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istorical Data" sheetId="1" state="visible" r:id="rId2"/>
    <sheet name="Historical" sheetId="2" state="visible" r:id="rId3"/>
    <sheet name="Monte Carlo" sheetId="3" state="visible" r:id="rId4"/>
    <sheet name="Random" sheetId="4" state="visible" r:id="rId5"/>
    <sheet name="Cholesky" sheetId="5" state="visible" r:id="rId6"/>
    <sheet name="Analytic Va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<sst xmlns="http://schemas.openxmlformats.org/spreadsheetml/2006/main" count="128" uniqueCount="74">
  <si>
    <t xml:space="preserve">Date</t>
  </si>
  <si>
    <t xml:space="preserve">Market Values</t>
  </si>
  <si>
    <t xml:space="preserve">Scaled Changes</t>
  </si>
  <si>
    <t xml:space="preserve">S&amp;P 500</t>
  </si>
  <si>
    <t xml:space="preserve">Volatility</t>
  </si>
  <si>
    <t xml:space="preserve">Interest</t>
  </si>
  <si>
    <t xml:space="preserve">Call Option Parameters</t>
  </si>
  <si>
    <t xml:space="preserve">Sim Date</t>
  </si>
  <si>
    <t xml:space="preserve">Changes in Market Data</t>
  </si>
  <si>
    <t xml:space="preserve">New Market Values</t>
  </si>
  <si>
    <t xml:space="preserve">New PV, USD</t>
  </si>
  <si>
    <t xml:space="preserve">Profit'n'Loss, USD</t>
  </si>
  <si>
    <t xml:space="preserve">Rank</t>
  </si>
  <si>
    <t xml:space="preserve">Option</t>
  </si>
  <si>
    <t xml:space="preserve">Hedge</t>
  </si>
  <si>
    <t xml:space="preserve">Total</t>
  </si>
  <si>
    <t xml:space="preserve"># of shares</t>
  </si>
  <si>
    <t xml:space="preserve">d1</t>
  </si>
  <si>
    <t xml:space="preserve">d2</t>
  </si>
  <si>
    <t xml:space="preserve">Current Price (S)</t>
  </si>
  <si>
    <t xml:space="preserve">Strike (K)</t>
  </si>
  <si>
    <t xml:space="preserve">Risk-free Rate (r)</t>
  </si>
  <si>
    <t xml:space="preserve">Vol (sigma)</t>
  </si>
  <si>
    <t xml:space="preserve">Maturity (T)</t>
  </si>
  <si>
    <t xml:space="preserve">Div Yield (q)</t>
  </si>
  <si>
    <t xml:space="preserve">VaR Contribution</t>
  </si>
  <si>
    <t xml:space="preserve">Pricing</t>
  </si>
  <si>
    <t xml:space="preserve">PV, USD</t>
  </si>
  <si>
    <t xml:space="preserve">Delta</t>
  </si>
  <si>
    <t xml:space="preserve">Average</t>
  </si>
  <si>
    <t xml:space="preserve">Spot Hedge</t>
  </si>
  <si>
    <t xml:space="preserve"># of Shares</t>
  </si>
  <si>
    <t xml:space="preserve">USD</t>
  </si>
  <si>
    <t xml:space="preserve">1% VaR, USD</t>
  </si>
  <si>
    <t xml:space="preserve">1% Expected Shortfall, USD</t>
  </si>
  <si>
    <t xml:space="preserve">Historical Sample Moments</t>
  </si>
  <si>
    <t xml:space="preserve">Correlated Random N(0, 1)</t>
  </si>
  <si>
    <t xml:space="preserve">Moment</t>
  </si>
  <si>
    <t xml:space="preserve">Mean</t>
  </si>
  <si>
    <t xml:space="preserve">St. Dev.</t>
  </si>
  <si>
    <t xml:space="preserve">Ex. Kurt.</t>
  </si>
  <si>
    <t xml:space="preserve">Scaled Student Distribution, X = Mu+Sigma*T(DoF)</t>
  </si>
  <si>
    <t xml:space="preserve">Mu</t>
  </si>
  <si>
    <t xml:space="preserve">Sigma</t>
  </si>
  <si>
    <t xml:space="preserve">Option Pricing</t>
  </si>
  <si>
    <t xml:space="preserve">DoF</t>
  </si>
  <si>
    <t xml:space="preserve">Sample Correlation</t>
  </si>
  <si>
    <t xml:space="preserve">Cholesky Decomposition</t>
  </si>
  <si>
    <t xml:space="preserve">1% ES, USD</t>
  </si>
  <si>
    <t xml:space="preserve">Random Sample Moments</t>
  </si>
  <si>
    <t xml:space="preserve">Random Sample Correlation</t>
  </si>
  <si>
    <t xml:space="preserve">LRG Parameters</t>
  </si>
  <si>
    <t xml:space="preserve">State</t>
  </si>
  <si>
    <t xml:space="preserve">U(0, 1)</t>
  </si>
  <si>
    <t xml:space="preserve">N(0,1)</t>
  </si>
  <si>
    <t xml:space="preserve">Seed</t>
  </si>
  <si>
    <t xml:space="preserve">Seed Mult</t>
  </si>
  <si>
    <t xml:space="preserve">G</t>
  </si>
  <si>
    <t xml:space="preserve">N</t>
  </si>
  <si>
    <t xml:space="preserve">A =</t>
  </si>
  <si>
    <t xml:space="preserve">L =</t>
  </si>
  <si>
    <t xml:space="preserve">L^T =</t>
  </si>
  <si>
    <t xml:space="preserve">L*L^T =</t>
  </si>
  <si>
    <t xml:space="preserve">Bond</t>
  </si>
  <si>
    <t xml:space="preserve">5Y</t>
  </si>
  <si>
    <t xml:space="preserve">10Y</t>
  </si>
  <si>
    <t xml:space="preserve">DV01, USD/bp</t>
  </si>
  <si>
    <t xml:space="preserve">Yield Mean Change, bp</t>
  </si>
  <si>
    <t xml:space="preserve">Yield Change, St Dev</t>
  </si>
  <si>
    <t xml:space="preserve">Correlation</t>
  </si>
  <si>
    <t xml:space="preserve">Covariance</t>
  </si>
  <si>
    <t xml:space="preserve">PnL Mean, USD</t>
  </si>
  <si>
    <t xml:space="preserve">PnL St Dev, USD</t>
  </si>
  <si>
    <t xml:space="preserve">5% VaR, USD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</si>
</sst>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d\-mmm\-yy"/>
    <numFmt numFmtId="166" formatCode="#,##0.00"/>
    <numFmt numFmtId="167" formatCode="0.00%"/>
    <numFmt numFmtId="168" formatCode="0.000%"/>
    <numFmt numFmtId="169" formatCode="0.00%;[RED]\-0.00%"/>
    <numFmt numFmtId="170" formatCode="0.000%;[RED]\-0.000%"/>
    <numFmt numFmtId="171" formatCode="#,##0"/>
    <numFmt numFmtId="172" formatCode="General"/>
    <numFmt numFmtId="173" formatCode="#,##0_ ;[RED]\-#,##0\ "/>
    <numFmt numFmtId="174" formatCode="0.0%"/>
    <numFmt numFmtId="175" formatCode="0%"/>
    <numFmt numFmtId="176" formatCode="#,##0.0000"/>
    <numFmt numFmtId="177" formatCode="#,##0.0"/>
    <numFmt numFmtId="178" formatCode="0.00"/>
    <numFmt numFmtId="179" formatCode="#,##0.000"/>
    <numFmt numFmtId="180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E7E6E6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E7E6E6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F2CC"/>
      </patternFill>
    </fill>
    <fill>
      <patternFill patternType="solid">
        <fgColor rgb="FFE7E6E6"/>
        <bgColor rgb="FFDAE3F3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7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78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3"/>
  <sheetViews>
    <sheetView showFormulas="false" showGridLines="true" showRowColHeaders="true" showZeros="true" rightToLeft="false" tabSelected="false" showOutlineSymbols="true" defaultGridColor="true" view="normal" topLeftCell="A267" colorId="64" zoomScale="100" zoomScaleNormal="100" zoomScalePageLayoutView="100" workbookViewId="0">
      <selection pane="topLeft" activeCell="A302" activeCellId="0" sqref="A30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2" width="9.14"/>
    <col collapsed="false" customWidth="true" hidden="false" outlineLevel="0" max="3" min="3" style="3" width="9.14"/>
    <col collapsed="false" customWidth="true" hidden="false" outlineLevel="0" max="4" min="4" style="4" width="9.14"/>
    <col collapsed="false" customWidth="true" hidden="false" outlineLevel="0" max="6" min="5" style="5" width="10.85"/>
    <col collapsed="false" customWidth="true" hidden="false" outlineLevel="0" max="7" min="7" style="6" width="10.85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7" t="s">
        <v>0</v>
      </c>
      <c r="B1" s="8" t="s">
        <v>1</v>
      </c>
      <c r="C1" s="8"/>
      <c r="D1" s="8"/>
      <c r="E1" s="9" t="s">
        <v>2</v>
      </c>
      <c r="F1" s="9"/>
      <c r="G1" s="9"/>
    </row>
    <row r="2" customFormat="false" ht="13.8" hidden="false" customHeight="false" outlineLevel="0" collapsed="false">
      <c r="A2" s="7"/>
      <c r="B2" s="10" t="s">
        <v>3</v>
      </c>
      <c r="C2" s="11" t="s">
        <v>4</v>
      </c>
      <c r="D2" s="12" t="s">
        <v>5</v>
      </c>
      <c r="E2" s="13" t="str">
        <f aca="false">B2</f>
        <v>S&amp;P 500</v>
      </c>
      <c r="F2" s="13" t="str">
        <f aca="false">C2</f>
        <v>Volatility</v>
      </c>
      <c r="G2" s="14" t="str">
        <f aca="false">D2</f>
        <v>Interest</v>
      </c>
    </row>
    <row r="3" customFormat="false" ht="13.8" hidden="false" customHeight="false" outlineLevel="0" collapsed="false">
      <c r="A3" s="15" t="n">
        <v>44516</v>
      </c>
      <c r="B3" s="16" t="n">
        <v>4700.9</v>
      </c>
      <c r="C3" s="17" t="n">
        <v>0.209</v>
      </c>
      <c r="D3" s="18" t="n">
        <v>0.0016</v>
      </c>
      <c r="E3" s="19" t="n">
        <f aca="false">B3/B4-1</f>
        <v>0.00386520884940622</v>
      </c>
      <c r="F3" s="19" t="n">
        <f aca="false">C3 - C4</f>
        <v>0.000299999999999995</v>
      </c>
      <c r="G3" s="20" t="n">
        <f aca="false">D3 - D4</f>
        <v>2.12000000000001E-005</v>
      </c>
    </row>
    <row r="4" customFormat="false" ht="13.8" hidden="false" customHeight="false" outlineLevel="0" collapsed="false">
      <c r="A4" s="15" t="n">
        <v>44515</v>
      </c>
      <c r="B4" s="16" t="n">
        <v>4682.8</v>
      </c>
      <c r="C4" s="17" t="n">
        <v>0.2087</v>
      </c>
      <c r="D4" s="18" t="n">
        <v>0.0015788</v>
      </c>
      <c r="E4" s="19" t="n">
        <f aca="false">B4/B5-1</f>
        <v>-1.06772585071191E-005</v>
      </c>
      <c r="F4" s="19" t="n">
        <f aca="false">C4 - C5</f>
        <v>0.0018</v>
      </c>
      <c r="G4" s="20" t="n">
        <f aca="false">D4 - D5</f>
        <v>2.87999999999998E-005</v>
      </c>
    </row>
    <row r="5" customFormat="false" ht="13.8" hidden="false" customHeight="false" outlineLevel="0" collapsed="false">
      <c r="A5" s="15" t="n">
        <v>44512</v>
      </c>
      <c r="B5" s="16" t="n">
        <v>4682.85</v>
      </c>
      <c r="C5" s="17" t="n">
        <v>0.2069</v>
      </c>
      <c r="D5" s="18" t="n">
        <v>0.00155</v>
      </c>
      <c r="E5" s="19" t="n">
        <f aca="false">B5/B6-1</f>
        <v>0.00722263925304412</v>
      </c>
      <c r="F5" s="19" t="n">
        <f aca="false">C5 - C6</f>
        <v>-0.00690000000000002</v>
      </c>
      <c r="G5" s="20" t="n">
        <f aca="false">D5 - D6</f>
        <v>-1E-005</v>
      </c>
    </row>
    <row r="6" customFormat="false" ht="13.8" hidden="false" customHeight="false" outlineLevel="0" collapsed="false">
      <c r="A6" s="15" t="n">
        <v>44511</v>
      </c>
      <c r="B6" s="16" t="n">
        <v>4649.27</v>
      </c>
      <c r="C6" s="17" t="n">
        <v>0.2138</v>
      </c>
      <c r="D6" s="18" t="n">
        <v>0.00156</v>
      </c>
      <c r="E6" s="19" t="n">
        <f aca="false">B6/B7-1</f>
        <v>0.000550927430375658</v>
      </c>
      <c r="F6" s="19" t="n">
        <f aca="false">C6 - C7</f>
        <v>-0.00619999999999998</v>
      </c>
      <c r="G6" s="20" t="n">
        <f aca="false">D6 - D7</f>
        <v>1.62000000000003E-005</v>
      </c>
    </row>
    <row r="7" customFormat="false" ht="13.8" hidden="false" customHeight="false" outlineLevel="0" collapsed="false">
      <c r="A7" s="15" t="n">
        <v>44510</v>
      </c>
      <c r="B7" s="16" t="n">
        <v>4646.71</v>
      </c>
      <c r="C7" s="17" t="n">
        <v>0.22</v>
      </c>
      <c r="D7" s="18" t="n">
        <v>0.0015438</v>
      </c>
      <c r="E7" s="19" t="n">
        <f aca="false">B7/B8-1</f>
        <v>-0.00822581505789444</v>
      </c>
      <c r="F7" s="19" t="n">
        <f aca="false">C7 - C8</f>
        <v>0.00589999999999999</v>
      </c>
      <c r="G7" s="20" t="n">
        <f aca="false">D7 - D8</f>
        <v>4.87999999999999E-005</v>
      </c>
    </row>
    <row r="8" customFormat="false" ht="13.8" hidden="false" customHeight="false" outlineLevel="0" collapsed="false">
      <c r="A8" s="15" t="n">
        <v>44509</v>
      </c>
      <c r="B8" s="16" t="n">
        <v>4685.25</v>
      </c>
      <c r="C8" s="17" t="n">
        <v>0.2141</v>
      </c>
      <c r="D8" s="18" t="n">
        <v>0.001495</v>
      </c>
      <c r="E8" s="19" t="n">
        <f aca="false">B8/B9-1</f>
        <v>-0.00349873450028704</v>
      </c>
      <c r="F8" s="19" t="n">
        <f aca="false">C8 - C9</f>
        <v>0.0043</v>
      </c>
      <c r="G8" s="20" t="n">
        <f aca="false">D8 - D9</f>
        <v>3.87E-005</v>
      </c>
    </row>
    <row r="9" customFormat="false" ht="13.8" hidden="false" customHeight="false" outlineLevel="0" collapsed="false">
      <c r="A9" s="15" t="n">
        <v>44508</v>
      </c>
      <c r="B9" s="16" t="n">
        <v>4701.7</v>
      </c>
      <c r="C9" s="17" t="n">
        <v>0.2098</v>
      </c>
      <c r="D9" s="18" t="n">
        <v>0.0014563</v>
      </c>
      <c r="E9" s="19" t="n">
        <f aca="false">B9/B10-1</f>
        <v>0.00088770055752696</v>
      </c>
      <c r="F9" s="19" t="n">
        <f aca="false">C9 - C10</f>
        <v>0.00490000000000002</v>
      </c>
      <c r="G9" s="20" t="n">
        <f aca="false">D9 - D10</f>
        <v>2.88E-005</v>
      </c>
    </row>
    <row r="10" customFormat="false" ht="13.8" hidden="false" customHeight="false" outlineLevel="0" collapsed="false">
      <c r="A10" s="15" t="n">
        <v>44505</v>
      </c>
      <c r="B10" s="16" t="n">
        <v>4697.53</v>
      </c>
      <c r="C10" s="17" t="n">
        <v>0.2049</v>
      </c>
      <c r="D10" s="18" t="n">
        <v>0.0014275</v>
      </c>
      <c r="E10" s="19" t="n">
        <f aca="false">B10/B11-1</f>
        <v>0.0037328581257503</v>
      </c>
      <c r="F10" s="19" t="n">
        <f aca="false">C10 - C11</f>
        <v>0.00789999999999999</v>
      </c>
      <c r="G10" s="20" t="n">
        <f aca="false">D10 - D11</f>
        <v>-1.62999999999999E-005</v>
      </c>
    </row>
    <row r="11" customFormat="false" ht="13.8" hidden="false" customHeight="false" outlineLevel="0" collapsed="false">
      <c r="A11" s="15" t="n">
        <v>44504</v>
      </c>
      <c r="B11" s="16" t="n">
        <v>4680.06</v>
      </c>
      <c r="C11" s="17" t="n">
        <v>0.197</v>
      </c>
      <c r="D11" s="18" t="n">
        <v>0.0014438</v>
      </c>
      <c r="E11" s="19" t="n">
        <f aca="false">B11/B12-1</f>
        <v>0.00418189191450846</v>
      </c>
      <c r="F11" s="19" t="n">
        <f aca="false">C11 - C12</f>
        <v>0.002</v>
      </c>
      <c r="G11" s="20" t="n">
        <f aca="false">D11 - D12</f>
        <v>4.63E-005</v>
      </c>
    </row>
    <row r="12" customFormat="false" ht="13.8" hidden="false" customHeight="false" outlineLevel="0" collapsed="false">
      <c r="A12" s="15" t="n">
        <v>44503</v>
      </c>
      <c r="B12" s="16" t="n">
        <v>4660.57</v>
      </c>
      <c r="C12" s="17" t="n">
        <v>0.195</v>
      </c>
      <c r="D12" s="18" t="n">
        <v>0.0013975</v>
      </c>
      <c r="E12" s="19" t="n">
        <f aca="false">B12/B13-1</f>
        <v>0.00646129593037692</v>
      </c>
      <c r="F12" s="19" t="n">
        <f aca="false">C12 - C13</f>
        <v>-0.00600000000000001</v>
      </c>
      <c r="G12" s="20" t="n">
        <f aca="false">D12 - D13</f>
        <v>-5.25000000000002E-005</v>
      </c>
    </row>
    <row r="13" customFormat="false" ht="13.8" hidden="false" customHeight="false" outlineLevel="0" collapsed="false">
      <c r="A13" s="15" t="n">
        <v>44502</v>
      </c>
      <c r="B13" s="16" t="n">
        <v>4630.65</v>
      </c>
      <c r="C13" s="17" t="n">
        <v>0.201</v>
      </c>
      <c r="D13" s="18" t="n">
        <v>0.00145</v>
      </c>
      <c r="E13" s="19" t="n">
        <f aca="false">B13/B14-1</f>
        <v>0.00368036725643561</v>
      </c>
      <c r="F13" s="19" t="n">
        <f aca="false">C13 - C14</f>
        <v>-0.00289999999999999</v>
      </c>
      <c r="G13" s="20" t="n">
        <f aca="false">D13 - D14</f>
        <v>4.12000000000001E-005</v>
      </c>
    </row>
    <row r="14" customFormat="false" ht="13.8" hidden="false" customHeight="false" outlineLevel="0" collapsed="false">
      <c r="A14" s="15" t="n">
        <v>44501</v>
      </c>
      <c r="B14" s="16" t="n">
        <v>4613.67</v>
      </c>
      <c r="C14" s="17" t="n">
        <v>0.2039</v>
      </c>
      <c r="D14" s="18" t="n">
        <v>0.0014088</v>
      </c>
      <c r="E14" s="19" t="n">
        <f aca="false">B14/B15-1</f>
        <v>0.00180006861540205</v>
      </c>
      <c r="F14" s="19" t="n">
        <f aca="false">C14 - C15</f>
        <v>0.000199999999999978</v>
      </c>
      <c r="G14" s="20" t="n">
        <f aca="false">D14 - D15</f>
        <v>8.63000000000001E-005</v>
      </c>
    </row>
    <row r="15" customFormat="false" ht="13.8" hidden="false" customHeight="false" outlineLevel="0" collapsed="false">
      <c r="A15" s="15" t="n">
        <v>44498</v>
      </c>
      <c r="B15" s="16" t="n">
        <v>4605.38</v>
      </c>
      <c r="C15" s="17" t="n">
        <v>0.2037</v>
      </c>
      <c r="D15" s="18" t="n">
        <v>0.0013225</v>
      </c>
      <c r="E15" s="19" t="n">
        <f aca="false">B15/B16-1</f>
        <v>0.00194934318447837</v>
      </c>
      <c r="F15" s="19" t="n">
        <f aca="false">C15 - C16</f>
        <v>-0.00109999999999999</v>
      </c>
      <c r="G15" s="20" t="n">
        <f aca="false">D15 - D16</f>
        <v>6.20000000000004E-006</v>
      </c>
    </row>
    <row r="16" customFormat="false" ht="13.8" hidden="false" customHeight="false" outlineLevel="0" collapsed="false">
      <c r="A16" s="15" t="n">
        <v>44497</v>
      </c>
      <c r="B16" s="16" t="n">
        <v>4596.42</v>
      </c>
      <c r="C16" s="17" t="n">
        <v>0.2048</v>
      </c>
      <c r="D16" s="18" t="n">
        <v>0.0013163</v>
      </c>
      <c r="E16" s="19" t="n">
        <f aca="false">B16/B17-1</f>
        <v>0.00982933773903261</v>
      </c>
      <c r="F16" s="19" t="n">
        <f aca="false">C16 - C17</f>
        <v>-0.00409999999999999</v>
      </c>
      <c r="G16" s="20" t="n">
        <f aca="false">D16 - D17</f>
        <v>2.99999999999999E-005</v>
      </c>
    </row>
    <row r="17" customFormat="false" ht="13.8" hidden="false" customHeight="false" outlineLevel="0" collapsed="false">
      <c r="A17" s="15" t="n">
        <v>44496</v>
      </c>
      <c r="B17" s="16" t="n">
        <v>4551.68</v>
      </c>
      <c r="C17" s="17" t="n">
        <v>0.2089</v>
      </c>
      <c r="D17" s="18" t="n">
        <v>0.0012863</v>
      </c>
      <c r="E17" s="19" t="n">
        <f aca="false">B17/B18-1</f>
        <v>-0.00505159799684785</v>
      </c>
      <c r="F17" s="19" t="n">
        <f aca="false">C17 - C18</f>
        <v>0.0078</v>
      </c>
      <c r="G17" s="20" t="n">
        <f aca="false">D17 - D18</f>
        <v>-7.24999999999999E-005</v>
      </c>
    </row>
    <row r="18" customFormat="false" ht="13.8" hidden="false" customHeight="false" outlineLevel="0" collapsed="false">
      <c r="A18" s="15" t="n">
        <v>44495</v>
      </c>
      <c r="B18" s="16" t="n">
        <v>4574.79</v>
      </c>
      <c r="C18" s="17" t="n">
        <v>0.2011</v>
      </c>
      <c r="D18" s="18" t="n">
        <v>0.0013588</v>
      </c>
      <c r="E18" s="19" t="n">
        <f aca="false">B18/B19-1</f>
        <v>0.00181978241446368</v>
      </c>
      <c r="F18" s="19" t="n">
        <f aca="false">C18 - C19</f>
        <v>0.0055</v>
      </c>
      <c r="G18" s="20" t="n">
        <f aca="false">D18 - D19</f>
        <v>1.38E-005</v>
      </c>
    </row>
    <row r="19" customFormat="false" ht="13.8" hidden="false" customHeight="false" outlineLevel="0" collapsed="false">
      <c r="A19" s="15" t="n">
        <v>44494</v>
      </c>
      <c r="B19" s="16" t="n">
        <v>4566.48</v>
      </c>
      <c r="C19" s="17" t="n">
        <v>0.1956</v>
      </c>
      <c r="D19" s="18" t="n">
        <v>0.001345</v>
      </c>
      <c r="E19" s="19" t="n">
        <f aca="false">B19/B20-1</f>
        <v>0.00474817927787186</v>
      </c>
      <c r="F19" s="19" t="n">
        <f aca="false">C19 - C20</f>
        <v>-0.0045</v>
      </c>
      <c r="G19" s="20" t="n">
        <f aca="false">D19 - D20</f>
        <v>9.61999999999998E-005</v>
      </c>
    </row>
    <row r="20" customFormat="false" ht="13.8" hidden="false" customHeight="false" outlineLevel="0" collapsed="false">
      <c r="A20" s="15" t="n">
        <v>44491</v>
      </c>
      <c r="B20" s="16" t="n">
        <v>4544.9</v>
      </c>
      <c r="C20" s="17" t="n">
        <v>0.2001</v>
      </c>
      <c r="D20" s="18" t="n">
        <v>0.0012488</v>
      </c>
      <c r="E20" s="19" t="n">
        <f aca="false">B20/B21-1</f>
        <v>-0.00107257933350624</v>
      </c>
      <c r="F20" s="19" t="n">
        <f aca="false">C20 - C21</f>
        <v>0.0053</v>
      </c>
      <c r="G20" s="20" t="n">
        <f aca="false">D20 - D21</f>
        <v>1E-005</v>
      </c>
    </row>
    <row r="21" customFormat="false" ht="13.8" hidden="false" customHeight="false" outlineLevel="0" collapsed="false">
      <c r="A21" s="15" t="n">
        <v>44490</v>
      </c>
      <c r="B21" s="16" t="n">
        <v>4549.78</v>
      </c>
      <c r="C21" s="17" t="n">
        <v>0.1948</v>
      </c>
      <c r="D21" s="18" t="n">
        <v>0.0012388</v>
      </c>
      <c r="E21" s="19" t="n">
        <f aca="false">B21/B22-1</f>
        <v>0.00299590625613133</v>
      </c>
      <c r="F21" s="19" t="n">
        <f aca="false">C21 - C22</f>
        <v>-0.00390000000000001</v>
      </c>
      <c r="G21" s="20" t="n">
        <f aca="false">D21 - D22</f>
        <v>-4.37E-005</v>
      </c>
    </row>
    <row r="22" customFormat="false" ht="13.8" hidden="false" customHeight="false" outlineLevel="0" collapsed="false">
      <c r="A22" s="15" t="n">
        <v>44489</v>
      </c>
      <c r="B22" s="16" t="n">
        <v>4536.19</v>
      </c>
      <c r="C22" s="17" t="n">
        <v>0.1987</v>
      </c>
      <c r="D22" s="18" t="n">
        <v>0.0012825</v>
      </c>
      <c r="E22" s="19" t="n">
        <f aca="false">B22/B23-1</f>
        <v>0.00366401674473349</v>
      </c>
      <c r="F22" s="19" t="n">
        <f aca="false">C22 - C23</f>
        <v>-0.00109999999999999</v>
      </c>
      <c r="G22" s="20" t="n">
        <f aca="false">D22 - D23</f>
        <v>-1.24999999999999E-005</v>
      </c>
    </row>
    <row r="23" customFormat="false" ht="13.8" hidden="false" customHeight="false" outlineLevel="0" collapsed="false">
      <c r="A23" s="15" t="n">
        <v>44488</v>
      </c>
      <c r="B23" s="16" t="n">
        <v>4519.63</v>
      </c>
      <c r="C23" s="17" t="n">
        <v>0.1998</v>
      </c>
      <c r="D23" s="18" t="n">
        <v>0.001295</v>
      </c>
      <c r="E23" s="19" t="n">
        <f aca="false">B23/B24-1</f>
        <v>0.00739335690054066</v>
      </c>
      <c r="F23" s="19" t="n">
        <f aca="false">C23 - C24</f>
        <v>-0.00309999999999999</v>
      </c>
      <c r="G23" s="20" t="n">
        <f aca="false">D23 - D24</f>
        <v>-2E-005</v>
      </c>
    </row>
    <row r="24" customFormat="false" ht="13.8" hidden="false" customHeight="false" outlineLevel="0" collapsed="false">
      <c r="A24" s="15" t="n">
        <v>44487</v>
      </c>
      <c r="B24" s="16" t="n">
        <v>4486.46</v>
      </c>
      <c r="C24" s="17" t="n">
        <v>0.2029</v>
      </c>
      <c r="D24" s="18" t="n">
        <v>0.001315</v>
      </c>
      <c r="E24" s="19" t="n">
        <f aca="false">B24/B25-1</f>
        <v>0.0033748045900921</v>
      </c>
      <c r="F24" s="19" t="n">
        <f aca="false">C24 - C25</f>
        <v>-0.000100000000000017</v>
      </c>
      <c r="G24" s="20" t="n">
        <f aca="false">D24 - D25</f>
        <v>7.87000000000001E-005</v>
      </c>
    </row>
    <row r="25" customFormat="false" ht="13.8" hidden="false" customHeight="false" outlineLevel="0" collapsed="false">
      <c r="A25" s="15" t="n">
        <v>44484</v>
      </c>
      <c r="B25" s="16" t="n">
        <v>4471.37</v>
      </c>
      <c r="C25" s="17" t="n">
        <v>0.203</v>
      </c>
      <c r="D25" s="18" t="n">
        <v>0.0012363</v>
      </c>
      <c r="E25" s="19" t="n">
        <f aca="false">B25/B26-1</f>
        <v>0.00746013077196905</v>
      </c>
      <c r="F25" s="19" t="n">
        <f aca="false">C25 - C26</f>
        <v>-0.000700000000000006</v>
      </c>
      <c r="G25" s="20" t="n">
        <f aca="false">D25 - D26</f>
        <v>1.38E-005</v>
      </c>
    </row>
    <row r="26" customFormat="false" ht="13.8" hidden="false" customHeight="false" outlineLevel="0" collapsed="false">
      <c r="A26" s="15" t="n">
        <v>44483</v>
      </c>
      <c r="B26" s="16" t="n">
        <v>4438.26</v>
      </c>
      <c r="C26" s="17" t="n">
        <v>0.2037</v>
      </c>
      <c r="D26" s="18" t="n">
        <v>0.0012225</v>
      </c>
      <c r="E26" s="19" t="n">
        <f aca="false">B26/B27-1</f>
        <v>0.01706311013337</v>
      </c>
      <c r="F26" s="19" t="n">
        <f aca="false">C26 - C27</f>
        <v>-0.0117</v>
      </c>
      <c r="G26" s="20" t="n">
        <f aca="false">D26 - D27</f>
        <v>-1.5E-005</v>
      </c>
    </row>
    <row r="27" customFormat="false" ht="13.8" hidden="false" customHeight="false" outlineLevel="0" collapsed="false">
      <c r="A27" s="15" t="n">
        <v>44482</v>
      </c>
      <c r="B27" s="16" t="n">
        <v>4363.8</v>
      </c>
      <c r="C27" s="17" t="n">
        <v>0.2154</v>
      </c>
      <c r="D27" s="18" t="n">
        <v>0.0012375</v>
      </c>
      <c r="E27" s="19" t="n">
        <f aca="false">B27/B28-1</f>
        <v>0.00302253686230802</v>
      </c>
      <c r="F27" s="19" t="n">
        <f aca="false">C27 - C28</f>
        <v>-0.00789999999999999</v>
      </c>
      <c r="G27" s="20" t="n">
        <f aca="false">D27 - D28</f>
        <v>-3.00000000000001E-005</v>
      </c>
    </row>
    <row r="28" customFormat="false" ht="13.8" hidden="false" customHeight="false" outlineLevel="0" collapsed="false">
      <c r="A28" s="15" t="n">
        <v>44481</v>
      </c>
      <c r="B28" s="16" t="n">
        <v>4350.65</v>
      </c>
      <c r="C28" s="17" t="n">
        <v>0.2233</v>
      </c>
      <c r="D28" s="18" t="n">
        <v>0.0012675</v>
      </c>
      <c r="E28" s="19" t="n">
        <f aca="false">B28/B29-1</f>
        <v>-0.0024167715692277</v>
      </c>
      <c r="F28" s="19" t="n">
        <f aca="false">C28 - C29</f>
        <v>-0.000600000000000017</v>
      </c>
      <c r="G28" s="20" t="n">
        <f aca="false">D28 - D29</f>
        <v>4.99999999999999E-005</v>
      </c>
    </row>
    <row r="29" customFormat="false" ht="13.8" hidden="false" customHeight="false" outlineLevel="0" collapsed="false">
      <c r="A29" s="15" t="n">
        <v>44480</v>
      </c>
      <c r="B29" s="16" t="n">
        <v>4361.19</v>
      </c>
      <c r="C29" s="17" t="n">
        <v>0.2239</v>
      </c>
      <c r="D29" s="18" t="n">
        <v>0.0012175</v>
      </c>
      <c r="E29" s="19" t="n">
        <f aca="false">B29/B30-1</f>
        <v>-0.00686578584213482</v>
      </c>
      <c r="F29" s="19" t="n">
        <f aca="false">C29 - C30</f>
        <v>0.00509999999999999</v>
      </c>
      <c r="G29" s="20" t="n">
        <f aca="false">D29 - D30</f>
        <v>6.20000000000004E-006</v>
      </c>
    </row>
    <row r="30" customFormat="false" ht="13.8" hidden="false" customHeight="false" outlineLevel="0" collapsed="false">
      <c r="A30" s="15" t="n">
        <v>44477</v>
      </c>
      <c r="B30" s="16" t="n">
        <v>4391.34</v>
      </c>
      <c r="C30" s="17" t="n">
        <v>0.2188</v>
      </c>
      <c r="D30" s="18" t="n">
        <v>0.0012113</v>
      </c>
      <c r="E30" s="19" t="n">
        <f aca="false">B30/B31-1</f>
        <v>-0.00191374074949546</v>
      </c>
      <c r="F30" s="19" t="n">
        <f aca="false">C30 - C31</f>
        <v>-0.00239999999999999</v>
      </c>
      <c r="G30" s="20" t="n">
        <f aca="false">D30 - D31</f>
        <v>-2.49999999999998E-005</v>
      </c>
    </row>
    <row r="31" customFormat="false" ht="13.8" hidden="false" customHeight="false" outlineLevel="0" collapsed="false">
      <c r="A31" s="15" t="n">
        <v>44476</v>
      </c>
      <c r="B31" s="16" t="n">
        <v>4399.76</v>
      </c>
      <c r="C31" s="17" t="n">
        <v>0.2212</v>
      </c>
      <c r="D31" s="18" t="n">
        <v>0.0012363</v>
      </c>
      <c r="E31" s="19" t="n">
        <f aca="false">B31/B32-1</f>
        <v>0.00829828923697451</v>
      </c>
      <c r="F31" s="19" t="n">
        <f aca="false">C31 - C32</f>
        <v>-0.00720000000000001</v>
      </c>
      <c r="G31" s="20" t="n">
        <f aca="false">D31 - D32</f>
        <v>-3.70000000000014E-006</v>
      </c>
    </row>
    <row r="32" customFormat="false" ht="13.8" hidden="false" customHeight="false" outlineLevel="0" collapsed="false">
      <c r="A32" s="15" t="n">
        <v>44475</v>
      </c>
      <c r="B32" s="16" t="n">
        <v>4363.55</v>
      </c>
      <c r="C32" s="17" t="n">
        <v>0.2284</v>
      </c>
      <c r="D32" s="18" t="n">
        <v>0.00124</v>
      </c>
      <c r="E32" s="19" t="n">
        <f aca="false">B32/B33-1</f>
        <v>0.00410288743867526</v>
      </c>
      <c r="F32" s="19" t="n">
        <f aca="false">C32 - C33</f>
        <v>-0.00269999999999998</v>
      </c>
      <c r="G32" s="20" t="n">
        <f aca="false">D32 - D33</f>
        <v>0</v>
      </c>
    </row>
    <row r="33" customFormat="false" ht="13.8" hidden="false" customHeight="false" outlineLevel="0" collapsed="false">
      <c r="A33" s="15" t="n">
        <v>44474</v>
      </c>
      <c r="B33" s="16" t="n">
        <v>4345.72</v>
      </c>
      <c r="C33" s="17" t="n">
        <v>0.2311</v>
      </c>
      <c r="D33" s="18" t="n">
        <v>0.00124</v>
      </c>
      <c r="E33" s="19" t="n">
        <f aca="false">B33/B34-1</f>
        <v>0.0105244555233626</v>
      </c>
      <c r="F33" s="19" t="n">
        <f aca="false">C33 - C34</f>
        <v>-0.01</v>
      </c>
      <c r="G33" s="20" t="n">
        <f aca="false">D33 - D34</f>
        <v>-2.62999999999999E-005</v>
      </c>
    </row>
    <row r="34" customFormat="false" ht="13.8" hidden="false" customHeight="false" outlineLevel="0" collapsed="false">
      <c r="A34" s="15" t="n">
        <v>44473</v>
      </c>
      <c r="B34" s="16" t="n">
        <v>4300.46</v>
      </c>
      <c r="C34" s="17" t="n">
        <v>0.2411</v>
      </c>
      <c r="D34" s="18" t="n">
        <v>0.0012663</v>
      </c>
      <c r="E34" s="19" t="n">
        <f aca="false">B34/B35-1</f>
        <v>-0.0129858803224208</v>
      </c>
      <c r="F34" s="19" t="n">
        <f aca="false">C34 - C35</f>
        <v>0.0106</v>
      </c>
      <c r="G34" s="20" t="n">
        <f aca="false">D34 - D35</f>
        <v>-6.5E-005</v>
      </c>
    </row>
    <row r="35" customFormat="false" ht="13.8" hidden="false" customHeight="false" outlineLevel="0" collapsed="false">
      <c r="A35" s="15" t="n">
        <v>44470</v>
      </c>
      <c r="B35" s="16" t="n">
        <v>4357.04</v>
      </c>
      <c r="C35" s="17" t="n">
        <v>0.2305</v>
      </c>
      <c r="D35" s="18" t="n">
        <v>0.0013313</v>
      </c>
      <c r="E35" s="19" t="n">
        <f aca="false">B35/B36-1</f>
        <v>0.0114914777343913</v>
      </c>
      <c r="F35" s="19" t="n">
        <f aca="false">C35 - C36</f>
        <v>-0.00820000000000001</v>
      </c>
      <c r="G35" s="20" t="n">
        <f aca="false">D35 - D36</f>
        <v>2.99999999999999E-005</v>
      </c>
    </row>
    <row r="36" customFormat="false" ht="13.8" hidden="false" customHeight="false" outlineLevel="0" collapsed="false">
      <c r="A36" s="15" t="n">
        <v>44469</v>
      </c>
      <c r="B36" s="16" t="n">
        <v>4307.54</v>
      </c>
      <c r="C36" s="17" t="n">
        <v>0.2387</v>
      </c>
      <c r="D36" s="18" t="n">
        <v>0.0013013</v>
      </c>
      <c r="E36" s="19" t="n">
        <f aca="false">B36/B37-1</f>
        <v>-0.0119097319392769</v>
      </c>
      <c r="F36" s="19" t="n">
        <f aca="false">C36 - C37</f>
        <v>0.0015</v>
      </c>
      <c r="G36" s="20" t="n">
        <f aca="false">D36 - D37</f>
        <v>-7.49999999999991E-006</v>
      </c>
    </row>
    <row r="37" customFormat="false" ht="13.8" hidden="false" customHeight="false" outlineLevel="0" collapsed="false">
      <c r="A37" s="15" t="n">
        <v>44468</v>
      </c>
      <c r="B37" s="16" t="n">
        <v>4359.46</v>
      </c>
      <c r="C37" s="17" t="n">
        <v>0.2372</v>
      </c>
      <c r="D37" s="18" t="n">
        <v>0.0013088</v>
      </c>
      <c r="E37" s="19" t="n">
        <f aca="false">B37/B38-1</f>
        <v>0.00156916622823444</v>
      </c>
      <c r="F37" s="19" t="n">
        <f aca="false">C37 - C38</f>
        <v>-0.00309999999999999</v>
      </c>
      <c r="G37" s="20" t="n">
        <f aca="false">D37 - D38</f>
        <v>-6.20000000000004E-006</v>
      </c>
    </row>
    <row r="38" customFormat="false" ht="13.8" hidden="false" customHeight="false" outlineLevel="0" collapsed="false">
      <c r="A38" s="15" t="n">
        <v>44467</v>
      </c>
      <c r="B38" s="16" t="n">
        <v>4352.63</v>
      </c>
      <c r="C38" s="17" t="n">
        <v>0.2403</v>
      </c>
      <c r="D38" s="18" t="n">
        <v>0.001315</v>
      </c>
      <c r="E38" s="19" t="n">
        <f aca="false">B38/B39-1</f>
        <v>-0.020364114325326</v>
      </c>
      <c r="F38" s="19" t="n">
        <f aca="false">C38 - C39</f>
        <v>0.0263</v>
      </c>
      <c r="G38" s="20" t="n">
        <f aca="false">D38 - D39</f>
        <v>-2.4999999999999E-006</v>
      </c>
    </row>
    <row r="39" customFormat="false" ht="13.8" hidden="false" customHeight="false" outlineLevel="0" collapsed="false">
      <c r="A39" s="15" t="n">
        <v>44466</v>
      </c>
      <c r="B39" s="16" t="n">
        <v>4443.11</v>
      </c>
      <c r="C39" s="17" t="n">
        <v>0.214</v>
      </c>
      <c r="D39" s="18" t="n">
        <v>0.0013175</v>
      </c>
      <c r="E39" s="19" t="n">
        <f aca="false">B39/B40-1</f>
        <v>-0.00277635630728901</v>
      </c>
      <c r="F39" s="19" t="n">
        <f aca="false">C39 - C40</f>
        <v>0.0058</v>
      </c>
      <c r="G39" s="20" t="n">
        <f aca="false">D39 - D40</f>
        <v>-5.00000000000001E-006</v>
      </c>
    </row>
    <row r="40" customFormat="false" ht="13.8" hidden="false" customHeight="false" outlineLevel="0" collapsed="false">
      <c r="A40" s="15" t="n">
        <v>44463</v>
      </c>
      <c r="B40" s="16" t="n">
        <v>4455.48</v>
      </c>
      <c r="C40" s="17" t="n">
        <v>0.2082</v>
      </c>
      <c r="D40" s="18" t="n">
        <v>0.0013225</v>
      </c>
      <c r="E40" s="19" t="n">
        <f aca="false">B40/B41-1</f>
        <v>0.00146100904027446</v>
      </c>
      <c r="F40" s="19" t="n">
        <f aca="false">C40 - C41</f>
        <v>-0.0055</v>
      </c>
      <c r="G40" s="20" t="n">
        <f aca="false">D40 - D41</f>
        <v>0</v>
      </c>
    </row>
    <row r="41" customFormat="false" ht="13.8" hidden="false" customHeight="false" outlineLevel="0" collapsed="false">
      <c r="A41" s="15" t="n">
        <v>44462</v>
      </c>
      <c r="B41" s="16" t="n">
        <v>4448.98</v>
      </c>
      <c r="C41" s="17" t="n">
        <v>0.2137</v>
      </c>
      <c r="D41" s="18" t="n">
        <v>0.0013225</v>
      </c>
      <c r="E41" s="19" t="n">
        <f aca="false">B41/B42-1</f>
        <v>0.0121347517085111</v>
      </c>
      <c r="F41" s="19" t="n">
        <f aca="false">C41 - C42</f>
        <v>-0.0168</v>
      </c>
      <c r="G41" s="20" t="n">
        <f aca="false">D41 - D42</f>
        <v>2.99999999999999E-005</v>
      </c>
    </row>
    <row r="42" customFormat="false" ht="13.8" hidden="false" customHeight="false" outlineLevel="0" collapsed="false">
      <c r="A42" s="15" t="n">
        <v>44461</v>
      </c>
      <c r="B42" s="16" t="n">
        <v>4395.64</v>
      </c>
      <c r="C42" s="17" t="n">
        <v>0.2305</v>
      </c>
      <c r="D42" s="18" t="n">
        <v>0.0012925</v>
      </c>
      <c r="E42" s="19" t="n">
        <f aca="false">B42/B43-1</f>
        <v>0.0095195662109373</v>
      </c>
      <c r="F42" s="19" t="n">
        <f aca="false">C42 - C43</f>
        <v>-0.0242</v>
      </c>
      <c r="G42" s="20" t="n">
        <f aca="false">D42 - D43</f>
        <v>8.70000000000016E-006</v>
      </c>
    </row>
    <row r="43" customFormat="false" ht="13.8" hidden="false" customHeight="false" outlineLevel="0" collapsed="false">
      <c r="A43" s="15" t="n">
        <v>44460</v>
      </c>
      <c r="B43" s="16" t="n">
        <v>4354.19</v>
      </c>
      <c r="C43" s="17" t="n">
        <v>0.2547</v>
      </c>
      <c r="D43" s="18" t="n">
        <v>0.0012838</v>
      </c>
      <c r="E43" s="19" t="n">
        <f aca="false">B43/B44-1</f>
        <v>-0.000812349548962366</v>
      </c>
      <c r="F43" s="19" t="n">
        <f aca="false">C43 - C44</f>
        <v>-0.00929999999999997</v>
      </c>
      <c r="G43" s="20" t="n">
        <f aca="false">D43 - D44</f>
        <v>2.99999999999999E-005</v>
      </c>
    </row>
    <row r="44" customFormat="false" ht="13.8" hidden="false" customHeight="false" outlineLevel="0" collapsed="false">
      <c r="A44" s="15" t="n">
        <v>44459</v>
      </c>
      <c r="B44" s="16" t="n">
        <v>4357.73</v>
      </c>
      <c r="C44" s="17" t="n">
        <v>0.264</v>
      </c>
      <c r="D44" s="18" t="n">
        <v>0.0012538</v>
      </c>
      <c r="E44" s="19" t="n">
        <f aca="false">B44/B45-1</f>
        <v>-0.016977254629494</v>
      </c>
      <c r="F44" s="19" t="n">
        <f aca="false">C44 - C45</f>
        <v>0.0318</v>
      </c>
      <c r="G44" s="20" t="n">
        <f aca="false">D44 - D45</f>
        <v>1.5E-005</v>
      </c>
    </row>
    <row r="45" customFormat="false" ht="13.8" hidden="false" customHeight="false" outlineLevel="0" collapsed="false">
      <c r="A45" s="15" t="n">
        <v>44456</v>
      </c>
      <c r="B45" s="16" t="n">
        <v>4432.99</v>
      </c>
      <c r="C45" s="17" t="n">
        <v>0.2322</v>
      </c>
      <c r="D45" s="18" t="n">
        <v>0.0012388</v>
      </c>
      <c r="E45" s="19" t="n">
        <f aca="false">B45/B46-1</f>
        <v>-0.00911092483934062</v>
      </c>
      <c r="F45" s="19" t="n">
        <f aca="false">C45 - C46</f>
        <v>0.0141</v>
      </c>
      <c r="G45" s="20" t="n">
        <f aca="false">D45 - D46</f>
        <v>1.87999999999998E-005</v>
      </c>
    </row>
    <row r="46" customFormat="false" ht="13.8" hidden="false" customHeight="false" outlineLevel="0" collapsed="false">
      <c r="A46" s="15" t="n">
        <v>44455</v>
      </c>
      <c r="B46" s="16" t="n">
        <v>4473.75</v>
      </c>
      <c r="C46" s="17" t="n">
        <v>0.2181</v>
      </c>
      <c r="D46" s="18" t="n">
        <v>0.00122</v>
      </c>
      <c r="E46" s="19" t="n">
        <f aca="false">B46/B47-1</f>
        <v>-0.00155109692681943</v>
      </c>
      <c r="F46" s="19" t="n">
        <f aca="false">C46 - C47</f>
        <v>0.0005</v>
      </c>
      <c r="G46" s="20" t="n">
        <f aca="false">D46 - D47</f>
        <v>2E-005</v>
      </c>
    </row>
    <row r="47" customFormat="false" ht="13.8" hidden="false" customHeight="false" outlineLevel="0" collapsed="false">
      <c r="A47" s="15" t="n">
        <v>44454</v>
      </c>
      <c r="B47" s="16" t="n">
        <v>4480.7</v>
      </c>
      <c r="C47" s="17" t="n">
        <v>0.2176</v>
      </c>
      <c r="D47" s="18" t="n">
        <v>0.0012</v>
      </c>
      <c r="E47" s="19" t="n">
        <f aca="false">B47/B48-1</f>
        <v>0.00847390868885101</v>
      </c>
      <c r="F47" s="19" t="n">
        <f aca="false">C47 - C48</f>
        <v>-0.00789999999999999</v>
      </c>
      <c r="G47" s="20" t="n">
        <f aca="false">D47 - D48</f>
        <v>2E-005</v>
      </c>
    </row>
    <row r="48" customFormat="false" ht="13.8" hidden="false" customHeight="false" outlineLevel="0" collapsed="false">
      <c r="A48" s="15" t="n">
        <v>44453</v>
      </c>
      <c r="B48" s="16" t="n">
        <v>4443.05</v>
      </c>
      <c r="C48" s="17" t="n">
        <v>0.2255</v>
      </c>
      <c r="D48" s="18" t="n">
        <v>0.00118</v>
      </c>
      <c r="E48" s="19" t="n">
        <f aca="false">B48/B49-1</f>
        <v>-0.00574659914561837</v>
      </c>
      <c r="F48" s="19" t="n">
        <f aca="false">C48 - C49</f>
        <v>0.000799999999999995</v>
      </c>
      <c r="G48" s="20" t="n">
        <f aca="false">D48 - D49</f>
        <v>2E-005</v>
      </c>
    </row>
    <row r="49" customFormat="false" ht="13.8" hidden="false" customHeight="false" outlineLevel="0" collapsed="false">
      <c r="A49" s="15" t="n">
        <v>44452</v>
      </c>
      <c r="B49" s="16" t="n">
        <v>4468.73</v>
      </c>
      <c r="C49" s="17" t="n">
        <v>0.2247</v>
      </c>
      <c r="D49" s="18" t="n">
        <v>0.00116</v>
      </c>
      <c r="E49" s="19" t="n">
        <f aca="false">B49/B50-1</f>
        <v>0.00227650956134018</v>
      </c>
      <c r="F49" s="19" t="n">
        <f aca="false">C49 - C50</f>
        <v>-0.00839999999999999</v>
      </c>
      <c r="G49" s="20" t="n">
        <f aca="false">D49 - D50</f>
        <v>2.50000000000011E-006</v>
      </c>
    </row>
    <row r="50" customFormat="false" ht="13.8" hidden="false" customHeight="false" outlineLevel="0" collapsed="false">
      <c r="A50" s="15" t="n">
        <v>44449</v>
      </c>
      <c r="B50" s="16" t="n">
        <v>4458.58</v>
      </c>
      <c r="C50" s="17" t="n">
        <v>0.2331</v>
      </c>
      <c r="D50" s="18" t="n">
        <v>0.0011575</v>
      </c>
      <c r="E50" s="19" t="n">
        <f aca="false">B50/B51-1</f>
        <v>-0.00772264359220876</v>
      </c>
      <c r="F50" s="19" t="n">
        <f aca="false">C50 - C51</f>
        <v>0.0125</v>
      </c>
      <c r="G50" s="20" t="n">
        <f aca="false">D50 - D51</f>
        <v>1.61999999999999E-005</v>
      </c>
    </row>
    <row r="51" customFormat="false" ht="13.8" hidden="false" customHeight="false" outlineLevel="0" collapsed="false">
      <c r="A51" s="15" t="n">
        <v>44448</v>
      </c>
      <c r="B51" s="16" t="n">
        <v>4493.28</v>
      </c>
      <c r="C51" s="17" t="n">
        <v>0.2206</v>
      </c>
      <c r="D51" s="18" t="n">
        <v>0.0011413</v>
      </c>
      <c r="E51" s="19" t="n">
        <f aca="false">B51/B52-1</f>
        <v>-0.00460559982454856</v>
      </c>
      <c r="F51" s="19" t="n">
        <f aca="false">C51 - C52</f>
        <v>0.00470000000000001</v>
      </c>
      <c r="G51" s="20" t="n">
        <f aca="false">D51 - D52</f>
        <v>-1.61999999999999E-005</v>
      </c>
    </row>
    <row r="52" customFormat="false" ht="13.8" hidden="false" customHeight="false" outlineLevel="0" collapsed="false">
      <c r="A52" s="15" t="n">
        <v>44447</v>
      </c>
      <c r="B52" s="16" t="n">
        <v>4514.07</v>
      </c>
      <c r="C52" s="17" t="n">
        <v>0.2159</v>
      </c>
      <c r="D52" s="18" t="n">
        <v>0.0011575</v>
      </c>
      <c r="E52" s="19" t="n">
        <f aca="false">B52/B53-1</f>
        <v>-0.00131857531919033</v>
      </c>
      <c r="F52" s="19" t="n">
        <f aca="false">C52 - C53</f>
        <v>0.000599999999999989</v>
      </c>
      <c r="G52" s="20" t="n">
        <f aca="false">D52 - D53</f>
        <v>-2.50000000000011E-006</v>
      </c>
    </row>
    <row r="53" customFormat="false" ht="13.8" hidden="false" customHeight="false" outlineLevel="0" collapsed="false">
      <c r="A53" s="15" t="n">
        <v>44446</v>
      </c>
      <c r="B53" s="16" t="n">
        <v>4520.03</v>
      </c>
      <c r="C53" s="17" t="n">
        <v>0.2153</v>
      </c>
      <c r="D53" s="18" t="n">
        <v>0.00116</v>
      </c>
      <c r="E53" s="19" t="n">
        <f aca="false">B53/B54-1</f>
        <v>-0.00339548841013981</v>
      </c>
      <c r="F53" s="19" t="n">
        <f aca="false">C53 - C54</f>
        <v>0.0121</v>
      </c>
      <c r="G53" s="20" t="n">
        <f aca="false">D53 - D54</f>
        <v>5.00000000000001E-006</v>
      </c>
    </row>
    <row r="54" customFormat="false" ht="13.8" hidden="false" customHeight="false" outlineLevel="0" collapsed="false">
      <c r="A54" s="15" t="n">
        <v>44442</v>
      </c>
      <c r="B54" s="16" t="n">
        <v>4535.43</v>
      </c>
      <c r="C54" s="17" t="n">
        <v>0.2032</v>
      </c>
      <c r="D54" s="18" t="n">
        <v>0.001155</v>
      </c>
      <c r="E54" s="19" t="n">
        <f aca="false">B54/B55-1</f>
        <v>-0.000335026835208585</v>
      </c>
      <c r="F54" s="19" t="n">
        <f aca="false">C54 - C55</f>
        <v>0.00190000000000001</v>
      </c>
      <c r="G54" s="20" t="n">
        <f aca="false">D54 - D55</f>
        <v>-2.12999999999999E-005</v>
      </c>
    </row>
    <row r="55" customFormat="false" ht="13.8" hidden="false" customHeight="false" outlineLevel="0" collapsed="false">
      <c r="A55" s="15" t="n">
        <v>44441</v>
      </c>
      <c r="B55" s="16" t="n">
        <v>4536.95</v>
      </c>
      <c r="C55" s="17" t="n">
        <v>0.2013</v>
      </c>
      <c r="D55" s="18" t="n">
        <v>0.0011763</v>
      </c>
      <c r="E55" s="19" t="n">
        <f aca="false">B55/B56-1</f>
        <v>0.00284256060334775</v>
      </c>
      <c r="F55" s="19" t="n">
        <f aca="false">C55 - C56</f>
        <v>0.0005</v>
      </c>
      <c r="G55" s="20" t="n">
        <f aca="false">D55 - D56</f>
        <v>-1.24999999999999E-005</v>
      </c>
    </row>
    <row r="56" customFormat="false" ht="13.8" hidden="false" customHeight="false" outlineLevel="0" collapsed="false">
      <c r="A56" s="15" t="n">
        <v>44440</v>
      </c>
      <c r="B56" s="16" t="n">
        <v>4524.09</v>
      </c>
      <c r="C56" s="17" t="n">
        <v>0.2008</v>
      </c>
      <c r="D56" s="18" t="n">
        <v>0.0011888</v>
      </c>
      <c r="E56" s="19" t="n">
        <f aca="false">B56/B57-1</f>
        <v>0.000311762052588316</v>
      </c>
      <c r="F56" s="19" t="n">
        <f aca="false">C56 - C57</f>
        <v>-0.00340000000000001</v>
      </c>
      <c r="G56" s="20" t="n">
        <f aca="false">D56 - D57</f>
        <v>-7.50000000000013E-006</v>
      </c>
    </row>
    <row r="57" customFormat="false" ht="13.8" hidden="false" customHeight="false" outlineLevel="0" collapsed="false">
      <c r="A57" s="15" t="n">
        <v>44439</v>
      </c>
      <c r="B57" s="16" t="n">
        <v>4522.68</v>
      </c>
      <c r="C57" s="17" t="n">
        <v>0.2042</v>
      </c>
      <c r="D57" s="18" t="n">
        <v>0.0011963</v>
      </c>
      <c r="E57" s="19" t="n">
        <f aca="false">B57/B58-1</f>
        <v>0.00295163182440139</v>
      </c>
      <c r="F57" s="19" t="n">
        <f aca="false">C57 - C58</f>
        <v>-0.00189999999999999</v>
      </c>
      <c r="G57" s="20" t="n">
        <f aca="false">D57 - D58</f>
        <v>-2.4999999999999E-006</v>
      </c>
    </row>
    <row r="58" customFormat="false" ht="13.8" hidden="false" customHeight="false" outlineLevel="0" collapsed="false">
      <c r="A58" s="15" t="n">
        <v>44435</v>
      </c>
      <c r="B58" s="16" t="n">
        <v>4509.37</v>
      </c>
      <c r="C58" s="17" t="n">
        <v>0.2061</v>
      </c>
      <c r="D58" s="18" t="n">
        <v>0.0011988</v>
      </c>
      <c r="E58" s="19" t="n">
        <f aca="false">B58/B59-1</f>
        <v>0.00880760626398214</v>
      </c>
      <c r="F58" s="19" t="n">
        <f aca="false">C58 - C59</f>
        <v>-0.0125</v>
      </c>
      <c r="G58" s="20" t="n">
        <f aca="false">D58 - D59</f>
        <v>-8.70000000000016E-006</v>
      </c>
    </row>
    <row r="59" customFormat="false" ht="13.8" hidden="false" customHeight="false" outlineLevel="0" collapsed="false">
      <c r="A59" s="15" t="n">
        <v>44434</v>
      </c>
      <c r="B59" s="16" t="n">
        <v>4470</v>
      </c>
      <c r="C59" s="17" t="n">
        <v>0.2186</v>
      </c>
      <c r="D59" s="18" t="n">
        <v>0.0012075</v>
      </c>
      <c r="E59" s="19" t="n">
        <f aca="false">B59/B60-1</f>
        <v>-0.00582493177556986</v>
      </c>
      <c r="F59" s="19" t="n">
        <f aca="false">C59 - C60</f>
        <v>0.0107</v>
      </c>
      <c r="G59" s="20" t="n">
        <f aca="false">D59 - D60</f>
        <v>-2.99999999999999E-005</v>
      </c>
    </row>
    <row r="60" customFormat="false" ht="13.8" hidden="false" customHeight="false" outlineLevel="0" collapsed="false">
      <c r="A60" s="15" t="n">
        <v>44433</v>
      </c>
      <c r="B60" s="16" t="n">
        <v>4496.19</v>
      </c>
      <c r="C60" s="17" t="n">
        <v>0.2079</v>
      </c>
      <c r="D60" s="18" t="n">
        <v>0.0012375</v>
      </c>
      <c r="E60" s="19" t="n">
        <f aca="false">B60/B61-1</f>
        <v>0.00222012692171369</v>
      </c>
      <c r="F60" s="19" t="n">
        <f aca="false">C60 - C61</f>
        <v>-0.0043</v>
      </c>
      <c r="G60" s="20" t="n">
        <f aca="false">D60 - D61</f>
        <v>1.99999999999998E-005</v>
      </c>
    </row>
    <row r="61" customFormat="false" ht="13.8" hidden="false" customHeight="false" outlineLevel="0" collapsed="false">
      <c r="A61" s="15" t="n">
        <v>44432</v>
      </c>
      <c r="B61" s="16" t="n">
        <v>4486.23</v>
      </c>
      <c r="C61" s="17" t="n">
        <v>0.2122</v>
      </c>
      <c r="D61" s="18" t="n">
        <v>0.0012175</v>
      </c>
      <c r="E61" s="19" t="n">
        <f aca="false">B61/B62-1</f>
        <v>0.00149569262846772</v>
      </c>
      <c r="F61" s="19" t="n">
        <f aca="false">C61 - C62</f>
        <v>0.000200000000000006</v>
      </c>
      <c r="G61" s="20" t="n">
        <f aca="false">D61 - D62</f>
        <v>-7.5E-005</v>
      </c>
    </row>
    <row r="62" customFormat="false" ht="13.8" hidden="false" customHeight="false" outlineLevel="0" collapsed="false">
      <c r="A62" s="15" t="n">
        <v>44431</v>
      </c>
      <c r="B62" s="16" t="n">
        <v>4479.53</v>
      </c>
      <c r="C62" s="17" t="n">
        <v>0.212</v>
      </c>
      <c r="D62" s="18" t="n">
        <v>0.0012925</v>
      </c>
      <c r="E62" s="19" t="n">
        <f aca="false">B62/B63-1</f>
        <v>0.00852382099525628</v>
      </c>
      <c r="F62" s="19" t="n">
        <f aca="false">C62 - C63</f>
        <v>-0.0121</v>
      </c>
      <c r="G62" s="20" t="n">
        <f aca="false">D62 - D63</f>
        <v>8.70000000000016E-006</v>
      </c>
    </row>
    <row r="63" customFormat="false" ht="13.8" hidden="false" customHeight="false" outlineLevel="0" collapsed="false">
      <c r="A63" s="15" t="n">
        <v>44428</v>
      </c>
      <c r="B63" s="16" t="n">
        <v>4441.67</v>
      </c>
      <c r="C63" s="17" t="n">
        <v>0.2241</v>
      </c>
      <c r="D63" s="18" t="n">
        <v>0.0012838</v>
      </c>
      <c r="E63" s="19" t="n">
        <f aca="false">B63/B64-1</f>
        <v>0.00814154069635475</v>
      </c>
      <c r="F63" s="19" t="n">
        <f aca="false">C63 - C64</f>
        <v>-0.0179</v>
      </c>
      <c r="G63" s="20" t="n">
        <f aca="false">D63 - D64</f>
        <v>-2.37E-005</v>
      </c>
    </row>
    <row r="64" customFormat="false" ht="13.8" hidden="false" customHeight="false" outlineLevel="0" collapsed="false">
      <c r="A64" s="15" t="n">
        <v>44427</v>
      </c>
      <c r="B64" s="16" t="n">
        <v>4405.8</v>
      </c>
      <c r="C64" s="17" t="n">
        <v>0.242</v>
      </c>
      <c r="D64" s="18" t="n">
        <v>0.0013075</v>
      </c>
      <c r="E64" s="19" t="n">
        <f aca="false">B64/B65-1</f>
        <v>0.0012567410636164</v>
      </c>
      <c r="F64" s="19" t="n">
        <f aca="false">C64 - C65</f>
        <v>0.00399999999999998</v>
      </c>
      <c r="G64" s="20" t="n">
        <f aca="false">D64 - D65</f>
        <v>-1.30000000000009E-006</v>
      </c>
    </row>
    <row r="65" customFormat="false" ht="13.8" hidden="false" customHeight="false" outlineLevel="0" collapsed="false">
      <c r="A65" s="15" t="n">
        <v>44426</v>
      </c>
      <c r="B65" s="16" t="n">
        <v>4400.27</v>
      </c>
      <c r="C65" s="17" t="n">
        <v>0.238</v>
      </c>
      <c r="D65" s="18" t="n">
        <v>0.0013088</v>
      </c>
      <c r="E65" s="19" t="n">
        <f aca="false">B65/B66-1</f>
        <v>-0.010748457761551</v>
      </c>
      <c r="F65" s="19" t="n">
        <f aca="false">C65 - C66</f>
        <v>0.021</v>
      </c>
      <c r="G65" s="20" t="n">
        <f aca="false">D65 - D66</f>
        <v>3.63E-005</v>
      </c>
    </row>
    <row r="66" customFormat="false" ht="13.8" hidden="false" customHeight="false" outlineLevel="0" collapsed="false">
      <c r="A66" s="15" t="n">
        <v>44425</v>
      </c>
      <c r="B66" s="16" t="n">
        <v>4448.08</v>
      </c>
      <c r="C66" s="17" t="n">
        <v>0.217</v>
      </c>
      <c r="D66" s="18" t="n">
        <v>0.0012725</v>
      </c>
      <c r="E66" s="19" t="n">
        <f aca="false">B66/B67-1</f>
        <v>-0.00706072491299659</v>
      </c>
      <c r="F66" s="19" t="n">
        <f aca="false">C66 - C67</f>
        <v>0.0106</v>
      </c>
      <c r="G66" s="20" t="n">
        <f aca="false">D66 - D67</f>
        <v>2.75E-005</v>
      </c>
    </row>
    <row r="67" customFormat="false" ht="13.8" hidden="false" customHeight="false" outlineLevel="0" collapsed="false">
      <c r="A67" s="15" t="n">
        <v>44424</v>
      </c>
      <c r="B67" s="16" t="n">
        <v>4479.71</v>
      </c>
      <c r="C67" s="17" t="n">
        <v>0.2064</v>
      </c>
      <c r="D67" s="18" t="n">
        <v>0.001245</v>
      </c>
      <c r="E67" s="19" t="n">
        <f aca="false">B67/B68-1</f>
        <v>0.00262085944494173</v>
      </c>
      <c r="F67" s="19" t="n">
        <f aca="false">C67 - C68</f>
        <v>0.0038</v>
      </c>
      <c r="G67" s="20" t="n">
        <f aca="false">D67 - D68</f>
        <v>2.50000000000011E-006</v>
      </c>
    </row>
    <row r="68" customFormat="false" ht="13.8" hidden="false" customHeight="false" outlineLevel="0" collapsed="false">
      <c r="A68" s="15" t="n">
        <v>44421</v>
      </c>
      <c r="B68" s="16" t="n">
        <v>4468</v>
      </c>
      <c r="C68" s="17" t="n">
        <v>0.2026</v>
      </c>
      <c r="D68" s="18" t="n">
        <v>0.0012425</v>
      </c>
      <c r="E68" s="19" t="n">
        <f aca="false">B68/B69-1</f>
        <v>0.00160732419751475</v>
      </c>
      <c r="F68" s="19" t="n">
        <f aca="false">C68 - C69</f>
        <v>9.9999999999989E-005</v>
      </c>
      <c r="G68" s="20" t="n">
        <f aca="false">D68 - D69</f>
        <v>-5.00000000000001E-006</v>
      </c>
    </row>
    <row r="69" customFormat="false" ht="13.8" hidden="false" customHeight="false" outlineLevel="0" collapsed="false">
      <c r="A69" s="15" t="n">
        <v>44420</v>
      </c>
      <c r="B69" s="16" t="n">
        <v>4460.83</v>
      </c>
      <c r="C69" s="17" t="n">
        <v>0.2025</v>
      </c>
      <c r="D69" s="18" t="n">
        <v>0.0012475</v>
      </c>
      <c r="E69" s="19" t="n">
        <f aca="false">B69/B70-1</f>
        <v>0.00295208759583598</v>
      </c>
      <c r="F69" s="19" t="n">
        <f aca="false">C69 - C70</f>
        <v>-0.00420000000000001</v>
      </c>
      <c r="G69" s="20" t="n">
        <f aca="false">D69 - D70</f>
        <v>3.49999999999999E-005</v>
      </c>
    </row>
    <row r="70" customFormat="false" ht="13.8" hidden="false" customHeight="false" outlineLevel="0" collapsed="false">
      <c r="A70" s="15" t="n">
        <v>44419</v>
      </c>
      <c r="B70" s="16" t="n">
        <v>4447.7</v>
      </c>
      <c r="C70" s="17" t="n">
        <v>0.2067</v>
      </c>
      <c r="D70" s="18" t="n">
        <v>0.0012125</v>
      </c>
      <c r="E70" s="19" t="n">
        <f aca="false">B70/B71-1</f>
        <v>0.00246802276441094</v>
      </c>
      <c r="F70" s="19" t="n">
        <f aca="false">C70 - C71</f>
        <v>-0.00539999999999999</v>
      </c>
      <c r="G70" s="20" t="n">
        <f aca="false">D70 - D71</f>
        <v>-1.49999999999998E-005</v>
      </c>
    </row>
    <row r="71" customFormat="false" ht="13.8" hidden="false" customHeight="false" outlineLevel="0" collapsed="false">
      <c r="A71" s="15" t="n">
        <v>44418</v>
      </c>
      <c r="B71" s="16" t="n">
        <v>4436.75</v>
      </c>
      <c r="C71" s="17" t="n">
        <v>0.2121</v>
      </c>
      <c r="D71" s="18" t="n">
        <v>0.0012275</v>
      </c>
      <c r="E71" s="19" t="n">
        <f aca="false">B71/B72-1</f>
        <v>0.000992701388653705</v>
      </c>
      <c r="F71" s="19" t="n">
        <f aca="false">C71 - C72</f>
        <v>-0.000599999999999989</v>
      </c>
      <c r="G71" s="20" t="n">
        <f aca="false">D71 - D72</f>
        <v>-4.50000000000001E-005</v>
      </c>
    </row>
    <row r="72" customFormat="false" ht="13.8" hidden="false" customHeight="false" outlineLevel="0" collapsed="false">
      <c r="A72" s="15" t="n">
        <v>44417</v>
      </c>
      <c r="B72" s="16" t="n">
        <v>4432.35</v>
      </c>
      <c r="C72" s="17" t="n">
        <v>0.2127</v>
      </c>
      <c r="D72" s="18" t="n">
        <v>0.0012725</v>
      </c>
      <c r="E72" s="19" t="n">
        <f aca="false">B72/B73-1</f>
        <v>-0.000939925887858073</v>
      </c>
      <c r="F72" s="19" t="n">
        <f aca="false">C72 - C73</f>
        <v>0.004</v>
      </c>
      <c r="G72" s="20" t="n">
        <f aca="false">D72 - D73</f>
        <v>-1.12999999999999E-005</v>
      </c>
    </row>
    <row r="73" customFormat="false" ht="13.8" hidden="false" customHeight="false" outlineLevel="0" collapsed="false">
      <c r="A73" s="15" t="n">
        <v>44414</v>
      </c>
      <c r="B73" s="16" t="n">
        <v>4436.52</v>
      </c>
      <c r="C73" s="17" t="n">
        <v>0.2087</v>
      </c>
      <c r="D73" s="18" t="n">
        <v>0.0012838</v>
      </c>
      <c r="E73" s="19" t="n">
        <f aca="false">B73/B74-1</f>
        <v>0.00167528391772587</v>
      </c>
      <c r="F73" s="19" t="n">
        <f aca="false">C73 - C74</f>
        <v>-0.00650000000000001</v>
      </c>
      <c r="G73" s="20" t="n">
        <f aca="false">D73 - D74</f>
        <v>2.99999999999999E-005</v>
      </c>
    </row>
    <row r="74" customFormat="false" ht="13.8" hidden="false" customHeight="false" outlineLevel="0" collapsed="false">
      <c r="A74" s="15" t="n">
        <v>44413</v>
      </c>
      <c r="B74" s="16" t="n">
        <v>4429.1</v>
      </c>
      <c r="C74" s="17" t="n">
        <v>0.2152</v>
      </c>
      <c r="D74" s="18" t="n">
        <v>0.0012538</v>
      </c>
      <c r="E74" s="19" t="n">
        <f aca="false">B74/B75-1</f>
        <v>0.00600546033534277</v>
      </c>
      <c r="F74" s="19" t="n">
        <f aca="false">C74 - C75</f>
        <v>-0.00650000000000001</v>
      </c>
      <c r="G74" s="20" t="n">
        <f aca="false">D74 - D75</f>
        <v>3.63E-005</v>
      </c>
    </row>
    <row r="75" customFormat="false" ht="13.8" hidden="false" customHeight="false" outlineLevel="0" collapsed="false">
      <c r="A75" s="15" t="n">
        <v>44412</v>
      </c>
      <c r="B75" s="16" t="n">
        <v>4402.66</v>
      </c>
      <c r="C75" s="17" t="n">
        <v>0.2217</v>
      </c>
      <c r="D75" s="18" t="n">
        <v>0.0012175</v>
      </c>
      <c r="E75" s="19" t="n">
        <f aca="false">B75/B76-1</f>
        <v>-0.00463244520307915</v>
      </c>
      <c r="F75" s="19" t="n">
        <f aca="false">C75 - C76</f>
        <v>-9.9999999999989E-005</v>
      </c>
      <c r="G75" s="20" t="n">
        <f aca="false">D75 - D76</f>
        <v>3.70000000000014E-006</v>
      </c>
    </row>
    <row r="76" customFormat="false" ht="13.8" hidden="false" customHeight="false" outlineLevel="0" collapsed="false">
      <c r="A76" s="15" t="n">
        <v>44411</v>
      </c>
      <c r="B76" s="16" t="n">
        <v>4423.15</v>
      </c>
      <c r="C76" s="17" t="n">
        <v>0.2218</v>
      </c>
      <c r="D76" s="18" t="n">
        <v>0.0012138</v>
      </c>
      <c r="E76" s="19" t="n">
        <f aca="false">B76/B77-1</f>
        <v>0.00820348471448495</v>
      </c>
      <c r="F76" s="19" t="n">
        <f aca="false">C76 - C77</f>
        <v>-0.00870000000000001</v>
      </c>
      <c r="G76" s="20" t="n">
        <f aca="false">D76 - D77</f>
        <v>-2.37E-005</v>
      </c>
    </row>
    <row r="77" customFormat="false" ht="13.8" hidden="false" customHeight="false" outlineLevel="0" collapsed="false">
      <c r="A77" s="15" t="n">
        <v>44410</v>
      </c>
      <c r="B77" s="16" t="n">
        <v>4387.16</v>
      </c>
      <c r="C77" s="17" t="n">
        <v>0.2305</v>
      </c>
      <c r="D77" s="18" t="n">
        <v>0.0012375</v>
      </c>
      <c r="E77" s="19" t="n">
        <f aca="false">B77/B78-1</f>
        <v>-0.00184289439077556</v>
      </c>
      <c r="F77" s="19" t="n">
        <f aca="false">C77 - C78</f>
        <v>0.00870000000000001</v>
      </c>
      <c r="G77" s="20" t="n">
        <f aca="false">D77 - D78</f>
        <v>6E-005</v>
      </c>
    </row>
    <row r="78" customFormat="false" ht="13.8" hidden="false" customHeight="false" outlineLevel="0" collapsed="false">
      <c r="A78" s="15" t="n">
        <v>44407</v>
      </c>
      <c r="B78" s="16" t="n">
        <v>4395.26</v>
      </c>
      <c r="C78" s="17" t="n">
        <v>0.2218</v>
      </c>
      <c r="D78" s="18" t="n">
        <v>0.0011775</v>
      </c>
      <c r="E78" s="19" t="n">
        <f aca="false">B78/B79-1</f>
        <v>-0.00540601699421817</v>
      </c>
      <c r="F78" s="19" t="n">
        <f aca="false">C78 - C79</f>
        <v>0.00299999999999997</v>
      </c>
      <c r="G78" s="20" t="n">
        <f aca="false">D78 - D79</f>
        <v>-8E-005</v>
      </c>
    </row>
    <row r="79" customFormat="false" ht="13.8" hidden="false" customHeight="false" outlineLevel="0" collapsed="false">
      <c r="A79" s="15" t="n">
        <v>44406</v>
      </c>
      <c r="B79" s="16" t="n">
        <v>4419.15</v>
      </c>
      <c r="C79" s="17" t="n">
        <v>0.2188</v>
      </c>
      <c r="D79" s="18" t="n">
        <v>0.0012575</v>
      </c>
      <c r="E79" s="19" t="n">
        <f aca="false">B79/B80-1</f>
        <v>0.00420620636998237</v>
      </c>
      <c r="F79" s="19" t="n">
        <f aca="false">C79 - C80</f>
        <v>-0.00469999999999998</v>
      </c>
      <c r="G79" s="20" t="n">
        <f aca="false">D79 - D80</f>
        <v>-2.75E-005</v>
      </c>
    </row>
    <row r="80" customFormat="false" ht="13.8" hidden="false" customHeight="false" outlineLevel="0" collapsed="false">
      <c r="A80" s="15" t="n">
        <v>44405</v>
      </c>
      <c r="B80" s="16" t="n">
        <v>4400.64</v>
      </c>
      <c r="C80" s="17" t="n">
        <v>0.2235</v>
      </c>
      <c r="D80" s="18" t="n">
        <v>0.001285</v>
      </c>
      <c r="E80" s="19" t="n">
        <f aca="false">B80/B81-1</f>
        <v>-0.00018630181803303</v>
      </c>
      <c r="F80" s="19" t="n">
        <f aca="false">C80 - C81</f>
        <v>-0.00650000000000001</v>
      </c>
      <c r="G80" s="20" t="n">
        <f aca="false">D80 - D81</f>
        <v>-1.13000000000001E-005</v>
      </c>
    </row>
    <row r="81" customFormat="false" ht="13.8" hidden="false" customHeight="false" outlineLevel="0" collapsed="false">
      <c r="A81" s="15" t="n">
        <v>44404</v>
      </c>
      <c r="B81" s="16" t="n">
        <v>4401.46</v>
      </c>
      <c r="C81" s="17" t="n">
        <v>0.23</v>
      </c>
      <c r="D81" s="18" t="n">
        <v>0.0012963</v>
      </c>
      <c r="E81" s="19" t="n">
        <f aca="false">B81/B82-1</f>
        <v>-0.00471247993125756</v>
      </c>
      <c r="F81" s="19" t="n">
        <f aca="false">C81 - C82</f>
        <v>0.0126</v>
      </c>
      <c r="G81" s="20" t="n">
        <f aca="false">D81 - D82</f>
        <v>-1.99999999999998E-005</v>
      </c>
    </row>
    <row r="82" customFormat="false" ht="13.8" hidden="false" customHeight="false" outlineLevel="0" collapsed="false">
      <c r="A82" s="15" t="n">
        <v>44403</v>
      </c>
      <c r="B82" s="16" t="n">
        <v>4422.3</v>
      </c>
      <c r="C82" s="17" t="n">
        <v>0.2174</v>
      </c>
      <c r="D82" s="18" t="n">
        <v>0.0013163</v>
      </c>
      <c r="E82" s="19" t="n">
        <f aca="false">B82/B83-1</f>
        <v>0.0023822530084161</v>
      </c>
      <c r="F82" s="19" t="n">
        <f aca="false">C82 - C83</f>
        <v>0.000900000000000012</v>
      </c>
      <c r="G82" s="20" t="n">
        <f aca="false">D82 - D83</f>
        <v>2.75E-005</v>
      </c>
    </row>
    <row r="83" customFormat="false" ht="13.8" hidden="false" customHeight="false" outlineLevel="0" collapsed="false">
      <c r="A83" s="15" t="n">
        <v>44400</v>
      </c>
      <c r="B83" s="16" t="n">
        <v>4411.79</v>
      </c>
      <c r="C83" s="17" t="n">
        <v>0.2165</v>
      </c>
      <c r="D83" s="18" t="n">
        <v>0.0012888</v>
      </c>
      <c r="E83" s="19" t="n">
        <f aca="false">B83/B84-1</f>
        <v>0.0101454385595356</v>
      </c>
      <c r="F83" s="19" t="n">
        <f aca="false">C83 - C84</f>
        <v>-0.00210000000000002</v>
      </c>
      <c r="G83" s="20" t="n">
        <f aca="false">D83 - D84</f>
        <v>3.63E-005</v>
      </c>
    </row>
    <row r="84" customFormat="false" ht="13.8" hidden="false" customHeight="false" outlineLevel="0" collapsed="false">
      <c r="A84" s="15" t="n">
        <v>44399</v>
      </c>
      <c r="B84" s="16" t="n">
        <v>4367.48</v>
      </c>
      <c r="C84" s="17" t="n">
        <v>0.2186</v>
      </c>
      <c r="D84" s="18" t="n">
        <v>0.0012525</v>
      </c>
      <c r="E84" s="19" t="n">
        <f aca="false">B84/B85-1</f>
        <v>0.00201666096923625</v>
      </c>
      <c r="F84" s="19" t="n">
        <f aca="false">C84 - C85</f>
        <v>-9.9999999999989E-005</v>
      </c>
      <c r="G84" s="20" t="n">
        <f aca="false">D84 - D85</f>
        <v>-0.0001263</v>
      </c>
    </row>
    <row r="85" customFormat="false" ht="13.8" hidden="false" customHeight="false" outlineLevel="0" collapsed="false">
      <c r="A85" s="15" t="n">
        <v>44398</v>
      </c>
      <c r="B85" s="16" t="n">
        <v>4358.69</v>
      </c>
      <c r="C85" s="17" t="n">
        <v>0.2187</v>
      </c>
      <c r="D85" s="18" t="n">
        <v>0.0013788</v>
      </c>
      <c r="E85" s="19" t="n">
        <f aca="false">B85/B86-1</f>
        <v>0.00824184721007781</v>
      </c>
      <c r="F85" s="19" t="n">
        <f aca="false">C85 - C86</f>
        <v>-0.0133</v>
      </c>
      <c r="G85" s="20" t="n">
        <f aca="false">D85 - D86</f>
        <v>-3.69999999999993E-006</v>
      </c>
    </row>
    <row r="86" customFormat="false" ht="13.8" hidden="false" customHeight="false" outlineLevel="0" collapsed="false">
      <c r="A86" s="15" t="n">
        <v>44397</v>
      </c>
      <c r="B86" s="16" t="n">
        <v>4323.06</v>
      </c>
      <c r="C86" s="17" t="n">
        <v>0.232</v>
      </c>
      <c r="D86" s="18" t="n">
        <v>0.0013825</v>
      </c>
      <c r="E86" s="19" t="n">
        <f aca="false">B86/B87-1</f>
        <v>0.0151626515501975</v>
      </c>
      <c r="F86" s="19" t="n">
        <f aca="false">C86 - C87</f>
        <v>-0.017</v>
      </c>
      <c r="G86" s="20" t="n">
        <f aca="false">D86 - D87</f>
        <v>3.99999999999999E-005</v>
      </c>
    </row>
    <row r="87" customFormat="false" ht="13.8" hidden="false" customHeight="false" outlineLevel="0" collapsed="false">
      <c r="A87" s="15" t="n">
        <v>44396</v>
      </c>
      <c r="B87" s="16" t="n">
        <v>4258.49</v>
      </c>
      <c r="C87" s="17" t="n">
        <v>0.249</v>
      </c>
      <c r="D87" s="18" t="n">
        <v>0.0013425</v>
      </c>
      <c r="E87" s="19" t="n">
        <f aca="false">B87/B88-1</f>
        <v>-0.0158695310550107</v>
      </c>
      <c r="F87" s="19" t="n">
        <f aca="false">C87 - C88</f>
        <v>0.0283</v>
      </c>
      <c r="G87" s="20" t="n">
        <f aca="false">D87 - D88</f>
        <v>0</v>
      </c>
    </row>
    <row r="88" customFormat="false" ht="13.8" hidden="false" customHeight="false" outlineLevel="0" collapsed="false">
      <c r="A88" s="15" t="n">
        <v>44393</v>
      </c>
      <c r="B88" s="16" t="n">
        <v>4327.16</v>
      </c>
      <c r="C88" s="17" t="n">
        <v>0.2207</v>
      </c>
      <c r="D88" s="18" t="n">
        <v>0.0013425</v>
      </c>
      <c r="E88" s="19" t="n">
        <f aca="false">B88/B89-1</f>
        <v>-0.00753893895225488</v>
      </c>
      <c r="F88" s="19" t="n">
        <f aca="false">C88 - C89</f>
        <v>0.0098</v>
      </c>
      <c r="G88" s="20" t="n">
        <f aca="false">D88 - D89</f>
        <v>3.69999999999993E-006</v>
      </c>
    </row>
    <row r="89" customFormat="false" ht="13.8" hidden="false" customHeight="false" outlineLevel="0" collapsed="false">
      <c r="A89" s="15" t="n">
        <v>44392</v>
      </c>
      <c r="B89" s="16" t="n">
        <v>4360.03</v>
      </c>
      <c r="C89" s="17" t="n">
        <v>0.2109</v>
      </c>
      <c r="D89" s="18" t="n">
        <v>0.0013388</v>
      </c>
      <c r="E89" s="19" t="n">
        <f aca="false">B89/B90-1</f>
        <v>-0.00326223624351329</v>
      </c>
      <c r="F89" s="19" t="n">
        <f aca="false">C89 - C90</f>
        <v>0.00469999999999998</v>
      </c>
      <c r="G89" s="20" t="n">
        <f aca="false">D89 - D90</f>
        <v>7.5E-005</v>
      </c>
    </row>
    <row r="90" customFormat="false" ht="13.8" hidden="false" customHeight="false" outlineLevel="0" collapsed="false">
      <c r="A90" s="15" t="n">
        <v>44391</v>
      </c>
      <c r="B90" s="16" t="n">
        <v>4374.3</v>
      </c>
      <c r="C90" s="17" t="n">
        <v>0.2062</v>
      </c>
      <c r="D90" s="18" t="n">
        <v>0.0012638</v>
      </c>
      <c r="E90" s="19" t="n">
        <f aca="false">B90/B91-1</f>
        <v>0.00116497032644358</v>
      </c>
      <c r="F90" s="19" t="n">
        <f aca="false">C90 - C91</f>
        <v>-0.00509999999999999</v>
      </c>
      <c r="G90" s="20" t="n">
        <f aca="false">D90 - D91</f>
        <v>2.50000000000011E-006</v>
      </c>
    </row>
    <row r="91" customFormat="false" ht="13.8" hidden="false" customHeight="false" outlineLevel="0" collapsed="false">
      <c r="A91" s="15" t="n">
        <v>44390</v>
      </c>
      <c r="B91" s="16" t="n">
        <v>4369.21</v>
      </c>
      <c r="C91" s="17" t="n">
        <v>0.2113</v>
      </c>
      <c r="D91" s="18" t="n">
        <v>0.0012613</v>
      </c>
      <c r="E91" s="19" t="n">
        <f aca="false">B91/B92-1</f>
        <v>-0.00351683038249528</v>
      </c>
      <c r="F91" s="19" t="n">
        <f aca="false">C91 - C92</f>
        <v>0.00670000000000001</v>
      </c>
      <c r="G91" s="20" t="n">
        <f aca="false">D91 - D92</f>
        <v>-6.75000000000001E-005</v>
      </c>
    </row>
    <row r="92" customFormat="false" ht="13.8" hidden="false" customHeight="false" outlineLevel="0" collapsed="false">
      <c r="A92" s="15" t="n">
        <v>44389</v>
      </c>
      <c r="B92" s="16" t="n">
        <v>4384.63</v>
      </c>
      <c r="C92" s="17" t="n">
        <v>0.2046</v>
      </c>
      <c r="D92" s="18" t="n">
        <v>0.0013288</v>
      </c>
      <c r="E92" s="19" t="n">
        <f aca="false">B92/B93-1</f>
        <v>0.00345115629755921</v>
      </c>
      <c r="F92" s="19" t="n">
        <f aca="false">C92 - C93</f>
        <v>0.000200000000000006</v>
      </c>
      <c r="G92" s="20" t="n">
        <f aca="false">D92 - D93</f>
        <v>4.25E-005</v>
      </c>
    </row>
    <row r="93" customFormat="false" ht="13.8" hidden="false" customHeight="false" outlineLevel="0" collapsed="false">
      <c r="A93" s="15" t="n">
        <v>44386</v>
      </c>
      <c r="B93" s="16" t="n">
        <v>4369.55</v>
      </c>
      <c r="C93" s="17" t="n">
        <v>0.2044</v>
      </c>
      <c r="D93" s="18" t="n">
        <v>0.0012863</v>
      </c>
      <c r="E93" s="19" t="n">
        <f aca="false">B93/B94-1</f>
        <v>0.0112779518702471</v>
      </c>
      <c r="F93" s="19" t="n">
        <f aca="false">C93 - C94</f>
        <v>-0.0154</v>
      </c>
      <c r="G93" s="20" t="n">
        <f aca="false">D93 - D94</f>
        <v>9.62999999999999E-005</v>
      </c>
    </row>
    <row r="94" customFormat="false" ht="13.8" hidden="false" customHeight="false" outlineLevel="0" collapsed="false">
      <c r="A94" s="15" t="n">
        <v>44385</v>
      </c>
      <c r="B94" s="16" t="n">
        <v>4320.82</v>
      </c>
      <c r="C94" s="17" t="n">
        <v>0.2198</v>
      </c>
      <c r="D94" s="18" t="n">
        <v>0.00119</v>
      </c>
      <c r="E94" s="19" t="n">
        <f aca="false">B94/B95-1</f>
        <v>-0.00856101125941644</v>
      </c>
      <c r="F94" s="19" t="n">
        <f aca="false">C94 - C95</f>
        <v>0.0157</v>
      </c>
      <c r="G94" s="20" t="n">
        <f aca="false">D94 - D95</f>
        <v>-4.87999999999999E-005</v>
      </c>
    </row>
    <row r="95" customFormat="false" ht="13.8" hidden="false" customHeight="false" outlineLevel="0" collapsed="false">
      <c r="A95" s="15" t="n">
        <v>44384</v>
      </c>
      <c r="B95" s="16" t="n">
        <v>4358.13</v>
      </c>
      <c r="C95" s="17" t="n">
        <v>0.2041</v>
      </c>
      <c r="D95" s="18" t="n">
        <v>0.0012388</v>
      </c>
      <c r="E95" s="19" t="n">
        <f aca="false">B95/B96-1</f>
        <v>0.00335901131335281</v>
      </c>
      <c r="F95" s="19" t="n">
        <f aca="false">C95 - C96</f>
        <v>0.0015</v>
      </c>
      <c r="G95" s="20" t="n">
        <f aca="false">D95 - D96</f>
        <v>-0.00011</v>
      </c>
    </row>
    <row r="96" customFormat="false" ht="13.8" hidden="false" customHeight="false" outlineLevel="0" collapsed="false">
      <c r="A96" s="15" t="n">
        <v>44383</v>
      </c>
      <c r="B96" s="16" t="n">
        <v>4343.54</v>
      </c>
      <c r="C96" s="17" t="n">
        <v>0.2026</v>
      </c>
      <c r="D96" s="18" t="n">
        <v>0.0013488</v>
      </c>
      <c r="E96" s="19" t="n">
        <f aca="false">B96/B97-1</f>
        <v>-0.00202190086252452</v>
      </c>
      <c r="F96" s="19" t="n">
        <f aca="false">C96 - C97</f>
        <v>0.0096</v>
      </c>
      <c r="G96" s="20" t="n">
        <f aca="false">D96 - D97</f>
        <v>-2.99999999999999E-005</v>
      </c>
    </row>
    <row r="97" customFormat="false" ht="13.8" hidden="false" customHeight="false" outlineLevel="0" collapsed="false">
      <c r="A97" s="15" t="n">
        <v>44379</v>
      </c>
      <c r="B97" s="16" t="n">
        <v>4352.34</v>
      </c>
      <c r="C97" s="17" t="n">
        <v>0.193</v>
      </c>
      <c r="D97" s="18" t="n">
        <v>0.0013788</v>
      </c>
      <c r="E97" s="19" t="n">
        <f aca="false">B97/B98-1</f>
        <v>0.00750010416811353</v>
      </c>
      <c r="F97" s="19" t="n">
        <f aca="false">C97 - C98</f>
        <v>-0.0015</v>
      </c>
      <c r="G97" s="20" t="n">
        <f aca="false">D97 - D98</f>
        <v>-6.87000000000001E-005</v>
      </c>
    </row>
    <row r="98" customFormat="false" ht="13.8" hidden="false" customHeight="false" outlineLevel="0" collapsed="false">
      <c r="A98" s="15" t="n">
        <v>44378</v>
      </c>
      <c r="B98" s="16" t="n">
        <v>4319.94</v>
      </c>
      <c r="C98" s="17" t="n">
        <v>0.1945</v>
      </c>
      <c r="D98" s="18" t="n">
        <v>0.0014475</v>
      </c>
      <c r="E98" s="19" t="n">
        <f aca="false">B98/B99-1</f>
        <v>0.00522164048865603</v>
      </c>
      <c r="F98" s="19" t="n">
        <f aca="false">C98 - C99</f>
        <v>-0.000599999999999989</v>
      </c>
      <c r="G98" s="20" t="n">
        <f aca="false">D98 - D99</f>
        <v>-1E-005</v>
      </c>
    </row>
    <row r="99" customFormat="false" ht="13.8" hidden="false" customHeight="false" outlineLevel="0" collapsed="false">
      <c r="A99" s="15" t="n">
        <v>44377</v>
      </c>
      <c r="B99" s="16" t="n">
        <v>4297.5</v>
      </c>
      <c r="C99" s="17" t="n">
        <v>0.1951</v>
      </c>
      <c r="D99" s="18" t="n">
        <v>0.0014575</v>
      </c>
      <c r="E99" s="19" t="n">
        <f aca="false">B99/B100-1</f>
        <v>0.00132811407800926</v>
      </c>
      <c r="F99" s="19" t="n">
        <f aca="false">C99 - C100</f>
        <v>0.000199999999999978</v>
      </c>
      <c r="G99" s="20" t="n">
        <f aca="false">D99 - D100</f>
        <v>8.70000000000016E-006</v>
      </c>
    </row>
    <row r="100" customFormat="false" ht="13.8" hidden="false" customHeight="false" outlineLevel="0" collapsed="false">
      <c r="A100" s="15" t="n">
        <v>44376</v>
      </c>
      <c r="B100" s="16" t="n">
        <v>4291.8</v>
      </c>
      <c r="C100" s="17" t="n">
        <v>0.1949</v>
      </c>
      <c r="D100" s="18" t="n">
        <v>0.0014488</v>
      </c>
      <c r="E100" s="19" t="n">
        <f aca="false">B100/B101-1</f>
        <v>0.000277349840698715</v>
      </c>
      <c r="F100" s="19" t="n">
        <f aca="false">C100 - C101</f>
        <v>0.00470000000000001</v>
      </c>
      <c r="G100" s="20" t="n">
        <f aca="false">D100 - D101</f>
        <v>-2.37E-005</v>
      </c>
    </row>
    <row r="101" customFormat="false" ht="13.8" hidden="false" customHeight="false" outlineLevel="0" collapsed="false">
      <c r="A101" s="15" t="n">
        <v>44375</v>
      </c>
      <c r="B101" s="16" t="n">
        <v>4290.61</v>
      </c>
      <c r="C101" s="17" t="n">
        <v>0.1902</v>
      </c>
      <c r="D101" s="18" t="n">
        <v>0.0014725</v>
      </c>
      <c r="E101" s="19" t="n">
        <f aca="false">B101/B102-1</f>
        <v>0.00231504193239429</v>
      </c>
      <c r="F101" s="19" t="n">
        <f aca="false">C101 - C102</f>
        <v>0.000200000000000006</v>
      </c>
      <c r="G101" s="20" t="n">
        <f aca="false">D101 - D102</f>
        <v>1.24999999999997E-005</v>
      </c>
    </row>
    <row r="102" customFormat="false" ht="13.8" hidden="false" customHeight="false" outlineLevel="0" collapsed="false">
      <c r="A102" s="15" t="n">
        <v>44372</v>
      </c>
      <c r="B102" s="16" t="n">
        <v>4280.7</v>
      </c>
      <c r="C102" s="17" t="n">
        <v>0.19</v>
      </c>
      <c r="D102" s="18" t="n">
        <v>0.00146</v>
      </c>
      <c r="E102" s="19" t="n">
        <f aca="false">B102/B103-1</f>
        <v>0.00333060665793194</v>
      </c>
      <c r="F102" s="19" t="n">
        <f aca="false">C102 - C103</f>
        <v>-0.00260000000000002</v>
      </c>
      <c r="G102" s="20" t="n">
        <f aca="false">D102 - D103</f>
        <v>0</v>
      </c>
    </row>
    <row r="103" customFormat="false" ht="13.8" hidden="false" customHeight="false" outlineLevel="0" collapsed="false">
      <c r="A103" s="15" t="n">
        <v>44371</v>
      </c>
      <c r="B103" s="16" t="n">
        <v>4266.49</v>
      </c>
      <c r="C103" s="17" t="n">
        <v>0.1926</v>
      </c>
      <c r="D103" s="18" t="n">
        <v>0.00146</v>
      </c>
      <c r="E103" s="19" t="n">
        <f aca="false">B103/B104-1</f>
        <v>0.00581115742225058</v>
      </c>
      <c r="F103" s="19" t="n">
        <f aca="false">C103 - C104</f>
        <v>-0.00439999999999999</v>
      </c>
      <c r="G103" s="20" t="n">
        <f aca="false">D103 - D104</f>
        <v>-1.24999999999997E-005</v>
      </c>
    </row>
    <row r="104" customFormat="false" ht="13.8" hidden="false" customHeight="false" outlineLevel="0" collapsed="false">
      <c r="A104" s="15" t="n">
        <v>44370</v>
      </c>
      <c r="B104" s="16" t="n">
        <v>4241.84</v>
      </c>
      <c r="C104" s="17" t="n">
        <v>0.197</v>
      </c>
      <c r="D104" s="18" t="n">
        <v>0.0014725</v>
      </c>
      <c r="E104" s="19" t="n">
        <f aca="false">B104/B105-1</f>
        <v>-0.00108326033100659</v>
      </c>
      <c r="F104" s="19" t="n">
        <f aca="false">C104 - C105</f>
        <v>-0.00370000000000001</v>
      </c>
      <c r="G104" s="20" t="n">
        <f aca="false">D104 - D105</f>
        <v>0.000135</v>
      </c>
    </row>
    <row r="105" customFormat="false" ht="13.8" hidden="false" customHeight="false" outlineLevel="0" collapsed="false">
      <c r="A105" s="15" t="n">
        <v>44369</v>
      </c>
      <c r="B105" s="16" t="n">
        <v>4246.44</v>
      </c>
      <c r="C105" s="17" t="n">
        <v>0.2007</v>
      </c>
      <c r="D105" s="18" t="n">
        <v>0.0013375</v>
      </c>
      <c r="E105" s="19" t="n">
        <f aca="false">B105/B106-1</f>
        <v>0.00512451506465395</v>
      </c>
      <c r="F105" s="19" t="n">
        <f aca="false">C105 - C106</f>
        <v>-0.0105</v>
      </c>
      <c r="G105" s="20" t="n">
        <f aca="false">D105 - D106</f>
        <v>-4.13E-005</v>
      </c>
    </row>
    <row r="106" customFormat="false" ht="13.8" hidden="false" customHeight="false" outlineLevel="0" collapsed="false">
      <c r="A106" s="15" t="n">
        <v>44368</v>
      </c>
      <c r="B106" s="16" t="n">
        <v>4224.79</v>
      </c>
      <c r="C106" s="17" t="n">
        <v>0.2112</v>
      </c>
      <c r="D106" s="18" t="n">
        <v>0.0013788</v>
      </c>
      <c r="E106" s="19" t="n">
        <f aca="false">B106/B107-1</f>
        <v>0.0140023281210624</v>
      </c>
      <c r="F106" s="19" t="n">
        <f aca="false">C106 - C107</f>
        <v>-0.0181</v>
      </c>
      <c r="G106" s="20" t="n">
        <f aca="false">D106 - D107</f>
        <v>2.99999999999999E-005</v>
      </c>
    </row>
    <row r="107" customFormat="false" ht="13.8" hidden="false" customHeight="false" outlineLevel="0" collapsed="false">
      <c r="A107" s="15" t="n">
        <v>44365</v>
      </c>
      <c r="B107" s="16" t="n">
        <v>4166.45</v>
      </c>
      <c r="C107" s="17" t="n">
        <v>0.2293</v>
      </c>
      <c r="D107" s="18" t="n">
        <v>0.0013488</v>
      </c>
      <c r="E107" s="19" t="n">
        <f aca="false">B107/B108-1</f>
        <v>-0.0131245470006111</v>
      </c>
      <c r="F107" s="19" t="n">
        <f aca="false">C107 - C108</f>
        <v>0.0195</v>
      </c>
      <c r="G107" s="20" t="n">
        <f aca="false">D107 - D108</f>
        <v>3.8000000000002E-006</v>
      </c>
    </row>
    <row r="108" customFormat="false" ht="13.8" hidden="false" customHeight="false" outlineLevel="0" collapsed="false">
      <c r="A108" s="15" t="n">
        <v>44364</v>
      </c>
      <c r="B108" s="16" t="n">
        <v>4221.86</v>
      </c>
      <c r="C108" s="17" t="n">
        <v>0.2098</v>
      </c>
      <c r="D108" s="18" t="n">
        <v>0.001345</v>
      </c>
      <c r="E108" s="19" t="n">
        <f aca="false">B108/B109-1</f>
        <v>-0.000435637000734013</v>
      </c>
      <c r="F108" s="19" t="n">
        <f aca="false">C108 - C109</f>
        <v>-0.0028</v>
      </c>
      <c r="G108" s="20" t="n">
        <f aca="false">D108 - D109</f>
        <v>9.99999999999998E-005</v>
      </c>
    </row>
    <row r="109" customFormat="false" ht="13.8" hidden="false" customHeight="false" outlineLevel="0" collapsed="false">
      <c r="A109" s="15" t="n">
        <v>44363</v>
      </c>
      <c r="B109" s="16" t="n">
        <v>4223.7</v>
      </c>
      <c r="C109" s="17" t="n">
        <v>0.2126</v>
      </c>
      <c r="D109" s="18" t="n">
        <v>0.001245</v>
      </c>
      <c r="E109" s="19" t="n">
        <f aca="false">B109/B110-1</f>
        <v>-0.00539020720154293</v>
      </c>
      <c r="F109" s="19" t="n">
        <f aca="false">C109 - C110</f>
        <v>0.0058</v>
      </c>
      <c r="G109" s="20" t="n">
        <f aca="false">D109 - D110</f>
        <v>-2.4999999999999E-006</v>
      </c>
    </row>
    <row r="110" customFormat="false" ht="13.8" hidden="false" customHeight="false" outlineLevel="0" collapsed="false">
      <c r="A110" s="15" t="n">
        <v>44362</v>
      </c>
      <c r="B110" s="16" t="n">
        <v>4246.59</v>
      </c>
      <c r="C110" s="17" t="n">
        <v>0.2068</v>
      </c>
      <c r="D110" s="18" t="n">
        <v>0.0012475</v>
      </c>
      <c r="E110" s="19" t="n">
        <f aca="false">B110/B111-1</f>
        <v>-0.00201167996427842</v>
      </c>
      <c r="F110" s="19" t="n">
        <f aca="false">C110 - C111</f>
        <v>0.00539999999999999</v>
      </c>
      <c r="G110" s="20" t="n">
        <f aca="false">D110 - D111</f>
        <v>6.74999999999999E-005</v>
      </c>
    </row>
    <row r="111" customFormat="false" ht="13.8" hidden="false" customHeight="false" outlineLevel="0" collapsed="false">
      <c r="A111" s="15" t="n">
        <v>44361</v>
      </c>
      <c r="B111" s="16" t="n">
        <v>4255.15</v>
      </c>
      <c r="C111" s="17" t="n">
        <v>0.2014</v>
      </c>
      <c r="D111" s="18" t="n">
        <v>0.00118</v>
      </c>
      <c r="E111" s="19" t="n">
        <f aca="false">B111/B112-1</f>
        <v>0.00181521104477045</v>
      </c>
      <c r="F111" s="19" t="n">
        <f aca="false">C111 - C112</f>
        <v>0.005</v>
      </c>
      <c r="G111" s="20" t="n">
        <f aca="false">D111 - D112</f>
        <v>-8.79999999999978E-006</v>
      </c>
    </row>
    <row r="112" customFormat="false" ht="13.8" hidden="false" customHeight="false" outlineLevel="0" collapsed="false">
      <c r="A112" s="15" t="n">
        <v>44358</v>
      </c>
      <c r="B112" s="16" t="n">
        <v>4247.44</v>
      </c>
      <c r="C112" s="17" t="n">
        <v>0.1964</v>
      </c>
      <c r="D112" s="18" t="n">
        <v>0.0011888</v>
      </c>
      <c r="E112" s="19" t="n">
        <f aca="false">B112/B113-1</f>
        <v>0.00194849003816766</v>
      </c>
      <c r="F112" s="19" t="n">
        <f aca="false">C112 - C113</f>
        <v>-0.00439999999999999</v>
      </c>
      <c r="G112" s="20" t="n">
        <f aca="false">D112 - D113</f>
        <v>-1.20000000000025E-006</v>
      </c>
    </row>
    <row r="113" customFormat="false" ht="13.8" hidden="false" customHeight="false" outlineLevel="0" collapsed="false">
      <c r="A113" s="15" t="n">
        <v>44357</v>
      </c>
      <c r="B113" s="16" t="n">
        <v>4239.18</v>
      </c>
      <c r="C113" s="17" t="n">
        <v>0.2008</v>
      </c>
      <c r="D113" s="18" t="n">
        <v>0.00119</v>
      </c>
      <c r="E113" s="19" t="n">
        <f aca="false">B113/B114-1</f>
        <v>0.00465215485063575</v>
      </c>
      <c r="F113" s="19" t="n">
        <f aca="false">C113 - C114</f>
        <v>-0.012</v>
      </c>
      <c r="G113" s="20" t="n">
        <f aca="false">D113 - D114</f>
        <v>-5.74999999999998E-005</v>
      </c>
    </row>
    <row r="114" customFormat="false" ht="13.8" hidden="false" customHeight="false" outlineLevel="0" collapsed="false">
      <c r="A114" s="15" t="n">
        <v>44356</v>
      </c>
      <c r="B114" s="16" t="n">
        <v>4219.55</v>
      </c>
      <c r="C114" s="17" t="n">
        <v>0.2128</v>
      </c>
      <c r="D114" s="18" t="n">
        <v>0.0012475</v>
      </c>
      <c r="E114" s="19" t="n">
        <f aca="false">B114/B115-1</f>
        <v>-0.00182387645898285</v>
      </c>
      <c r="F114" s="19" t="n">
        <f aca="false">C114 - C115</f>
        <v>0.0043</v>
      </c>
      <c r="G114" s="20" t="n">
        <f aca="false">D114 - D115</f>
        <v>-3.25000000000002E-005</v>
      </c>
    </row>
    <row r="115" customFormat="false" ht="13.8" hidden="false" customHeight="false" outlineLevel="0" collapsed="false">
      <c r="A115" s="15" t="n">
        <v>44355</v>
      </c>
      <c r="B115" s="16" t="n">
        <v>4227.26</v>
      </c>
      <c r="C115" s="17" t="n">
        <v>0.2085</v>
      </c>
      <c r="D115" s="18" t="n">
        <v>0.00128</v>
      </c>
      <c r="E115" s="19" t="n">
        <f aca="false">B115/B116-1</f>
        <v>0.000175084939855852</v>
      </c>
      <c r="F115" s="19" t="n">
        <f aca="false">C115 - C116</f>
        <v>0.003</v>
      </c>
      <c r="G115" s="20" t="n">
        <f aca="false">D115 - D116</f>
        <v>4.87000000000003E-005</v>
      </c>
    </row>
    <row r="116" customFormat="false" ht="13.8" hidden="false" customHeight="false" outlineLevel="0" collapsed="false">
      <c r="A116" s="15" t="n">
        <v>44354</v>
      </c>
      <c r="B116" s="16" t="n">
        <v>4226.52</v>
      </c>
      <c r="C116" s="17" t="n">
        <v>0.2055</v>
      </c>
      <c r="D116" s="18" t="n">
        <v>0.0012313</v>
      </c>
      <c r="E116" s="19" t="n">
        <f aca="false">B116/B117-1</f>
        <v>-0.000796711025582209</v>
      </c>
      <c r="F116" s="19" t="n">
        <f aca="false">C116 - C117</f>
        <v>-0.000700000000000006</v>
      </c>
      <c r="G116" s="20" t="n">
        <f aca="false">D116 - D117</f>
        <v>-5.12000000000002E-005</v>
      </c>
    </row>
    <row r="117" customFormat="false" ht="13.8" hidden="false" customHeight="false" outlineLevel="0" collapsed="false">
      <c r="A117" s="15" t="n">
        <v>44351</v>
      </c>
      <c r="B117" s="16" t="n">
        <v>4229.89</v>
      </c>
      <c r="C117" s="17" t="n">
        <v>0.2062</v>
      </c>
      <c r="D117" s="18" t="n">
        <v>0.0012825</v>
      </c>
      <c r="E117" s="19" t="n">
        <f aca="false">B117/B118-1</f>
        <v>0.00883408659980689</v>
      </c>
      <c r="F117" s="19" t="n">
        <f aca="false">C117 - C118</f>
        <v>-0.012</v>
      </c>
      <c r="G117" s="20" t="n">
        <f aca="false">D117 - D118</f>
        <v>-2.49999999999998E-005</v>
      </c>
    </row>
    <row r="118" customFormat="false" ht="13.8" hidden="false" customHeight="false" outlineLevel="0" collapsed="false">
      <c r="A118" s="15" t="n">
        <v>44350</v>
      </c>
      <c r="B118" s="16" t="n">
        <v>4192.85</v>
      </c>
      <c r="C118" s="17" t="n">
        <v>0.2182</v>
      </c>
      <c r="D118" s="18" t="n">
        <v>0.0013075</v>
      </c>
      <c r="E118" s="19" t="n">
        <f aca="false">B118/B119-1</f>
        <v>-0.00362869880136485</v>
      </c>
      <c r="F118" s="19" t="n">
        <f aca="false">C118 - C119</f>
        <v>0.004</v>
      </c>
      <c r="G118" s="20" t="n">
        <f aca="false">D118 - D119</f>
        <v>-3.25000000000002E-005</v>
      </c>
    </row>
    <row r="119" customFormat="false" ht="13.8" hidden="false" customHeight="false" outlineLevel="0" collapsed="false">
      <c r="A119" s="15" t="n">
        <v>44349</v>
      </c>
      <c r="B119" s="16" t="n">
        <v>4208.12</v>
      </c>
      <c r="C119" s="17" t="n">
        <v>0.2142</v>
      </c>
      <c r="D119" s="18" t="n">
        <v>0.00134</v>
      </c>
      <c r="E119" s="19" t="n">
        <f aca="false">B119/B120-1</f>
        <v>0.00144691625972149</v>
      </c>
      <c r="F119" s="19" t="n">
        <f aca="false">C119 - C120</f>
        <v>0.000799999999999995</v>
      </c>
      <c r="G119" s="20" t="n">
        <f aca="false">D119 - D120</f>
        <v>5.50000000000001E-005</v>
      </c>
    </row>
    <row r="120" customFormat="false" ht="13.8" hidden="false" customHeight="false" outlineLevel="0" collapsed="false">
      <c r="A120" s="15" t="n">
        <v>44348</v>
      </c>
      <c r="B120" s="16" t="n">
        <v>4202.04</v>
      </c>
      <c r="C120" s="17" t="n">
        <v>0.2134</v>
      </c>
      <c r="D120" s="18" t="n">
        <v>0.001285</v>
      </c>
      <c r="E120" s="19" t="n">
        <f aca="false">B120/B121-1</f>
        <v>-0.000492375318438265</v>
      </c>
      <c r="F120" s="19" t="n">
        <f aca="false">C120 - C121</f>
        <v>0.0086</v>
      </c>
      <c r="G120" s="20" t="n">
        <f aca="false">D120 - D121</f>
        <v>-2.88E-005</v>
      </c>
    </row>
    <row r="121" customFormat="false" ht="13.8" hidden="false" customHeight="false" outlineLevel="0" collapsed="false">
      <c r="A121" s="15" t="n">
        <v>44344</v>
      </c>
      <c r="B121" s="16" t="n">
        <v>4204.11</v>
      </c>
      <c r="C121" s="17" t="n">
        <v>0.2048</v>
      </c>
      <c r="D121" s="18" t="n">
        <v>0.0013138</v>
      </c>
      <c r="E121" s="19" t="n">
        <f aca="false">B121/B122-1</f>
        <v>0.000768886519014966</v>
      </c>
      <c r="F121" s="19" t="n">
        <f aca="false">C121 - C122</f>
        <v>0.00170000000000001</v>
      </c>
      <c r="G121" s="20" t="n">
        <f aca="false">D121 - D122</f>
        <v>-3.25E-005</v>
      </c>
    </row>
    <row r="122" customFormat="false" ht="13.8" hidden="false" customHeight="false" outlineLevel="0" collapsed="false">
      <c r="A122" s="15" t="n">
        <v>44343</v>
      </c>
      <c r="B122" s="16" t="n">
        <v>4200.88</v>
      </c>
      <c r="C122" s="17" t="n">
        <v>0.2031</v>
      </c>
      <c r="D122" s="18" t="n">
        <v>0.0013463</v>
      </c>
      <c r="E122" s="19" t="n">
        <f aca="false">B122/B123-1</f>
        <v>0.00116539839227459</v>
      </c>
      <c r="F122" s="19" t="n">
        <f aca="false">C122 - C123</f>
        <v>-0.00989999999999999</v>
      </c>
      <c r="G122" s="20" t="n">
        <f aca="false">D122 - D123</f>
        <v>-3.70000000000014E-006</v>
      </c>
    </row>
    <row r="123" customFormat="false" ht="13.8" hidden="false" customHeight="false" outlineLevel="0" collapsed="false">
      <c r="A123" s="15" t="n">
        <v>44342</v>
      </c>
      <c r="B123" s="16" t="n">
        <v>4195.99</v>
      </c>
      <c r="C123" s="17" t="n">
        <v>0.213</v>
      </c>
      <c r="D123" s="18" t="n">
        <v>0.00135</v>
      </c>
      <c r="E123" s="19" t="n">
        <f aca="false">B123/B124-1</f>
        <v>0.00187673257515875</v>
      </c>
      <c r="F123" s="19" t="n">
        <f aca="false">C123 - C124</f>
        <v>-0.011</v>
      </c>
      <c r="G123" s="20" t="n">
        <f aca="false">D123 - D124</f>
        <v>-3.49999999999999E-005</v>
      </c>
    </row>
    <row r="124" customFormat="false" ht="13.8" hidden="false" customHeight="false" outlineLevel="0" collapsed="false">
      <c r="A124" s="15" t="n">
        <v>44341</v>
      </c>
      <c r="B124" s="16" t="n">
        <v>4188.13</v>
      </c>
      <c r="C124" s="17" t="n">
        <v>0.224</v>
      </c>
      <c r="D124" s="18" t="n">
        <v>0.001385</v>
      </c>
      <c r="E124" s="19" t="n">
        <f aca="false">B124/B125-1</f>
        <v>-0.0021253022956601</v>
      </c>
      <c r="F124" s="19" t="n">
        <f aca="false">C124 - C125</f>
        <v>0.00170000000000001</v>
      </c>
      <c r="G124" s="20" t="n">
        <f aca="false">D124 - D125</f>
        <v>-2.38E-005</v>
      </c>
    </row>
    <row r="125" customFormat="false" ht="13.8" hidden="false" customHeight="false" outlineLevel="0" collapsed="false">
      <c r="A125" s="15" t="n">
        <v>44340</v>
      </c>
      <c r="B125" s="16" t="n">
        <v>4197.05</v>
      </c>
      <c r="C125" s="17" t="n">
        <v>0.2223</v>
      </c>
      <c r="D125" s="18" t="n">
        <v>0.0014088</v>
      </c>
      <c r="E125" s="19" t="n">
        <f aca="false">B125/B126-1</f>
        <v>0.00991130596314616</v>
      </c>
      <c r="F125" s="19" t="n">
        <f aca="false">C125 - C126</f>
        <v>-0.0126</v>
      </c>
      <c r="G125" s="20" t="n">
        <f aca="false">D125 - D126</f>
        <v>-6.12000000000002E-005</v>
      </c>
    </row>
    <row r="126" customFormat="false" ht="13.8" hidden="false" customHeight="false" outlineLevel="0" collapsed="false">
      <c r="A126" s="15" t="n">
        <v>44337</v>
      </c>
      <c r="B126" s="16" t="n">
        <v>4155.86</v>
      </c>
      <c r="C126" s="17" t="n">
        <v>0.2349</v>
      </c>
      <c r="D126" s="18" t="n">
        <v>0.00147</v>
      </c>
      <c r="E126" s="19" t="n">
        <f aca="false">B126/B127-1</f>
        <v>-0.000783819654157636</v>
      </c>
      <c r="F126" s="19" t="n">
        <f aca="false">C126 - C127</f>
        <v>-0.00320000000000001</v>
      </c>
      <c r="G126" s="20" t="n">
        <f aca="false">D126 - D127</f>
        <v>-3.12999999999997E-005</v>
      </c>
    </row>
    <row r="127" customFormat="false" ht="13.8" hidden="false" customHeight="false" outlineLevel="0" collapsed="false">
      <c r="A127" s="15" t="n">
        <v>44336</v>
      </c>
      <c r="B127" s="16" t="n">
        <v>4159.12</v>
      </c>
      <c r="C127" s="17" t="n">
        <v>0.2381</v>
      </c>
      <c r="D127" s="18" t="n">
        <v>0.0015013</v>
      </c>
      <c r="E127" s="19" t="n">
        <f aca="false">B127/B128-1</f>
        <v>0.0105547564436495</v>
      </c>
      <c r="F127" s="19" t="n">
        <f aca="false">C127 - C128</f>
        <v>-0.0146</v>
      </c>
      <c r="G127" s="20" t="n">
        <f aca="false">D127 - D128</f>
        <v>8.8E-006</v>
      </c>
    </row>
    <row r="128" customFormat="false" ht="13.8" hidden="false" customHeight="false" outlineLevel="0" collapsed="false">
      <c r="A128" s="15" t="n">
        <v>44335</v>
      </c>
      <c r="B128" s="16" t="n">
        <v>4115.68</v>
      </c>
      <c r="C128" s="17" t="n">
        <v>0.2527</v>
      </c>
      <c r="D128" s="18" t="n">
        <v>0.0014925</v>
      </c>
      <c r="E128" s="19" t="n">
        <f aca="false">B128/B129-1</f>
        <v>-0.00294343517053741</v>
      </c>
      <c r="F128" s="19" t="n">
        <f aca="false">C128 - C129</f>
        <v>0.0105</v>
      </c>
      <c r="G128" s="20" t="n">
        <f aca="false">D128 - D129</f>
        <v>-6E-005</v>
      </c>
    </row>
    <row r="129" customFormat="false" ht="13.8" hidden="false" customHeight="false" outlineLevel="0" collapsed="false">
      <c r="A129" s="15" t="n">
        <v>44334</v>
      </c>
      <c r="B129" s="16" t="n">
        <v>4127.83</v>
      </c>
      <c r="C129" s="17" t="n">
        <v>0.2422</v>
      </c>
      <c r="D129" s="18" t="n">
        <v>0.0015525</v>
      </c>
      <c r="E129" s="19" t="n">
        <f aca="false">B129/B130-1</f>
        <v>-0.00851730242188276</v>
      </c>
      <c r="F129" s="19" t="n">
        <f aca="false">C129 - C130</f>
        <v>0.0108</v>
      </c>
      <c r="G129" s="20" t="n">
        <f aca="false">D129 - D130</f>
        <v>5.62E-005</v>
      </c>
    </row>
    <row r="130" customFormat="false" ht="13.8" hidden="false" customHeight="false" outlineLevel="0" collapsed="false">
      <c r="A130" s="15" t="n">
        <v>44333</v>
      </c>
      <c r="B130" s="16" t="n">
        <v>4163.29</v>
      </c>
      <c r="C130" s="17" t="n">
        <v>0.2314</v>
      </c>
      <c r="D130" s="18" t="n">
        <v>0.0014963</v>
      </c>
      <c r="E130" s="19" t="n">
        <f aca="false">B130/B131-1</f>
        <v>-0.0025300382141189</v>
      </c>
      <c r="F130" s="19" t="n">
        <f aca="false">C130 - C131</f>
        <v>0.0088</v>
      </c>
      <c r="G130" s="20" t="n">
        <f aca="false">D130 - D131</f>
        <v>-5.50000000000001E-005</v>
      </c>
    </row>
    <row r="131" customFormat="false" ht="13.8" hidden="false" customHeight="false" outlineLevel="0" collapsed="false">
      <c r="A131" s="15" t="n">
        <v>44330</v>
      </c>
      <c r="B131" s="16" t="n">
        <v>4173.85</v>
      </c>
      <c r="C131" s="17" t="n">
        <v>0.2226</v>
      </c>
      <c r="D131" s="18" t="n">
        <v>0.0015513</v>
      </c>
      <c r="E131" s="19" t="n">
        <f aca="false">B131/B132-1</f>
        <v>0.0149179331306992</v>
      </c>
      <c r="F131" s="19" t="n">
        <f aca="false">C131 - C132</f>
        <v>-0.03</v>
      </c>
      <c r="G131" s="20" t="n">
        <f aca="false">D131 - D132</f>
        <v>-7.49999999999991E-006</v>
      </c>
    </row>
    <row r="132" customFormat="false" ht="13.8" hidden="false" customHeight="false" outlineLevel="0" collapsed="false">
      <c r="A132" s="15" t="n">
        <v>44329</v>
      </c>
      <c r="B132" s="16" t="n">
        <v>4112.5</v>
      </c>
      <c r="C132" s="17" t="n">
        <v>0.2526</v>
      </c>
      <c r="D132" s="18" t="n">
        <v>0.0015588</v>
      </c>
      <c r="E132" s="19" t="n">
        <f aca="false">B132/B133-1</f>
        <v>0.0121731511380641</v>
      </c>
      <c r="F132" s="19" t="n">
        <f aca="false">C132 - C133</f>
        <v>-0.0292</v>
      </c>
      <c r="G132" s="20" t="n">
        <f aca="false">D132 - D133</f>
        <v>1.74999999999999E-005</v>
      </c>
    </row>
    <row r="133" customFormat="false" ht="13.8" hidden="false" customHeight="false" outlineLevel="0" collapsed="false">
      <c r="A133" s="15" t="n">
        <v>44328</v>
      </c>
      <c r="B133" s="16" t="n">
        <v>4063.04</v>
      </c>
      <c r="C133" s="17" t="n">
        <v>0.2818</v>
      </c>
      <c r="D133" s="18" t="n">
        <v>0.0015413</v>
      </c>
      <c r="E133" s="19" t="n">
        <f aca="false">B133/B134-1</f>
        <v>-0.0214493870571519</v>
      </c>
      <c r="F133" s="19" t="n">
        <f aca="false">C133 - C134</f>
        <v>0.0395</v>
      </c>
      <c r="G133" s="20" t="n">
        <f aca="false">D133 - D134</f>
        <v>-6.12E-005</v>
      </c>
    </row>
    <row r="134" customFormat="false" ht="13.8" hidden="false" customHeight="false" outlineLevel="0" collapsed="false">
      <c r="A134" s="15" t="n">
        <v>44327</v>
      </c>
      <c r="B134" s="16" t="n">
        <v>4152.1</v>
      </c>
      <c r="C134" s="17" t="n">
        <v>0.2423</v>
      </c>
      <c r="D134" s="18" t="n">
        <v>0.0016025</v>
      </c>
      <c r="E134" s="19" t="n">
        <f aca="false">B134/B135-1</f>
        <v>-0.00867389451417355</v>
      </c>
      <c r="F134" s="19" t="n">
        <f aca="false">C134 - C135</f>
        <v>0.0183</v>
      </c>
      <c r="G134" s="20" t="n">
        <f aca="false">D134 - D135</f>
        <v>-7.24999999999999E-005</v>
      </c>
    </row>
    <row r="135" customFormat="false" ht="13.8" hidden="false" customHeight="false" outlineLevel="0" collapsed="false">
      <c r="A135" s="15" t="n">
        <v>44326</v>
      </c>
      <c r="B135" s="16" t="n">
        <v>4188.43</v>
      </c>
      <c r="C135" s="17" t="n">
        <v>0.224</v>
      </c>
      <c r="D135" s="18" t="n">
        <v>0.001675</v>
      </c>
      <c r="E135" s="19" t="n">
        <f aca="false">B135/B136-1</f>
        <v>-0.0104356660208855</v>
      </c>
      <c r="F135" s="19" t="n">
        <f aca="false">C135 - C136</f>
        <v>0.0161</v>
      </c>
      <c r="G135" s="20" t="n">
        <f aca="false">D135 - D136</f>
        <v>7.62E-005</v>
      </c>
    </row>
    <row r="136" customFormat="false" ht="13.8" hidden="false" customHeight="false" outlineLevel="0" collapsed="false">
      <c r="A136" s="15" t="n">
        <v>44323</v>
      </c>
      <c r="B136" s="16" t="n">
        <v>4232.6</v>
      </c>
      <c r="C136" s="17" t="n">
        <v>0.2079</v>
      </c>
      <c r="D136" s="18" t="n">
        <v>0.0015988</v>
      </c>
      <c r="E136" s="19" t="n">
        <f aca="false">B136/B137-1</f>
        <v>0.0073733464711232</v>
      </c>
      <c r="F136" s="19" t="n">
        <f aca="false">C136 - C137</f>
        <v>-0.0109</v>
      </c>
      <c r="G136" s="20" t="n">
        <f aca="false">D136 - D137</f>
        <v>-2.12000000000003E-005</v>
      </c>
    </row>
    <row r="137" customFormat="false" ht="13.8" hidden="false" customHeight="false" outlineLevel="0" collapsed="false">
      <c r="A137" s="15" t="n">
        <v>44322</v>
      </c>
      <c r="B137" s="16" t="n">
        <v>4201.62</v>
      </c>
      <c r="C137" s="17" t="n">
        <v>0.2188</v>
      </c>
      <c r="D137" s="18" t="n">
        <v>0.00162</v>
      </c>
      <c r="E137" s="19" t="n">
        <f aca="false">B137/B138-1</f>
        <v>0.00816539054945409</v>
      </c>
      <c r="F137" s="19" t="n">
        <f aca="false">C137 - C138</f>
        <v>-0.0038</v>
      </c>
      <c r="G137" s="20" t="n">
        <f aca="false">D137 - D138</f>
        <v>-7.87999999999997E-005</v>
      </c>
    </row>
    <row r="138" customFormat="false" ht="13.8" hidden="false" customHeight="false" outlineLevel="0" collapsed="false">
      <c r="A138" s="15" t="n">
        <v>44321</v>
      </c>
      <c r="B138" s="16" t="n">
        <v>4167.59</v>
      </c>
      <c r="C138" s="17" t="n">
        <v>0.2226</v>
      </c>
      <c r="D138" s="18" t="n">
        <v>0.0016988</v>
      </c>
      <c r="E138" s="19" t="n">
        <f aca="false">B138/B139-1</f>
        <v>0.000703538824297745</v>
      </c>
      <c r="F138" s="19" t="n">
        <f aca="false">C138 - C139</f>
        <v>-0.00409999999999999</v>
      </c>
      <c r="G138" s="20" t="n">
        <f aca="false">D138 - D139</f>
        <v>-5.50000000000001E-005</v>
      </c>
    </row>
    <row r="139" customFormat="false" ht="13.8" hidden="false" customHeight="false" outlineLevel="0" collapsed="false">
      <c r="A139" s="15" t="n">
        <v>44320</v>
      </c>
      <c r="B139" s="16" t="n">
        <v>4164.66</v>
      </c>
      <c r="C139" s="17" t="n">
        <v>0.2267</v>
      </c>
      <c r="D139" s="18" t="n">
        <v>0.0017538</v>
      </c>
      <c r="E139" s="19" t="n">
        <f aca="false">B139/B140-1</f>
        <v>-0.00394865551986645</v>
      </c>
      <c r="F139" s="19" t="n">
        <f aca="false">C139 - C140</f>
        <v>0.00600000000000001</v>
      </c>
      <c r="G139" s="20" t="n">
        <f aca="false">D139 - D140</f>
        <v>-9.99999999999981E-006</v>
      </c>
    </row>
    <row r="140" customFormat="false" ht="13.8" hidden="false" customHeight="false" outlineLevel="0" collapsed="false">
      <c r="A140" s="15" t="n">
        <v>44316</v>
      </c>
      <c r="B140" s="16" t="n">
        <v>4181.17</v>
      </c>
      <c r="C140" s="17" t="n">
        <v>0.2207</v>
      </c>
      <c r="D140" s="18" t="n">
        <v>0.0017638</v>
      </c>
      <c r="E140" s="19" t="n">
        <f aca="false">B140/B141-1</f>
        <v>-0.00719463750186988</v>
      </c>
      <c r="F140" s="19" t="n">
        <f aca="false">C140 - C141</f>
        <v>0.0076</v>
      </c>
      <c r="G140" s="20" t="n">
        <f aca="false">D140 - D141</f>
        <v>7.49999999999991E-006</v>
      </c>
    </row>
    <row r="141" customFormat="false" ht="13.8" hidden="false" customHeight="false" outlineLevel="0" collapsed="false">
      <c r="A141" s="15" t="n">
        <v>44315</v>
      </c>
      <c r="B141" s="16" t="n">
        <v>4211.47</v>
      </c>
      <c r="C141" s="17" t="n">
        <v>0.2131</v>
      </c>
      <c r="D141" s="18" t="n">
        <v>0.0017563</v>
      </c>
      <c r="E141" s="19" t="n">
        <f aca="false">B141/B142-1</f>
        <v>0.00676279768023358</v>
      </c>
      <c r="F141" s="19" t="n">
        <f aca="false">C141 - C142</f>
        <v>0.0018</v>
      </c>
      <c r="G141" s="20" t="n">
        <f aca="false">D141 - D142</f>
        <v>-9.87E-005</v>
      </c>
    </row>
    <row r="142" customFormat="false" ht="13.8" hidden="false" customHeight="false" outlineLevel="0" collapsed="false">
      <c r="A142" s="15" t="n">
        <v>44314</v>
      </c>
      <c r="B142" s="16" t="n">
        <v>4183.18</v>
      </c>
      <c r="C142" s="17" t="n">
        <v>0.2113</v>
      </c>
      <c r="D142" s="18" t="n">
        <v>0.001855</v>
      </c>
      <c r="E142" s="19" t="n">
        <f aca="false">B142/B143-1</f>
        <v>-0.000845530630183</v>
      </c>
      <c r="F142" s="19" t="n">
        <f aca="false">C142 - C143</f>
        <v>-0.00189999999999999</v>
      </c>
      <c r="G142" s="20" t="n">
        <f aca="false">D142 - D143</f>
        <v>8.36999999999999E-005</v>
      </c>
    </row>
    <row r="143" customFormat="false" ht="13.8" hidden="false" customHeight="false" outlineLevel="0" collapsed="false">
      <c r="A143" s="15" t="n">
        <v>44313</v>
      </c>
      <c r="B143" s="16" t="n">
        <v>4186.72</v>
      </c>
      <c r="C143" s="17" t="n">
        <v>0.2132</v>
      </c>
      <c r="D143" s="18" t="n">
        <v>0.0017713</v>
      </c>
      <c r="E143" s="19" t="n">
        <f aca="false">B143/B144-1</f>
        <v>-0.000214919214255316</v>
      </c>
      <c r="F143" s="19" t="n">
        <f aca="false">C143 - C144</f>
        <v>-0.00220000000000001</v>
      </c>
      <c r="G143" s="20" t="n">
        <f aca="false">D143 - D144</f>
        <v>-6.87000000000001E-005</v>
      </c>
    </row>
    <row r="144" customFormat="false" ht="13.8" hidden="false" customHeight="false" outlineLevel="0" collapsed="false">
      <c r="A144" s="15" t="n">
        <v>44312</v>
      </c>
      <c r="B144" s="16" t="n">
        <v>4187.62</v>
      </c>
      <c r="C144" s="17" t="n">
        <v>0.2154</v>
      </c>
      <c r="D144" s="18" t="n">
        <v>0.00184</v>
      </c>
      <c r="E144" s="19" t="n">
        <f aca="false">B144/B145-1</f>
        <v>0.00178222416791662</v>
      </c>
      <c r="F144" s="19" t="n">
        <f aca="false">C144 - C145</f>
        <v>-0.000299999999999995</v>
      </c>
      <c r="G144" s="20" t="n">
        <f aca="false">D144 - D145</f>
        <v>2.62000000000001E-005</v>
      </c>
    </row>
    <row r="145" customFormat="false" ht="13.8" hidden="false" customHeight="false" outlineLevel="0" collapsed="false">
      <c r="A145" s="15" t="n">
        <v>44309</v>
      </c>
      <c r="B145" s="16" t="n">
        <v>4180.17</v>
      </c>
      <c r="C145" s="17" t="n">
        <v>0.2157</v>
      </c>
      <c r="D145" s="18" t="n">
        <v>0.0018138</v>
      </c>
      <c r="E145" s="19" t="n">
        <f aca="false">B145/B146-1</f>
        <v>0.0109287106588183</v>
      </c>
      <c r="F145" s="19" t="n">
        <f aca="false">C145 - C146</f>
        <v>-0.00950000000000001</v>
      </c>
      <c r="G145" s="20" t="n">
        <f aca="false">D145 - D146</f>
        <v>5.63E-005</v>
      </c>
    </row>
    <row r="146" customFormat="false" ht="13.8" hidden="false" customHeight="false" outlineLevel="0" collapsed="false">
      <c r="A146" s="15" t="n">
        <v>44308</v>
      </c>
      <c r="B146" s="16" t="n">
        <v>4134.98</v>
      </c>
      <c r="C146" s="17" t="n">
        <v>0.2252</v>
      </c>
      <c r="D146" s="18" t="n">
        <v>0.0017575</v>
      </c>
      <c r="E146" s="19" t="n">
        <f aca="false">B146/B147-1</f>
        <v>-0.00921067134388598</v>
      </c>
      <c r="F146" s="19" t="n">
        <f aca="false">C146 - C147</f>
        <v>0.0103</v>
      </c>
      <c r="G146" s="20" t="n">
        <f aca="false">D146 - D147</f>
        <v>2.87E-005</v>
      </c>
    </row>
    <row r="147" customFormat="false" ht="13.8" hidden="false" customHeight="false" outlineLevel="0" collapsed="false">
      <c r="A147" s="15" t="n">
        <v>44307</v>
      </c>
      <c r="B147" s="16" t="n">
        <v>4173.42</v>
      </c>
      <c r="C147" s="17" t="n">
        <v>0.2149</v>
      </c>
      <c r="D147" s="18" t="n">
        <v>0.0017288</v>
      </c>
      <c r="E147" s="19" t="n">
        <f aca="false">B147/B148-1</f>
        <v>0.00930606006374957</v>
      </c>
      <c r="F147" s="19" t="n">
        <f aca="false">C147 - C148</f>
        <v>-0.0086</v>
      </c>
      <c r="G147" s="20" t="n">
        <f aca="false">D147 - D148</f>
        <v>-0.0001087</v>
      </c>
    </row>
    <row r="148" customFormat="false" ht="13.8" hidden="false" customHeight="false" outlineLevel="0" collapsed="false">
      <c r="A148" s="15" t="n">
        <v>44306</v>
      </c>
      <c r="B148" s="16" t="n">
        <v>4134.94</v>
      </c>
      <c r="C148" s="17" t="n">
        <v>0.2235</v>
      </c>
      <c r="D148" s="18" t="n">
        <v>0.0018375</v>
      </c>
      <c r="E148" s="19" t="n">
        <f aca="false">B148/B149-1</f>
        <v>-0.00680236161085324</v>
      </c>
      <c r="F148" s="19" t="n">
        <f aca="false">C148 - C149</f>
        <v>0.0098</v>
      </c>
      <c r="G148" s="20" t="n">
        <f aca="false">D148 - D149</f>
        <v>-2.25000000000002E-005</v>
      </c>
    </row>
    <row r="149" customFormat="false" ht="13.8" hidden="false" customHeight="false" outlineLevel="0" collapsed="false">
      <c r="A149" s="15" t="n">
        <v>44305</v>
      </c>
      <c r="B149" s="16" t="n">
        <v>4163.26</v>
      </c>
      <c r="C149" s="17" t="n">
        <v>0.2137</v>
      </c>
      <c r="D149" s="18" t="n">
        <v>0.00186</v>
      </c>
      <c r="E149" s="19" t="n">
        <f aca="false">B149/B150-1</f>
        <v>-0.00530645303872679</v>
      </c>
      <c r="F149" s="19" t="n">
        <f aca="false">C149 - C150</f>
        <v>0.00839999999999999</v>
      </c>
      <c r="G149" s="20" t="n">
        <f aca="false">D149 - D150</f>
        <v>-2.24999999999997E-005</v>
      </c>
    </row>
    <row r="150" customFormat="false" ht="13.8" hidden="false" customHeight="false" outlineLevel="0" collapsed="false">
      <c r="A150" s="15" t="n">
        <v>44302</v>
      </c>
      <c r="B150" s="16" t="n">
        <v>4185.47</v>
      </c>
      <c r="C150" s="17" t="n">
        <v>0.2053</v>
      </c>
      <c r="D150" s="18" t="n">
        <v>0.0018825</v>
      </c>
      <c r="E150" s="19" t="n">
        <f aca="false">B150/B151-1</f>
        <v>0.00360874923868582</v>
      </c>
      <c r="F150" s="19" t="n">
        <f aca="false">C150 - C151</f>
        <v>-0.0023</v>
      </c>
      <c r="G150" s="20" t="n">
        <f aca="false">D150 - D151</f>
        <v>-1.5E-005</v>
      </c>
    </row>
    <row r="151" customFormat="false" ht="13.8" hidden="false" customHeight="false" outlineLevel="0" collapsed="false">
      <c r="A151" s="15" t="n">
        <v>44301</v>
      </c>
      <c r="B151" s="16" t="n">
        <v>4170.42</v>
      </c>
      <c r="C151" s="17" t="n">
        <v>0.2076</v>
      </c>
      <c r="D151" s="18" t="n">
        <v>0.0018975</v>
      </c>
      <c r="E151" s="19" t="n">
        <f aca="false">B151/B152-1</f>
        <v>0.0110942477683009</v>
      </c>
      <c r="F151" s="19" t="n">
        <f aca="false">C151 - C152</f>
        <v>-0.003</v>
      </c>
      <c r="G151" s="20" t="n">
        <f aca="false">D151 - D152</f>
        <v>6.12E-005</v>
      </c>
    </row>
    <row r="152" customFormat="false" ht="13.8" hidden="false" customHeight="false" outlineLevel="0" collapsed="false">
      <c r="A152" s="15" t="n">
        <v>44300</v>
      </c>
      <c r="B152" s="16" t="n">
        <v>4124.66</v>
      </c>
      <c r="C152" s="17" t="n">
        <v>0.2106</v>
      </c>
      <c r="D152" s="18" t="n">
        <v>0.0018363</v>
      </c>
      <c r="E152" s="19" t="n">
        <f aca="false">B152/B153-1</f>
        <v>-0.00408780202772374</v>
      </c>
      <c r="F152" s="19" t="n">
        <f aca="false">C152 - C153</f>
        <v>0.0028</v>
      </c>
      <c r="G152" s="20" t="n">
        <f aca="false">D152 - D153</f>
        <v>-1.20000000000003E-006</v>
      </c>
    </row>
    <row r="153" customFormat="false" ht="13.8" hidden="false" customHeight="false" outlineLevel="0" collapsed="false">
      <c r="A153" s="15" t="n">
        <v>44299</v>
      </c>
      <c r="B153" s="16" t="n">
        <v>4141.59</v>
      </c>
      <c r="C153" s="17" t="n">
        <v>0.2078</v>
      </c>
      <c r="D153" s="18" t="n">
        <v>0.0018375</v>
      </c>
      <c r="E153" s="19" t="n">
        <f aca="false">B153/B154-1</f>
        <v>0.00329458162447116</v>
      </c>
      <c r="F153" s="19" t="n">
        <f aca="false">C153 - C154</f>
        <v>-0.000399999999999984</v>
      </c>
      <c r="G153" s="20" t="n">
        <f aca="false">D153 - D154</f>
        <v>-2E-005</v>
      </c>
    </row>
    <row r="154" customFormat="false" ht="13.8" hidden="false" customHeight="false" outlineLevel="0" collapsed="false">
      <c r="A154" s="15" t="n">
        <v>44298</v>
      </c>
      <c r="B154" s="16" t="n">
        <v>4127.99</v>
      </c>
      <c r="C154" s="17" t="n">
        <v>0.2082</v>
      </c>
      <c r="D154" s="18" t="n">
        <v>0.0018575</v>
      </c>
      <c r="E154" s="19" t="n">
        <f aca="false">B154/B155-1</f>
        <v>-0.000196182910288778</v>
      </c>
      <c r="F154" s="19" t="n">
        <f aca="false">C154 - C155</f>
        <v>0.000799999999999995</v>
      </c>
      <c r="G154" s="20" t="n">
        <f aca="false">D154 - D155</f>
        <v>-1.74999999999999E-005</v>
      </c>
    </row>
    <row r="155" customFormat="false" ht="13.8" hidden="false" customHeight="false" outlineLevel="0" collapsed="false">
      <c r="A155" s="15" t="n">
        <v>44295</v>
      </c>
      <c r="B155" s="16" t="n">
        <v>4128.8</v>
      </c>
      <c r="C155" s="17" t="n">
        <v>0.2074</v>
      </c>
      <c r="D155" s="18" t="n">
        <v>0.001875</v>
      </c>
      <c r="E155" s="19" t="n">
        <f aca="false">B155/B156-1</f>
        <v>0.00771996280359377</v>
      </c>
      <c r="F155" s="19" t="n">
        <f aca="false">C155 - C156</f>
        <v>0.0015</v>
      </c>
      <c r="G155" s="20" t="n">
        <f aca="false">D155 - D156</f>
        <v>-2.4999999999999E-006</v>
      </c>
    </row>
    <row r="156" customFormat="false" ht="13.8" hidden="false" customHeight="false" outlineLevel="0" collapsed="false">
      <c r="A156" s="15" t="n">
        <v>44294</v>
      </c>
      <c r="B156" s="16" t="n">
        <v>4097.17</v>
      </c>
      <c r="C156" s="17" t="n">
        <v>0.2059</v>
      </c>
      <c r="D156" s="18" t="n">
        <v>0.0018775</v>
      </c>
      <c r="E156" s="19" t="n">
        <f aca="false">B156/B157-1</f>
        <v>0.00422063995882316</v>
      </c>
      <c r="F156" s="19" t="n">
        <f aca="false">C156 - C157</f>
        <v>-0.000700000000000006</v>
      </c>
      <c r="G156" s="20" t="n">
        <f aca="false">D156 - D157</f>
        <v>-5.88000000000001E-005</v>
      </c>
    </row>
    <row r="157" customFormat="false" ht="13.8" hidden="false" customHeight="false" outlineLevel="0" collapsed="false">
      <c r="A157" s="15" t="n">
        <v>44293</v>
      </c>
      <c r="B157" s="16" t="n">
        <v>4079.95</v>
      </c>
      <c r="C157" s="17" t="n">
        <v>0.2066</v>
      </c>
      <c r="D157" s="18" t="n">
        <v>0.0019363</v>
      </c>
      <c r="E157" s="19" t="n">
        <f aca="false">B157/B158-1</f>
        <v>0.00147523036667208</v>
      </c>
      <c r="F157" s="19" t="n">
        <f aca="false">C157 - C158</f>
        <v>-0.005</v>
      </c>
      <c r="G157" s="20" t="n">
        <f aca="false">D157 - D158</f>
        <v>-3.75E-005</v>
      </c>
    </row>
    <row r="158" customFormat="false" ht="13.8" hidden="false" customHeight="false" outlineLevel="0" collapsed="false">
      <c r="A158" s="15" t="n">
        <v>44292</v>
      </c>
      <c r="B158" s="16" t="n">
        <v>4073.94</v>
      </c>
      <c r="C158" s="17" t="n">
        <v>0.2116</v>
      </c>
      <c r="D158" s="18" t="n">
        <v>0.0019738</v>
      </c>
      <c r="E158" s="19" t="n">
        <f aca="false">B158/B159-1</f>
        <v>0.0134506837285784</v>
      </c>
      <c r="F158" s="19" t="n">
        <f aca="false">C158 - C159</f>
        <v>0.00190000000000001</v>
      </c>
      <c r="G158" s="20" t="n">
        <f aca="false">D158 - D159</f>
        <v>-2.36999999999998E-005</v>
      </c>
    </row>
    <row r="159" customFormat="false" ht="13.8" hidden="false" customHeight="false" outlineLevel="0" collapsed="false">
      <c r="A159" s="15" t="n">
        <v>44287</v>
      </c>
      <c r="B159" s="16" t="n">
        <v>4019.87</v>
      </c>
      <c r="C159" s="17" t="n">
        <v>0.2097</v>
      </c>
      <c r="D159" s="18" t="n">
        <v>0.0019975</v>
      </c>
      <c r="E159" s="19" t="n">
        <f aca="false">B159/B160-1</f>
        <v>0.0118251449196933</v>
      </c>
      <c r="F159" s="19" t="n">
        <f aca="false">C159 - C160</f>
        <v>-0.0118</v>
      </c>
      <c r="G159" s="20" t="n">
        <f aca="false">D159 - D160</f>
        <v>5.49999999999997E-005</v>
      </c>
    </row>
    <row r="160" customFormat="false" ht="13.8" hidden="false" customHeight="false" outlineLevel="0" collapsed="false">
      <c r="A160" s="15" t="n">
        <v>44286</v>
      </c>
      <c r="B160" s="16" t="n">
        <v>3972.89</v>
      </c>
      <c r="C160" s="17" t="n">
        <v>0.2215</v>
      </c>
      <c r="D160" s="18" t="n">
        <v>0.0019425</v>
      </c>
      <c r="E160" s="19" t="n">
        <f aca="false">B160/B161-1</f>
        <v>0.0036225385557842</v>
      </c>
      <c r="F160" s="19" t="n">
        <f aca="false">C160 - C161</f>
        <v>-0.00160000000000002</v>
      </c>
      <c r="G160" s="20" t="n">
        <f aca="false">D160 - D161</f>
        <v>-7.37999999999999E-005</v>
      </c>
    </row>
    <row r="161" customFormat="false" ht="13.8" hidden="false" customHeight="false" outlineLevel="0" collapsed="false">
      <c r="A161" s="15" t="n">
        <v>44285</v>
      </c>
      <c r="B161" s="16" t="n">
        <v>3958.55</v>
      </c>
      <c r="C161" s="17" t="n">
        <v>0.2231</v>
      </c>
      <c r="D161" s="18" t="n">
        <v>0.0020163</v>
      </c>
      <c r="E161" s="19" t="n">
        <f aca="false">B161/B162-1</f>
        <v>-0.00315782316693902</v>
      </c>
      <c r="F161" s="19" t="n">
        <f aca="false">C161 - C162</f>
        <v>-0.00889999999999999</v>
      </c>
      <c r="G161" s="20" t="n">
        <f aca="false">D161 - D162</f>
        <v>-8.69999999999994E-006</v>
      </c>
    </row>
    <row r="162" customFormat="false" ht="13.8" hidden="false" customHeight="false" outlineLevel="0" collapsed="false">
      <c r="A162" s="15" t="n">
        <v>44284</v>
      </c>
      <c r="B162" s="16" t="n">
        <v>3971.09</v>
      </c>
      <c r="C162" s="17" t="n">
        <v>0.232</v>
      </c>
      <c r="D162" s="18" t="n">
        <v>0.002025</v>
      </c>
      <c r="E162" s="19" t="n">
        <f aca="false">B162/B163-1</f>
        <v>-0.000868024978991189</v>
      </c>
      <c r="F162" s="19" t="n">
        <f aca="false">C162 - C163</f>
        <v>0.0088</v>
      </c>
      <c r="G162" s="20" t="n">
        <f aca="false">D162 - D163</f>
        <v>3.49999999999999E-005</v>
      </c>
    </row>
    <row r="163" customFormat="false" ht="13.8" hidden="false" customHeight="false" outlineLevel="0" collapsed="false">
      <c r="A163" s="15" t="n">
        <v>44281</v>
      </c>
      <c r="B163" s="16" t="n">
        <v>3974.54</v>
      </c>
      <c r="C163" s="17" t="n">
        <v>0.2232</v>
      </c>
      <c r="D163" s="18" t="n">
        <v>0.00199</v>
      </c>
      <c r="E163" s="19" t="n">
        <f aca="false">B163/B164-1</f>
        <v>0.0166311976917883</v>
      </c>
      <c r="F163" s="19" t="n">
        <f aca="false">C163 - C164</f>
        <v>-0.0105</v>
      </c>
      <c r="G163" s="20" t="n">
        <f aca="false">D163 - D164</f>
        <v>6E-005</v>
      </c>
    </row>
    <row r="164" customFormat="false" ht="13.8" hidden="false" customHeight="false" outlineLevel="0" collapsed="false">
      <c r="A164" s="15" t="n">
        <v>44280</v>
      </c>
      <c r="B164" s="16" t="n">
        <v>3909.52</v>
      </c>
      <c r="C164" s="17" t="n">
        <v>0.2337</v>
      </c>
      <c r="D164" s="18" t="n">
        <v>0.00193</v>
      </c>
      <c r="E164" s="19" t="n">
        <f aca="false">B164/B165-1</f>
        <v>0.00524023305923671</v>
      </c>
      <c r="F164" s="19" t="n">
        <f aca="false">C164 - C165</f>
        <v>-0.0103</v>
      </c>
      <c r="G164" s="20" t="n">
        <f aca="false">D164 - D165</f>
        <v>-2.12999999999999E-005</v>
      </c>
    </row>
    <row r="165" customFormat="false" ht="13.8" hidden="false" customHeight="false" outlineLevel="0" collapsed="false">
      <c r="A165" s="15" t="n">
        <v>44279</v>
      </c>
      <c r="B165" s="16" t="n">
        <v>3889.14</v>
      </c>
      <c r="C165" s="17" t="n">
        <v>0.244</v>
      </c>
      <c r="D165" s="18" t="n">
        <v>0.0019513</v>
      </c>
      <c r="E165" s="19" t="n">
        <f aca="false">B165/B166-1</f>
        <v>-0.00546730358110947</v>
      </c>
      <c r="F165" s="19" t="n">
        <f aca="false">C165 - C166</f>
        <v>0.00599999999999998</v>
      </c>
      <c r="G165" s="20" t="n">
        <f aca="false">D165 - D166</f>
        <v>-5.49999999999999E-005</v>
      </c>
    </row>
    <row r="166" customFormat="false" ht="13.8" hidden="false" customHeight="false" outlineLevel="0" collapsed="false">
      <c r="A166" s="15" t="n">
        <v>44278</v>
      </c>
      <c r="B166" s="16" t="n">
        <v>3910.52</v>
      </c>
      <c r="C166" s="17" t="n">
        <v>0.238</v>
      </c>
      <c r="D166" s="18" t="n">
        <v>0.0020063</v>
      </c>
      <c r="E166" s="19" t="n">
        <f aca="false">B166/B167-1</f>
        <v>-0.00763083700664113</v>
      </c>
      <c r="F166" s="19" t="n">
        <f aca="false">C166 - C167</f>
        <v>0.0086</v>
      </c>
      <c r="G166" s="20" t="n">
        <f aca="false">D166 - D167</f>
        <v>0.0001013</v>
      </c>
    </row>
    <row r="167" customFormat="false" ht="13.8" hidden="false" customHeight="false" outlineLevel="0" collapsed="false">
      <c r="A167" s="15" t="n">
        <v>44277</v>
      </c>
      <c r="B167" s="16" t="n">
        <v>3940.59</v>
      </c>
      <c r="C167" s="17" t="n">
        <v>0.2294</v>
      </c>
      <c r="D167" s="18" t="n">
        <v>0.001905</v>
      </c>
      <c r="E167" s="19" t="n">
        <f aca="false">B167/B168-1</f>
        <v>0.0070251207482559</v>
      </c>
      <c r="F167" s="19" t="n">
        <f aca="false">C167 - C168</f>
        <v>-0.0205</v>
      </c>
      <c r="G167" s="20" t="n">
        <f aca="false">D167 - D168</f>
        <v>-6.37999999999997E-005</v>
      </c>
    </row>
    <row r="168" customFormat="false" ht="13.8" hidden="false" customHeight="false" outlineLevel="0" collapsed="false">
      <c r="A168" s="15" t="n">
        <v>44274</v>
      </c>
      <c r="B168" s="16" t="n">
        <v>3913.1</v>
      </c>
      <c r="C168" s="17" t="n">
        <v>0.2499</v>
      </c>
      <c r="D168" s="18" t="n">
        <v>0.0019688</v>
      </c>
      <c r="E168" s="19" t="n">
        <f aca="false">B168/B169-1</f>
        <v>-0.000602738886363308</v>
      </c>
      <c r="F168" s="19" t="n">
        <f aca="false">C168 - C169</f>
        <v>-0.00290000000000001</v>
      </c>
      <c r="G168" s="20" t="n">
        <f aca="false">D168 - D169</f>
        <v>0.0001025</v>
      </c>
    </row>
    <row r="169" customFormat="false" ht="13.8" hidden="false" customHeight="false" outlineLevel="0" collapsed="false">
      <c r="A169" s="15" t="n">
        <v>44273</v>
      </c>
      <c r="B169" s="16" t="n">
        <v>3915.46</v>
      </c>
      <c r="C169" s="17" t="n">
        <v>0.2528</v>
      </c>
      <c r="D169" s="18" t="n">
        <v>0.0018663</v>
      </c>
      <c r="E169" s="19" t="n">
        <f aca="false">B169/B170-1</f>
        <v>-0.0147605004378327</v>
      </c>
      <c r="F169" s="19" t="n">
        <f aca="false">C169 - C170</f>
        <v>0.014</v>
      </c>
      <c r="G169" s="20" t="n">
        <f aca="false">D169 - D170</f>
        <v>-2.99999999999999E-005</v>
      </c>
    </row>
    <row r="170" customFormat="false" ht="13.8" hidden="false" customHeight="false" outlineLevel="0" collapsed="false">
      <c r="A170" s="15" t="n">
        <v>44272</v>
      </c>
      <c r="B170" s="16" t="n">
        <v>3974.12</v>
      </c>
      <c r="C170" s="17" t="n">
        <v>0.2388</v>
      </c>
      <c r="D170" s="18" t="n">
        <v>0.0018963</v>
      </c>
      <c r="E170" s="19" t="n">
        <f aca="false">B170/B171-1</f>
        <v>0.00287934267206014</v>
      </c>
      <c r="F170" s="19" t="n">
        <f aca="false">C170 - C171</f>
        <v>-0.0083</v>
      </c>
      <c r="G170" s="20" t="n">
        <f aca="false">D170 - D171</f>
        <v>-3.70000000000014E-006</v>
      </c>
    </row>
    <row r="171" customFormat="false" ht="13.8" hidden="false" customHeight="false" outlineLevel="0" collapsed="false">
      <c r="A171" s="15" t="n">
        <v>44271</v>
      </c>
      <c r="B171" s="16" t="n">
        <v>3962.71</v>
      </c>
      <c r="C171" s="17" t="n">
        <v>0.2471</v>
      </c>
      <c r="D171" s="18" t="n">
        <v>0.0019</v>
      </c>
      <c r="E171" s="19" t="n">
        <f aca="false">B171/B172-1</f>
        <v>-0.00156968863222928</v>
      </c>
      <c r="F171" s="19" t="n">
        <f aca="false">C171 - C172</f>
        <v>-0.0018</v>
      </c>
      <c r="G171" s="20" t="n">
        <f aca="false">D171 - D172</f>
        <v>7.99999999999998E-005</v>
      </c>
    </row>
    <row r="172" customFormat="false" ht="13.8" hidden="false" customHeight="false" outlineLevel="0" collapsed="false">
      <c r="A172" s="15" t="n">
        <v>44270</v>
      </c>
      <c r="B172" s="16" t="n">
        <v>3968.94</v>
      </c>
      <c r="C172" s="17" t="n">
        <v>0.2489</v>
      </c>
      <c r="D172" s="18" t="n">
        <v>0.00182</v>
      </c>
      <c r="E172" s="19" t="n">
        <f aca="false">B172/B173-1</f>
        <v>0.00649195859347662</v>
      </c>
      <c r="F172" s="19" t="n">
        <f aca="false">C172 - C173</f>
        <v>-0.00850000000000001</v>
      </c>
      <c r="G172" s="20" t="n">
        <f aca="false">D172 - D173</f>
        <v>-7.49999999999998E-005</v>
      </c>
    </row>
    <row r="173" customFormat="false" ht="13.8" hidden="false" customHeight="false" outlineLevel="0" collapsed="false">
      <c r="A173" s="15" t="n">
        <v>44267</v>
      </c>
      <c r="B173" s="16" t="n">
        <v>3943.34</v>
      </c>
      <c r="C173" s="17" t="n">
        <v>0.2574</v>
      </c>
      <c r="D173" s="18" t="n">
        <v>0.001895</v>
      </c>
      <c r="E173" s="19" t="n">
        <f aca="false">B173/B174-1</f>
        <v>0.00101539851853349</v>
      </c>
      <c r="F173" s="19" t="n">
        <f aca="false">C173 - C174</f>
        <v>-0.0035</v>
      </c>
      <c r="G173" s="20" t="n">
        <f aca="false">D173 - D174</f>
        <v>5.62000000000002E-005</v>
      </c>
    </row>
    <row r="174" customFormat="false" ht="13.8" hidden="false" customHeight="false" outlineLevel="0" collapsed="false">
      <c r="A174" s="15" t="n">
        <v>44266</v>
      </c>
      <c r="B174" s="16" t="n">
        <v>3939.34</v>
      </c>
      <c r="C174" s="17" t="n">
        <v>0.2609</v>
      </c>
      <c r="D174" s="18" t="n">
        <v>0.0018388</v>
      </c>
      <c r="E174" s="19" t="n">
        <f aca="false">B174/B175-1</f>
        <v>0.0103954796463537</v>
      </c>
      <c r="F174" s="19" t="n">
        <f aca="false">C174 - C175</f>
        <v>-0.00590000000000002</v>
      </c>
      <c r="G174" s="20" t="n">
        <f aca="false">D174 - D175</f>
        <v>-2.50000000000011E-006</v>
      </c>
    </row>
    <row r="175" customFormat="false" ht="13.8" hidden="false" customHeight="false" outlineLevel="0" collapsed="false">
      <c r="A175" s="15" t="n">
        <v>44265</v>
      </c>
      <c r="B175" s="16" t="n">
        <v>3898.81</v>
      </c>
      <c r="C175" s="17" t="n">
        <v>0.2668</v>
      </c>
      <c r="D175" s="18" t="n">
        <v>0.0018413</v>
      </c>
      <c r="E175" s="19" t="n">
        <f aca="false">B175/B176-1</f>
        <v>0.00603028301302566</v>
      </c>
      <c r="F175" s="19" t="n">
        <f aca="false">C175 - C176</f>
        <v>-0.00599999999999995</v>
      </c>
      <c r="G175" s="20" t="n">
        <f aca="false">D175 - D176</f>
        <v>6.87999999999999E-005</v>
      </c>
    </row>
    <row r="176" customFormat="false" ht="13.8" hidden="false" customHeight="false" outlineLevel="0" collapsed="false">
      <c r="A176" s="15" t="n">
        <v>44264</v>
      </c>
      <c r="B176" s="16" t="n">
        <v>3875.44</v>
      </c>
      <c r="C176" s="17" t="n">
        <v>0.2728</v>
      </c>
      <c r="D176" s="18" t="n">
        <v>0.0017725</v>
      </c>
      <c r="E176" s="19" t="n">
        <f aca="false">B176/B177-1</f>
        <v>0.0141546835542414</v>
      </c>
      <c r="F176" s="19" t="n">
        <f aca="false">C176 - C177</f>
        <v>-0.00850000000000001</v>
      </c>
      <c r="G176" s="20" t="n">
        <f aca="false">D176 - D177</f>
        <v>-5.25E-005</v>
      </c>
    </row>
    <row r="177" customFormat="false" ht="13.8" hidden="false" customHeight="false" outlineLevel="0" collapsed="false">
      <c r="A177" s="15" t="n">
        <v>44263</v>
      </c>
      <c r="B177" s="16" t="n">
        <v>3821.35</v>
      </c>
      <c r="C177" s="17" t="n">
        <v>0.2813</v>
      </c>
      <c r="D177" s="18" t="n">
        <v>0.001825</v>
      </c>
      <c r="E177" s="19" t="n">
        <f aca="false">B177/B178-1</f>
        <v>-0.00535927161798466</v>
      </c>
      <c r="F177" s="19" t="n">
        <f aca="false">C177 - C178</f>
        <v>0.00239999999999996</v>
      </c>
      <c r="G177" s="20" t="n">
        <f aca="false">D177 - D178</f>
        <v>-2.87999999999998E-005</v>
      </c>
    </row>
    <row r="178" customFormat="false" ht="13.8" hidden="false" customHeight="false" outlineLevel="0" collapsed="false">
      <c r="A178" s="15" t="n">
        <v>44260</v>
      </c>
      <c r="B178" s="16" t="n">
        <v>3841.94</v>
      </c>
      <c r="C178" s="17" t="n">
        <v>0.2789</v>
      </c>
      <c r="D178" s="18" t="n">
        <v>0.0018538</v>
      </c>
      <c r="E178" s="19" t="n">
        <f aca="false">B178/B179-1</f>
        <v>0.0194959758204258</v>
      </c>
      <c r="F178" s="19" t="n">
        <f aca="false">C178 - C179</f>
        <v>-0.0219</v>
      </c>
      <c r="G178" s="20" t="n">
        <f aca="false">D178 - D179</f>
        <v>9.88E-005</v>
      </c>
    </row>
    <row r="179" customFormat="false" ht="13.8" hidden="false" customHeight="false" outlineLevel="0" collapsed="false">
      <c r="A179" s="15" t="n">
        <v>44259</v>
      </c>
      <c r="B179" s="16" t="n">
        <v>3768.47</v>
      </c>
      <c r="C179" s="17" t="n">
        <v>0.3008</v>
      </c>
      <c r="D179" s="18" t="n">
        <v>0.001755</v>
      </c>
      <c r="E179" s="19" t="n">
        <f aca="false">B179/B180-1</f>
        <v>-0.0134172138271915</v>
      </c>
      <c r="F179" s="19" t="n">
        <f aca="false">C179 - C180</f>
        <v>0.0129</v>
      </c>
      <c r="G179" s="20" t="n">
        <f aca="false">D179 - D180</f>
        <v>-0.0001825</v>
      </c>
    </row>
    <row r="180" customFormat="false" ht="13.8" hidden="false" customHeight="false" outlineLevel="0" collapsed="false">
      <c r="A180" s="15" t="n">
        <v>44258</v>
      </c>
      <c r="B180" s="16" t="n">
        <v>3819.72</v>
      </c>
      <c r="C180" s="17" t="n">
        <v>0.2879</v>
      </c>
      <c r="D180" s="18" t="n">
        <v>0.0019375</v>
      </c>
      <c r="E180" s="19" t="n">
        <f aca="false">B180/B181-1</f>
        <v>-0.0130662043412768</v>
      </c>
      <c r="F180" s="19" t="n">
        <f aca="false">C180 - C181</f>
        <v>0.0163</v>
      </c>
      <c r="G180" s="20" t="n">
        <f aca="false">D180 - D181</f>
        <v>0.0001037</v>
      </c>
    </row>
    <row r="181" customFormat="false" ht="13.8" hidden="false" customHeight="false" outlineLevel="0" collapsed="false">
      <c r="A181" s="15" t="n">
        <v>44257</v>
      </c>
      <c r="B181" s="16" t="n">
        <v>3870.29</v>
      </c>
      <c r="C181" s="17" t="n">
        <v>0.2716</v>
      </c>
      <c r="D181" s="18" t="n">
        <v>0.0018338</v>
      </c>
      <c r="E181" s="19" t="n">
        <f aca="false">B181/B182-1</f>
        <v>-0.00808084432393097</v>
      </c>
      <c r="F181" s="19" t="n">
        <f aca="false">C181 - C182</f>
        <v>0.00379999999999997</v>
      </c>
      <c r="G181" s="20" t="n">
        <f aca="false">D181 - D182</f>
        <v>-8.69999999999994E-006</v>
      </c>
    </row>
    <row r="182" customFormat="false" ht="13.8" hidden="false" customHeight="false" outlineLevel="0" collapsed="false">
      <c r="A182" s="15" t="n">
        <v>44256</v>
      </c>
      <c r="B182" s="16" t="n">
        <v>3901.82</v>
      </c>
      <c r="C182" s="17" t="n">
        <v>0.2678</v>
      </c>
      <c r="D182" s="18" t="n">
        <v>0.0018425</v>
      </c>
      <c r="E182" s="19" t="n">
        <f aca="false">B182/B183-1</f>
        <v>0.0237907193366831</v>
      </c>
      <c r="F182" s="19" t="n">
        <f aca="false">C182 - C183</f>
        <v>-0.0281999999999999</v>
      </c>
      <c r="G182" s="20" t="n">
        <f aca="false">D182 - D183</f>
        <v>-4.13E-005</v>
      </c>
    </row>
    <row r="183" customFormat="false" ht="13.8" hidden="false" customHeight="false" outlineLevel="0" collapsed="false">
      <c r="A183" s="15" t="n">
        <v>44253</v>
      </c>
      <c r="B183" s="16" t="n">
        <v>3811.15</v>
      </c>
      <c r="C183" s="17" t="n">
        <v>0.296</v>
      </c>
      <c r="D183" s="18" t="n">
        <v>0.0018838</v>
      </c>
      <c r="E183" s="19" t="n">
        <f aca="false">B183/B184-1</f>
        <v>-0.00475016582492027</v>
      </c>
      <c r="F183" s="19" t="n">
        <f aca="false">C183 - C184</f>
        <v>-0.00640000000000002</v>
      </c>
      <c r="G183" s="20" t="n">
        <f aca="false">D183 - D184</f>
        <v>-2.12000000000001E-005</v>
      </c>
    </row>
    <row r="184" customFormat="false" ht="13.8" hidden="false" customHeight="false" outlineLevel="0" collapsed="false">
      <c r="A184" s="15" t="n">
        <v>44252</v>
      </c>
      <c r="B184" s="16" t="n">
        <v>3829.34</v>
      </c>
      <c r="C184" s="17" t="n">
        <v>0.3024</v>
      </c>
      <c r="D184" s="18" t="n">
        <v>0.001905</v>
      </c>
      <c r="E184" s="19" t="n">
        <f aca="false">B184/B185-1</f>
        <v>-0.0244788469033965</v>
      </c>
      <c r="F184" s="19" t="n">
        <f aca="false">C184 - C185</f>
        <v>0.0435</v>
      </c>
      <c r="G184" s="20" t="n">
        <f aca="false">D184 - D185</f>
        <v>7.50000000000013E-006</v>
      </c>
    </row>
    <row r="185" customFormat="false" ht="13.8" hidden="false" customHeight="false" outlineLevel="0" collapsed="false">
      <c r="A185" s="15" t="n">
        <v>44251</v>
      </c>
      <c r="B185" s="16" t="n">
        <v>3925.43</v>
      </c>
      <c r="C185" s="17" t="n">
        <v>0.2589</v>
      </c>
      <c r="D185" s="18" t="n">
        <v>0.0018975</v>
      </c>
      <c r="E185" s="19" t="n">
        <f aca="false">B185/B186-1</f>
        <v>0.0113516619131904</v>
      </c>
      <c r="F185" s="19" t="n">
        <f aca="false">C185 - C186</f>
        <v>-0.0123</v>
      </c>
      <c r="G185" s="20" t="n">
        <f aca="false">D185 - D186</f>
        <v>2.24999999999999E-005</v>
      </c>
    </row>
    <row r="186" customFormat="false" ht="13.8" hidden="false" customHeight="false" outlineLevel="0" collapsed="false">
      <c r="A186" s="15" t="n">
        <v>44250</v>
      </c>
      <c r="B186" s="16" t="n">
        <v>3881.37</v>
      </c>
      <c r="C186" s="17" t="n">
        <v>0.2712</v>
      </c>
      <c r="D186" s="18" t="n">
        <v>0.001875</v>
      </c>
      <c r="E186" s="19" t="n">
        <f aca="false">B186/B187-1</f>
        <v>0.00125628788855914</v>
      </c>
      <c r="F186" s="19" t="n">
        <f aca="false">C186 - C187</f>
        <v>-0.00690000000000002</v>
      </c>
      <c r="G186" s="20" t="n">
        <f aca="false">D186 - D187</f>
        <v>0.00012</v>
      </c>
    </row>
    <row r="187" customFormat="false" ht="13.8" hidden="false" customHeight="false" outlineLevel="0" collapsed="false">
      <c r="A187" s="15" t="n">
        <v>44249</v>
      </c>
      <c r="B187" s="16" t="n">
        <v>3876.5</v>
      </c>
      <c r="C187" s="17" t="n">
        <v>0.2781</v>
      </c>
      <c r="D187" s="18" t="n">
        <v>0.001755</v>
      </c>
      <c r="E187" s="19" t="n">
        <f aca="false">B187/B188-1</f>
        <v>-0.00773284937965701</v>
      </c>
      <c r="F187" s="19" t="n">
        <f aca="false">C187 - C188</f>
        <v>0.00719999999999998</v>
      </c>
      <c r="G187" s="20" t="n">
        <f aca="false">D187 - D188</f>
        <v>2.4999999999999E-006</v>
      </c>
    </row>
    <row r="188" customFormat="false" ht="13.8" hidden="false" customHeight="false" outlineLevel="0" collapsed="false">
      <c r="A188" s="15" t="n">
        <v>44246</v>
      </c>
      <c r="B188" s="16" t="n">
        <v>3906.71</v>
      </c>
      <c r="C188" s="17" t="n">
        <v>0.2709</v>
      </c>
      <c r="D188" s="18" t="n">
        <v>0.0017525</v>
      </c>
      <c r="E188" s="19" t="n">
        <f aca="false">B188/B189-1</f>
        <v>-0.00185489413562179</v>
      </c>
      <c r="F188" s="19" t="n">
        <f aca="false">C188 - C189</f>
        <v>-0.00769999999999998</v>
      </c>
      <c r="G188" s="20" t="n">
        <f aca="false">D188 - D189</f>
        <v>-7.13E-005</v>
      </c>
    </row>
    <row r="189" customFormat="false" ht="13.8" hidden="false" customHeight="false" outlineLevel="0" collapsed="false">
      <c r="A189" s="15" t="n">
        <v>44245</v>
      </c>
      <c r="B189" s="16" t="n">
        <v>3913.97</v>
      </c>
      <c r="C189" s="17" t="n">
        <v>0.2786</v>
      </c>
      <c r="D189" s="18" t="n">
        <v>0.0018238</v>
      </c>
      <c r="E189" s="19" t="n">
        <f aca="false">B189/B190-1</f>
        <v>-0.00441580839054467</v>
      </c>
      <c r="F189" s="19" t="n">
        <f aca="false">C189 - C190</f>
        <v>0.00340000000000001</v>
      </c>
      <c r="G189" s="20" t="n">
        <f aca="false">D189 - D190</f>
        <v>1E-005</v>
      </c>
    </row>
    <row r="190" customFormat="false" ht="13.8" hidden="false" customHeight="false" outlineLevel="0" collapsed="false">
      <c r="A190" s="15" t="n">
        <v>44244</v>
      </c>
      <c r="B190" s="16" t="n">
        <v>3931.33</v>
      </c>
      <c r="C190" s="17" t="n">
        <v>0.2752</v>
      </c>
      <c r="D190" s="18" t="n">
        <v>0.0018138</v>
      </c>
      <c r="E190" s="19" t="n">
        <f aca="false">B190/B191-1</f>
        <v>-0.000320399533132121</v>
      </c>
      <c r="F190" s="19" t="n">
        <f aca="false">C190 - C191</f>
        <v>-0.000300000000000022</v>
      </c>
      <c r="G190" s="20" t="n">
        <f aca="false">D190 - D191</f>
        <v>-7.24999999999999E-005</v>
      </c>
    </row>
    <row r="191" customFormat="false" ht="13.8" hidden="false" customHeight="false" outlineLevel="0" collapsed="false">
      <c r="A191" s="15" t="n">
        <v>44243</v>
      </c>
      <c r="B191" s="16" t="n">
        <v>3932.59</v>
      </c>
      <c r="C191" s="17" t="n">
        <v>0.2755</v>
      </c>
      <c r="D191" s="18" t="n">
        <v>0.0018863</v>
      </c>
      <c r="E191" s="19" t="n">
        <f aca="false">B191/B192-1</f>
        <v>-0.000569274911495499</v>
      </c>
      <c r="F191" s="19" t="n">
        <f aca="false">C191 - C192</f>
        <v>0.0105</v>
      </c>
      <c r="G191" s="20" t="n">
        <f aca="false">D191 - D192</f>
        <v>-5.12000000000002E-005</v>
      </c>
    </row>
    <row r="192" customFormat="false" ht="13.8" hidden="false" customHeight="false" outlineLevel="0" collapsed="false">
      <c r="A192" s="15" t="n">
        <v>44239</v>
      </c>
      <c r="B192" s="16" t="n">
        <v>3934.83</v>
      </c>
      <c r="C192" s="17" t="n">
        <v>0.265</v>
      </c>
      <c r="D192" s="18" t="n">
        <v>0.0019375</v>
      </c>
      <c r="E192" s="19" t="n">
        <f aca="false">B192/B193-1</f>
        <v>0.00471098310174178</v>
      </c>
      <c r="F192" s="19" t="n">
        <f aca="false">C192 - C193</f>
        <v>-0.00719999999999998</v>
      </c>
      <c r="G192" s="20" t="n">
        <f aca="false">D192 - D193</f>
        <v>-3.87999999999999E-005</v>
      </c>
    </row>
    <row r="193" customFormat="false" ht="13.8" hidden="false" customHeight="false" outlineLevel="0" collapsed="false">
      <c r="A193" s="15" t="n">
        <v>44238</v>
      </c>
      <c r="B193" s="16" t="n">
        <v>3916.38</v>
      </c>
      <c r="C193" s="17" t="n">
        <v>0.2722</v>
      </c>
      <c r="D193" s="18" t="n">
        <v>0.0019763</v>
      </c>
      <c r="E193" s="19" t="n">
        <f aca="false">B193/B194-1</f>
        <v>0.00166245511371188</v>
      </c>
      <c r="F193" s="19" t="n">
        <f aca="false">C193 - C194</f>
        <v>-0.00270000000000004</v>
      </c>
      <c r="G193" s="20" t="n">
        <f aca="false">D193 - D194</f>
        <v>-3.25E-005</v>
      </c>
    </row>
    <row r="194" customFormat="false" ht="13.8" hidden="false" customHeight="false" outlineLevel="0" collapsed="false">
      <c r="A194" s="15" t="n">
        <v>44237</v>
      </c>
      <c r="B194" s="16" t="n">
        <v>3909.88</v>
      </c>
      <c r="C194" s="17" t="n">
        <v>0.2749</v>
      </c>
      <c r="D194" s="18" t="n">
        <v>0.0020088</v>
      </c>
      <c r="E194" s="19" t="n">
        <f aca="false">B194/B195-1</f>
        <v>-0.000345159962466979</v>
      </c>
      <c r="F194" s="19" t="n">
        <f aca="false">C194 - C195</f>
        <v>0.00380000000000003</v>
      </c>
      <c r="G194" s="20" t="n">
        <f aca="false">D194 - D195</f>
        <v>-1.62000000000001E-005</v>
      </c>
    </row>
    <row r="195" customFormat="false" ht="13.8" hidden="false" customHeight="false" outlineLevel="0" collapsed="false">
      <c r="A195" s="15" t="n">
        <v>44236</v>
      </c>
      <c r="B195" s="16" t="n">
        <v>3911.23</v>
      </c>
      <c r="C195" s="17" t="n">
        <v>0.2711</v>
      </c>
      <c r="D195" s="18" t="n">
        <v>0.002025</v>
      </c>
      <c r="E195" s="19" t="n">
        <f aca="false">B195/B196-1</f>
        <v>-0.00111349758273982</v>
      </c>
      <c r="F195" s="19" t="n">
        <f aca="false">C195 - C196</f>
        <v>0.00459999999999999</v>
      </c>
      <c r="G195" s="20" t="n">
        <f aca="false">D195 - D196</f>
        <v>7.12E-005</v>
      </c>
    </row>
    <row r="196" customFormat="false" ht="13.8" hidden="false" customHeight="false" outlineLevel="0" collapsed="false">
      <c r="A196" s="15" t="n">
        <v>44235</v>
      </c>
      <c r="B196" s="16" t="n">
        <v>3915.59</v>
      </c>
      <c r="C196" s="17" t="n">
        <v>0.2665</v>
      </c>
      <c r="D196" s="18" t="n">
        <v>0.0019538</v>
      </c>
      <c r="E196" s="19" t="n">
        <f aca="false">B196/B197-1</f>
        <v>0.00739934599660907</v>
      </c>
      <c r="F196" s="19" t="n">
        <f aca="false">C196 - C197</f>
        <v>0.00130000000000002</v>
      </c>
      <c r="G196" s="20" t="n">
        <f aca="false">D196 - D197</f>
        <v>4.49999999999999E-005</v>
      </c>
    </row>
    <row r="197" customFormat="false" ht="13.8" hidden="false" customHeight="false" outlineLevel="0" collapsed="false">
      <c r="A197" s="15" t="n">
        <v>44232</v>
      </c>
      <c r="B197" s="16" t="n">
        <v>3886.83</v>
      </c>
      <c r="C197" s="17" t="n">
        <v>0.2652</v>
      </c>
      <c r="D197" s="18" t="n">
        <v>0.0019088</v>
      </c>
      <c r="E197" s="19" t="n">
        <f aca="false">B197/B198-1</f>
        <v>0.00389747245424532</v>
      </c>
      <c r="F197" s="19" t="n">
        <f aca="false">C197 - C198</f>
        <v>-0.00270000000000004</v>
      </c>
      <c r="G197" s="20" t="n">
        <f aca="false">D197 - D198</f>
        <v>-1.74999999999999E-005</v>
      </c>
    </row>
    <row r="198" customFormat="false" ht="13.8" hidden="false" customHeight="false" outlineLevel="0" collapsed="false">
      <c r="A198" s="15" t="n">
        <v>44231</v>
      </c>
      <c r="B198" s="16" t="n">
        <v>3871.74</v>
      </c>
      <c r="C198" s="17" t="n">
        <v>0.2679</v>
      </c>
      <c r="D198" s="18" t="n">
        <v>0.0019263</v>
      </c>
      <c r="E198" s="19" t="n">
        <f aca="false">B198/B199-1</f>
        <v>0.010853304161434</v>
      </c>
      <c r="F198" s="19" t="n">
        <f aca="false">C198 - C199</f>
        <v>-0.00779999999999997</v>
      </c>
      <c r="G198" s="20" t="n">
        <f aca="false">D198 - D199</f>
        <v>-2.50000000000001E-005</v>
      </c>
    </row>
    <row r="199" customFormat="false" ht="13.8" hidden="false" customHeight="false" outlineLevel="0" collapsed="false">
      <c r="A199" s="15" t="n">
        <v>44230</v>
      </c>
      <c r="B199" s="16" t="n">
        <v>3830.17</v>
      </c>
      <c r="C199" s="17" t="n">
        <v>0.2757</v>
      </c>
      <c r="D199" s="18" t="n">
        <v>0.0019513</v>
      </c>
      <c r="E199" s="19" t="n">
        <f aca="false">B199/B200-1</f>
        <v>0.00100880482762777</v>
      </c>
      <c r="F199" s="19" t="n">
        <f aca="false">C199 - C200</f>
        <v>-0.0179</v>
      </c>
      <c r="G199" s="20" t="n">
        <f aca="false">D199 - D200</f>
        <v>2.88E-005</v>
      </c>
    </row>
    <row r="200" customFormat="false" ht="13.8" hidden="false" customHeight="false" outlineLevel="0" collapsed="false">
      <c r="A200" s="15" t="n">
        <v>44229</v>
      </c>
      <c r="B200" s="16" t="n">
        <v>3826.31</v>
      </c>
      <c r="C200" s="17" t="n">
        <v>0.2936</v>
      </c>
      <c r="D200" s="18" t="n">
        <v>0.0019225</v>
      </c>
      <c r="E200" s="19" t="n">
        <f aca="false">B200/B201-1</f>
        <v>0.0138982368185359</v>
      </c>
      <c r="F200" s="19" t="n">
        <f aca="false">C200 - C201</f>
        <v>-0.0317</v>
      </c>
      <c r="G200" s="20" t="n">
        <f aca="false">D200 - D201</f>
        <v>-3.24999999999998E-005</v>
      </c>
    </row>
    <row r="201" customFormat="false" ht="13.8" hidden="false" customHeight="false" outlineLevel="0" collapsed="false">
      <c r="A201" s="15" t="n">
        <v>44228</v>
      </c>
      <c r="B201" s="16" t="n">
        <v>3773.86</v>
      </c>
      <c r="C201" s="17" t="n">
        <v>0.3253</v>
      </c>
      <c r="D201" s="18" t="n">
        <v>0.001955</v>
      </c>
      <c r="E201" s="19" t="n">
        <f aca="false">B201/B202-1</f>
        <v>0.0160517360213666</v>
      </c>
      <c r="F201" s="19" t="n">
        <f aca="false">C201 - C202</f>
        <v>-0.0135</v>
      </c>
      <c r="G201" s="20" t="n">
        <f aca="false">D201 - D202</f>
        <v>-6.38000000000001E-005</v>
      </c>
    </row>
    <row r="202" customFormat="false" ht="13.8" hidden="false" customHeight="false" outlineLevel="0" collapsed="false">
      <c r="A202" s="15" t="n">
        <v>44225</v>
      </c>
      <c r="B202" s="16" t="n">
        <v>3714.24</v>
      </c>
      <c r="C202" s="17" t="n">
        <v>0.3388</v>
      </c>
      <c r="D202" s="18" t="n">
        <v>0.0020188</v>
      </c>
      <c r="E202" s="19" t="n">
        <f aca="false">B202/B203-1</f>
        <v>-0.0193115029387071</v>
      </c>
      <c r="F202" s="19" t="n">
        <f aca="false">C202 - C203</f>
        <v>0.0210999999999999</v>
      </c>
      <c r="G202" s="20" t="n">
        <f aca="false">D202 - D203</f>
        <v>-3.12000000000003E-005</v>
      </c>
    </row>
    <row r="203" customFormat="false" ht="13.8" hidden="false" customHeight="false" outlineLevel="0" collapsed="false">
      <c r="A203" s="15" t="n">
        <v>44224</v>
      </c>
      <c r="B203" s="16" t="n">
        <v>3787.38</v>
      </c>
      <c r="C203" s="17" t="n">
        <v>0.3177</v>
      </c>
      <c r="D203" s="18" t="n">
        <v>0.00205</v>
      </c>
      <c r="E203" s="19" t="n">
        <f aca="false">B203/B204-1</f>
        <v>0.00976066247730478</v>
      </c>
      <c r="F203" s="19" t="n">
        <f aca="false">C203 - C204</f>
        <v>-0.0396</v>
      </c>
      <c r="G203" s="20" t="n">
        <f aca="false">D203 - D204</f>
        <v>-6.49999999999995E-005</v>
      </c>
    </row>
    <row r="204" customFormat="false" ht="13.8" hidden="false" customHeight="false" outlineLevel="0" collapsed="false">
      <c r="A204" s="15" t="n">
        <v>44223</v>
      </c>
      <c r="B204" s="16" t="n">
        <v>3750.77</v>
      </c>
      <c r="C204" s="17" t="n">
        <v>0.3573</v>
      </c>
      <c r="D204" s="18" t="n">
        <v>0.002115</v>
      </c>
      <c r="E204" s="19" t="n">
        <f aca="false">B204/B205-1</f>
        <v>-0.0256778591133671</v>
      </c>
      <c r="F204" s="19" t="n">
        <f aca="false">C204 - C205</f>
        <v>0.0884</v>
      </c>
      <c r="G204" s="20" t="n">
        <f aca="false">D204 - D205</f>
        <v>-7.00000000000002E-005</v>
      </c>
    </row>
    <row r="205" customFormat="false" ht="13.8" hidden="false" customHeight="false" outlineLevel="0" collapsed="false">
      <c r="A205" s="15" t="n">
        <v>44222</v>
      </c>
      <c r="B205" s="16" t="n">
        <v>3849.62</v>
      </c>
      <c r="C205" s="17" t="n">
        <v>0.2689</v>
      </c>
      <c r="D205" s="18" t="n">
        <v>0.002185</v>
      </c>
      <c r="E205" s="19" t="n">
        <f aca="false">B205/B206-1</f>
        <v>-0.00148883632138119</v>
      </c>
      <c r="F205" s="19" t="n">
        <f aca="false">C205 - C206</f>
        <v>9.9999999999989E-005</v>
      </c>
      <c r="G205" s="20" t="n">
        <f aca="false">D205 - D206</f>
        <v>5.62000000000002E-005</v>
      </c>
    </row>
    <row r="206" customFormat="false" ht="13.8" hidden="false" customHeight="false" outlineLevel="0" collapsed="false">
      <c r="A206" s="15" t="n">
        <v>44221</v>
      </c>
      <c r="B206" s="16" t="n">
        <v>3855.36</v>
      </c>
      <c r="C206" s="17" t="n">
        <v>0.2688</v>
      </c>
      <c r="D206" s="18" t="n">
        <v>0.0021288</v>
      </c>
      <c r="E206" s="19" t="n">
        <f aca="false">B206/B207-1</f>
        <v>0.00361580332528955</v>
      </c>
      <c r="F206" s="19" t="n">
        <f aca="false">C206 - C207</f>
        <v>0.00890000000000002</v>
      </c>
      <c r="G206" s="20" t="n">
        <f aca="false">D206 - D207</f>
        <v>-2.37000000000002E-005</v>
      </c>
    </row>
    <row r="207" customFormat="false" ht="13.8" hidden="false" customHeight="false" outlineLevel="0" collapsed="false">
      <c r="A207" s="15" t="n">
        <v>44218</v>
      </c>
      <c r="B207" s="16" t="n">
        <v>3841.47</v>
      </c>
      <c r="C207" s="17" t="n">
        <v>0.2599</v>
      </c>
      <c r="D207" s="18" t="n">
        <v>0.0021525</v>
      </c>
      <c r="E207" s="19" t="n">
        <f aca="false">B207/B208-1</f>
        <v>-0.00301058636360108</v>
      </c>
      <c r="F207" s="19" t="n">
        <f aca="false">C207 - C208</f>
        <v>0.00290000000000001</v>
      </c>
      <c r="G207" s="20" t="n">
        <f aca="false">D207 - D208</f>
        <v>-2.49999999999998E-005</v>
      </c>
    </row>
    <row r="208" customFormat="false" ht="13.8" hidden="false" customHeight="false" outlineLevel="0" collapsed="false">
      <c r="A208" s="15" t="n">
        <v>44217</v>
      </c>
      <c r="B208" s="16" t="n">
        <v>3853.07</v>
      </c>
      <c r="C208" s="17" t="n">
        <v>0.257</v>
      </c>
      <c r="D208" s="18" t="n">
        <v>0.0021775</v>
      </c>
      <c r="E208" s="19" t="n">
        <f aca="false">B208/B209-1</f>
        <v>0.000316730921505304</v>
      </c>
      <c r="F208" s="19" t="n">
        <f aca="false">C208 - C209</f>
        <v>-0.000200000000000033</v>
      </c>
      <c r="G208" s="20" t="n">
        <f aca="false">D208 - D209</f>
        <v>-4.63E-005</v>
      </c>
    </row>
    <row r="209" customFormat="false" ht="13.8" hidden="false" customHeight="false" outlineLevel="0" collapsed="false">
      <c r="A209" s="15" t="n">
        <v>44216</v>
      </c>
      <c r="B209" s="16" t="n">
        <v>3851.85</v>
      </c>
      <c r="C209" s="17" t="n">
        <v>0.2572</v>
      </c>
      <c r="D209" s="18" t="n">
        <v>0.0022238</v>
      </c>
      <c r="E209" s="19" t="n">
        <f aca="false">B209/B210-1</f>
        <v>0.0139355762574003</v>
      </c>
      <c r="F209" s="19" t="n">
        <f aca="false">C209 - C210</f>
        <v>-0.00969999999999999</v>
      </c>
      <c r="G209" s="20" t="n">
        <f aca="false">D209 - D210</f>
        <v>-1.25000000000004E-005</v>
      </c>
    </row>
    <row r="210" customFormat="false" ht="13.8" hidden="false" customHeight="false" outlineLevel="0" collapsed="false">
      <c r="A210" s="15" t="n">
        <v>44215</v>
      </c>
      <c r="B210" s="16" t="n">
        <v>3798.91</v>
      </c>
      <c r="C210" s="17" t="n">
        <v>0.2669</v>
      </c>
      <c r="D210" s="18" t="n">
        <v>0.0022363</v>
      </c>
      <c r="E210" s="19" t="n">
        <f aca="false">B210/B211-1</f>
        <v>0.00813640283951433</v>
      </c>
      <c r="F210" s="19" t="n">
        <f aca="false">C210 - C211</f>
        <v>-0.00569999999999998</v>
      </c>
      <c r="G210" s="20" t="n">
        <f aca="false">D210 - D211</f>
        <v>2.50000000000033E-006</v>
      </c>
    </row>
    <row r="211" customFormat="false" ht="13.8" hidden="false" customHeight="false" outlineLevel="0" collapsed="false">
      <c r="A211" s="15" t="n">
        <v>44211</v>
      </c>
      <c r="B211" s="16" t="n">
        <v>3768.25</v>
      </c>
      <c r="C211" s="17" t="n">
        <v>0.2726</v>
      </c>
      <c r="D211" s="18" t="n">
        <v>0.0022338</v>
      </c>
      <c r="E211" s="19" t="n">
        <f aca="false">B211/B212-1</f>
        <v>-0.00719001775768402</v>
      </c>
      <c r="F211" s="19" t="n">
        <f aca="false">C211 - C212</f>
        <v>0.00940000000000002</v>
      </c>
      <c r="G211" s="20" t="n">
        <f aca="false">D211 - D212</f>
        <v>-2.24999999999999E-005</v>
      </c>
    </row>
    <row r="212" customFormat="false" ht="13.8" hidden="false" customHeight="false" outlineLevel="0" collapsed="false">
      <c r="A212" s="15" t="n">
        <v>44210</v>
      </c>
      <c r="B212" s="16" t="n">
        <v>3795.54</v>
      </c>
      <c r="C212" s="17" t="n">
        <v>0.2632</v>
      </c>
      <c r="D212" s="18" t="n">
        <v>0.0022563</v>
      </c>
      <c r="E212" s="19" t="n">
        <f aca="false">B212/B213-1</f>
        <v>-0.00375343846460752</v>
      </c>
      <c r="F212" s="19" t="n">
        <f aca="false">C212 - C213</f>
        <v>0.00769999999999998</v>
      </c>
      <c r="G212" s="20" t="n">
        <f aca="false">D212 - D213</f>
        <v>-0.0001562</v>
      </c>
    </row>
    <row r="213" customFormat="false" ht="13.8" hidden="false" customHeight="false" outlineLevel="0" collapsed="false">
      <c r="A213" s="15" t="n">
        <v>44209</v>
      </c>
      <c r="B213" s="16" t="n">
        <v>3809.84</v>
      </c>
      <c r="C213" s="17" t="n">
        <v>0.2555</v>
      </c>
      <c r="D213" s="18" t="n">
        <v>0.0024125</v>
      </c>
      <c r="E213" s="19" t="n">
        <f aca="false">B213/B214-1</f>
        <v>0.00227560316637687</v>
      </c>
      <c r="F213" s="19" t="n">
        <f aca="false">C213 - C214</f>
        <v>-0.00650000000000001</v>
      </c>
      <c r="G213" s="20" t="n">
        <f aca="false">D213 - D214</f>
        <v>7.5E-005</v>
      </c>
    </row>
    <row r="214" customFormat="false" ht="13.8" hidden="false" customHeight="false" outlineLevel="0" collapsed="false">
      <c r="A214" s="15" t="n">
        <v>44208</v>
      </c>
      <c r="B214" s="16" t="n">
        <v>3801.19</v>
      </c>
      <c r="C214" s="17" t="n">
        <v>0.262</v>
      </c>
      <c r="D214" s="18" t="n">
        <v>0.0023375</v>
      </c>
      <c r="E214" s="19" t="n">
        <f aca="false">B214/B215-1</f>
        <v>0.000415832151194451</v>
      </c>
      <c r="F214" s="19" t="n">
        <f aca="false">C214 - C215</f>
        <v>-0.005</v>
      </c>
      <c r="G214" s="20" t="n">
        <f aca="false">D214 - D215</f>
        <v>9.24999999999997E-005</v>
      </c>
    </row>
    <row r="215" customFormat="false" ht="13.8" hidden="false" customHeight="false" outlineLevel="0" collapsed="false">
      <c r="A215" s="15" t="n">
        <v>44207</v>
      </c>
      <c r="B215" s="16" t="n">
        <v>3799.61</v>
      </c>
      <c r="C215" s="17" t="n">
        <v>0.267</v>
      </c>
      <c r="D215" s="18" t="n">
        <v>0.002245</v>
      </c>
      <c r="E215" s="19" t="n">
        <f aca="false">B215/B216-1</f>
        <v>-0.00655479674116521</v>
      </c>
      <c r="F215" s="19" t="n">
        <f aca="false">C215 - C216</f>
        <v>0.018</v>
      </c>
      <c r="G215" s="20" t="n">
        <f aca="false">D215 - D216</f>
        <v>1.20000000000025E-006</v>
      </c>
    </row>
    <row r="216" customFormat="false" ht="13.8" hidden="false" customHeight="false" outlineLevel="0" collapsed="false">
      <c r="A216" s="15" t="n">
        <v>44204</v>
      </c>
      <c r="B216" s="16" t="n">
        <v>3824.68</v>
      </c>
      <c r="C216" s="17" t="n">
        <v>0.249</v>
      </c>
      <c r="D216" s="18" t="n">
        <v>0.0022438</v>
      </c>
      <c r="E216" s="19" t="n">
        <f aca="false">B216/B217-1</f>
        <v>0.00549189098241487</v>
      </c>
      <c r="F216" s="19" t="n">
        <f aca="false">C216 - C217</f>
        <v>-0.00120000000000003</v>
      </c>
      <c r="G216" s="20" t="n">
        <f aca="false">D216 - D217</f>
        <v>-3.70000000000014E-006</v>
      </c>
    </row>
    <row r="217" customFormat="false" ht="13.8" hidden="false" customHeight="false" outlineLevel="0" collapsed="false">
      <c r="A217" s="15" t="n">
        <v>44203</v>
      </c>
      <c r="B217" s="16" t="n">
        <v>3803.79</v>
      </c>
      <c r="C217" s="17" t="n">
        <v>0.2502</v>
      </c>
      <c r="D217" s="18" t="n">
        <v>0.0022475</v>
      </c>
      <c r="E217" s="19" t="n">
        <f aca="false">B217/B218-1</f>
        <v>0.0148473642926892</v>
      </c>
      <c r="F217" s="19" t="n">
        <f aca="false">C217 - C218</f>
        <v>-0.0177</v>
      </c>
      <c r="G217" s="20" t="n">
        <f aca="false">D217 - D218</f>
        <v>-9.25000000000001E-005</v>
      </c>
    </row>
    <row r="218" customFormat="false" ht="13.8" hidden="false" customHeight="false" outlineLevel="0" collapsed="false">
      <c r="A218" s="15" t="n">
        <v>44202</v>
      </c>
      <c r="B218" s="16" t="n">
        <v>3748.14</v>
      </c>
      <c r="C218" s="17" t="n">
        <v>0.2679</v>
      </c>
      <c r="D218" s="18" t="n">
        <v>0.00234</v>
      </c>
      <c r="E218" s="19" t="n">
        <f aca="false">B218/B219-1</f>
        <v>0.00570990055972054</v>
      </c>
      <c r="F218" s="19" t="n">
        <f aca="false">C218 - C219</f>
        <v>-0.00459999999999999</v>
      </c>
      <c r="G218" s="20" t="n">
        <f aca="false">D218 - D219</f>
        <v>-2.87999999999998E-005</v>
      </c>
    </row>
    <row r="219" customFormat="false" ht="13.8" hidden="false" customHeight="false" outlineLevel="0" collapsed="false">
      <c r="A219" s="15" t="n">
        <v>44201</v>
      </c>
      <c r="B219" s="16" t="n">
        <v>3726.86</v>
      </c>
      <c r="C219" s="17" t="n">
        <v>0.2725</v>
      </c>
      <c r="D219" s="18" t="n">
        <v>0.0023688</v>
      </c>
      <c r="E219" s="19" t="n">
        <f aca="false">B219/B220-1</f>
        <v>0.00708253955386207</v>
      </c>
      <c r="F219" s="19" t="n">
        <f aca="false">C219 - C220</f>
        <v>-0.0101</v>
      </c>
      <c r="G219" s="20" t="n">
        <f aca="false">D219 - D220</f>
        <v>-3.70000000000014E-006</v>
      </c>
    </row>
    <row r="220" customFormat="false" ht="13.8" hidden="false" customHeight="false" outlineLevel="0" collapsed="false">
      <c r="A220" s="15" t="n">
        <v>44200</v>
      </c>
      <c r="B220" s="16" t="n">
        <v>3700.65</v>
      </c>
      <c r="C220" s="17" t="n">
        <v>0.2826</v>
      </c>
      <c r="D220" s="18" t="n">
        <v>0.0023725</v>
      </c>
      <c r="E220" s="19" t="n">
        <f aca="false">B220/B221-1</f>
        <v>-0.0147547835902951</v>
      </c>
      <c r="F220" s="19" t="n">
        <f aca="false">C220 - C221</f>
        <v>0.0298</v>
      </c>
      <c r="G220" s="20" t="n">
        <f aca="false">D220 - D221</f>
        <v>-1.12999999999997E-005</v>
      </c>
    </row>
    <row r="221" customFormat="false" ht="13.8" hidden="false" customHeight="false" outlineLevel="0" collapsed="false">
      <c r="A221" s="15" t="n">
        <v>44196</v>
      </c>
      <c r="B221" s="16" t="n">
        <v>3756.07</v>
      </c>
      <c r="C221" s="17" t="n">
        <v>0.2528</v>
      </c>
      <c r="D221" s="18" t="n">
        <v>0.0023838</v>
      </c>
      <c r="E221" s="19" t="n">
        <f aca="false">B221/B222-1</f>
        <v>0.00643883774021714</v>
      </c>
      <c r="F221" s="19" t="n">
        <f aca="false">C221 - C222</f>
        <v>-0.00159999999999999</v>
      </c>
      <c r="G221" s="20" t="n">
        <f aca="false">D221 - D222</f>
        <v>8.79999999999978E-006</v>
      </c>
    </row>
    <row r="222" customFormat="false" ht="13.8" hidden="false" customHeight="false" outlineLevel="0" collapsed="false">
      <c r="A222" s="15" t="n">
        <v>44195</v>
      </c>
      <c r="B222" s="16" t="n">
        <v>3732.04</v>
      </c>
      <c r="C222" s="17" t="n">
        <v>0.2544</v>
      </c>
      <c r="D222" s="18" t="n">
        <v>0.002375</v>
      </c>
      <c r="E222" s="19" t="n">
        <f aca="false">B222/B223-1</f>
        <v>0.00134154717953128</v>
      </c>
      <c r="F222" s="19" t="n">
        <f aca="false">C222 - C223</f>
        <v>-0.00800000000000001</v>
      </c>
      <c r="G222" s="20" t="n">
        <f aca="false">D222 - D223</f>
        <v>-0.0001638</v>
      </c>
    </row>
    <row r="223" customFormat="false" ht="13.8" hidden="false" customHeight="false" outlineLevel="0" collapsed="false">
      <c r="A223" s="15" t="n">
        <v>44194</v>
      </c>
      <c r="B223" s="16" t="n">
        <v>3727.04</v>
      </c>
      <c r="C223" s="17" t="n">
        <v>0.2624</v>
      </c>
      <c r="D223" s="18" t="n">
        <v>0.0025388</v>
      </c>
      <c r="E223" s="19" t="n">
        <f aca="false">B223/B224-1</f>
        <v>0.00647572548108855</v>
      </c>
      <c r="F223" s="19" t="n">
        <f aca="false">C223 - C224</f>
        <v>0.00869999999999999</v>
      </c>
      <c r="G223" s="20" t="n">
        <f aca="false">D223 - D224</f>
        <v>0.0001375</v>
      </c>
    </row>
    <row r="224" customFormat="false" ht="13.8" hidden="false" customHeight="false" outlineLevel="0" collapsed="false">
      <c r="A224" s="15" t="n">
        <v>44189</v>
      </c>
      <c r="B224" s="16" t="n">
        <v>3703.06</v>
      </c>
      <c r="C224" s="17" t="n">
        <v>0.2537</v>
      </c>
      <c r="D224" s="18" t="n">
        <v>0.0024013</v>
      </c>
      <c r="E224" s="19" t="n">
        <f aca="false">B224/B225-1</f>
        <v>0.00353657578163746</v>
      </c>
      <c r="F224" s="19" t="n">
        <f aca="false">C224 - C225</f>
        <v>-0.00889999999999996</v>
      </c>
      <c r="G224" s="20" t="n">
        <f aca="false">D224 - D225</f>
        <v>-0.0001087</v>
      </c>
    </row>
    <row r="225" customFormat="false" ht="13.8" hidden="false" customHeight="false" outlineLevel="0" collapsed="false">
      <c r="A225" s="15" t="n">
        <v>44188</v>
      </c>
      <c r="B225" s="16" t="n">
        <v>3690.01</v>
      </c>
      <c r="C225" s="17" t="n">
        <v>0.2626</v>
      </c>
      <c r="D225" s="18" t="n">
        <v>0.00251</v>
      </c>
      <c r="E225" s="19" t="n">
        <f aca="false">B225/B226-1</f>
        <v>0.000745811252800266</v>
      </c>
      <c r="F225" s="19" t="n">
        <f aca="false">C225 - C226</f>
        <v>-0.00990000000000002</v>
      </c>
      <c r="G225" s="20" t="n">
        <f aca="false">D225 - D226</f>
        <v>0.0001287</v>
      </c>
    </row>
    <row r="226" customFormat="false" ht="13.8" hidden="false" customHeight="false" outlineLevel="0" collapsed="false">
      <c r="A226" s="15" t="n">
        <v>44187</v>
      </c>
      <c r="B226" s="16" t="n">
        <v>3687.26</v>
      </c>
      <c r="C226" s="17" t="n">
        <v>0.2725</v>
      </c>
      <c r="D226" s="18" t="n">
        <v>0.0023813</v>
      </c>
      <c r="E226" s="19" t="n">
        <f aca="false">B226/B227-1</f>
        <v>-0.00207311660333642</v>
      </c>
      <c r="F226" s="19" t="n">
        <f aca="false">C226 - C227</f>
        <v>-0.00329999999999997</v>
      </c>
      <c r="G226" s="20" t="n">
        <f aca="false">D226 - D227</f>
        <v>-6.74999999999999E-005</v>
      </c>
    </row>
    <row r="227" customFormat="false" ht="13.8" hidden="false" customHeight="false" outlineLevel="0" collapsed="false">
      <c r="A227" s="15" t="n">
        <v>44186</v>
      </c>
      <c r="B227" s="16" t="n">
        <v>3694.92</v>
      </c>
      <c r="C227" s="17" t="n">
        <v>0.2758</v>
      </c>
      <c r="D227" s="18" t="n">
        <v>0.0024488</v>
      </c>
      <c r="E227" s="19" t="n">
        <f aca="false">B227/B228-1</f>
        <v>-0.00390628159195128</v>
      </c>
      <c r="F227" s="19" t="n">
        <f aca="false">C227 - C228</f>
        <v>0.0241</v>
      </c>
      <c r="G227" s="20" t="n">
        <f aca="false">D227 - D228</f>
        <v>9.12999999999999E-005</v>
      </c>
    </row>
    <row r="228" customFormat="false" ht="13.8" hidden="false" customHeight="false" outlineLevel="0" collapsed="false">
      <c r="A228" s="15" t="n">
        <v>44183</v>
      </c>
      <c r="B228" s="16" t="n">
        <v>3709.41</v>
      </c>
      <c r="C228" s="17" t="n">
        <v>0.2517</v>
      </c>
      <c r="D228" s="18" t="n">
        <v>0.0023575</v>
      </c>
      <c r="E228" s="19" t="n">
        <f aca="false">B228/B229-1</f>
        <v>-0.00351110012679723</v>
      </c>
      <c r="F228" s="19" t="n">
        <f aca="false">C228 - C229</f>
        <v>0.000200000000000033</v>
      </c>
      <c r="G228" s="20" t="n">
        <f aca="false">D228 - D229</f>
        <v>-2.88000000000003E-005</v>
      </c>
    </row>
    <row r="229" customFormat="false" ht="13.8" hidden="false" customHeight="false" outlineLevel="0" collapsed="false">
      <c r="A229" s="15" t="n">
        <v>44182</v>
      </c>
      <c r="B229" s="16" t="n">
        <v>3722.48</v>
      </c>
      <c r="C229" s="17" t="n">
        <v>0.2515</v>
      </c>
      <c r="D229" s="18" t="n">
        <v>0.0023863</v>
      </c>
      <c r="E229" s="19" t="n">
        <f aca="false">B229/B230-1</f>
        <v>0.00575763880070346</v>
      </c>
      <c r="F229" s="19" t="n">
        <f aca="false">C229 - C230</f>
        <v>-0.00320000000000004</v>
      </c>
      <c r="G229" s="20" t="n">
        <f aca="false">D229 - D230</f>
        <v>2.24999999999999E-005</v>
      </c>
    </row>
    <row r="230" customFormat="false" ht="13.8" hidden="false" customHeight="false" outlineLevel="0" collapsed="false">
      <c r="A230" s="15" t="n">
        <v>44181</v>
      </c>
      <c r="B230" s="16" t="n">
        <v>3701.17</v>
      </c>
      <c r="C230" s="17" t="n">
        <v>0.2547</v>
      </c>
      <c r="D230" s="18" t="n">
        <v>0.0023638</v>
      </c>
      <c r="E230" s="19" t="n">
        <f aca="false">B230/B231-1</f>
        <v>0.00177284808721878</v>
      </c>
      <c r="F230" s="19" t="n">
        <f aca="false">C230 - C231</f>
        <v>-0.00399999999999995</v>
      </c>
      <c r="G230" s="20" t="n">
        <f aca="false">D230 - D231</f>
        <v>7.63000000000001E-005</v>
      </c>
    </row>
    <row r="231" customFormat="false" ht="13.8" hidden="false" customHeight="false" outlineLevel="0" collapsed="false">
      <c r="A231" s="15" t="n">
        <v>44180</v>
      </c>
      <c r="B231" s="16" t="n">
        <v>3694.62</v>
      </c>
      <c r="C231" s="17" t="n">
        <v>0.2587</v>
      </c>
      <c r="D231" s="18" t="n">
        <v>0.0022875</v>
      </c>
      <c r="E231" s="19" t="n">
        <f aca="false">B231/B232-1</f>
        <v>0.0129212143145012</v>
      </c>
      <c r="F231" s="19" t="n">
        <f aca="false">C231 - C232</f>
        <v>-0.0124</v>
      </c>
      <c r="G231" s="20" t="n">
        <f aca="false">D231 - D232</f>
        <v>9.5E-005</v>
      </c>
    </row>
    <row r="232" customFormat="false" ht="13.8" hidden="false" customHeight="false" outlineLevel="0" collapsed="false">
      <c r="A232" s="15" t="n">
        <v>44179</v>
      </c>
      <c r="B232" s="16" t="n">
        <v>3647.49</v>
      </c>
      <c r="C232" s="17" t="n">
        <v>0.2711</v>
      </c>
      <c r="D232" s="18" t="n">
        <v>0.0021925</v>
      </c>
      <c r="E232" s="19" t="n">
        <f aca="false">B232/B233-1</f>
        <v>-0.00435926692252686</v>
      </c>
      <c r="F232" s="19" t="n">
        <f aca="false">C232 - C233</f>
        <v>0.0106</v>
      </c>
      <c r="G232" s="20" t="n">
        <f aca="false">D232 - D233</f>
        <v>2.75000000000002E-005</v>
      </c>
    </row>
    <row r="233" customFormat="false" ht="13.8" hidden="false" customHeight="false" outlineLevel="0" collapsed="false">
      <c r="A233" s="15" t="n">
        <v>44176</v>
      </c>
      <c r="B233" s="16" t="n">
        <v>3663.46</v>
      </c>
      <c r="C233" s="17" t="n">
        <v>0.2605</v>
      </c>
      <c r="D233" s="18" t="n">
        <v>0.002165</v>
      </c>
      <c r="E233" s="19" t="n">
        <f aca="false">B233/B234-1</f>
        <v>-0.00126496006106702</v>
      </c>
      <c r="F233" s="19" t="n">
        <f aca="false">C233 - C234</f>
        <v>0.01</v>
      </c>
      <c r="G233" s="20" t="n">
        <f aca="false">D233 - D234</f>
        <v>-3.00000000000001E-005</v>
      </c>
    </row>
    <row r="234" customFormat="false" ht="13.8" hidden="false" customHeight="false" outlineLevel="0" collapsed="false">
      <c r="A234" s="15" t="n">
        <v>44175</v>
      </c>
      <c r="B234" s="16" t="n">
        <v>3668.1</v>
      </c>
      <c r="C234" s="17" t="n">
        <v>0.2505</v>
      </c>
      <c r="D234" s="18" t="n">
        <v>0.002195</v>
      </c>
      <c r="E234" s="19" t="n">
        <f aca="false">B234/B235-1</f>
        <v>-0.00128511606885184</v>
      </c>
      <c r="F234" s="19" t="n">
        <f aca="false">C234 - C235</f>
        <v>0.00319999999999998</v>
      </c>
      <c r="G234" s="20" t="n">
        <f aca="false">D234 - D235</f>
        <v>-1.13000000000001E-005</v>
      </c>
    </row>
    <row r="235" customFormat="false" ht="13.8" hidden="false" customHeight="false" outlineLevel="0" collapsed="false">
      <c r="A235" s="15" t="n">
        <v>44174</v>
      </c>
      <c r="B235" s="16" t="n">
        <v>3672.82</v>
      </c>
      <c r="C235" s="17" t="n">
        <v>0.2473</v>
      </c>
      <c r="D235" s="18" t="n">
        <v>0.0022063</v>
      </c>
      <c r="E235" s="19" t="n">
        <f aca="false">B235/B236-1</f>
        <v>-0.00794922006887699</v>
      </c>
      <c r="F235" s="19" t="n">
        <f aca="false">C235 - C236</f>
        <v>0.0086</v>
      </c>
      <c r="G235" s="20" t="n">
        <f aca="false">D235 - D236</f>
        <v>-9.36999999999999E-005</v>
      </c>
    </row>
    <row r="236" customFormat="false" ht="13.8" hidden="false" customHeight="false" outlineLevel="0" collapsed="false">
      <c r="A236" s="15" t="n">
        <v>44173</v>
      </c>
      <c r="B236" s="16" t="n">
        <v>3702.25</v>
      </c>
      <c r="C236" s="17" t="n">
        <v>0.2387</v>
      </c>
      <c r="D236" s="18" t="n">
        <v>0.0023</v>
      </c>
      <c r="E236" s="19" t="n">
        <f aca="false">B236/B237-1</f>
        <v>0.00278713745544379</v>
      </c>
      <c r="F236" s="19" t="n">
        <f aca="false">C236 - C237</f>
        <v>-0.00649999999999998</v>
      </c>
      <c r="G236" s="20" t="n">
        <f aca="false">D236 - D237</f>
        <v>-3.79999999999998E-006</v>
      </c>
    </row>
    <row r="237" customFormat="false" ht="13.8" hidden="false" customHeight="false" outlineLevel="0" collapsed="false">
      <c r="A237" s="15" t="n">
        <v>44172</v>
      </c>
      <c r="B237" s="16" t="n">
        <v>3691.96</v>
      </c>
      <c r="C237" s="17" t="n">
        <v>0.2452</v>
      </c>
      <c r="D237" s="18" t="n">
        <v>0.0023038</v>
      </c>
      <c r="E237" s="19" t="n">
        <f aca="false">B237/B238-1</f>
        <v>-0.00193559549298206</v>
      </c>
      <c r="F237" s="19" t="n">
        <f aca="false">C237 - C238</f>
        <v>0.0023</v>
      </c>
      <c r="G237" s="20" t="n">
        <f aca="false">D237 - D238</f>
        <v>4.49999999999999E-005</v>
      </c>
    </row>
    <row r="238" customFormat="false" ht="13.8" hidden="false" customHeight="false" outlineLevel="0" collapsed="false">
      <c r="A238" s="15" t="n">
        <v>44169</v>
      </c>
      <c r="B238" s="16" t="n">
        <v>3699.12</v>
      </c>
      <c r="C238" s="17" t="n">
        <v>0.2429</v>
      </c>
      <c r="D238" s="18" t="n">
        <v>0.0022588</v>
      </c>
      <c r="E238" s="19" t="n">
        <f aca="false">B238/B239-1</f>
        <v>0.00883623510930742</v>
      </c>
      <c r="F238" s="19" t="n">
        <f aca="false">C238 - C239</f>
        <v>-0.00270000000000001</v>
      </c>
      <c r="G238" s="20" t="n">
        <f aca="false">D238 - D239</f>
        <v>5.00000000000023E-006</v>
      </c>
    </row>
    <row r="239" customFormat="false" ht="13.8" hidden="false" customHeight="false" outlineLevel="0" collapsed="false">
      <c r="A239" s="15" t="n">
        <v>44168</v>
      </c>
      <c r="B239" s="16" t="n">
        <v>3666.72</v>
      </c>
      <c r="C239" s="17" t="n">
        <v>0.2456</v>
      </c>
      <c r="D239" s="18" t="n">
        <v>0.0022538</v>
      </c>
      <c r="E239" s="19" t="n">
        <f aca="false">B239/B240-1</f>
        <v>-0.00062414656814791</v>
      </c>
      <c r="F239" s="19" t="n">
        <f aca="false">C239 - C240</f>
        <v>0.000200000000000006</v>
      </c>
      <c r="G239" s="20" t="n">
        <f aca="false">D239 - D240</f>
        <v>-5.11999999999999E-005</v>
      </c>
    </row>
    <row r="240" customFormat="false" ht="13.8" hidden="false" customHeight="false" outlineLevel="0" collapsed="false">
      <c r="A240" s="15" t="n">
        <v>44167</v>
      </c>
      <c r="B240" s="16" t="n">
        <v>3669.01</v>
      </c>
      <c r="C240" s="17" t="n">
        <v>0.2454</v>
      </c>
      <c r="D240" s="18" t="n">
        <v>0.002305</v>
      </c>
      <c r="E240" s="19" t="n">
        <f aca="false">B240/B241-1</f>
        <v>0.0017911507324333</v>
      </c>
      <c r="F240" s="19" t="n">
        <f aca="false">C240 - C241</f>
        <v>0.0005</v>
      </c>
      <c r="G240" s="20" t="n">
        <f aca="false">D240 - D241</f>
        <v>-1.50000000000003E-005</v>
      </c>
    </row>
    <row r="241" customFormat="false" ht="13.8" hidden="false" customHeight="false" outlineLevel="0" collapsed="false">
      <c r="A241" s="15" t="n">
        <v>44166</v>
      </c>
      <c r="B241" s="16" t="n">
        <v>3662.45</v>
      </c>
      <c r="C241" s="17" t="n">
        <v>0.2449</v>
      </c>
      <c r="D241" s="18" t="n">
        <v>0.00232</v>
      </c>
      <c r="E241" s="19" t="n">
        <f aca="false">B241/B242-1</f>
        <v>0.0112711679547606</v>
      </c>
      <c r="F241" s="19" t="n">
        <f aca="false">C241 - C242</f>
        <v>0.00159999999999999</v>
      </c>
      <c r="G241" s="20" t="n">
        <f aca="false">D241 - D242</f>
        <v>4.37000000000003E-005</v>
      </c>
    </row>
    <row r="242" customFormat="false" ht="13.8" hidden="false" customHeight="false" outlineLevel="0" collapsed="false">
      <c r="A242" s="15" t="n">
        <v>44165</v>
      </c>
      <c r="B242" s="16" t="n">
        <v>3621.63</v>
      </c>
      <c r="C242" s="17" t="n">
        <v>0.2433</v>
      </c>
      <c r="D242" s="18" t="n">
        <v>0.0022763</v>
      </c>
      <c r="E242" s="19" t="n">
        <f aca="false">B242/B243-1</f>
        <v>-0.00459548971374379</v>
      </c>
      <c r="F242" s="19" t="n">
        <f aca="false">C242 - C243</f>
        <v>-0.001</v>
      </c>
      <c r="G242" s="20" t="n">
        <f aca="false">D242 - D243</f>
        <v>2.24999999999999E-005</v>
      </c>
    </row>
    <row r="243" customFormat="false" ht="13.8" hidden="false" customHeight="false" outlineLevel="0" collapsed="false">
      <c r="A243" s="15" t="n">
        <v>44162</v>
      </c>
      <c r="B243" s="16" t="n">
        <v>3638.35</v>
      </c>
      <c r="C243" s="17" t="n">
        <v>0.2443</v>
      </c>
      <c r="D243" s="18" t="n">
        <v>0.0022538</v>
      </c>
      <c r="E243" s="19" t="n">
        <f aca="false">B243/B244-1</f>
        <v>0.00239692532337821</v>
      </c>
      <c r="F243" s="19" t="n">
        <f aca="false">C243 - C244</f>
        <v>0.000100000000000017</v>
      </c>
      <c r="G243" s="20" t="n">
        <f aca="false">D243 - D244</f>
        <v>-7.62000000000002E-005</v>
      </c>
    </row>
    <row r="244" customFormat="false" ht="13.8" hidden="false" customHeight="false" outlineLevel="0" collapsed="false">
      <c r="A244" s="15" t="n">
        <v>44160</v>
      </c>
      <c r="B244" s="16" t="n">
        <v>3629.65</v>
      </c>
      <c r="C244" s="17" t="n">
        <v>0.2442</v>
      </c>
      <c r="D244" s="18" t="n">
        <v>0.00233</v>
      </c>
      <c r="E244" s="19" t="n">
        <f aca="false">B244/B245-1</f>
        <v>-0.00158441551296817</v>
      </c>
      <c r="F244" s="19" t="n">
        <f aca="false">C244 - C245</f>
        <v>-0.00420000000000001</v>
      </c>
      <c r="G244" s="20" t="n">
        <f aca="false">D244 - D245</f>
        <v>7.50000000000013E-006</v>
      </c>
    </row>
    <row r="245" customFormat="false" ht="13.8" hidden="false" customHeight="false" outlineLevel="0" collapsed="false">
      <c r="A245" s="15" t="n">
        <v>44159</v>
      </c>
      <c r="B245" s="16" t="n">
        <v>3635.41</v>
      </c>
      <c r="C245" s="17" t="n">
        <v>0.2484</v>
      </c>
      <c r="D245" s="18" t="n">
        <v>0.0023225</v>
      </c>
      <c r="E245" s="19" t="n">
        <f aca="false">B245/B246-1</f>
        <v>0.0161617178044438</v>
      </c>
      <c r="F245" s="19" t="n">
        <f aca="false">C245 - C246</f>
        <v>-0.00590000000000002</v>
      </c>
      <c r="G245" s="20" t="n">
        <f aca="false">D245 - D246</f>
        <v>0.0002575</v>
      </c>
    </row>
    <row r="246" customFormat="false" ht="13.8" hidden="false" customHeight="false" outlineLevel="0" collapsed="false">
      <c r="A246" s="15" t="n">
        <v>44158</v>
      </c>
      <c r="B246" s="16" t="n">
        <v>3577.59</v>
      </c>
      <c r="C246" s="17" t="n">
        <v>0.2543</v>
      </c>
      <c r="D246" s="18" t="n">
        <v>0.002065</v>
      </c>
      <c r="E246" s="19" t="n">
        <f aca="false">B246/B247-1</f>
        <v>0.00563591695385024</v>
      </c>
      <c r="F246" s="19" t="n">
        <f aca="false">C246 - C247</f>
        <v>-0.00629999999999997</v>
      </c>
      <c r="G246" s="20" t="n">
        <f aca="false">D246 - D247</f>
        <v>1.62000000000001E-005</v>
      </c>
    </row>
    <row r="247" customFormat="false" ht="13.8" hidden="false" customHeight="false" outlineLevel="0" collapsed="false">
      <c r="A247" s="15" t="n">
        <v>44155</v>
      </c>
      <c r="B247" s="16" t="n">
        <v>3557.54</v>
      </c>
      <c r="C247" s="17" t="n">
        <v>0.2606</v>
      </c>
      <c r="D247" s="18" t="n">
        <v>0.0020488</v>
      </c>
      <c r="E247" s="19" t="n">
        <f aca="false">B247/B248-1</f>
        <v>-0.00679254132617879</v>
      </c>
      <c r="F247" s="19" t="n">
        <f aca="false">C247 - C248</f>
        <v>0.00259999999999999</v>
      </c>
      <c r="G247" s="20" t="n">
        <f aca="false">D247 - D248</f>
        <v>-7.74999999999999E-005</v>
      </c>
    </row>
    <row r="248" customFormat="false" ht="13.8" hidden="false" customHeight="false" outlineLevel="0" collapsed="false">
      <c r="A248" s="15" t="n">
        <v>44154</v>
      </c>
      <c r="B248" s="16" t="n">
        <v>3581.87</v>
      </c>
      <c r="C248" s="17" t="n">
        <v>0.258</v>
      </c>
      <c r="D248" s="18" t="n">
        <v>0.0021263</v>
      </c>
      <c r="E248" s="19" t="n">
        <f aca="false">B248/B249-1</f>
        <v>0.00394642061332084</v>
      </c>
      <c r="F248" s="19" t="n">
        <f aca="false">C248 - C249</f>
        <v>-0.00590000000000002</v>
      </c>
      <c r="G248" s="20" t="n">
        <f aca="false">D248 - D249</f>
        <v>-0.0001112</v>
      </c>
    </row>
    <row r="249" customFormat="false" ht="13.8" hidden="false" customHeight="false" outlineLevel="0" collapsed="false">
      <c r="A249" s="15" t="n">
        <v>44153</v>
      </c>
      <c r="B249" s="16" t="n">
        <v>3567.79</v>
      </c>
      <c r="C249" s="17" t="n">
        <v>0.2639</v>
      </c>
      <c r="D249" s="18" t="n">
        <v>0.0022375</v>
      </c>
      <c r="E249" s="19" t="n">
        <f aca="false">B249/B250-1</f>
        <v>-0.0115638324103139</v>
      </c>
      <c r="F249" s="19" t="n">
        <f aca="false">C249 - C250</f>
        <v>0.0101</v>
      </c>
      <c r="G249" s="20" t="n">
        <f aca="false">D249 - D250</f>
        <v>-7.25000000000001E-005</v>
      </c>
    </row>
    <row r="250" customFormat="false" ht="13.8" hidden="false" customHeight="false" outlineLevel="0" collapsed="false">
      <c r="A250" s="15" t="n">
        <v>44152</v>
      </c>
      <c r="B250" s="16" t="n">
        <v>3609.53</v>
      </c>
      <c r="C250" s="17" t="n">
        <v>0.2538</v>
      </c>
      <c r="D250" s="18" t="n">
        <v>0.00231</v>
      </c>
      <c r="E250" s="19" t="n">
        <f aca="false">B250/B251-1</f>
        <v>-0.00479195789253106</v>
      </c>
      <c r="F250" s="19" t="n">
        <f aca="false">C250 - C251</f>
        <v>0.000300000000000022</v>
      </c>
      <c r="G250" s="20" t="n">
        <f aca="false">D250 - D251</f>
        <v>0.0001062</v>
      </c>
    </row>
    <row r="251" customFormat="false" ht="13.8" hidden="false" customHeight="false" outlineLevel="0" collapsed="false">
      <c r="A251" s="15" t="n">
        <v>44151</v>
      </c>
      <c r="B251" s="16" t="n">
        <v>3626.91</v>
      </c>
      <c r="C251" s="17" t="n">
        <v>0.2535</v>
      </c>
      <c r="D251" s="18" t="n">
        <v>0.0022038</v>
      </c>
      <c r="E251" s="19" t="n">
        <f aca="false">B251/B252-1</f>
        <v>0.0116480481988202</v>
      </c>
      <c r="F251" s="19" t="n">
        <f aca="false">C251 - C252</f>
        <v>-0.00340000000000001</v>
      </c>
      <c r="G251" s="20" t="n">
        <f aca="false">D251 - D252</f>
        <v>-1.62000000000001E-005</v>
      </c>
    </row>
    <row r="252" customFormat="false" ht="13.8" hidden="false" customHeight="false" outlineLevel="0" collapsed="false">
      <c r="A252" s="15" t="n">
        <v>44148</v>
      </c>
      <c r="B252" s="16" t="n">
        <v>3585.15</v>
      </c>
      <c r="C252" s="17" t="n">
        <v>0.2569</v>
      </c>
      <c r="D252" s="18" t="n">
        <v>0.00222</v>
      </c>
      <c r="E252" s="19" t="n">
        <f aca="false">B252/B253-1</f>
        <v>0.013610365817456</v>
      </c>
      <c r="F252" s="19" t="n">
        <f aca="false">C252 - C253</f>
        <v>-0.0153</v>
      </c>
      <c r="G252" s="20" t="n">
        <f aca="false">D252 - D253</f>
        <v>1E-005</v>
      </c>
    </row>
    <row r="253" customFormat="false" ht="13.8" hidden="false" customHeight="false" outlineLevel="0" collapsed="false">
      <c r="A253" s="15" t="n">
        <v>44147</v>
      </c>
      <c r="B253" s="16" t="n">
        <v>3537.01</v>
      </c>
      <c r="C253" s="17" t="n">
        <v>0.2722</v>
      </c>
      <c r="D253" s="18" t="n">
        <v>0.00221</v>
      </c>
      <c r="E253" s="19" t="n">
        <f aca="false">B253/B254-1</f>
        <v>-0.0099785593927213</v>
      </c>
      <c r="F253" s="19" t="n">
        <f aca="false">C253 - C254</f>
        <v>0.016</v>
      </c>
      <c r="G253" s="20" t="n">
        <f aca="false">D253 - D254</f>
        <v>3.70000000000014E-006</v>
      </c>
    </row>
    <row r="254" customFormat="false" ht="13.8" hidden="false" customHeight="false" outlineLevel="0" collapsed="false">
      <c r="A254" s="15" t="n">
        <v>44146</v>
      </c>
      <c r="B254" s="16" t="n">
        <v>3572.66</v>
      </c>
      <c r="C254" s="17" t="n">
        <v>0.2562</v>
      </c>
      <c r="D254" s="18" t="n">
        <v>0.0022063</v>
      </c>
      <c r="E254" s="19" t="n">
        <f aca="false">B254/B255-1</f>
        <v>0.0076518884341692</v>
      </c>
      <c r="F254" s="19" t="n">
        <f aca="false">C254 - C255</f>
        <v>-0.00869999999999999</v>
      </c>
      <c r="G254" s="20" t="n">
        <f aca="false">D254 - D255</f>
        <v>7.00000000000002E-005</v>
      </c>
    </row>
    <row r="255" customFormat="false" ht="13.8" hidden="false" customHeight="false" outlineLevel="0" collapsed="false">
      <c r="A255" s="15" t="n">
        <v>44145</v>
      </c>
      <c r="B255" s="16" t="n">
        <v>3545.53</v>
      </c>
      <c r="C255" s="17" t="n">
        <v>0.2649</v>
      </c>
      <c r="D255" s="18" t="n">
        <v>0.0021363</v>
      </c>
      <c r="E255" s="19" t="n">
        <f aca="false">B255/B256-1</f>
        <v>-0.00139980284466967</v>
      </c>
      <c r="F255" s="19" t="n">
        <f aca="false">C255 - C256</f>
        <v>-0.00390000000000001</v>
      </c>
      <c r="G255" s="20" t="n">
        <f aca="false">D255 - D256</f>
        <v>8.62999999999997E-005</v>
      </c>
    </row>
    <row r="256" customFormat="false" ht="13.8" hidden="false" customHeight="false" outlineLevel="0" collapsed="false">
      <c r="A256" s="15" t="n">
        <v>44144</v>
      </c>
      <c r="B256" s="16" t="n">
        <v>3550.5</v>
      </c>
      <c r="C256" s="17" t="n">
        <v>0.2688</v>
      </c>
      <c r="D256" s="18" t="n">
        <v>0.00205</v>
      </c>
      <c r="E256" s="19" t="n">
        <f aca="false">B256/B257-1</f>
        <v>0.0116998723443056</v>
      </c>
      <c r="F256" s="19" t="n">
        <f aca="false">C256 - C257</f>
        <v>-0.00489999999999996</v>
      </c>
      <c r="G256" s="20" t="n">
        <f aca="false">D256 - D257</f>
        <v>-8.79999999999978E-006</v>
      </c>
    </row>
    <row r="257" customFormat="false" ht="13.8" hidden="false" customHeight="false" outlineLevel="0" collapsed="false">
      <c r="A257" s="15" t="n">
        <v>44141</v>
      </c>
      <c r="B257" s="16" t="n">
        <v>3509.44</v>
      </c>
      <c r="C257" s="17" t="n">
        <v>0.2737</v>
      </c>
      <c r="D257" s="18" t="n">
        <v>0.0020588</v>
      </c>
      <c r="E257" s="19" t="n">
        <f aca="false">B257/B258-1</f>
        <v>-0.000287712401543905</v>
      </c>
      <c r="F257" s="19" t="n">
        <f aca="false">C257 - C258</f>
        <v>-0.0168</v>
      </c>
      <c r="G257" s="20" t="n">
        <f aca="false">D257 - D258</f>
        <v>-7.12000000000004E-005</v>
      </c>
    </row>
    <row r="258" customFormat="false" ht="13.8" hidden="false" customHeight="false" outlineLevel="0" collapsed="false">
      <c r="A258" s="15" t="n">
        <v>44140</v>
      </c>
      <c r="B258" s="16" t="n">
        <v>3510.45</v>
      </c>
      <c r="C258" s="17" t="n">
        <v>0.2905</v>
      </c>
      <c r="D258" s="18" t="n">
        <v>0.00213</v>
      </c>
      <c r="E258" s="19" t="n">
        <f aca="false">B258/B259-1</f>
        <v>0.0194601909718188</v>
      </c>
      <c r="F258" s="19" t="n">
        <f aca="false">C258 - C259</f>
        <v>-0.00929999999999997</v>
      </c>
      <c r="G258" s="20" t="n">
        <f aca="false">D258 - D259</f>
        <v>-0.0001925</v>
      </c>
    </row>
    <row r="259" customFormat="false" ht="13.8" hidden="false" customHeight="false" outlineLevel="0" collapsed="false">
      <c r="A259" s="15" t="n">
        <v>44139</v>
      </c>
      <c r="B259" s="16" t="n">
        <v>3443.44</v>
      </c>
      <c r="C259" s="17" t="n">
        <v>0.2998</v>
      </c>
      <c r="D259" s="18" t="n">
        <v>0.0023225</v>
      </c>
      <c r="E259" s="19" t="n">
        <f aca="false">B259/B260-1</f>
        <v>0.0220470384309444</v>
      </c>
      <c r="F259" s="19" t="n">
        <f aca="false">C259 - C260</f>
        <v>-0.0354</v>
      </c>
      <c r="G259" s="20" t="n">
        <f aca="false">D259 - D260</f>
        <v>7.5E-005</v>
      </c>
    </row>
    <row r="260" customFormat="false" ht="13.8" hidden="false" customHeight="false" outlineLevel="0" collapsed="false">
      <c r="A260" s="15" t="n">
        <v>44138</v>
      </c>
      <c r="B260" s="16" t="n">
        <v>3369.16</v>
      </c>
      <c r="C260" s="17" t="n">
        <v>0.3352</v>
      </c>
      <c r="D260" s="18" t="n">
        <v>0.0022475</v>
      </c>
      <c r="E260" s="19" t="n">
        <f aca="false">B260/B261-1</f>
        <v>0.0177993136449321</v>
      </c>
      <c r="F260" s="19" t="n">
        <f aca="false">C260 - C261</f>
        <v>-0.0154</v>
      </c>
      <c r="G260" s="20" t="n">
        <f aca="false">D260 - D261</f>
        <v>4.62000000000001E-005</v>
      </c>
    </row>
    <row r="261" customFormat="false" ht="13.8" hidden="false" customHeight="false" outlineLevel="0" collapsed="false">
      <c r="A261" s="15" t="n">
        <v>44137</v>
      </c>
      <c r="B261" s="16" t="n">
        <v>3310.24</v>
      </c>
      <c r="C261" s="17" t="n">
        <v>0.3506</v>
      </c>
      <c r="D261" s="18" t="n">
        <v>0.0022013</v>
      </c>
      <c r="E261" s="19" t="n">
        <f aca="false">B261/B262-1</f>
        <v>0.0123181934947216</v>
      </c>
      <c r="F261" s="19" t="n">
        <f aca="false">C261 - C262</f>
        <v>-0.0121</v>
      </c>
      <c r="G261" s="20" t="n">
        <f aca="false">D261 - D262</f>
        <v>4.38000000000001E-005</v>
      </c>
    </row>
    <row r="262" customFormat="false" ht="13.8" hidden="false" customHeight="false" outlineLevel="0" collapsed="false">
      <c r="A262" s="15" t="n">
        <v>44134</v>
      </c>
      <c r="B262" s="16" t="n">
        <v>3269.96</v>
      </c>
      <c r="C262" s="17" t="n">
        <v>0.3627</v>
      </c>
      <c r="D262" s="18" t="n">
        <v>0.0021575</v>
      </c>
      <c r="E262" s="19" t="n">
        <f aca="false">B262/B263-1</f>
        <v>-0.0121295062701844</v>
      </c>
      <c r="F262" s="19" t="n">
        <f aca="false">C262 - C263</f>
        <v>0.00430000000000003</v>
      </c>
      <c r="G262" s="20" t="n">
        <f aca="false">D262 - D263</f>
        <v>1.36999999999997E-005</v>
      </c>
    </row>
    <row r="263" customFormat="false" ht="13.8" hidden="false" customHeight="false" outlineLevel="0" collapsed="false">
      <c r="A263" s="15" t="n">
        <v>44133</v>
      </c>
      <c r="B263" s="16" t="n">
        <v>3310.11</v>
      </c>
      <c r="C263" s="17" t="n">
        <v>0.3584</v>
      </c>
      <c r="D263" s="18" t="n">
        <v>0.0021438</v>
      </c>
      <c r="E263" s="19" t="n">
        <f aca="false">B263/B264-1</f>
        <v>0.0119473071173299</v>
      </c>
      <c r="F263" s="19" t="n">
        <f aca="false">C263 - C264</f>
        <v>-0.0191</v>
      </c>
      <c r="G263" s="20" t="n">
        <f aca="false">D263 - D264</f>
        <v>0</v>
      </c>
    </row>
    <row r="264" customFormat="false" ht="13.8" hidden="false" customHeight="false" outlineLevel="0" collapsed="false">
      <c r="A264" s="15" t="n">
        <v>44132</v>
      </c>
      <c r="B264" s="16" t="n">
        <v>3271.03</v>
      </c>
      <c r="C264" s="17" t="n">
        <v>0.3775</v>
      </c>
      <c r="D264" s="18" t="n">
        <v>0.0021438</v>
      </c>
      <c r="E264" s="19" t="n">
        <f aca="false">B264/B265-1</f>
        <v>-0.0352879068505432</v>
      </c>
      <c r="F264" s="19" t="n">
        <f aca="false">C264 - C265</f>
        <v>0.0503</v>
      </c>
      <c r="G264" s="20" t="n">
        <f aca="false">D264 - D265</f>
        <v>1.13000000000001E-005</v>
      </c>
    </row>
    <row r="265" customFormat="false" ht="13.8" hidden="false" customHeight="false" outlineLevel="0" collapsed="false">
      <c r="A265" s="15" t="n">
        <v>44131</v>
      </c>
      <c r="B265" s="16" t="n">
        <v>3390.68</v>
      </c>
      <c r="C265" s="17" t="n">
        <v>0.3272</v>
      </c>
      <c r="D265" s="18" t="n">
        <v>0.0021325</v>
      </c>
      <c r="E265" s="19" t="n">
        <f aca="false">B265/B266-1</f>
        <v>-0.00302560740024171</v>
      </c>
      <c r="F265" s="19" t="n">
        <f aca="false">C265 - C266</f>
        <v>0.00649999999999995</v>
      </c>
      <c r="G265" s="20" t="n">
        <f aca="false">D265 - D266</f>
        <v>-9.00000000000002E-005</v>
      </c>
    </row>
    <row r="266" customFormat="false" ht="13.8" hidden="false" customHeight="false" outlineLevel="0" collapsed="false">
      <c r="A266" s="15" t="n">
        <v>44130</v>
      </c>
      <c r="B266" s="16" t="n">
        <v>3400.97</v>
      </c>
      <c r="C266" s="17" t="n">
        <v>0.3207</v>
      </c>
      <c r="D266" s="18" t="n">
        <v>0.0022225</v>
      </c>
      <c r="E266" s="19" t="n">
        <f aca="false">B266/B267-1</f>
        <v>-0.0185895382626486</v>
      </c>
      <c r="F266" s="19" t="n">
        <f aca="false">C266 - C267</f>
        <v>0.0308</v>
      </c>
      <c r="G266" s="20" t="n">
        <f aca="false">D266 - D267</f>
        <v>5.75000000000003E-005</v>
      </c>
    </row>
    <row r="267" customFormat="false" ht="13.8" hidden="false" customHeight="false" outlineLevel="0" collapsed="false">
      <c r="A267" s="15" t="n">
        <v>44127</v>
      </c>
      <c r="B267" s="16" t="n">
        <v>3465.39</v>
      </c>
      <c r="C267" s="17" t="n">
        <v>0.2899</v>
      </c>
      <c r="D267" s="18" t="n">
        <v>0.002165</v>
      </c>
      <c r="E267" s="19" t="n">
        <f aca="false">B267/B268-1</f>
        <v>0.00344578962151343</v>
      </c>
      <c r="F267" s="19" t="n">
        <f aca="false">C267 - C268</f>
        <v>-0.00309999999999999</v>
      </c>
      <c r="G267" s="20" t="n">
        <f aca="false">D267 - D268</f>
        <v>1.74999999999997E-005</v>
      </c>
    </row>
    <row r="268" customFormat="false" ht="13.8" hidden="false" customHeight="false" outlineLevel="0" collapsed="false">
      <c r="A268" s="15" t="n">
        <v>44126</v>
      </c>
      <c r="B268" s="16" t="n">
        <v>3453.49</v>
      </c>
      <c r="C268" s="17" t="n">
        <v>0.293</v>
      </c>
      <c r="D268" s="18" t="n">
        <v>0.0021475</v>
      </c>
      <c r="E268" s="19" t="n">
        <f aca="false">B268/B269-1</f>
        <v>0.00521894538299428</v>
      </c>
      <c r="F268" s="19" t="n">
        <f aca="false">C268 - C269</f>
        <v>-0.00310000000000005</v>
      </c>
      <c r="G268" s="20" t="n">
        <f aca="false">D268 - D269</f>
        <v>5.62000000000002E-005</v>
      </c>
    </row>
    <row r="269" customFormat="false" ht="13.8" hidden="false" customHeight="false" outlineLevel="0" collapsed="false">
      <c r="A269" s="15" t="n">
        <v>44125</v>
      </c>
      <c r="B269" s="16" t="n">
        <v>3435.56</v>
      </c>
      <c r="C269" s="17" t="n">
        <v>0.2961</v>
      </c>
      <c r="D269" s="18" t="n">
        <v>0.0020913</v>
      </c>
      <c r="E269" s="19" t="n">
        <f aca="false">B269/B270-1</f>
        <v>-0.00219568298519945</v>
      </c>
      <c r="F269" s="19" t="n">
        <f aca="false">C269 - C270</f>
        <v>-0.005</v>
      </c>
      <c r="G269" s="20" t="n">
        <f aca="false">D269 - D270</f>
        <v>-6.61999999999998E-005</v>
      </c>
    </row>
    <row r="270" customFormat="false" ht="13.8" hidden="false" customHeight="false" outlineLevel="0" collapsed="false">
      <c r="A270" s="15" t="n">
        <v>44124</v>
      </c>
      <c r="B270" s="16" t="n">
        <v>3443.12</v>
      </c>
      <c r="C270" s="17" t="n">
        <v>0.3011</v>
      </c>
      <c r="D270" s="18" t="n">
        <v>0.0021575</v>
      </c>
      <c r="E270" s="19" t="n">
        <f aca="false">B270/B271-1</f>
        <v>0.00472727697174125</v>
      </c>
      <c r="F270" s="19" t="n">
        <f aca="false">C270 - C271</f>
        <v>-0.00289999999999996</v>
      </c>
      <c r="G270" s="20" t="n">
        <f aca="false">D270 - D271</f>
        <v>7.12E-005</v>
      </c>
    </row>
    <row r="271" customFormat="false" ht="13.8" hidden="false" customHeight="false" outlineLevel="0" collapsed="false">
      <c r="A271" s="15" t="n">
        <v>44123</v>
      </c>
      <c r="B271" s="16" t="n">
        <v>3426.92</v>
      </c>
      <c r="C271" s="17" t="n">
        <v>0.304</v>
      </c>
      <c r="D271" s="18" t="n">
        <v>0.0020863</v>
      </c>
      <c r="E271" s="19" t="n">
        <f aca="false">B271/B272-1</f>
        <v>-0.0163298228089361</v>
      </c>
      <c r="F271" s="19" t="n">
        <f aca="false">C271 - C272</f>
        <v>0.0119</v>
      </c>
      <c r="G271" s="20" t="n">
        <f aca="false">D271 - D272</f>
        <v>-9.75000000000004E-005</v>
      </c>
    </row>
    <row r="272" customFormat="false" ht="13.8" hidden="false" customHeight="false" outlineLevel="0" collapsed="false">
      <c r="A272" s="15" t="n">
        <v>44120</v>
      </c>
      <c r="B272" s="16" t="n">
        <v>3483.81</v>
      </c>
      <c r="C272" s="17" t="n">
        <v>0.2921</v>
      </c>
      <c r="D272" s="18" t="n">
        <v>0.0021838</v>
      </c>
      <c r="E272" s="19" t="n">
        <f aca="false">B272/B273-1</f>
        <v>0.000134927971429555</v>
      </c>
      <c r="F272" s="19" t="n">
        <f aca="false">C272 - C273</f>
        <v>0.00490000000000002</v>
      </c>
      <c r="G272" s="20" t="n">
        <f aca="false">D272 - D273</f>
        <v>6.30000000000032E-006</v>
      </c>
    </row>
    <row r="273" customFormat="false" ht="13.8" hidden="false" customHeight="false" outlineLevel="0" collapsed="false">
      <c r="A273" s="15" t="n">
        <v>44119</v>
      </c>
      <c r="B273" s="16" t="n">
        <v>3483.34</v>
      </c>
      <c r="C273" s="17" t="n">
        <v>0.2872</v>
      </c>
      <c r="D273" s="18" t="n">
        <v>0.0021775</v>
      </c>
      <c r="E273" s="19" t="n">
        <f aca="false">B273/B274-1</f>
        <v>-0.00152780285896914</v>
      </c>
      <c r="F273" s="19" t="n">
        <f aca="false">C273 - C274</f>
        <v>0.00479999999999997</v>
      </c>
      <c r="G273" s="20" t="n">
        <f aca="false">D273 - D274</f>
        <v>-0.0001238</v>
      </c>
    </row>
    <row r="274" customFormat="false" ht="13.8" hidden="false" customHeight="false" outlineLevel="0" collapsed="false">
      <c r="A274" s="15" t="n">
        <v>44118</v>
      </c>
      <c r="B274" s="16" t="n">
        <v>3488.67</v>
      </c>
      <c r="C274" s="17" t="n">
        <v>0.2824</v>
      </c>
      <c r="D274" s="18" t="n">
        <v>0.0023013</v>
      </c>
      <c r="E274" s="19" t="n">
        <f aca="false">B274/B275-1</f>
        <v>-0.00662313884388355</v>
      </c>
      <c r="F274" s="19" t="n">
        <f aca="false">C274 - C275</f>
        <v>-0.00109999999999999</v>
      </c>
      <c r="G274" s="20" t="n">
        <f aca="false">D274 - D275</f>
        <v>-6.74999999999999E-005</v>
      </c>
    </row>
    <row r="275" customFormat="false" ht="13.8" hidden="false" customHeight="false" outlineLevel="0" collapsed="false">
      <c r="A275" s="15" t="n">
        <v>44117</v>
      </c>
      <c r="B275" s="16" t="n">
        <v>3511.93</v>
      </c>
      <c r="C275" s="17" t="n">
        <v>0.2835</v>
      </c>
      <c r="D275" s="18" t="n">
        <v>0.0023688</v>
      </c>
      <c r="E275" s="19" t="n">
        <f aca="false">B275/B276-1</f>
        <v>-0.00630690788915234</v>
      </c>
      <c r="F275" s="19" t="n">
        <f aca="false">C275 - C276</f>
        <v>0.00370000000000004</v>
      </c>
      <c r="G275" s="20" t="n">
        <f aca="false">D275 - D276</f>
        <v>8.00000000000002E-005</v>
      </c>
    </row>
    <row r="276" customFormat="false" ht="13.8" hidden="false" customHeight="false" outlineLevel="0" collapsed="false">
      <c r="A276" s="15" t="n">
        <v>44116</v>
      </c>
      <c r="B276" s="16" t="n">
        <v>3534.22</v>
      </c>
      <c r="C276" s="17" t="n">
        <v>0.2798</v>
      </c>
      <c r="D276" s="18" t="n">
        <v>0.0022888</v>
      </c>
      <c r="E276" s="19" t="n">
        <f aca="false">B276/B277-1</f>
        <v>0.0164187131341076</v>
      </c>
      <c r="F276" s="19" t="n">
        <f aca="false">C276 - C277</f>
        <v>-0.003</v>
      </c>
      <c r="G276" s="20" t="n">
        <f aca="false">D276 - D277</f>
        <v>4.74999999999998E-005</v>
      </c>
    </row>
    <row r="277" customFormat="false" ht="13.8" hidden="false" customHeight="false" outlineLevel="0" collapsed="false">
      <c r="A277" s="15" t="n">
        <v>44113</v>
      </c>
      <c r="B277" s="16" t="n">
        <v>3477.13</v>
      </c>
      <c r="C277" s="17" t="n">
        <v>0.2828</v>
      </c>
      <c r="D277" s="18" t="n">
        <v>0.0022413</v>
      </c>
      <c r="E277" s="19" t="n">
        <f aca="false">B277/B278-1</f>
        <v>0.00879068593461252</v>
      </c>
      <c r="F277" s="19" t="n">
        <f aca="false">C277 - C278</f>
        <v>-0.0121</v>
      </c>
      <c r="G277" s="20" t="n">
        <f aca="false">D277 - D278</f>
        <v>3.63E-005</v>
      </c>
    </row>
    <row r="278" customFormat="false" ht="13.8" hidden="false" customHeight="false" outlineLevel="0" collapsed="false">
      <c r="A278" s="15" t="n">
        <v>44112</v>
      </c>
      <c r="B278" s="16" t="n">
        <v>3446.83</v>
      </c>
      <c r="C278" s="17" t="n">
        <v>0.2949</v>
      </c>
      <c r="D278" s="18" t="n">
        <v>0.002205</v>
      </c>
      <c r="E278" s="19" t="n">
        <f aca="false">B278/B279-1</f>
        <v>0.00800713565047007</v>
      </c>
      <c r="F278" s="19" t="n">
        <f aca="false">C278 - C279</f>
        <v>-0.0121</v>
      </c>
      <c r="G278" s="20" t="n">
        <f aca="false">D278 - D279</f>
        <v>-8.99999999999998E-005</v>
      </c>
    </row>
    <row r="279" customFormat="false" ht="13.8" hidden="false" customHeight="false" outlineLevel="0" collapsed="false">
      <c r="A279" s="15" t="n">
        <v>44111</v>
      </c>
      <c r="B279" s="16" t="n">
        <v>3419.45</v>
      </c>
      <c r="C279" s="17" t="n">
        <v>0.307</v>
      </c>
      <c r="D279" s="18" t="n">
        <v>0.002295</v>
      </c>
      <c r="E279" s="19" t="n">
        <f aca="false">B279/B280-1</f>
        <v>0.017405793004954</v>
      </c>
      <c r="F279" s="19" t="n">
        <f aca="false">C279 - C280</f>
        <v>-0.0118</v>
      </c>
      <c r="G279" s="20" t="n">
        <f aca="false">D279 - D280</f>
        <v>-2.50000000000033E-006</v>
      </c>
    </row>
    <row r="280" customFormat="false" ht="13.8" hidden="false" customHeight="false" outlineLevel="0" collapsed="false">
      <c r="A280" s="15" t="n">
        <v>44110</v>
      </c>
      <c r="B280" s="16" t="n">
        <v>3360.95</v>
      </c>
      <c r="C280" s="17" t="n">
        <v>0.3188</v>
      </c>
      <c r="D280" s="18" t="n">
        <v>0.0022975</v>
      </c>
      <c r="E280" s="19" t="n">
        <f aca="false">B280/B281-1</f>
        <v>-0.0139880245142477</v>
      </c>
      <c r="F280" s="19" t="n">
        <f aca="false">C280 - C281</f>
        <v>0.00600000000000001</v>
      </c>
      <c r="G280" s="20" t="n">
        <f aca="false">D280 - D281</f>
        <v>9.5E-005</v>
      </c>
    </row>
    <row r="281" customFormat="false" ht="13.8" hidden="false" customHeight="false" outlineLevel="0" collapsed="false">
      <c r="A281" s="15" t="n">
        <v>44109</v>
      </c>
      <c r="B281" s="16" t="n">
        <v>3408.63</v>
      </c>
      <c r="C281" s="17" t="n">
        <v>0.3128</v>
      </c>
      <c r="D281" s="18" t="n">
        <v>0.0022025</v>
      </c>
      <c r="E281" s="19" t="n">
        <f aca="false">B281/B282-1</f>
        <v>0.0179755348759423</v>
      </c>
      <c r="F281" s="19" t="n">
        <f aca="false">C281 - C282</f>
        <v>-0.0111</v>
      </c>
      <c r="G281" s="20" t="n">
        <f aca="false">D281 - D282</f>
        <v>-0.0001325</v>
      </c>
    </row>
    <row r="282" customFormat="false" ht="13.8" hidden="false" customHeight="false" outlineLevel="0" collapsed="false">
      <c r="A282" s="15" t="n">
        <v>44106</v>
      </c>
      <c r="B282" s="16" t="n">
        <v>3348.44</v>
      </c>
      <c r="C282" s="17" t="n">
        <v>0.3239</v>
      </c>
      <c r="D282" s="18" t="n">
        <v>0.002335</v>
      </c>
      <c r="E282" s="19" t="n">
        <f aca="false">B282/B283-1</f>
        <v>-0.0095716990061524</v>
      </c>
      <c r="F282" s="19" t="n">
        <f aca="false">C282 - C283</f>
        <v>0.00669999999999998</v>
      </c>
      <c r="G282" s="20" t="n">
        <f aca="false">D282 - D283</f>
        <v>-5.00000000000023E-006</v>
      </c>
    </row>
    <row r="283" customFormat="false" ht="13.8" hidden="false" customHeight="false" outlineLevel="0" collapsed="false">
      <c r="A283" s="15" t="n">
        <v>44105</v>
      </c>
      <c r="B283" s="16" t="n">
        <v>3380.8</v>
      </c>
      <c r="C283" s="17" t="n">
        <v>0.3172</v>
      </c>
      <c r="D283" s="18" t="n">
        <v>0.00234</v>
      </c>
      <c r="E283" s="19" t="n">
        <f aca="false">B283/B284-1</f>
        <v>0.00529289325007443</v>
      </c>
      <c r="F283" s="19" t="n">
        <f aca="false">C283 - C284</f>
        <v>0.000800000000000023</v>
      </c>
      <c r="G283" s="20" t="n">
        <f aca="false">D283 - D284</f>
        <v>1.20000000000025E-006</v>
      </c>
    </row>
    <row r="284" customFormat="false" ht="13.8" hidden="false" customHeight="false" outlineLevel="0" collapsed="false">
      <c r="A284" s="15" t="n">
        <v>44104</v>
      </c>
      <c r="B284" s="16" t="n">
        <v>3363</v>
      </c>
      <c r="C284" s="17" t="n">
        <v>0.3164</v>
      </c>
      <c r="D284" s="18" t="n">
        <v>0.0023388</v>
      </c>
      <c r="E284" s="19" t="n">
        <f aca="false">B284/B285-1</f>
        <v>0.00825370937229253</v>
      </c>
      <c r="F284" s="19" t="n">
        <f aca="false">C284 - C285</f>
        <v>0.0055</v>
      </c>
      <c r="G284" s="20" t="n">
        <f aca="false">D284 - D285</f>
        <v>8.74999999999999E-005</v>
      </c>
    </row>
    <row r="285" customFormat="false" ht="13.8" hidden="false" customHeight="false" outlineLevel="0" collapsed="false">
      <c r="A285" s="15" t="n">
        <v>44103</v>
      </c>
      <c r="B285" s="16" t="n">
        <v>3335.47</v>
      </c>
      <c r="C285" s="17" t="n">
        <v>0.3109</v>
      </c>
      <c r="D285" s="18" t="n">
        <v>0.0022513</v>
      </c>
      <c r="E285" s="19" t="n">
        <f aca="false">B285/B286-1</f>
        <v>-0.00481262680510808</v>
      </c>
      <c r="F285" s="19" t="n">
        <f aca="false">C285 - C286</f>
        <v>-0.00650000000000001</v>
      </c>
      <c r="G285" s="20" t="n">
        <f aca="false">D285 - D286</f>
        <v>4.74999999999998E-005</v>
      </c>
    </row>
    <row r="286" customFormat="false" ht="13.8" hidden="false" customHeight="false" outlineLevel="0" collapsed="false">
      <c r="A286" s="15" t="n">
        <v>44102</v>
      </c>
      <c r="B286" s="16" t="n">
        <v>3351.6</v>
      </c>
      <c r="C286" s="17" t="n">
        <v>0.3174</v>
      </c>
      <c r="D286" s="18" t="n">
        <v>0.0022038</v>
      </c>
      <c r="E286" s="19" t="n">
        <f aca="false">B286/B287-1</f>
        <v>0.0161105485590245</v>
      </c>
      <c r="F286" s="19" t="n">
        <f aca="false">C286 - C287</f>
        <v>-0.00290000000000001</v>
      </c>
      <c r="G286" s="20" t="n">
        <f aca="false">D286 - D287</f>
        <v>2.50000000000003E-005</v>
      </c>
    </row>
    <row r="287" customFormat="false" ht="13.8" hidden="false" customHeight="false" outlineLevel="0" collapsed="false">
      <c r="A287" s="15" t="n">
        <v>44099</v>
      </c>
      <c r="B287" s="16" t="n">
        <v>3298.46</v>
      </c>
      <c r="C287" s="17" t="n">
        <v>0.3203</v>
      </c>
      <c r="D287" s="18" t="n">
        <v>0.0021788</v>
      </c>
      <c r="E287" s="19" t="n">
        <f aca="false">B287/B288-1</f>
        <v>0.0159767633116592</v>
      </c>
      <c r="F287" s="19" t="n">
        <f aca="false">C287 - C288</f>
        <v>-0.0103</v>
      </c>
      <c r="G287" s="20" t="n">
        <f aca="false">D287 - D288</f>
        <v>-0.0001537</v>
      </c>
    </row>
    <row r="288" customFormat="false" ht="13.8" hidden="false" customHeight="false" outlineLevel="0" collapsed="false">
      <c r="A288" s="15" t="n">
        <v>44098</v>
      </c>
      <c r="B288" s="16" t="n">
        <v>3246.59</v>
      </c>
      <c r="C288" s="17" t="n">
        <v>0.3306</v>
      </c>
      <c r="D288" s="18" t="n">
        <v>0.0023325</v>
      </c>
      <c r="E288" s="19" t="n">
        <f aca="false">B288/B289-1</f>
        <v>0.00298740778270701</v>
      </c>
      <c r="F288" s="19" t="n">
        <f aca="false">C288 - C289</f>
        <v>-0.00220000000000004</v>
      </c>
      <c r="G288" s="20" t="n">
        <f aca="false">D288 - D289</f>
        <v>8.24999999999997E-005</v>
      </c>
    </row>
    <row r="289" customFormat="false" ht="13.8" hidden="false" customHeight="false" outlineLevel="0" collapsed="false">
      <c r="A289" s="15" t="n">
        <v>44097</v>
      </c>
      <c r="B289" s="16" t="n">
        <v>3236.92</v>
      </c>
      <c r="C289" s="17" t="n">
        <v>0.3328</v>
      </c>
      <c r="D289" s="18" t="n">
        <v>0.00225</v>
      </c>
      <c r="E289" s="19" t="n">
        <f aca="false">B289/B290-1</f>
        <v>-0.0237214114013579</v>
      </c>
      <c r="F289" s="19" t="n">
        <f aca="false">C289 - C290</f>
        <v>0.0161</v>
      </c>
      <c r="G289" s="20" t="n">
        <f aca="false">D289 - D290</f>
        <v>2.50000000000003E-005</v>
      </c>
    </row>
    <row r="290" customFormat="false" ht="13.8" hidden="false" customHeight="false" outlineLevel="0" collapsed="false">
      <c r="A290" s="15" t="n">
        <v>44096</v>
      </c>
      <c r="B290" s="16" t="n">
        <v>3315.57</v>
      </c>
      <c r="C290" s="17" t="n">
        <v>0.3167</v>
      </c>
      <c r="D290" s="18" t="n">
        <v>0.002225</v>
      </c>
      <c r="E290" s="19" t="n">
        <f aca="false">B290/B291-1</f>
        <v>0.0105179423722821</v>
      </c>
      <c r="F290" s="19" t="n">
        <f aca="false">C290 - C291</f>
        <v>0.000300000000000022</v>
      </c>
      <c r="G290" s="20" t="n">
        <f aca="false">D290 - D291</f>
        <v>-7.50000000000013E-006</v>
      </c>
    </row>
    <row r="291" customFormat="false" ht="13.8" hidden="false" customHeight="false" outlineLevel="0" collapsed="false">
      <c r="A291" s="15" t="n">
        <v>44095</v>
      </c>
      <c r="B291" s="16" t="n">
        <v>3281.06</v>
      </c>
      <c r="C291" s="17" t="n">
        <v>0.3164</v>
      </c>
      <c r="D291" s="18" t="n">
        <v>0.0022325</v>
      </c>
      <c r="E291" s="19" t="n">
        <f aca="false">B291/B292-1</f>
        <v>-0.0115711243059886</v>
      </c>
      <c r="F291" s="19" t="n">
        <f aca="false">C291 - C292</f>
        <v>0.0118</v>
      </c>
      <c r="G291" s="20" t="n">
        <f aca="false">D291 - D292</f>
        <v>-2.12999999999997E-005</v>
      </c>
    </row>
    <row r="292" customFormat="false" ht="13.8" hidden="false" customHeight="false" outlineLevel="0" collapsed="false">
      <c r="A292" s="15" t="n">
        <v>44092</v>
      </c>
      <c r="B292" s="16" t="n">
        <v>3319.47</v>
      </c>
      <c r="C292" s="17" t="n">
        <v>0.3046</v>
      </c>
      <c r="D292" s="18" t="n">
        <v>0.0022538</v>
      </c>
      <c r="E292" s="19" t="n">
        <f aca="false">B292/B293-1</f>
        <v>-0.0111825702038423</v>
      </c>
      <c r="F292" s="19" t="n">
        <f aca="false">C292 - C293</f>
        <v>-0.00289999999999996</v>
      </c>
      <c r="G292" s="20" t="n">
        <f aca="false">D292 - D293</f>
        <v>-2E-005</v>
      </c>
    </row>
    <row r="293" customFormat="false" ht="13.8" hidden="false" customHeight="false" outlineLevel="0" collapsed="false">
      <c r="A293" s="15" t="n">
        <v>44091</v>
      </c>
      <c r="B293" s="16" t="n">
        <v>3357.01</v>
      </c>
      <c r="C293" s="17" t="n">
        <v>0.3075</v>
      </c>
      <c r="D293" s="18" t="n">
        <v>0.0022738</v>
      </c>
      <c r="E293" s="19" t="n">
        <f aca="false">B293/B294-1</f>
        <v>-0.00841237162124231</v>
      </c>
      <c r="F293" s="19" t="n">
        <f aca="false">C293 - C294</f>
        <v>0.00179999999999997</v>
      </c>
      <c r="G293" s="20" t="n">
        <f aca="false">D293 - D294</f>
        <v>-5.87000000000001E-005</v>
      </c>
    </row>
    <row r="294" customFormat="false" ht="13.8" hidden="false" customHeight="false" outlineLevel="0" collapsed="false">
      <c r="A294" s="15" t="n">
        <v>44090</v>
      </c>
      <c r="B294" s="16" t="n">
        <v>3385.49</v>
      </c>
      <c r="C294" s="17" t="n">
        <v>0.3057</v>
      </c>
      <c r="D294" s="18" t="n">
        <v>0.0023325</v>
      </c>
      <c r="E294" s="19" t="n">
        <f aca="false">B294/B295-1</f>
        <v>-0.00461895801481826</v>
      </c>
      <c r="F294" s="19" t="n">
        <f aca="false">C294 - C295</f>
        <v>0.003</v>
      </c>
      <c r="G294" s="20" t="n">
        <f aca="false">D294 - D295</f>
        <v>-0.0001288</v>
      </c>
    </row>
    <row r="295" customFormat="false" ht="13.8" hidden="false" customHeight="false" outlineLevel="0" collapsed="false">
      <c r="A295" s="15" t="n">
        <v>44089</v>
      </c>
      <c r="B295" s="16" t="n">
        <v>3401.2</v>
      </c>
      <c r="C295" s="17" t="n">
        <v>0.3027</v>
      </c>
      <c r="D295" s="18" t="n">
        <v>0.0024613</v>
      </c>
      <c r="E295" s="19" t="n">
        <f aca="false">B295/B296-1</f>
        <v>0.00521938561388358</v>
      </c>
      <c r="F295" s="19" t="n">
        <f aca="false">C295 - C296</f>
        <v>-0.00209999999999999</v>
      </c>
      <c r="G295" s="20" t="n">
        <f aca="false">D295 - D296</f>
        <v>8.88E-005</v>
      </c>
    </row>
    <row r="296" customFormat="false" ht="13.8" hidden="false" customHeight="false" outlineLevel="0" collapsed="false">
      <c r="A296" s="15" t="n">
        <v>44088</v>
      </c>
      <c r="B296" s="16" t="n">
        <v>3383.54</v>
      </c>
      <c r="C296" s="17" t="n">
        <v>0.3048</v>
      </c>
      <c r="D296" s="18" t="n">
        <v>0.0023725</v>
      </c>
      <c r="E296" s="19" t="n">
        <f aca="false">B296/B297-1</f>
        <v>0.0127418085166884</v>
      </c>
      <c r="F296" s="19" t="n">
        <f aca="false">C296 - C297</f>
        <v>-0.00650000000000001</v>
      </c>
      <c r="G296" s="20" t="n">
        <f aca="false">D296 - D297</f>
        <v>-0.0001313</v>
      </c>
    </row>
    <row r="297" customFormat="false" ht="13.8" hidden="false" customHeight="false" outlineLevel="0" collapsed="false">
      <c r="A297" s="15" t="n">
        <v>44085</v>
      </c>
      <c r="B297" s="16" t="n">
        <v>3340.97</v>
      </c>
      <c r="C297" s="17" t="n">
        <v>0.3113</v>
      </c>
      <c r="D297" s="18" t="n">
        <v>0.0025038</v>
      </c>
      <c r="E297" s="19" t="n">
        <f aca="false">B297/B298-1</f>
        <v>0.000533063407592849</v>
      </c>
      <c r="F297" s="19" t="n">
        <f aca="false">C297 - C298</f>
        <v>-0.0179</v>
      </c>
      <c r="G297" s="20" t="n">
        <f aca="false">D297 - D298</f>
        <v>1.25000000000004E-005</v>
      </c>
    </row>
    <row r="298" customFormat="false" ht="13.8" hidden="false" customHeight="false" outlineLevel="0" collapsed="false">
      <c r="A298" s="15" t="n">
        <v>44084</v>
      </c>
      <c r="B298" s="16" t="n">
        <v>3339.19</v>
      </c>
      <c r="C298" s="17" t="n">
        <v>0.3292</v>
      </c>
      <c r="D298" s="18" t="n">
        <v>0.0024913</v>
      </c>
      <c r="E298" s="19" t="n">
        <f aca="false">B298/B299-1</f>
        <v>-0.0175847906418434</v>
      </c>
      <c r="F298" s="19" t="n">
        <f aca="false">C298 - C299</f>
        <v>0.00799999999999995</v>
      </c>
      <c r="G298" s="20" t="n">
        <f aca="false">D298 - D299</f>
        <v>-1.12000000000003E-005</v>
      </c>
    </row>
    <row r="299" customFormat="false" ht="13.8" hidden="false" customHeight="false" outlineLevel="0" collapsed="false">
      <c r="A299" s="15" t="n">
        <v>44083</v>
      </c>
      <c r="B299" s="16" t="n">
        <v>3398.96</v>
      </c>
      <c r="C299" s="17" t="n">
        <v>0.3212</v>
      </c>
      <c r="D299" s="18" t="n">
        <v>0.0025025</v>
      </c>
      <c r="E299" s="19" t="n">
        <f aca="false">B299/B300-1</f>
        <v>0.020145024971187</v>
      </c>
      <c r="F299" s="19" t="n">
        <f aca="false">C299 - C300</f>
        <v>-0.0219</v>
      </c>
      <c r="G299" s="20" t="n">
        <f aca="false">D299 - D300</f>
        <v>7.50000000000013E-006</v>
      </c>
    </row>
    <row r="300" customFormat="false" ht="13.8" hidden="false" customHeight="false" outlineLevel="0" collapsed="false">
      <c r="A300" s="15" t="n">
        <v>44082</v>
      </c>
      <c r="B300" s="16" t="n">
        <v>3331.84</v>
      </c>
      <c r="C300" s="17" t="n">
        <v>0.3431</v>
      </c>
      <c r="D300" s="18" t="n">
        <v>0.002495</v>
      </c>
      <c r="E300" s="19" t="n">
        <f aca="false">B300/B301-1</f>
        <v>-0.027756378831384</v>
      </c>
      <c r="F300" s="19" t="n">
        <f aca="false">C300 - C301</f>
        <v>-0.00440000000000001</v>
      </c>
      <c r="G300" s="20" t="n">
        <f aca="false">D300 - D301</f>
        <v>1.49999999999998E-005</v>
      </c>
    </row>
    <row r="301" customFormat="false" ht="13.8" hidden="false" customHeight="false" outlineLevel="0" collapsed="false">
      <c r="A301" s="15" t="n">
        <v>44078</v>
      </c>
      <c r="B301" s="16" t="n">
        <v>3426.96</v>
      </c>
      <c r="C301" s="17" t="n">
        <v>0.3475</v>
      </c>
      <c r="D301" s="18" t="n">
        <v>0.00248</v>
      </c>
      <c r="E301" s="19" t="n">
        <f aca="false">B301/B302-1</f>
        <v>-0.00813299913749688</v>
      </c>
      <c r="F301" s="19" t="n">
        <f aca="false">C301 - C302</f>
        <v>-0.0288</v>
      </c>
      <c r="G301" s="20" t="n">
        <f aca="false">D301 - D302</f>
        <v>-1.49999999999998E-005</v>
      </c>
    </row>
    <row r="302" customFormat="false" ht="13.8" hidden="false" customHeight="false" outlineLevel="0" collapsed="false">
      <c r="A302" s="15" t="n">
        <v>44077</v>
      </c>
      <c r="B302" s="16" t="n">
        <v>3455.06</v>
      </c>
      <c r="C302" s="17" t="n">
        <v>0.3763</v>
      </c>
      <c r="D302" s="18" t="n">
        <v>0.002495</v>
      </c>
      <c r="E302" s="19" t="n">
        <f aca="false">B302/B303-1</f>
        <v>-0.0351258363959295</v>
      </c>
      <c r="F302" s="19" t="n">
        <f aca="false">C302 - C303</f>
        <v>0.0496</v>
      </c>
      <c r="G302" s="20" t="n">
        <f aca="false">D302 - D303</f>
        <v>-1.75000000000002E-005</v>
      </c>
    </row>
    <row r="303" customFormat="false" ht="13.8" hidden="false" customHeight="false" outlineLevel="0" collapsed="false">
      <c r="A303" s="15" t="n">
        <v>44076</v>
      </c>
      <c r="B303" s="16" t="n">
        <v>3580.84</v>
      </c>
      <c r="C303" s="17" t="n">
        <v>0.3267</v>
      </c>
      <c r="D303" s="18" t="n">
        <v>0.0025125</v>
      </c>
      <c r="E303" s="19" t="n">
        <f aca="false">B303/B304-1</f>
        <v>0.0153658571165269</v>
      </c>
      <c r="F303" s="19" t="n">
        <f aca="false">C303 - C304</f>
        <v>0.00569999999999998</v>
      </c>
      <c r="G303" s="20" t="n">
        <f aca="false">D303 - D304</f>
        <v>1.20000000000025E-006</v>
      </c>
    </row>
    <row r="304" customFormat="false" ht="13.8" hidden="false" customHeight="false" outlineLevel="0" collapsed="false">
      <c r="A304" s="15" t="n">
        <v>44075</v>
      </c>
      <c r="B304" s="16" t="n">
        <v>3526.65</v>
      </c>
      <c r="C304" s="17" t="n">
        <v>0.321</v>
      </c>
      <c r="D304" s="18" t="n">
        <v>0.0025113</v>
      </c>
      <c r="E304" s="19" t="n">
        <f aca="false">B304/B305-1</f>
        <v>0.00531355383821586</v>
      </c>
      <c r="F304" s="19" t="n">
        <f aca="false">C304 - C305</f>
        <v>0.0248</v>
      </c>
      <c r="G304" s="20" t="n">
        <f aca="false">D304 - D305</f>
        <v>0.0001025</v>
      </c>
    </row>
    <row r="305" customFormat="false" ht="13.8" hidden="false" customHeight="false" outlineLevel="0" collapsed="false">
      <c r="A305" s="15" t="n">
        <v>44071</v>
      </c>
      <c r="B305" s="16" t="n">
        <v>3508.01</v>
      </c>
      <c r="C305" s="17" t="n">
        <v>0.2962</v>
      </c>
      <c r="D305" s="18" t="n">
        <v>0.0024088</v>
      </c>
      <c r="E305" s="19" t="n">
        <f aca="false">B305/B306-1</f>
        <v>0.00673257665982696</v>
      </c>
      <c r="F305" s="19" t="n">
        <f aca="false">C305 - C306</f>
        <v>-0.00309999999999999</v>
      </c>
      <c r="G305" s="20" t="n">
        <f aca="false">D305 - D306</f>
        <v>-5.12000000000004E-005</v>
      </c>
    </row>
    <row r="306" customFormat="false" ht="13.8" hidden="false" customHeight="false" outlineLevel="0" collapsed="false">
      <c r="A306" s="15" t="n">
        <v>44070</v>
      </c>
      <c r="B306" s="16" t="n">
        <v>3484.55</v>
      </c>
      <c r="C306" s="17" t="n">
        <v>0.2993</v>
      </c>
      <c r="D306" s="18" t="n">
        <v>0.00246</v>
      </c>
      <c r="E306" s="19" t="n">
        <f aca="false">B306/B307-1</f>
        <v>0.00167302435084071</v>
      </c>
      <c r="F306" s="19" t="n">
        <f aca="false">C306 - C307</f>
        <v>0.0123</v>
      </c>
      <c r="G306" s="20" t="n">
        <f aca="false">D306 - D307</f>
        <v>-9.87999999999996E-005</v>
      </c>
    </row>
    <row r="307" customFormat="false" ht="13.8" hidden="false" customHeight="false" outlineLevel="0" collapsed="false">
      <c r="A307" s="15" t="n">
        <v>44069</v>
      </c>
      <c r="B307" s="16" t="n">
        <v>3478.73</v>
      </c>
      <c r="C307" s="17" t="n">
        <v>0.287</v>
      </c>
      <c r="D307" s="18" t="n">
        <v>0.0025588</v>
      </c>
      <c r="E307" s="19" t="n">
        <f aca="false">B307/B308-1</f>
        <v>0.0101956661884877</v>
      </c>
      <c r="F307" s="19" t="n">
        <f aca="false">C307 - C308</f>
        <v>0.00790000000000002</v>
      </c>
      <c r="G307" s="20" t="n">
        <f aca="false">D307 - D308</f>
        <v>4.87999999999999E-005</v>
      </c>
    </row>
    <row r="308" customFormat="false" ht="13.8" hidden="false" customHeight="false" outlineLevel="0" collapsed="false">
      <c r="A308" s="15" t="n">
        <v>44068</v>
      </c>
      <c r="B308" s="16" t="n">
        <v>3443.62</v>
      </c>
      <c r="C308" s="17" t="n">
        <v>0.2791</v>
      </c>
      <c r="D308" s="18" t="n">
        <v>0.00251</v>
      </c>
      <c r="E308" s="19" t="n">
        <f aca="false">B308/B309-1</f>
        <v>0.00359632556946665</v>
      </c>
      <c r="F308" s="19" t="n">
        <f aca="false">C308 - C309</f>
        <v>-0.00190000000000001</v>
      </c>
      <c r="G308" s="20" t="n">
        <f aca="false">D308 - D309</f>
        <v>0.0001725</v>
      </c>
    </row>
    <row r="309" customFormat="false" ht="13.8" hidden="false" customHeight="false" outlineLevel="0" collapsed="false">
      <c r="A309" s="15" t="n">
        <v>44067</v>
      </c>
      <c r="B309" s="16" t="n">
        <v>3431.28</v>
      </c>
      <c r="C309" s="17" t="n">
        <v>0.281</v>
      </c>
      <c r="D309" s="18" t="n">
        <v>0.0023375</v>
      </c>
      <c r="E309" s="19" t="n">
        <f aca="false">B309/B310-1</f>
        <v>0.0100436835474338</v>
      </c>
      <c r="F309" s="19" t="n">
        <f aca="false">C309 - C310</f>
        <v>-0.000699999999999978</v>
      </c>
      <c r="G309" s="20" t="n">
        <f aca="false">D309 - D310</f>
        <v>-0.0001625</v>
      </c>
    </row>
    <row r="310" customFormat="false" ht="13.8" hidden="false" customHeight="false" outlineLevel="0" collapsed="false">
      <c r="A310" s="15" t="n">
        <v>44064</v>
      </c>
      <c r="B310" s="16" t="n">
        <v>3397.16</v>
      </c>
      <c r="C310" s="17" t="n">
        <v>0.2817</v>
      </c>
      <c r="D310" s="18" t="n">
        <v>0.0025</v>
      </c>
      <c r="E310" s="19" t="n">
        <f aca="false">B310/B311-1</f>
        <v>0.00344113589976103</v>
      </c>
      <c r="F310" s="19" t="n">
        <f aca="false">C310 - C311</f>
        <v>0.000400000000000011</v>
      </c>
      <c r="G310" s="20" t="n">
        <f aca="false">D310 - D311</f>
        <v>-6.12999999999998E-005</v>
      </c>
    </row>
    <row r="311" customFormat="false" ht="13.8" hidden="false" customHeight="false" outlineLevel="0" collapsed="false">
      <c r="A311" s="15" t="n">
        <v>44063</v>
      </c>
      <c r="B311" s="16" t="n">
        <v>3385.51</v>
      </c>
      <c r="C311" s="17" t="n">
        <v>0.2813</v>
      </c>
      <c r="D311" s="18" t="n">
        <v>0.0025613</v>
      </c>
      <c r="E311" s="19" t="n">
        <f aca="false">B311/B312-1</f>
        <v>0.00315865890335876</v>
      </c>
      <c r="F311" s="19" t="n">
        <f aca="false">C311 - C312</f>
        <v>0.000199999999999978</v>
      </c>
      <c r="G311" s="20" t="n">
        <f aca="false">D311 - D312</f>
        <v>9.25000000000001E-005</v>
      </c>
    </row>
    <row r="312" customFormat="false" ht="13.8" hidden="false" customHeight="false" outlineLevel="0" collapsed="false">
      <c r="A312" s="15" t="n">
        <v>44062</v>
      </c>
      <c r="B312" s="16" t="n">
        <v>3374.85</v>
      </c>
      <c r="C312" s="17" t="n">
        <v>0.2811</v>
      </c>
      <c r="D312" s="18" t="n">
        <v>0.0024688</v>
      </c>
      <c r="E312" s="19" t="n">
        <f aca="false">B312/B313-1</f>
        <v>-0.00440441562579286</v>
      </c>
      <c r="F312" s="19" t="n">
        <f aca="false">C312 - C313</f>
        <v>0.0076</v>
      </c>
      <c r="G312" s="20" t="n">
        <f aca="false">D312 - D313</f>
        <v>-6.12000000000004E-005</v>
      </c>
    </row>
    <row r="313" customFormat="false" ht="13.8" hidden="false" customHeight="false" outlineLevel="0" collapsed="false">
      <c r="A313" s="15" t="n">
        <v>44061</v>
      </c>
      <c r="B313" s="16" t="n">
        <v>3389.78</v>
      </c>
      <c r="C313" s="17" t="n">
        <v>0.2735</v>
      </c>
      <c r="D313" s="18" t="n">
        <v>0.00253</v>
      </c>
      <c r="E313" s="19" t="n">
        <f aca="false">B313/B314-1</f>
        <v>0.00230337759721366</v>
      </c>
      <c r="F313" s="19" t="n">
        <f aca="false">C313 - C314</f>
        <v>-0.001</v>
      </c>
      <c r="G313" s="20" t="n">
        <f aca="false">D313 - D314</f>
        <v>-0.0001475</v>
      </c>
    </row>
    <row r="314" customFormat="false" ht="13.8" hidden="false" customHeight="false" outlineLevel="0" collapsed="false">
      <c r="A314" s="15" t="n">
        <v>44060</v>
      </c>
      <c r="B314" s="16" t="n">
        <v>3381.99</v>
      </c>
      <c r="C314" s="17" t="n">
        <v>0.2745</v>
      </c>
      <c r="D314" s="18" t="n">
        <v>0.0026775</v>
      </c>
      <c r="E314" s="19" t="n">
        <f aca="false">B314/B315-1</f>
        <v>0.00270987443853121</v>
      </c>
      <c r="F314" s="19" t="n">
        <f aca="false">C314 - C315</f>
        <v>-0.00919999999999999</v>
      </c>
      <c r="G314" s="20" t="n">
        <f aca="false">D314 - D315</f>
        <v>-2.62999999999999E-005</v>
      </c>
    </row>
    <row r="315" customFormat="false" ht="13.8" hidden="false" customHeight="false" outlineLevel="0" collapsed="false">
      <c r="A315" s="15" t="n">
        <v>44057</v>
      </c>
      <c r="B315" s="16" t="n">
        <v>3372.85</v>
      </c>
      <c r="C315" s="17" t="n">
        <v>0.2837</v>
      </c>
      <c r="D315" s="18" t="n">
        <v>0.0027038</v>
      </c>
      <c r="E315" s="19" t="n">
        <f aca="false">B315/B316-1</f>
        <v>-0.000171931831992933</v>
      </c>
      <c r="F315" s="19" t="n">
        <f aca="false">C315 - C316</f>
        <v>0.002</v>
      </c>
      <c r="G315" s="20" t="n">
        <f aca="false">D315 - D316</f>
        <v>-9.75000000000004E-005</v>
      </c>
    </row>
    <row r="316" customFormat="false" ht="13.8" hidden="false" customHeight="false" outlineLevel="0" collapsed="false">
      <c r="A316" s="15" t="n">
        <v>44056</v>
      </c>
      <c r="B316" s="16" t="n">
        <v>3373.43</v>
      </c>
      <c r="C316" s="17" t="n">
        <v>0.2817</v>
      </c>
      <c r="D316" s="18" t="n">
        <v>0.0028013</v>
      </c>
      <c r="E316" s="19" t="n">
        <f aca="false">B316/B317-1</f>
        <v>-0.00204712529767626</v>
      </c>
      <c r="F316" s="19" t="n">
        <f aca="false">C316 - C317</f>
        <v>0.0005</v>
      </c>
      <c r="G316" s="20" t="n">
        <f aca="false">D316 - D317</f>
        <v>0.0001538</v>
      </c>
    </row>
    <row r="317" customFormat="false" ht="13.8" hidden="false" customHeight="false" outlineLevel="0" collapsed="false">
      <c r="A317" s="15" t="n">
        <v>44055</v>
      </c>
      <c r="B317" s="16" t="n">
        <v>3380.35</v>
      </c>
      <c r="C317" s="17" t="n">
        <v>0.2812</v>
      </c>
      <c r="D317" s="18" t="n">
        <v>0.0026475</v>
      </c>
      <c r="E317" s="19" t="n">
        <f aca="false">B317/B318-1</f>
        <v>0.0139965023742459</v>
      </c>
      <c r="F317" s="19" t="n">
        <f aca="false">C317 - C318</f>
        <v>-0.0105</v>
      </c>
      <c r="G317" s="20" t="n">
        <f aca="false">D317 - D318</f>
        <v>0.0001125</v>
      </c>
    </row>
    <row r="318" customFormat="false" ht="13.8" hidden="false" customHeight="false" outlineLevel="0" collapsed="false">
      <c r="A318" s="15" t="n">
        <v>44054</v>
      </c>
      <c r="B318" s="16" t="n">
        <v>3333.69</v>
      </c>
      <c r="C318" s="17" t="n">
        <v>0.2917</v>
      </c>
      <c r="D318" s="18" t="n">
        <v>0.002535</v>
      </c>
      <c r="E318" s="19" t="n">
        <f aca="false">B318/B319-1</f>
        <v>-0.00796912336667188</v>
      </c>
      <c r="F318" s="19" t="n">
        <f aca="false">C318 - C319</f>
        <v>0.0112</v>
      </c>
      <c r="G318" s="20" t="n">
        <f aca="false">D318 - D319</f>
        <v>-3.38000000000001E-005</v>
      </c>
    </row>
    <row r="319" customFormat="false" ht="13.8" hidden="false" customHeight="false" outlineLevel="0" collapsed="false">
      <c r="A319" s="15" t="n">
        <v>44053</v>
      </c>
      <c r="B319" s="16" t="n">
        <v>3360.47</v>
      </c>
      <c r="C319" s="17" t="n">
        <v>0.2805</v>
      </c>
      <c r="D319" s="18" t="n">
        <v>0.0025688</v>
      </c>
      <c r="E319" s="19" t="n">
        <f aca="false">B319/B320-1</f>
        <v>0.0027422358024396</v>
      </c>
      <c r="F319" s="19" t="n">
        <f aca="false">C319 - C320</f>
        <v>-0.00229999999999997</v>
      </c>
      <c r="G319" s="20" t="n">
        <f aca="false">D319 - D320</f>
        <v>4.38000000000001E-005</v>
      </c>
    </row>
    <row r="320" customFormat="false" ht="13.8" hidden="false" customHeight="false" outlineLevel="0" collapsed="false">
      <c r="A320" s="15" t="n">
        <v>44050</v>
      </c>
      <c r="B320" s="16" t="n">
        <v>3351.28</v>
      </c>
      <c r="C320" s="17" t="n">
        <v>0.2828</v>
      </c>
      <c r="D320" s="18" t="n">
        <v>0.002525</v>
      </c>
      <c r="E320" s="19" t="n">
        <f aca="false">B320/B321-1</f>
        <v>0.000632994541915011</v>
      </c>
      <c r="F320" s="19" t="n">
        <f aca="false">C320 - C321</f>
        <v>0.000799999999999967</v>
      </c>
      <c r="G320" s="20" t="n">
        <f aca="false">D320 - D321</f>
        <v>9.25000000000001E-005</v>
      </c>
    </row>
    <row r="321" customFormat="false" ht="13.8" hidden="false" customHeight="false" outlineLevel="0" collapsed="false">
      <c r="A321" s="15" t="n">
        <v>44049</v>
      </c>
      <c r="B321" s="16" t="n">
        <v>3349.16</v>
      </c>
      <c r="C321" s="17" t="n">
        <v>0.282</v>
      </c>
      <c r="D321" s="18" t="n">
        <v>0.0024325</v>
      </c>
      <c r="E321" s="19" t="n">
        <f aca="false">B321/B322-1</f>
        <v>0.00642772787782797</v>
      </c>
      <c r="F321" s="19" t="n">
        <f aca="false">C321 - C322</f>
        <v>-0.004</v>
      </c>
      <c r="G321" s="20" t="n">
        <f aca="false">D321 - D322</f>
        <v>1.24999999999995E-005</v>
      </c>
    </row>
    <row r="322" customFormat="false" ht="13.8" hidden="false" customHeight="false" outlineLevel="0" collapsed="false">
      <c r="A322" s="15" t="n">
        <v>44048</v>
      </c>
      <c r="B322" s="16" t="n">
        <v>3327.77</v>
      </c>
      <c r="C322" s="17" t="n">
        <v>0.286</v>
      </c>
      <c r="D322" s="18" t="n">
        <v>0.00242</v>
      </c>
      <c r="E322" s="19" t="n">
        <f aca="false">B322/B323-1</f>
        <v>0.00642974011873543</v>
      </c>
      <c r="F322" s="19" t="n">
        <f aca="false">C322 - C323</f>
        <v>-0.00489999999999996</v>
      </c>
      <c r="G322" s="20" t="n">
        <f aca="false">D322 - D323</f>
        <v>-6.49999999999995E-005</v>
      </c>
    </row>
    <row r="323" customFormat="false" ht="13.8" hidden="false" customHeight="false" outlineLevel="0" collapsed="false">
      <c r="A323" s="15" t="n">
        <v>44047</v>
      </c>
      <c r="B323" s="16" t="n">
        <v>3306.51</v>
      </c>
      <c r="C323" s="17" t="n">
        <v>0.2909</v>
      </c>
      <c r="D323" s="18" t="n">
        <v>0.002485</v>
      </c>
      <c r="E323" s="19" t="n">
        <f aca="false">B323/B324-1</f>
        <v>0.00361196014095744</v>
      </c>
      <c r="F323" s="19" t="n">
        <f aca="false">C323 - C324</f>
        <v>-0.00570000000000004</v>
      </c>
      <c r="G323" s="20" t="n">
        <f aca="false">D323 - D324</f>
        <v>-5.00000000000023E-006</v>
      </c>
    </row>
    <row r="324" customFormat="false" ht="13.8" hidden="false" customHeight="false" outlineLevel="0" collapsed="false">
      <c r="A324" s="15" t="n">
        <v>44046</v>
      </c>
      <c r="B324" s="16" t="n">
        <v>3294.61</v>
      </c>
      <c r="C324" s="17" t="n">
        <v>0.2966</v>
      </c>
      <c r="D324" s="18" t="n">
        <v>0.00249</v>
      </c>
      <c r="E324" s="19" t="n">
        <f aca="false">B324/B325-1</f>
        <v>0.00718102668199272</v>
      </c>
      <c r="F324" s="19" t="n">
        <f aca="false">C324 - C325</f>
        <v>-0.0005</v>
      </c>
      <c r="G324" s="20" t="n">
        <f aca="false">D324 - D325</f>
        <v>2.50000000000033E-006</v>
      </c>
    </row>
    <row r="325" customFormat="false" ht="13.8" hidden="false" customHeight="false" outlineLevel="0" collapsed="false">
      <c r="A325" s="15" t="n">
        <v>44043</v>
      </c>
      <c r="B325" s="16" t="n">
        <v>3271.12</v>
      </c>
      <c r="C325" s="17" t="n">
        <v>0.2971</v>
      </c>
      <c r="D325" s="18" t="n">
        <v>0.0024875</v>
      </c>
      <c r="E325" s="19" t="n">
        <f aca="false">B325/B326-1</f>
        <v>0.00767045979631709</v>
      </c>
      <c r="F325" s="19" t="n">
        <f aca="false">C325 - C326</f>
        <v>-0.0005</v>
      </c>
      <c r="G325" s="20" t="n">
        <f aca="false">D325 - D326</f>
        <v>-2.25000000000004E-005</v>
      </c>
    </row>
    <row r="326" customFormat="false" ht="13.8" hidden="false" customHeight="false" outlineLevel="0" collapsed="false">
      <c r="A326" s="15" t="n">
        <v>44042</v>
      </c>
      <c r="B326" s="16" t="n">
        <v>3246.22</v>
      </c>
      <c r="C326" s="17" t="n">
        <v>0.2976</v>
      </c>
      <c r="D326" s="18" t="n">
        <v>0.00251</v>
      </c>
      <c r="E326" s="19" t="n">
        <f aca="false">B326/B327-1</f>
        <v>-0.00375026086102559</v>
      </c>
      <c r="F326" s="19" t="n">
        <f aca="false">C326 - C327</f>
        <v>0.00470000000000004</v>
      </c>
      <c r="G326" s="20" t="n">
        <f aca="false">D326 - D327</f>
        <v>-9.62999999999997E-005</v>
      </c>
    </row>
    <row r="327" customFormat="false" ht="13.8" hidden="false" customHeight="false" outlineLevel="0" collapsed="false">
      <c r="A327" s="15" t="n">
        <v>44041</v>
      </c>
      <c r="B327" s="16" t="n">
        <v>3258.44</v>
      </c>
      <c r="C327" s="17" t="n">
        <v>0.2929</v>
      </c>
      <c r="D327" s="18" t="n">
        <v>0.0026063</v>
      </c>
      <c r="E327" s="19" t="n">
        <f aca="false">B327/B328-1</f>
        <v>0.0124283814518835</v>
      </c>
      <c r="F327" s="19" t="n">
        <f aca="false">C327 - C328</f>
        <v>-0.0081</v>
      </c>
      <c r="G327" s="20" t="n">
        <f aca="false">D327 - D328</f>
        <v>-7.62000000000002E-005</v>
      </c>
    </row>
    <row r="328" customFormat="false" ht="13.8" hidden="false" customHeight="false" outlineLevel="0" collapsed="false">
      <c r="A328" s="15" t="n">
        <v>44040</v>
      </c>
      <c r="B328" s="16" t="n">
        <v>3218.44</v>
      </c>
      <c r="C328" s="17" t="n">
        <v>0.301</v>
      </c>
      <c r="D328" s="18" t="n">
        <v>0.0026825</v>
      </c>
      <c r="E328" s="19" t="n">
        <f aca="false">B328/B329-1</f>
        <v>-0.00647340102055616</v>
      </c>
      <c r="F328" s="19" t="n">
        <f aca="false">C328 - C329</f>
        <v>0.000999999999999945</v>
      </c>
      <c r="G328" s="20" t="n">
        <f aca="false">D328 - D329</f>
        <v>-1.38E-005</v>
      </c>
    </row>
    <row r="329" customFormat="false" ht="13.8" hidden="false" customHeight="false" outlineLevel="0" collapsed="false">
      <c r="A329" s="15" t="n">
        <v>44039</v>
      </c>
      <c r="B329" s="16" t="n">
        <v>3239.41</v>
      </c>
      <c r="C329" s="17" t="n">
        <v>0.3</v>
      </c>
      <c r="D329" s="18" t="n">
        <v>0.0026963</v>
      </c>
      <c r="E329" s="19" t="n">
        <f aca="false">B329/B330-1</f>
        <v>0.00739512941476472</v>
      </c>
      <c r="F329" s="19" t="n">
        <f aca="false">C329 - C330</f>
        <v>-0.00559999999999999</v>
      </c>
      <c r="G329" s="20" t="n">
        <f aca="false">D329 - D330</f>
        <v>0.0002288</v>
      </c>
    </row>
    <row r="330" customFormat="false" ht="13.8" hidden="false" customHeight="false" outlineLevel="0" collapsed="false">
      <c r="A330" s="15" t="n">
        <v>44036</v>
      </c>
      <c r="B330" s="16" t="n">
        <v>3215.63</v>
      </c>
      <c r="C330" s="17" t="n">
        <v>0.3056</v>
      </c>
      <c r="D330" s="18" t="n">
        <v>0.0024675</v>
      </c>
      <c r="E330" s="19" t="n">
        <f aca="false">B330/B331-1</f>
        <v>-0.00619039083216399</v>
      </c>
      <c r="F330" s="19" t="n">
        <f aca="false">C330 - C331</f>
        <v>0.00310000000000005</v>
      </c>
      <c r="G330" s="20" t="n">
        <f aca="false">D330 - D331</f>
        <v>2.25000000000004E-005</v>
      </c>
    </row>
    <row r="331" customFormat="false" ht="13.8" hidden="false" customHeight="false" outlineLevel="0" collapsed="false">
      <c r="A331" s="15" t="n">
        <v>44035</v>
      </c>
      <c r="B331" s="16" t="n">
        <v>3235.66</v>
      </c>
      <c r="C331" s="17" t="n">
        <v>0.3025</v>
      </c>
      <c r="D331" s="18" t="n">
        <v>0.002445</v>
      </c>
      <c r="E331" s="19" t="n">
        <f aca="false">B331/B332-1</f>
        <v>-0.0123198271072826</v>
      </c>
      <c r="F331" s="19" t="n">
        <f aca="false">C331 - C332</f>
        <v>0.012</v>
      </c>
      <c r="G331" s="20" t="n">
        <f aca="false">D331 - D332</f>
        <v>-0.00019</v>
      </c>
    </row>
    <row r="332" customFormat="false" ht="13.8" hidden="false" customHeight="false" outlineLevel="0" collapsed="false">
      <c r="A332" s="15" t="n">
        <v>44034</v>
      </c>
      <c r="B332" s="16" t="n">
        <v>3276.02</v>
      </c>
      <c r="C332" s="17" t="n">
        <v>0.2905</v>
      </c>
      <c r="D332" s="18" t="n">
        <v>0.002635</v>
      </c>
      <c r="E332" s="19" t="n">
        <f aca="false">B332/B333-1</f>
        <v>0.00574709114911109</v>
      </c>
      <c r="F332" s="19" t="n">
        <f aca="false">C332 - C333</f>
        <v>-0.00419999999999998</v>
      </c>
      <c r="G332" s="20" t="n">
        <f aca="false">D332 - D333</f>
        <v>7.99999999999998E-005</v>
      </c>
    </row>
    <row r="333" customFormat="false" ht="13.8" hidden="false" customHeight="false" outlineLevel="0" collapsed="false">
      <c r="A333" s="15" t="n">
        <v>44033</v>
      </c>
      <c r="B333" s="16" t="n">
        <v>3257.3</v>
      </c>
      <c r="C333" s="17" t="n">
        <v>0.2947</v>
      </c>
      <c r="D333" s="18" t="n">
        <v>0.002555</v>
      </c>
      <c r="E333" s="19" t="n">
        <f aca="false">B333/B334-1</f>
        <v>0.00167904939972452</v>
      </c>
      <c r="F333" s="19" t="n">
        <f aca="false">C333 - C334</f>
        <v>0.00370000000000004</v>
      </c>
      <c r="G333" s="20" t="n">
        <f aca="false">D333 - D334</f>
        <v>-2.24999999999999E-005</v>
      </c>
    </row>
    <row r="334" customFormat="false" ht="13.8" hidden="false" customHeight="false" outlineLevel="0" collapsed="false">
      <c r="A334" s="15" t="n">
        <v>44032</v>
      </c>
      <c r="B334" s="16" t="n">
        <v>3251.84</v>
      </c>
      <c r="C334" s="17" t="n">
        <v>0.291</v>
      </c>
      <c r="D334" s="18" t="n">
        <v>0.0025775</v>
      </c>
      <c r="E334" s="19" t="n">
        <f aca="false">B334/B335-1</f>
        <v>0.00840690538432676</v>
      </c>
      <c r="F334" s="19" t="n">
        <f aca="false">C334 - C335</f>
        <v>-0.0127</v>
      </c>
      <c r="G334" s="20" t="n">
        <f aca="false">D334 - D335</f>
        <v>-0.0001363</v>
      </c>
    </row>
    <row r="335" customFormat="false" ht="13.8" hidden="false" customHeight="false" outlineLevel="0" collapsed="false">
      <c r="A335" s="15" t="n">
        <v>44029</v>
      </c>
      <c r="B335" s="16" t="n">
        <v>3224.73</v>
      </c>
      <c r="C335" s="17" t="n">
        <v>0.3037</v>
      </c>
      <c r="D335" s="18" t="n">
        <v>0.0027138</v>
      </c>
      <c r="E335" s="19" t="n">
        <f aca="false">B335/B336-1</f>
        <v>0.00284863958800452</v>
      </c>
      <c r="F335" s="19" t="n">
        <f aca="false">C335 - C336</f>
        <v>-0.0118</v>
      </c>
      <c r="G335" s="20" t="n">
        <f aca="false">D335 - D336</f>
        <v>-3.70000000000014E-006</v>
      </c>
    </row>
    <row r="336" customFormat="false" ht="13.8" hidden="false" customHeight="false" outlineLevel="0" collapsed="false">
      <c r="A336" s="15" t="n">
        <v>44028</v>
      </c>
      <c r="B336" s="16" t="n">
        <v>3215.57</v>
      </c>
      <c r="C336" s="17" t="n">
        <v>0.3155</v>
      </c>
      <c r="D336" s="18" t="n">
        <v>0.0027175</v>
      </c>
      <c r="E336" s="19" t="n">
        <f aca="false">B336/B337-1</f>
        <v>-0.00340610433402755</v>
      </c>
      <c r="F336" s="19" t="n">
        <f aca="false">C336 - C337</f>
        <v>-9.9999999999989E-005</v>
      </c>
      <c r="G336" s="20" t="n">
        <f aca="false">D336 - D337</f>
        <v>-1.13000000000001E-005</v>
      </c>
    </row>
    <row r="337" customFormat="false" ht="13.8" hidden="false" customHeight="false" outlineLevel="0" collapsed="false">
      <c r="A337" s="15" t="n">
        <v>44027</v>
      </c>
      <c r="B337" s="16" t="n">
        <v>3226.56</v>
      </c>
      <c r="C337" s="17" t="n">
        <v>0.3156</v>
      </c>
      <c r="D337" s="18" t="n">
        <v>0.0027288</v>
      </c>
      <c r="E337" s="19" t="n">
        <f aca="false">B337/B338-1</f>
        <v>0.00908203857989931</v>
      </c>
      <c r="F337" s="19" t="n">
        <f aca="false">C337 - C338</f>
        <v>-0.01</v>
      </c>
      <c r="G337" s="20" t="n">
        <f aca="false">D337 - D338</f>
        <v>2E-005</v>
      </c>
    </row>
    <row r="338" customFormat="false" ht="13.8" hidden="false" customHeight="false" outlineLevel="0" collapsed="false">
      <c r="A338" s="15" t="n">
        <v>44026</v>
      </c>
      <c r="B338" s="16" t="n">
        <v>3197.52</v>
      </c>
      <c r="C338" s="17" t="n">
        <v>0.3256</v>
      </c>
      <c r="D338" s="18" t="n">
        <v>0.0027088</v>
      </c>
      <c r="E338" s="19" t="n">
        <f aca="false">B338/B339-1</f>
        <v>0.0134063551828398</v>
      </c>
      <c r="F338" s="19" t="n">
        <f aca="false">C338 - C339</f>
        <v>-0.0198</v>
      </c>
      <c r="G338" s="20" t="n">
        <f aca="false">D338 - D339</f>
        <v>-4.12000000000004E-005</v>
      </c>
    </row>
    <row r="339" customFormat="false" ht="13.8" hidden="false" customHeight="false" outlineLevel="0" collapsed="false">
      <c r="A339" s="15" t="n">
        <v>44025</v>
      </c>
      <c r="B339" s="16" t="n">
        <v>3155.22</v>
      </c>
      <c r="C339" s="17" t="n">
        <v>0.3454</v>
      </c>
      <c r="D339" s="18" t="n">
        <v>0.00275</v>
      </c>
      <c r="E339" s="19" t="n">
        <f aca="false">B339/B340-1</f>
        <v>-0.00936251977997138</v>
      </c>
      <c r="F339" s="19" t="n">
        <f aca="false">C339 - C340</f>
        <v>0.0352</v>
      </c>
      <c r="G339" s="20" t="n">
        <f aca="false">D339 - D340</f>
        <v>6.87000000000005E-005</v>
      </c>
    </row>
    <row r="340" customFormat="false" ht="13.8" hidden="false" customHeight="false" outlineLevel="0" collapsed="false">
      <c r="A340" s="15" t="n">
        <v>44022</v>
      </c>
      <c r="B340" s="16" t="n">
        <v>3185.04</v>
      </c>
      <c r="C340" s="17" t="n">
        <v>0.3102</v>
      </c>
      <c r="D340" s="18" t="n">
        <v>0.0026813</v>
      </c>
      <c r="E340" s="19" t="n">
        <f aca="false">B340/B341-1</f>
        <v>0.0104662045335575</v>
      </c>
      <c r="F340" s="19" t="n">
        <f aca="false">C340 - C341</f>
        <v>-0.0104</v>
      </c>
      <c r="G340" s="20" t="n">
        <f aca="false">D340 - D341</f>
        <v>1.87999999999998E-005</v>
      </c>
    </row>
    <row r="341" customFormat="false" ht="13.8" hidden="false" customHeight="false" outlineLevel="0" collapsed="false">
      <c r="A341" s="15" t="n">
        <v>44021</v>
      </c>
      <c r="B341" s="16" t="n">
        <v>3152.05</v>
      </c>
      <c r="C341" s="17" t="n">
        <v>0.3206</v>
      </c>
      <c r="D341" s="18" t="n">
        <v>0.0026625</v>
      </c>
      <c r="E341" s="19" t="n">
        <f aca="false">B341/B342-1</f>
        <v>-0.00564363994271178</v>
      </c>
      <c r="F341" s="19" t="n">
        <f aca="false">C341 - C342</f>
        <v>0.00869999999999999</v>
      </c>
      <c r="G341" s="20" t="n">
        <f aca="false">D341 - D342</f>
        <v>-6.63E-005</v>
      </c>
    </row>
    <row r="342" customFormat="false" ht="13.8" hidden="false" customHeight="false" outlineLevel="0" collapsed="false">
      <c r="A342" s="15" t="n">
        <v>44020</v>
      </c>
      <c r="B342" s="16" t="n">
        <v>3169.94</v>
      </c>
      <c r="C342" s="17" t="n">
        <v>0.3119</v>
      </c>
      <c r="D342" s="18" t="n">
        <v>0.0027288</v>
      </c>
      <c r="E342" s="19" t="n">
        <f aca="false">B342/B343-1</f>
        <v>0.00782750244808161</v>
      </c>
      <c r="F342" s="19" t="n">
        <f aca="false">C342 - C343</f>
        <v>-0.00880000000000003</v>
      </c>
      <c r="G342" s="20" t="n">
        <f aca="false">D342 - D343</f>
        <v>4.49999999999999E-005</v>
      </c>
    </row>
    <row r="343" customFormat="false" ht="13.8" hidden="false" customHeight="false" outlineLevel="0" collapsed="false">
      <c r="A343" s="15" t="n">
        <v>44019</v>
      </c>
      <c r="B343" s="16" t="n">
        <v>3145.32</v>
      </c>
      <c r="C343" s="17" t="n">
        <v>0.3207</v>
      </c>
      <c r="D343" s="18" t="n">
        <v>0.0026838</v>
      </c>
      <c r="E343" s="19" t="n">
        <f aca="false">B343/B344-1</f>
        <v>-0.0108185626407356</v>
      </c>
      <c r="F343" s="19" t="n">
        <f aca="false">C343 - C344</f>
        <v>0.0109</v>
      </c>
      <c r="G343" s="20" t="n">
        <f aca="false">D343 - D344</f>
        <v>-8.11999999999996E-005</v>
      </c>
    </row>
    <row r="344" customFormat="false" ht="13.8" hidden="false" customHeight="false" outlineLevel="0" collapsed="false">
      <c r="A344" s="15" t="n">
        <v>44018</v>
      </c>
      <c r="B344" s="16" t="n">
        <v>3179.72</v>
      </c>
      <c r="C344" s="17" t="n">
        <v>0.3098</v>
      </c>
      <c r="D344" s="18" t="n">
        <v>0.002765</v>
      </c>
      <c r="E344" s="19" t="n">
        <f aca="false">B344/B345-1</f>
        <v>0.0158817383970018</v>
      </c>
      <c r="F344" s="19" t="n">
        <f aca="false">C344 - C345</f>
        <v>0.00109999999999999</v>
      </c>
      <c r="G344" s="20" t="n">
        <f aca="false">D344 - D345</f>
        <v>-0.0002725</v>
      </c>
    </row>
    <row r="345" customFormat="false" ht="13.8" hidden="false" customHeight="false" outlineLevel="0" collapsed="false">
      <c r="A345" s="15" t="n">
        <v>44014</v>
      </c>
      <c r="B345" s="16" t="n">
        <v>3130.01</v>
      </c>
      <c r="C345" s="17" t="n">
        <v>0.3087</v>
      </c>
      <c r="D345" s="18" t="n">
        <v>0.0030375</v>
      </c>
      <c r="E345" s="19" t="n">
        <f aca="false">B345/B346-1</f>
        <v>0.00454128234259565</v>
      </c>
      <c r="F345" s="19" t="n">
        <f aca="false">C345 - C346</f>
        <v>-0.0081</v>
      </c>
      <c r="G345" s="20" t="n">
        <f aca="false">D345 - D346</f>
        <v>5.25E-005</v>
      </c>
    </row>
    <row r="346" customFormat="false" ht="13.8" hidden="false" customHeight="false" outlineLevel="0" collapsed="false">
      <c r="A346" s="15" t="n">
        <v>44013</v>
      </c>
      <c r="B346" s="16" t="n">
        <v>3115.86</v>
      </c>
      <c r="C346" s="17" t="n">
        <v>0.3168</v>
      </c>
      <c r="D346" s="18" t="n">
        <v>0.002985</v>
      </c>
      <c r="E346" s="19" t="n">
        <f aca="false">B346/B347-1</f>
        <v>0.00502211083479298</v>
      </c>
      <c r="F346" s="19" t="n">
        <f aca="false">C346 - C347</f>
        <v>-0.00839999999999996</v>
      </c>
      <c r="G346" s="20" t="n">
        <f aca="false">D346 - D347</f>
        <v>-3.50000000000003E-005</v>
      </c>
    </row>
    <row r="347" customFormat="false" ht="13.8" hidden="false" customHeight="false" outlineLevel="0" collapsed="false">
      <c r="A347" s="15" t="n">
        <v>44012</v>
      </c>
      <c r="B347" s="16" t="n">
        <v>3100.29</v>
      </c>
      <c r="C347" s="17" t="n">
        <v>0.3252</v>
      </c>
      <c r="D347" s="18" t="n">
        <v>0.00302</v>
      </c>
      <c r="E347" s="19" t="n">
        <f aca="false">B347/B348-1</f>
        <v>0.0154098596900343</v>
      </c>
      <c r="F347" s="19" t="n">
        <f aca="false">C347 - C348</f>
        <v>-0.0139</v>
      </c>
      <c r="G347" s="20" t="n">
        <f aca="false">D347 - D348</f>
        <v>5.87000000000001E-005</v>
      </c>
    </row>
    <row r="348" customFormat="false" ht="13.8" hidden="false" customHeight="false" outlineLevel="0" collapsed="false">
      <c r="A348" s="15" t="n">
        <v>44011</v>
      </c>
      <c r="B348" s="16" t="n">
        <v>3053.24</v>
      </c>
      <c r="C348" s="17" t="n">
        <v>0.3391</v>
      </c>
      <c r="D348" s="18" t="n">
        <v>0.0029613</v>
      </c>
      <c r="E348" s="19" t="n">
        <f aca="false">B348/B349-1</f>
        <v>0.0146856981439323</v>
      </c>
      <c r="F348" s="19" t="n">
        <f aca="false">C348 - C349</f>
        <v>-0.0189</v>
      </c>
      <c r="G348" s="20" t="n">
        <f aca="false">D348 - D349</f>
        <v>-0.0001175</v>
      </c>
    </row>
    <row r="349" customFormat="false" ht="13.8" hidden="false" customHeight="false" outlineLevel="0" collapsed="false">
      <c r="A349" s="15" t="n">
        <v>44008</v>
      </c>
      <c r="B349" s="16" t="n">
        <v>3009.05</v>
      </c>
      <c r="C349" s="17" t="n">
        <v>0.358</v>
      </c>
      <c r="D349" s="18" t="n">
        <v>0.0030788</v>
      </c>
      <c r="E349" s="19" t="n">
        <f aca="false">B349/B350-1</f>
        <v>-0.0242269177886736</v>
      </c>
      <c r="F349" s="19" t="n">
        <f aca="false">C349 - C350</f>
        <v>0.0170999999999999</v>
      </c>
      <c r="G349" s="20" t="n">
        <f aca="false">D349 - D350</f>
        <v>1.87999999999998E-005</v>
      </c>
    </row>
    <row r="350" customFormat="false" ht="13.8" hidden="false" customHeight="false" outlineLevel="0" collapsed="false">
      <c r="A350" s="15" t="n">
        <v>44007</v>
      </c>
      <c r="B350" s="16" t="n">
        <v>3083.76</v>
      </c>
      <c r="C350" s="17" t="n">
        <v>0.3409</v>
      </c>
      <c r="D350" s="18" t="n">
        <v>0.00306</v>
      </c>
      <c r="E350" s="19" t="n">
        <f aca="false">B350/B351-1</f>
        <v>0.0109594699589881</v>
      </c>
      <c r="F350" s="19" t="n">
        <f aca="false">C350 - C351</f>
        <v>-0.013</v>
      </c>
      <c r="G350" s="20" t="n">
        <f aca="false">D350 - D351</f>
        <v>0.0002225</v>
      </c>
    </row>
    <row r="351" customFormat="false" ht="13.8" hidden="false" customHeight="false" outlineLevel="0" collapsed="false">
      <c r="A351" s="15" t="n">
        <v>44006</v>
      </c>
      <c r="B351" s="16" t="n">
        <v>3050.33</v>
      </c>
      <c r="C351" s="17" t="n">
        <v>0.3539</v>
      </c>
      <c r="D351" s="18" t="n">
        <v>0.0028375</v>
      </c>
      <c r="E351" s="19" t="n">
        <f aca="false">B351/B352-1</f>
        <v>-0.0258551587364952</v>
      </c>
      <c r="F351" s="19" t="n">
        <f aca="false">C351 - C352</f>
        <v>0.0233</v>
      </c>
      <c r="G351" s="20" t="n">
        <f aca="false">D351 - D352</f>
        <v>-0.0001313</v>
      </c>
    </row>
    <row r="352" customFormat="false" ht="13.8" hidden="false" customHeight="false" outlineLevel="0" collapsed="false">
      <c r="A352" s="15" t="n">
        <v>44005</v>
      </c>
      <c r="B352" s="16" t="n">
        <v>3131.29</v>
      </c>
      <c r="C352" s="17" t="n">
        <v>0.3306</v>
      </c>
      <c r="D352" s="18" t="n">
        <v>0.0029688</v>
      </c>
      <c r="E352" s="19" t="n">
        <f aca="false">B352/B353-1</f>
        <v>0.00430744164266517</v>
      </c>
      <c r="F352" s="19" t="n">
        <f aca="false">C352 - C353</f>
        <v>-0.00690000000000002</v>
      </c>
      <c r="G352" s="20" t="n">
        <f aca="false">D352 - D353</f>
        <v>2.4999999999999E-006</v>
      </c>
    </row>
    <row r="353" customFormat="false" ht="13.8" hidden="false" customHeight="false" outlineLevel="0" collapsed="false">
      <c r="A353" s="15" t="n">
        <v>44004</v>
      </c>
      <c r="B353" s="16" t="n">
        <v>3117.86</v>
      </c>
      <c r="C353" s="17" t="n">
        <v>0.3375</v>
      </c>
      <c r="D353" s="18" t="n">
        <v>0.0029663</v>
      </c>
      <c r="E353" s="19" t="n">
        <f aca="false">B353/B354-1</f>
        <v>0.00649505768721714</v>
      </c>
      <c r="F353" s="19" t="n">
        <f aca="false">C353 - C354</f>
        <v>-0.0293</v>
      </c>
      <c r="G353" s="20" t="n">
        <f aca="false">D353 - D354</f>
        <v>-8.5E-005</v>
      </c>
    </row>
    <row r="354" customFormat="false" ht="13.8" hidden="false" customHeight="false" outlineLevel="0" collapsed="false">
      <c r="A354" s="15" t="n">
        <v>44001</v>
      </c>
      <c r="B354" s="16" t="n">
        <v>3097.74</v>
      </c>
      <c r="C354" s="17" t="n">
        <v>0.3668</v>
      </c>
      <c r="D354" s="18" t="n">
        <v>0.0030513</v>
      </c>
      <c r="E354" s="19" t="n">
        <f aca="false">B354/B355-1</f>
        <v>-0.00564946362194829</v>
      </c>
      <c r="F354" s="19" t="n">
        <f aca="false">C354 - C355</f>
        <v>0.0154</v>
      </c>
      <c r="G354" s="20" t="n">
        <f aca="false">D354 - D355</f>
        <v>-1.24999999999999E-005</v>
      </c>
    </row>
    <row r="355" customFormat="false" ht="13.8" hidden="false" customHeight="false" outlineLevel="0" collapsed="false">
      <c r="A355" s="15" t="n">
        <v>44000</v>
      </c>
      <c r="B355" s="16" t="n">
        <v>3115.34</v>
      </c>
      <c r="C355" s="17" t="n">
        <v>0.3514</v>
      </c>
      <c r="D355" s="18" t="n">
        <v>0.0030638</v>
      </c>
      <c r="E355" s="19" t="n">
        <f aca="false">B355/B356-1</f>
        <v>0.000594188515139038</v>
      </c>
      <c r="F355" s="19" t="n">
        <f aca="false">C355 - C356</f>
        <v>-0.00580000000000003</v>
      </c>
      <c r="G355" s="20" t="n">
        <f aca="false">D355 - D356</f>
        <v>-9.87000000000002E-005</v>
      </c>
    </row>
    <row r="356" customFormat="false" ht="13.8" hidden="false" customHeight="false" outlineLevel="0" collapsed="false">
      <c r="A356" s="15" t="n">
        <v>43999</v>
      </c>
      <c r="B356" s="16" t="n">
        <v>3113.49</v>
      </c>
      <c r="C356" s="17" t="n">
        <v>0.3572</v>
      </c>
      <c r="D356" s="18" t="n">
        <v>0.0031625</v>
      </c>
      <c r="E356" s="19" t="n">
        <f aca="false">B356/B357-1</f>
        <v>-0.00360029954492214</v>
      </c>
      <c r="F356" s="19" t="n">
        <f aca="false">C356 - C357</f>
        <v>-0.000799999999999967</v>
      </c>
      <c r="G356" s="20" t="n">
        <f aca="false">D356 - D357</f>
        <v>8.36999999999999E-005</v>
      </c>
    </row>
    <row r="357" customFormat="false" ht="13.8" hidden="false" customHeight="false" outlineLevel="0" collapsed="false">
      <c r="A357" s="15" t="n">
        <v>43998</v>
      </c>
      <c r="B357" s="16" t="n">
        <v>3124.74</v>
      </c>
      <c r="C357" s="17" t="n">
        <v>0.358</v>
      </c>
      <c r="D357" s="18" t="n">
        <v>0.0030788</v>
      </c>
      <c r="E357" s="19" t="n">
        <f aca="false">B357/B358-1</f>
        <v>0.0189624305825036</v>
      </c>
      <c r="F357" s="19" t="n">
        <f aca="false">C357 - C358</f>
        <v>-0.00630000000000003</v>
      </c>
      <c r="G357" s="20" t="n">
        <f aca="false">D357 - D358</f>
        <v>8.88E-005</v>
      </c>
    </row>
    <row r="358" customFormat="false" ht="13.8" hidden="false" customHeight="false" outlineLevel="0" collapsed="false">
      <c r="A358" s="15" t="n">
        <v>43997</v>
      </c>
      <c r="B358" s="16" t="n">
        <v>3066.59</v>
      </c>
      <c r="C358" s="17" t="n">
        <v>0.3643</v>
      </c>
      <c r="D358" s="18" t="n">
        <v>0.00299</v>
      </c>
      <c r="E358" s="19" t="n">
        <f aca="false">B358/B359-1</f>
        <v>0.00831220756844919</v>
      </c>
      <c r="F358" s="19" t="n">
        <f aca="false">C358 - C359</f>
        <v>-0.0162</v>
      </c>
      <c r="G358" s="20" t="n">
        <f aca="false">D358 - D359</f>
        <v>-0.0002188</v>
      </c>
    </row>
    <row r="359" customFormat="false" ht="13.8" hidden="false" customHeight="false" outlineLevel="0" collapsed="false">
      <c r="A359" s="15" t="n">
        <v>43994</v>
      </c>
      <c r="B359" s="16" t="n">
        <v>3041.31</v>
      </c>
      <c r="C359" s="17" t="n">
        <v>0.3805</v>
      </c>
      <c r="D359" s="18" t="n">
        <v>0.0032088</v>
      </c>
      <c r="E359" s="19" t="n">
        <f aca="false">B359/B360-1</f>
        <v>0.0130608573998201</v>
      </c>
      <c r="F359" s="19" t="n">
        <f aca="false">C359 - C360</f>
        <v>-0.0238</v>
      </c>
      <c r="G359" s="20" t="n">
        <f aca="false">D359 - D360</f>
        <v>7.5E-005</v>
      </c>
    </row>
    <row r="360" customFormat="false" ht="13.8" hidden="false" customHeight="false" outlineLevel="0" collapsed="false">
      <c r="A360" s="15" t="n">
        <v>43993</v>
      </c>
      <c r="B360" s="16" t="n">
        <v>3002.1</v>
      </c>
      <c r="C360" s="17" t="n">
        <v>0.4043</v>
      </c>
      <c r="D360" s="18" t="n">
        <v>0.0031338</v>
      </c>
      <c r="E360" s="19" t="n">
        <f aca="false">B360/B361-1</f>
        <v>-0.0589441215746017</v>
      </c>
      <c r="F360" s="19" t="n">
        <f aca="false">C360 - C361</f>
        <v>0.1086</v>
      </c>
      <c r="G360" s="20" t="n">
        <f aca="false">D360 - D361</f>
        <v>-4.99999999999997E-005</v>
      </c>
    </row>
    <row r="361" customFormat="false" ht="13.8" hidden="false" customHeight="false" outlineLevel="0" collapsed="false">
      <c r="A361" s="15" t="n">
        <v>43992</v>
      </c>
      <c r="B361" s="16" t="n">
        <v>3190.14</v>
      </c>
      <c r="C361" s="17" t="n">
        <v>0.2957</v>
      </c>
      <c r="D361" s="18" t="n">
        <v>0.0031838</v>
      </c>
      <c r="E361" s="19" t="n">
        <f aca="false">B361/B362-1</f>
        <v>-0.0053130787794885</v>
      </c>
      <c r="F361" s="19" t="n">
        <f aca="false">C361 - C362</f>
        <v>-0.001</v>
      </c>
      <c r="G361" s="20" t="n">
        <f aca="false">D361 - D362</f>
        <v>3.74999999999998E-005</v>
      </c>
    </row>
    <row r="362" customFormat="false" ht="13.8" hidden="false" customHeight="false" outlineLevel="0" collapsed="false">
      <c r="A362" s="15" t="n">
        <v>43991</v>
      </c>
      <c r="B362" s="16" t="n">
        <v>3207.18</v>
      </c>
      <c r="C362" s="17" t="n">
        <v>0.2967</v>
      </c>
      <c r="D362" s="18" t="n">
        <v>0.0031463</v>
      </c>
      <c r="E362" s="19" t="n">
        <f aca="false">B362/B363-1</f>
        <v>-0.0077991826481334</v>
      </c>
      <c r="F362" s="19" t="n">
        <f aca="false">C362 - C363</f>
        <v>0.0159</v>
      </c>
      <c r="G362" s="20" t="n">
        <f aca="false">D362 - D363</f>
        <v>4.87999999999999E-005</v>
      </c>
    </row>
    <row r="363" customFormat="false" ht="13.8" hidden="false" customHeight="false" outlineLevel="0" collapsed="false">
      <c r="A363" s="15" t="n">
        <v>43990</v>
      </c>
      <c r="B363" s="16" t="n">
        <v>3232.39</v>
      </c>
      <c r="C363" s="17" t="n">
        <v>0.2808</v>
      </c>
      <c r="D363" s="18" t="n">
        <v>0.0030975</v>
      </c>
      <c r="E363" s="19" t="n">
        <f aca="false">B363/B364-1</f>
        <v>0.0120415913936749</v>
      </c>
      <c r="F363" s="19" t="n">
        <f aca="false">C363 - C364</f>
        <v>0.00659999999999999</v>
      </c>
      <c r="G363" s="20" t="n">
        <f aca="false">D363 - D364</f>
        <v>-3.12999999999997E-005</v>
      </c>
    </row>
    <row r="364" customFormat="false" ht="13.8" hidden="false" customHeight="false" outlineLevel="0" collapsed="false">
      <c r="A364" s="15" t="n">
        <v>43987</v>
      </c>
      <c r="B364" s="16" t="n">
        <v>3193.93</v>
      </c>
      <c r="C364" s="17" t="n">
        <v>0.2742</v>
      </c>
      <c r="D364" s="18" t="n">
        <v>0.0031288</v>
      </c>
      <c r="E364" s="19" t="n">
        <f aca="false">B364/B365-1</f>
        <v>0.0262117049817661</v>
      </c>
      <c r="F364" s="19" t="n">
        <f aca="false">C364 - C365</f>
        <v>-0.0143</v>
      </c>
      <c r="G364" s="20" t="n">
        <f aca="false">D364 - D365</f>
        <v>-4.75000000000002E-005</v>
      </c>
    </row>
    <row r="365" customFormat="false" ht="13.8" hidden="false" customHeight="false" outlineLevel="0" collapsed="false">
      <c r="A365" s="15" t="n">
        <v>43986</v>
      </c>
      <c r="B365" s="16" t="n">
        <v>3112.35</v>
      </c>
      <c r="C365" s="17" t="n">
        <v>0.2885</v>
      </c>
      <c r="D365" s="18" t="n">
        <v>0.0031763</v>
      </c>
      <c r="E365" s="19" t="n">
        <f aca="false">B365/B366-1</f>
        <v>-0.00336869610326396</v>
      </c>
      <c r="F365" s="19" t="n">
        <f aca="false">C365 - C366</f>
        <v>-0.000599999999999989</v>
      </c>
      <c r="G365" s="20" t="n">
        <f aca="false">D365 - D366</f>
        <v>-8.99999999999998E-005</v>
      </c>
    </row>
    <row r="366" customFormat="false" ht="13.8" hidden="false" customHeight="false" outlineLevel="0" collapsed="false">
      <c r="A366" s="15" t="n">
        <v>43985</v>
      </c>
      <c r="B366" s="16" t="n">
        <v>3122.87</v>
      </c>
      <c r="C366" s="17" t="n">
        <v>0.2891</v>
      </c>
      <c r="D366" s="18" t="n">
        <v>0.0032663</v>
      </c>
      <c r="E366" s="19" t="n">
        <f aca="false">B366/B367-1</f>
        <v>0.0136489635876162</v>
      </c>
      <c r="F366" s="19" t="n">
        <f aca="false">C366 - C367</f>
        <v>-0.0102</v>
      </c>
      <c r="G366" s="20" t="n">
        <f aca="false">D366 - D367</f>
        <v>-3.87E-005</v>
      </c>
    </row>
    <row r="367" customFormat="false" ht="13.8" hidden="false" customHeight="false" outlineLevel="0" collapsed="false">
      <c r="A367" s="15" t="n">
        <v>43984</v>
      </c>
      <c r="B367" s="16" t="n">
        <v>3080.82</v>
      </c>
      <c r="C367" s="17" t="n">
        <v>0.2993</v>
      </c>
      <c r="D367" s="18" t="n">
        <v>0.003305</v>
      </c>
      <c r="E367" s="19" t="n">
        <f aca="false">B367/B368-1</f>
        <v>0.00821080396500995</v>
      </c>
      <c r="F367" s="19" t="n">
        <f aca="false">C367 - C368</f>
        <v>-0.00990000000000002</v>
      </c>
      <c r="G367" s="20" t="n">
        <f aca="false">D367 - D368</f>
        <v>-6.63E-005</v>
      </c>
    </row>
    <row r="368" customFormat="false" ht="13.8" hidden="false" customHeight="false" outlineLevel="0" collapsed="false">
      <c r="A368" s="15" t="n">
        <v>43983</v>
      </c>
      <c r="B368" s="16" t="n">
        <v>3055.73</v>
      </c>
      <c r="C368" s="17" t="n">
        <v>0.3092</v>
      </c>
      <c r="D368" s="18" t="n">
        <v>0.0033713</v>
      </c>
      <c r="E368" s="19" t="n">
        <f aca="false">B368/B369-1</f>
        <v>0.00375126054836739</v>
      </c>
      <c r="F368" s="19" t="n">
        <f aca="false">C368 - C369</f>
        <v>0.00650000000000001</v>
      </c>
      <c r="G368" s="20" t="n">
        <f aca="false">D368 - D369</f>
        <v>-6.87000000000005E-005</v>
      </c>
    </row>
    <row r="369" customFormat="false" ht="13.8" hidden="false" customHeight="false" outlineLevel="0" collapsed="false">
      <c r="A369" s="15" t="n">
        <v>43980</v>
      </c>
      <c r="B369" s="16" t="n">
        <v>3044.31</v>
      </c>
      <c r="C369" s="17" t="n">
        <v>0.3027</v>
      </c>
      <c r="D369" s="18" t="n">
        <v>0.00344</v>
      </c>
      <c r="E369" s="19" t="n">
        <f aca="false">B369/B370-1</f>
        <v>0.00481231000782256</v>
      </c>
      <c r="F369" s="19" t="n">
        <f aca="false">C369 - C370</f>
        <v>-0.00939999999999996</v>
      </c>
      <c r="G369" s="20" t="n">
        <f aca="false">D369 - D370</f>
        <v>-5.99999999999997E-005</v>
      </c>
    </row>
    <row r="370" customFormat="false" ht="13.8" hidden="false" customHeight="false" outlineLevel="0" collapsed="false">
      <c r="A370" s="15" t="n">
        <v>43979</v>
      </c>
      <c r="B370" s="16" t="n">
        <v>3029.73</v>
      </c>
      <c r="C370" s="17" t="n">
        <v>0.3121</v>
      </c>
      <c r="D370" s="18" t="n">
        <v>0.0035</v>
      </c>
      <c r="E370" s="19" t="n">
        <f aca="false">B370/B371-1</f>
        <v>-0.00210794662942626</v>
      </c>
      <c r="F370" s="19" t="n">
        <f aca="false">C370 - C371</f>
        <v>0.0102</v>
      </c>
      <c r="G370" s="20" t="n">
        <f aca="false">D370 - D371</f>
        <v>-0.000125</v>
      </c>
    </row>
    <row r="371" customFormat="false" ht="13.8" hidden="false" customHeight="false" outlineLevel="0" collapsed="false">
      <c r="A371" s="15" t="n">
        <v>43978</v>
      </c>
      <c r="B371" s="16" t="n">
        <v>3036.13</v>
      </c>
      <c r="C371" s="17" t="n">
        <v>0.3019</v>
      </c>
      <c r="D371" s="18" t="n">
        <v>0.003625</v>
      </c>
      <c r="E371" s="19" t="n">
        <f aca="false">B371/B372-1</f>
        <v>0.0148273430109935</v>
      </c>
      <c r="F371" s="19" t="n">
        <f aca="false">C371 - C372</f>
        <v>-0.00659999999999999</v>
      </c>
      <c r="G371" s="20" t="n">
        <f aca="false">D371 - D372</f>
        <v>-8.74999999999999E-005</v>
      </c>
    </row>
    <row r="372" customFormat="false" ht="13.8" hidden="false" customHeight="false" outlineLevel="0" collapsed="false">
      <c r="A372" s="15" t="n">
        <v>43977</v>
      </c>
      <c r="B372" s="16" t="n">
        <v>2991.77</v>
      </c>
      <c r="C372" s="17" t="n">
        <v>0.3085</v>
      </c>
      <c r="D372" s="18" t="n">
        <v>0.0037125</v>
      </c>
      <c r="E372" s="19" t="n">
        <f aca="false">B372/B373-1</f>
        <v>0.0122891607031079</v>
      </c>
      <c r="F372" s="19" t="n">
        <f aca="false">C372 - C373</f>
        <v>-0.00690000000000002</v>
      </c>
      <c r="G372" s="20" t="n">
        <f aca="false">D372 - D373</f>
        <v>1.99999999999996E-005</v>
      </c>
    </row>
    <row r="373" customFormat="false" ht="13.8" hidden="false" customHeight="false" outlineLevel="0" collapsed="false">
      <c r="A373" s="15" t="n">
        <v>43973</v>
      </c>
      <c r="B373" s="16" t="n">
        <v>2955.45</v>
      </c>
      <c r="C373" s="17" t="n">
        <v>0.3154</v>
      </c>
      <c r="D373" s="18" t="n">
        <v>0.0036925</v>
      </c>
      <c r="E373" s="19" t="n">
        <f aca="false">B373/B374-1</f>
        <v>0.00235373120660931</v>
      </c>
      <c r="F373" s="19" t="n">
        <f aca="false">C373 - C374</f>
        <v>-0.00840000000000002</v>
      </c>
      <c r="G373" s="20" t="n">
        <f aca="false">D373 - D374</f>
        <v>9.75000000000004E-005</v>
      </c>
    </row>
    <row r="374" customFormat="false" ht="13.8" hidden="false" customHeight="false" outlineLevel="0" collapsed="false">
      <c r="A374" s="15" t="n">
        <v>43972</v>
      </c>
      <c r="B374" s="16" t="n">
        <v>2948.51</v>
      </c>
      <c r="C374" s="17" t="n">
        <v>0.3238</v>
      </c>
      <c r="D374" s="18" t="n">
        <v>0.003595</v>
      </c>
      <c r="E374" s="19" t="n">
        <f aca="false">B374/B375-1</f>
        <v>-0.00777356382567018</v>
      </c>
      <c r="F374" s="19" t="n">
        <f aca="false">C374 - C375</f>
        <v>0.0127</v>
      </c>
      <c r="G374" s="20" t="n">
        <f aca="false">D374 - D375</f>
        <v>1.49999999999994E-005</v>
      </c>
    </row>
    <row r="375" customFormat="false" ht="13.8" hidden="false" customHeight="false" outlineLevel="0" collapsed="false">
      <c r="A375" s="15" t="n">
        <v>43971</v>
      </c>
      <c r="B375" s="16" t="n">
        <v>2971.61</v>
      </c>
      <c r="C375" s="17" t="n">
        <v>0.3111</v>
      </c>
      <c r="D375" s="18" t="n">
        <v>0.00358</v>
      </c>
      <c r="E375" s="19" t="n">
        <f aca="false">B375/B376-1</f>
        <v>0.0166510431278097</v>
      </c>
      <c r="F375" s="19" t="n">
        <f aca="false">C375 - C376</f>
        <v>-0.017</v>
      </c>
      <c r="G375" s="20" t="n">
        <f aca="false">D375 - D376</f>
        <v>-0.0001613</v>
      </c>
    </row>
    <row r="376" customFormat="false" ht="13.8" hidden="false" customHeight="false" outlineLevel="0" collapsed="false">
      <c r="A376" s="15" t="n">
        <v>43970</v>
      </c>
      <c r="B376" s="16" t="n">
        <v>2922.94</v>
      </c>
      <c r="C376" s="17" t="n">
        <v>0.3281</v>
      </c>
      <c r="D376" s="18" t="n">
        <v>0.0037413</v>
      </c>
      <c r="E376" s="19" t="n">
        <f aca="false">B376/B377-1</f>
        <v>-0.0104844088005389</v>
      </c>
      <c r="F376" s="19" t="n">
        <f aca="false">C376 - C377</f>
        <v>0.0104</v>
      </c>
      <c r="G376" s="20" t="n">
        <f aca="false">D376 - D377</f>
        <v>-2.49999999999998E-005</v>
      </c>
    </row>
    <row r="377" customFormat="false" ht="13.8" hidden="false" customHeight="false" outlineLevel="0" collapsed="false">
      <c r="A377" s="15" t="n">
        <v>43969</v>
      </c>
      <c r="B377" s="16" t="n">
        <v>2953.91</v>
      </c>
      <c r="C377" s="17" t="n">
        <v>0.3177</v>
      </c>
      <c r="D377" s="18" t="n">
        <v>0.0037663</v>
      </c>
      <c r="E377" s="19" t="n">
        <f aca="false">B377/B378-1</f>
        <v>0.0315012047351328</v>
      </c>
      <c r="F377" s="19" t="n">
        <f aca="false">C377 - C378</f>
        <v>-0.0274</v>
      </c>
      <c r="G377" s="20" t="n">
        <f aca="false">D377 - D378</f>
        <v>-3.87E-005</v>
      </c>
    </row>
    <row r="378" customFormat="false" ht="13.8" hidden="false" customHeight="false" outlineLevel="0" collapsed="false">
      <c r="A378" s="15" t="n">
        <v>43966</v>
      </c>
      <c r="B378" s="16" t="n">
        <v>2863.7</v>
      </c>
      <c r="C378" s="17" t="n">
        <v>0.3451</v>
      </c>
      <c r="D378" s="18" t="n">
        <v>0.003805</v>
      </c>
      <c r="E378" s="19" t="n">
        <f aca="false">B378/B379-1</f>
        <v>0.003926380368098</v>
      </c>
      <c r="F378" s="19" t="n">
        <f aca="false">C378 - C379</f>
        <v>-0.00390000000000001</v>
      </c>
      <c r="G378" s="20" t="n">
        <f aca="false">D378 - D379</f>
        <v>-5.13000000000002E-005</v>
      </c>
    </row>
    <row r="379" customFormat="false" ht="13.8" hidden="false" customHeight="false" outlineLevel="0" collapsed="false">
      <c r="A379" s="15" t="n">
        <v>43965</v>
      </c>
      <c r="B379" s="16" t="n">
        <v>2852.5</v>
      </c>
      <c r="C379" s="17" t="n">
        <v>0.349</v>
      </c>
      <c r="D379" s="18" t="n">
        <v>0.0038563</v>
      </c>
      <c r="E379" s="19" t="n">
        <f aca="false">B379/B380-1</f>
        <v>0.0115248226950355</v>
      </c>
      <c r="F379" s="19" t="n">
        <f aca="false">C379 - C380</f>
        <v>-0.0161</v>
      </c>
      <c r="G379" s="20" t="n">
        <f aca="false">D379 - D380</f>
        <v>-6.74999999999999E-005</v>
      </c>
    </row>
    <row r="380" customFormat="false" ht="13.8" hidden="false" customHeight="false" outlineLevel="0" collapsed="false">
      <c r="A380" s="15" t="n">
        <v>43964</v>
      </c>
      <c r="B380" s="16" t="n">
        <v>2820</v>
      </c>
      <c r="C380" s="17" t="n">
        <v>0.3651</v>
      </c>
      <c r="D380" s="18" t="n">
        <v>0.0039238</v>
      </c>
      <c r="E380" s="19" t="n">
        <f aca="false">B380/B381-1</f>
        <v>-0.0174626844870598</v>
      </c>
      <c r="F380" s="19" t="n">
        <f aca="false">C380 - C381</f>
        <v>0.0225</v>
      </c>
      <c r="G380" s="20" t="n">
        <f aca="false">D380 - D381</f>
        <v>-0.000316200000000001</v>
      </c>
    </row>
    <row r="381" customFormat="false" ht="13.8" hidden="false" customHeight="false" outlineLevel="0" collapsed="false">
      <c r="A381" s="15" t="n">
        <v>43963</v>
      </c>
      <c r="B381" s="16" t="n">
        <v>2870.12</v>
      </c>
      <c r="C381" s="17" t="n">
        <v>0.3426</v>
      </c>
      <c r="D381" s="18" t="n">
        <v>0.00424</v>
      </c>
      <c r="E381" s="19" t="n">
        <f aca="false">B381/B382-1</f>
        <v>-0.0205438313904285</v>
      </c>
      <c r="F381" s="19" t="n">
        <f aca="false">C381 - C382</f>
        <v>0.0387</v>
      </c>
      <c r="G381" s="20" t="n">
        <f aca="false">D381 - D382</f>
        <v>-9.49999999999987E-005</v>
      </c>
    </row>
    <row r="382" customFormat="false" ht="13.8" hidden="false" customHeight="false" outlineLevel="0" collapsed="false">
      <c r="A382" s="15" t="n">
        <v>43962</v>
      </c>
      <c r="B382" s="16" t="n">
        <v>2930.32</v>
      </c>
      <c r="C382" s="17" t="n">
        <v>0.3039</v>
      </c>
      <c r="D382" s="18" t="n">
        <v>0.004335</v>
      </c>
      <c r="E382" s="19" t="n">
        <f aca="false">B382/B383-1</f>
        <v>0.0170519819935513</v>
      </c>
      <c r="F382" s="19" t="n">
        <f aca="false">C382 - C383</f>
        <v>-0.0362</v>
      </c>
      <c r="G382" s="20" t="n">
        <f aca="false">D382 - D383</f>
        <v>-1.13000000000005E-005</v>
      </c>
    </row>
    <row r="383" customFormat="false" ht="13.8" hidden="false" customHeight="false" outlineLevel="0" collapsed="false">
      <c r="A383" s="15" t="n">
        <v>43958</v>
      </c>
      <c r="B383" s="16" t="n">
        <v>2881.19</v>
      </c>
      <c r="C383" s="17" t="n">
        <v>0.3401</v>
      </c>
      <c r="D383" s="18" t="n">
        <v>0.0043463</v>
      </c>
      <c r="E383" s="19" t="n">
        <f aca="false">B383/B384-1</f>
        <v>0.0115046236158993</v>
      </c>
      <c r="F383" s="19" t="n">
        <f aca="false">C383 - C384</f>
        <v>-0.0167</v>
      </c>
      <c r="G383" s="20" t="n">
        <f aca="false">D383 - D384</f>
        <v>-0.00013</v>
      </c>
    </row>
    <row r="384" customFormat="false" ht="13.8" hidden="false" customHeight="false" outlineLevel="0" collapsed="false">
      <c r="A384" s="15" t="n">
        <v>43957</v>
      </c>
      <c r="B384" s="16" t="n">
        <v>2848.42</v>
      </c>
      <c r="C384" s="17" t="n">
        <v>0.3568</v>
      </c>
      <c r="D384" s="18" t="n">
        <v>0.0044763</v>
      </c>
      <c r="E384" s="19" t="n">
        <f aca="false">B384/B385-1</f>
        <v>-0.00697940343880299</v>
      </c>
      <c r="F384" s="19" t="n">
        <f aca="false">C384 - C385</f>
        <v>0.00159999999999999</v>
      </c>
      <c r="G384" s="20" t="n">
        <f aca="false">D384 - D385</f>
        <v>-0.0002637</v>
      </c>
    </row>
    <row r="385" customFormat="false" ht="13.8" hidden="false" customHeight="false" outlineLevel="0" collapsed="false">
      <c r="A385" s="15" t="n">
        <v>43956</v>
      </c>
      <c r="B385" s="16" t="n">
        <v>2868.44</v>
      </c>
      <c r="C385" s="17" t="n">
        <v>0.3552</v>
      </c>
      <c r="D385" s="18" t="n">
        <v>0.00474</v>
      </c>
      <c r="E385" s="19" t="n">
        <f aca="false">B385/B386-1</f>
        <v>0.00904057353117072</v>
      </c>
      <c r="F385" s="19" t="n">
        <f aca="false">C385 - C386</f>
        <v>-0.0148</v>
      </c>
      <c r="G385" s="20" t="n">
        <f aca="false">D385 - D386</f>
        <v>-0.0002688</v>
      </c>
    </row>
    <row r="386" customFormat="false" ht="13.8" hidden="false" customHeight="false" outlineLevel="0" collapsed="false">
      <c r="A386" s="15" t="n">
        <v>43955</v>
      </c>
      <c r="B386" s="16" t="n">
        <v>2842.74</v>
      </c>
      <c r="C386" s="17" t="n">
        <v>0.37</v>
      </c>
      <c r="D386" s="18" t="n">
        <v>0.0050088</v>
      </c>
      <c r="E386" s="19" t="n">
        <f aca="false">B386/B387-1</f>
        <v>0.00424981718367468</v>
      </c>
      <c r="F386" s="19" t="n">
        <f aca="false">C386 - C387</f>
        <v>-0.00970000000000004</v>
      </c>
      <c r="G386" s="20" t="n">
        <f aca="false">D386 - D387</f>
        <v>-0.0004</v>
      </c>
    </row>
    <row r="387" customFormat="false" ht="13.8" hidden="false" customHeight="false" outlineLevel="0" collapsed="false">
      <c r="A387" s="15" t="n">
        <v>43952</v>
      </c>
      <c r="B387" s="16" t="n">
        <v>2830.71</v>
      </c>
      <c r="C387" s="17" t="n">
        <v>0.3797</v>
      </c>
      <c r="D387" s="18" t="n">
        <v>0.0054088</v>
      </c>
      <c r="E387" s="19" t="n">
        <f aca="false">B387/B388-1</f>
        <v>-0.0280590434791566</v>
      </c>
      <c r="F387" s="19" t="n">
        <f aca="false">C387 - C388</f>
        <v>0.0292</v>
      </c>
      <c r="G387" s="20" t="n">
        <f aca="false">D387 - D388</f>
        <v>-0.0001525</v>
      </c>
    </row>
    <row r="388" customFormat="false" ht="13.8" hidden="false" customHeight="false" outlineLevel="0" collapsed="false">
      <c r="A388" s="15" t="n">
        <v>43951</v>
      </c>
      <c r="B388" s="16" t="n">
        <v>2912.43</v>
      </c>
      <c r="C388" s="17" t="n">
        <v>0.3505</v>
      </c>
      <c r="D388" s="18" t="n">
        <v>0.0055613</v>
      </c>
      <c r="E388" s="19" t="n">
        <f aca="false">B388/B389-1</f>
        <v>-0.00921241975703446</v>
      </c>
      <c r="F388" s="19" t="n">
        <f aca="false">C388 - C389</f>
        <v>0.0172</v>
      </c>
      <c r="G388" s="20" t="n">
        <f aca="false">D388 - D389</f>
        <v>-0.001305</v>
      </c>
    </row>
    <row r="389" customFormat="false" ht="13.8" hidden="false" customHeight="false" outlineLevel="0" collapsed="false">
      <c r="A389" s="15" t="n">
        <v>43950</v>
      </c>
      <c r="B389" s="16" t="n">
        <v>2939.51</v>
      </c>
      <c r="C389" s="17" t="n">
        <v>0.3333</v>
      </c>
      <c r="D389" s="18" t="n">
        <v>0.0068663</v>
      </c>
      <c r="E389" s="19" t="n">
        <f aca="false">B389/B390-1</f>
        <v>0.0265838743587148</v>
      </c>
      <c r="F389" s="19" t="n">
        <f aca="false">C389 - C390</f>
        <v>-0.0204</v>
      </c>
      <c r="G389" s="20" t="n">
        <f aca="false">D389 - D390</f>
        <v>-0.000735</v>
      </c>
    </row>
    <row r="390" customFormat="false" ht="13.8" hidden="false" customHeight="false" outlineLevel="0" collapsed="false">
      <c r="A390" s="15" t="n">
        <v>43949</v>
      </c>
      <c r="B390" s="16" t="n">
        <v>2863.39</v>
      </c>
      <c r="C390" s="17" t="n">
        <v>0.3537</v>
      </c>
      <c r="D390" s="18" t="n">
        <v>0.0076013</v>
      </c>
      <c r="E390" s="19" t="n">
        <f aca="false">B390/B391-1</f>
        <v>-0.00524235012923491</v>
      </c>
      <c r="F390" s="19" t="n">
        <f aca="false">C390 - C391</f>
        <v>0.000400000000000011</v>
      </c>
      <c r="G390" s="20" t="n">
        <f aca="false">D390 - D391</f>
        <v>-0.0008062</v>
      </c>
    </row>
    <row r="391" customFormat="false" ht="13.8" hidden="false" customHeight="false" outlineLevel="0" collapsed="false">
      <c r="A391" s="15" t="n">
        <v>43948</v>
      </c>
      <c r="B391" s="16" t="n">
        <v>2878.48</v>
      </c>
      <c r="C391" s="17" t="n">
        <v>0.3533</v>
      </c>
      <c r="D391" s="18" t="n">
        <v>0.0084075</v>
      </c>
      <c r="E391" s="19" t="n">
        <f aca="false">B391/B392-1</f>
        <v>0.0147140731966977</v>
      </c>
      <c r="F391" s="19" t="n">
        <f aca="false">C391 - C392</f>
        <v>-0.0248</v>
      </c>
      <c r="G391" s="20" t="n">
        <f aca="false">D391 - D392</f>
        <v>-0.0004638</v>
      </c>
    </row>
    <row r="392" customFormat="false" ht="13.8" hidden="false" customHeight="false" outlineLevel="0" collapsed="false">
      <c r="A392" s="15" t="n">
        <v>43945</v>
      </c>
      <c r="B392" s="16" t="n">
        <v>2836.74</v>
      </c>
      <c r="C392" s="17" t="n">
        <v>0.3781</v>
      </c>
      <c r="D392" s="18" t="n">
        <v>0.0088713</v>
      </c>
      <c r="E392" s="19" t="n">
        <f aca="false">B392/B393-1</f>
        <v>0.0139180784902422</v>
      </c>
      <c r="F392" s="19" t="n">
        <f aca="false">C392 - C393</f>
        <v>-0.0305</v>
      </c>
      <c r="G392" s="20" t="n">
        <f aca="false">D392 - D393</f>
        <v>-0.0010425</v>
      </c>
    </row>
    <row r="393" customFormat="false" ht="13.8" hidden="false" customHeight="false" outlineLevel="0" collapsed="false">
      <c r="A393" s="15" t="n">
        <v>43944</v>
      </c>
      <c r="B393" s="16" t="n">
        <v>2797.8</v>
      </c>
      <c r="C393" s="17" t="n">
        <v>0.4086</v>
      </c>
      <c r="D393" s="18" t="n">
        <v>0.0099138</v>
      </c>
      <c r="E393" s="19" t="n">
        <f aca="false">B393/B394-1</f>
        <v>-0.000539418642451106</v>
      </c>
      <c r="F393" s="19" t="n">
        <f aca="false">C393 - C394</f>
        <v>-0.000599999999999989</v>
      </c>
      <c r="G393" s="20" t="n">
        <f aca="false">D393 - D394</f>
        <v>-0.000288699999999999</v>
      </c>
    </row>
    <row r="394" customFormat="false" ht="13.8" hidden="false" customHeight="false" outlineLevel="0" collapsed="false">
      <c r="A394" s="15" t="n">
        <v>43943</v>
      </c>
      <c r="B394" s="16" t="n">
        <v>2799.31</v>
      </c>
      <c r="C394" s="17" t="n">
        <v>0.4092</v>
      </c>
      <c r="D394" s="18" t="n">
        <v>0.0102025</v>
      </c>
      <c r="E394" s="19" t="n">
        <f aca="false">B394/B395-1</f>
        <v>0.0229302481948139</v>
      </c>
      <c r="F394" s="19" t="n">
        <f aca="false">C394 - C395</f>
        <v>-0.0236</v>
      </c>
      <c r="G394" s="20" t="n">
        <f aca="false">D394 - D395</f>
        <v>-0.0002275</v>
      </c>
    </row>
    <row r="395" customFormat="false" ht="13.8" hidden="false" customHeight="false" outlineLevel="0" collapsed="false">
      <c r="A395" s="15" t="n">
        <v>43942</v>
      </c>
      <c r="B395" s="16" t="n">
        <v>2736.56</v>
      </c>
      <c r="C395" s="17" t="n">
        <v>0.4328</v>
      </c>
      <c r="D395" s="18" t="n">
        <v>0.01043</v>
      </c>
      <c r="E395" s="19" t="n">
        <f aca="false">B395/B396-1</f>
        <v>-0.0306748466257668</v>
      </c>
      <c r="F395" s="19" t="n">
        <f aca="false">C395 - C396</f>
        <v>0.0231</v>
      </c>
      <c r="G395" s="20" t="n">
        <f aca="false">D395 - D396</f>
        <v>-0.0005463</v>
      </c>
    </row>
    <row r="396" customFormat="false" ht="13.8" hidden="false" customHeight="false" outlineLevel="0" collapsed="false">
      <c r="A396" s="15" t="n">
        <v>43941</v>
      </c>
      <c r="B396" s="16" t="n">
        <v>2823.16</v>
      </c>
      <c r="C396" s="17" t="n">
        <v>0.4097</v>
      </c>
      <c r="D396" s="18" t="n">
        <v>0.0109763</v>
      </c>
      <c r="E396" s="19" t="n">
        <f aca="false">B396/B397-1</f>
        <v>-0.0178809974396081</v>
      </c>
      <c r="F396" s="19" t="n">
        <f aca="false">C396 - C397</f>
        <v>0.0369</v>
      </c>
      <c r="G396" s="20" t="n">
        <f aca="false">D396 - D397</f>
        <v>-0.000113700000000001</v>
      </c>
    </row>
    <row r="397" customFormat="false" ht="13.8" hidden="false" customHeight="false" outlineLevel="0" collapsed="false">
      <c r="A397" s="15" t="n">
        <v>43938</v>
      </c>
      <c r="B397" s="16" t="n">
        <v>2874.56</v>
      </c>
      <c r="C397" s="17" t="n">
        <v>0.3728</v>
      </c>
      <c r="D397" s="18" t="n">
        <v>0.01109</v>
      </c>
      <c r="E397" s="19" t="n">
        <f aca="false">B397/B398-1</f>
        <v>0.0267935918272579</v>
      </c>
      <c r="F397" s="19" t="n">
        <f aca="false">C397 - C398</f>
        <v>-0.0193</v>
      </c>
      <c r="G397" s="20" t="n">
        <f aca="false">D397 - D398</f>
        <v>-0.000262499999999999</v>
      </c>
    </row>
    <row r="398" customFormat="false" ht="13.8" hidden="false" customHeight="false" outlineLevel="0" collapsed="false">
      <c r="A398" s="15" t="n">
        <v>43937</v>
      </c>
      <c r="B398" s="16" t="n">
        <v>2799.55</v>
      </c>
      <c r="C398" s="17" t="n">
        <v>0.3921</v>
      </c>
      <c r="D398" s="18" t="n">
        <v>0.0113525</v>
      </c>
      <c r="E398" s="19" t="n">
        <f aca="false">B398/B399-1</f>
        <v>0.00581671073810064</v>
      </c>
      <c r="F398" s="19" t="n">
        <f aca="false">C398 - C399</f>
        <v>-0.000700000000000034</v>
      </c>
      <c r="G398" s="20" t="n">
        <f aca="false">D398 - D399</f>
        <v>3.70000000000058E-006</v>
      </c>
    </row>
    <row r="399" customFormat="false" ht="13.8" hidden="false" customHeight="false" outlineLevel="0" collapsed="false">
      <c r="A399" s="15" t="n">
        <v>43936</v>
      </c>
      <c r="B399" s="16" t="n">
        <v>2783.36</v>
      </c>
      <c r="C399" s="17" t="n">
        <v>0.3928</v>
      </c>
      <c r="D399" s="18" t="n">
        <v>0.0113488</v>
      </c>
      <c r="E399" s="19" t="n">
        <f aca="false">B399/B400-1</f>
        <v>-0.0220304561393645</v>
      </c>
      <c r="F399" s="19" t="n">
        <f aca="false">C399 - C400</f>
        <v>0.0282</v>
      </c>
      <c r="G399" s="20" t="n">
        <f aca="false">D399 - D400</f>
        <v>-0.0004125</v>
      </c>
    </row>
    <row r="400" customFormat="false" ht="13.8" hidden="false" customHeight="false" outlineLevel="0" collapsed="false">
      <c r="A400" s="15" t="n">
        <v>43935</v>
      </c>
      <c r="B400" s="16" t="n">
        <v>2846.06</v>
      </c>
      <c r="C400" s="17" t="n">
        <v>0.3646</v>
      </c>
      <c r="D400" s="18" t="n">
        <v>0.0117613</v>
      </c>
      <c r="E400" s="19" t="n">
        <f aca="false">B400/B401-1</f>
        <v>0.0201590066742656</v>
      </c>
      <c r="F400" s="19" t="n">
        <f aca="false">C400 - C401</f>
        <v>-0.0415</v>
      </c>
      <c r="G400" s="20" t="n">
        <f aca="false">D400 - D401</f>
        <v>-0.000427500000000001</v>
      </c>
    </row>
    <row r="401" customFormat="false" ht="13.8" hidden="false" customHeight="false" outlineLevel="0" collapsed="false">
      <c r="A401" s="15" t="n">
        <v>43930</v>
      </c>
      <c r="B401" s="16" t="n">
        <v>2789.82</v>
      </c>
      <c r="C401" s="17" t="n">
        <v>0.4061</v>
      </c>
      <c r="D401" s="18" t="n">
        <v>0.0121888</v>
      </c>
      <c r="E401" s="19" t="n">
        <f aca="false">B401/B402-1</f>
        <v>0.0144873780900225</v>
      </c>
      <c r="F401" s="19" t="n">
        <f aca="false">C401 - C402</f>
        <v>-0.00980000000000003</v>
      </c>
      <c r="G401" s="20" t="n">
        <f aca="false">D401 - D402</f>
        <v>-0.000925</v>
      </c>
    </row>
    <row r="402" customFormat="false" ht="13.8" hidden="false" customHeight="false" outlineLevel="0" collapsed="false">
      <c r="A402" s="15" t="n">
        <v>43929</v>
      </c>
      <c r="B402" s="16" t="n">
        <v>2749.98</v>
      </c>
      <c r="C402" s="17" t="n">
        <v>0.4159</v>
      </c>
      <c r="D402" s="18" t="n">
        <v>0.0131138</v>
      </c>
      <c r="E402" s="19" t="n">
        <f aca="false">B402/B403-1</f>
        <v>0.034056426049387</v>
      </c>
      <c r="F402" s="19" t="n">
        <f aca="false">C402 - C403</f>
        <v>-0.0183</v>
      </c>
      <c r="G402" s="20" t="n">
        <f aca="false">D402 - D403</f>
        <v>-8.5E-005</v>
      </c>
    </row>
    <row r="403" customFormat="false" ht="13.8" hidden="false" customHeight="false" outlineLevel="0" collapsed="false">
      <c r="A403" s="15" t="n">
        <v>43928</v>
      </c>
      <c r="B403" s="16" t="n">
        <v>2659.41</v>
      </c>
      <c r="C403" s="17" t="n">
        <v>0.4342</v>
      </c>
      <c r="D403" s="18" t="n">
        <v>0.0131988</v>
      </c>
      <c r="E403" s="19" t="n">
        <f aca="false">B403/B404-1</f>
        <v>-0.0016030454108602</v>
      </c>
      <c r="F403" s="19" t="n">
        <f aca="false">C403 - C404</f>
        <v>0.00330000000000003</v>
      </c>
      <c r="G403" s="20" t="n">
        <f aca="false">D403 - D404</f>
        <v>-0.000324999999999999</v>
      </c>
    </row>
    <row r="404" customFormat="false" ht="13.8" hidden="false" customHeight="false" outlineLevel="0" collapsed="false">
      <c r="A404" s="15" t="n">
        <v>43927</v>
      </c>
      <c r="B404" s="16" t="n">
        <v>2663.68</v>
      </c>
      <c r="C404" s="17" t="n">
        <v>0.4309</v>
      </c>
      <c r="D404" s="18" t="n">
        <v>0.0135238</v>
      </c>
      <c r="E404" s="19" t="n">
        <f aca="false">B404/B405-1</f>
        <v>0.0703313041207079</v>
      </c>
      <c r="F404" s="19" t="n">
        <f aca="false">C404 - C405</f>
        <v>-0.0175</v>
      </c>
      <c r="G404" s="20" t="n">
        <f aca="false">D404 - D405</f>
        <v>-0.00035</v>
      </c>
    </row>
    <row r="405" customFormat="false" ht="13.8" hidden="false" customHeight="false" outlineLevel="0" collapsed="false">
      <c r="A405" s="15" t="n">
        <v>43924</v>
      </c>
      <c r="B405" s="16" t="n">
        <v>2488.65</v>
      </c>
      <c r="C405" s="17" t="n">
        <v>0.4484</v>
      </c>
      <c r="D405" s="18" t="n">
        <v>0.0138738</v>
      </c>
      <c r="E405" s="19" t="n">
        <f aca="false">B405/B406-1</f>
        <v>-0.0151371245399501</v>
      </c>
      <c r="F405" s="19" t="n">
        <f aca="false">C405 - C406</f>
        <v>-0.0246</v>
      </c>
      <c r="G405" s="20" t="n">
        <f aca="false">D405 - D406</f>
        <v>0.000143799999999998</v>
      </c>
    </row>
    <row r="406" customFormat="false" ht="13.8" hidden="false" customHeight="false" outlineLevel="0" collapsed="false">
      <c r="A406" s="15" t="n">
        <v>43923</v>
      </c>
      <c r="B406" s="16" t="n">
        <v>2526.9</v>
      </c>
      <c r="C406" s="17" t="n">
        <v>0.473</v>
      </c>
      <c r="D406" s="18" t="n">
        <v>0.01373</v>
      </c>
      <c r="E406" s="19" t="n">
        <f aca="false">B406/B407-1</f>
        <v>0.022829386763813</v>
      </c>
      <c r="F406" s="19" t="n">
        <f aca="false">C406 - C407</f>
        <v>-0.0387</v>
      </c>
      <c r="G406" s="20" t="n">
        <f aca="false">D406 - D407</f>
        <v>-0.000634999999999998</v>
      </c>
    </row>
    <row r="407" customFormat="false" ht="13.8" hidden="false" customHeight="false" outlineLevel="0" collapsed="false">
      <c r="A407" s="15" t="n">
        <v>43922</v>
      </c>
      <c r="B407" s="16" t="n">
        <v>2470.5</v>
      </c>
      <c r="C407" s="17" t="n">
        <v>0.5117</v>
      </c>
      <c r="D407" s="18" t="n">
        <v>0.014365</v>
      </c>
      <c r="E407" s="19" t="n">
        <f aca="false">B407/B408-1</f>
        <v>-0.0441423978271216</v>
      </c>
      <c r="F407" s="19" t="n">
        <f aca="false">C407 - C408</f>
        <v>0.0285</v>
      </c>
      <c r="G407" s="20" t="n">
        <f aca="false">D407 - D408</f>
        <v>-0.00014</v>
      </c>
    </row>
    <row r="408" customFormat="false" ht="13.8" hidden="false" customHeight="false" outlineLevel="0" collapsed="false">
      <c r="A408" s="15" t="n">
        <v>43921</v>
      </c>
      <c r="B408" s="16" t="n">
        <v>2584.59</v>
      </c>
      <c r="C408" s="17" t="n">
        <v>0.4832</v>
      </c>
      <c r="D408" s="18" t="n">
        <v>0.014505</v>
      </c>
      <c r="E408" s="19" t="n">
        <f aca="false">B408/B409-1</f>
        <v>-0.0160127919593398</v>
      </c>
      <c r="F408" s="19" t="n">
        <f aca="false">C408 - C409</f>
        <v>-0.0294</v>
      </c>
      <c r="G408" s="20" t="n">
        <f aca="false">D408 - D409</f>
        <v>0.0001712</v>
      </c>
    </row>
    <row r="409" customFormat="false" ht="13.8" hidden="false" customHeight="false" outlineLevel="0" collapsed="false">
      <c r="A409" s="15" t="n">
        <v>43920</v>
      </c>
      <c r="B409" s="16" t="n">
        <v>2626.65</v>
      </c>
      <c r="C409" s="17" t="n">
        <v>0.5126</v>
      </c>
      <c r="D409" s="18" t="n">
        <v>0.0143338</v>
      </c>
      <c r="E409" s="19" t="n">
        <f aca="false">B409/B410-1</f>
        <v>0.0335160359949165</v>
      </c>
      <c r="F409" s="19" t="n">
        <f aca="false">C409 - C410</f>
        <v>-0.0448999999999999</v>
      </c>
      <c r="G409" s="20" t="n">
        <f aca="false">D409 - D410</f>
        <v>-0.000167500000000001</v>
      </c>
    </row>
    <row r="410" customFormat="false" ht="13.8" hidden="false" customHeight="false" outlineLevel="0" collapsed="false">
      <c r="A410" s="15" t="n">
        <v>43917</v>
      </c>
      <c r="B410" s="16" t="n">
        <v>2541.47</v>
      </c>
      <c r="C410" s="17" t="n">
        <v>0.5575</v>
      </c>
      <c r="D410" s="18" t="n">
        <v>0.0145013</v>
      </c>
      <c r="E410" s="19" t="n">
        <f aca="false">B410/B411-1</f>
        <v>-0.0336873163071707</v>
      </c>
      <c r="F410" s="19" t="n">
        <f aca="false">C410 - C411</f>
        <v>0.0596</v>
      </c>
      <c r="G410" s="20" t="n">
        <f aca="false">D410 - D411</f>
        <v>0.000755</v>
      </c>
    </row>
    <row r="411" customFormat="false" ht="13.8" hidden="false" customHeight="false" outlineLevel="0" collapsed="false">
      <c r="A411" s="15" t="n">
        <v>43916</v>
      </c>
      <c r="B411" s="16" t="n">
        <v>2630.07</v>
      </c>
      <c r="C411" s="17" t="n">
        <v>0.4979</v>
      </c>
      <c r="D411" s="18" t="n">
        <v>0.0137463</v>
      </c>
      <c r="E411" s="19" t="n">
        <f aca="false">B411/B412-1</f>
        <v>0.0624141608363362</v>
      </c>
      <c r="F411" s="19" t="n">
        <f aca="false">C411 - C412</f>
        <v>-0.0406</v>
      </c>
      <c r="G411" s="20" t="n">
        <f aca="false">D411 - D412</f>
        <v>0.0010763</v>
      </c>
    </row>
    <row r="412" customFormat="false" ht="13.8" hidden="false" customHeight="false" outlineLevel="0" collapsed="false">
      <c r="A412" s="15" t="n">
        <v>43915</v>
      </c>
      <c r="B412" s="16" t="n">
        <v>2475.56</v>
      </c>
      <c r="C412" s="17" t="n">
        <v>0.5385</v>
      </c>
      <c r="D412" s="18" t="n">
        <v>0.01267</v>
      </c>
      <c r="E412" s="19" t="n">
        <f aca="false">B412/B413-1</f>
        <v>0.0115350197970849</v>
      </c>
      <c r="F412" s="19" t="n">
        <f aca="false">C412 - C413</f>
        <v>0.0174</v>
      </c>
      <c r="G412" s="20" t="n">
        <f aca="false">D412 - D413</f>
        <v>0.000346200000000001</v>
      </c>
    </row>
    <row r="413" customFormat="false" ht="13.8" hidden="false" customHeight="false" outlineLevel="0" collapsed="false">
      <c r="A413" s="15" t="n">
        <v>43914</v>
      </c>
      <c r="B413" s="16" t="n">
        <v>2447.33</v>
      </c>
      <c r="C413" s="17" t="n">
        <v>0.5211</v>
      </c>
      <c r="D413" s="18" t="n">
        <v>0.0123238</v>
      </c>
      <c r="E413" s="19" t="n">
        <f aca="false">B413/B414-1</f>
        <v>0.0938276571019934</v>
      </c>
      <c r="F413" s="19" t="n">
        <f aca="false">C413 - C414</f>
        <v>-0.0453</v>
      </c>
      <c r="G413" s="20" t="n">
        <f aca="false">D413 - D414</f>
        <v>0.000167499999999999</v>
      </c>
    </row>
    <row r="414" customFormat="false" ht="13.8" hidden="false" customHeight="false" outlineLevel="0" collapsed="false">
      <c r="A414" s="15" t="n">
        <v>43913</v>
      </c>
      <c r="B414" s="16" t="n">
        <v>2237.4</v>
      </c>
      <c r="C414" s="17" t="n">
        <v>0.5664</v>
      </c>
      <c r="D414" s="18" t="n">
        <v>0.0121563</v>
      </c>
      <c r="E414" s="19" t="n">
        <f aca="false">B414/B415-1</f>
        <v>-0.0292938583551706</v>
      </c>
      <c r="F414" s="19" t="n">
        <f aca="false">C414 - C415</f>
        <v>-0.0895</v>
      </c>
      <c r="G414" s="20" t="n">
        <f aca="false">D414 - D415</f>
        <v>0.000115000000000001</v>
      </c>
    </row>
    <row r="415" customFormat="false" ht="13.8" hidden="false" customHeight="false" outlineLevel="0" collapsed="false">
      <c r="A415" s="15" t="n">
        <v>43910</v>
      </c>
      <c r="B415" s="16" t="n">
        <v>2304.92</v>
      </c>
      <c r="C415" s="17" t="n">
        <v>0.6559</v>
      </c>
      <c r="D415" s="18" t="n">
        <v>0.0120413</v>
      </c>
      <c r="E415" s="19" t="n">
        <f aca="false">B415/B416-1</f>
        <v>-0.0433595225347494</v>
      </c>
      <c r="F415" s="19" t="n">
        <f aca="false">C415 - C416</f>
        <v>-0.0387999999999999</v>
      </c>
      <c r="G415" s="20" t="n">
        <f aca="false">D415 - D416</f>
        <v>8.99999999999998E-005</v>
      </c>
    </row>
    <row r="416" customFormat="false" ht="13.8" hidden="false" customHeight="false" outlineLevel="0" collapsed="false">
      <c r="A416" s="15" t="n">
        <v>43909</v>
      </c>
      <c r="B416" s="16" t="n">
        <v>2409.39</v>
      </c>
      <c r="C416" s="17" t="n">
        <v>0.6947</v>
      </c>
      <c r="D416" s="18" t="n">
        <v>0.0119513</v>
      </c>
      <c r="E416" s="19" t="n">
        <f aca="false">B416/B417-1</f>
        <v>0.00470789374921821</v>
      </c>
      <c r="F416" s="19" t="n">
        <f aca="false">C416 - C417</f>
        <v>-0.0351</v>
      </c>
      <c r="G416" s="20" t="n">
        <f aca="false">D416 - D417</f>
        <v>0.000793800000000001</v>
      </c>
    </row>
    <row r="417" customFormat="false" ht="13.8" hidden="false" customHeight="false" outlineLevel="0" collapsed="false">
      <c r="A417" s="15" t="n">
        <v>43908</v>
      </c>
      <c r="B417" s="16" t="n">
        <v>2398.1</v>
      </c>
      <c r="C417" s="17" t="n">
        <v>0.7298</v>
      </c>
      <c r="D417" s="18" t="n">
        <v>0.0111575</v>
      </c>
      <c r="E417" s="19" t="n">
        <f aca="false">B417/B418-1</f>
        <v>-0.0518308233070668</v>
      </c>
      <c r="F417" s="19" t="n">
        <f aca="false">C417 - C418</f>
        <v>0.0770999999999999</v>
      </c>
      <c r="G417" s="20" t="n">
        <f aca="false">D417 - D418</f>
        <v>0.000638699999999999</v>
      </c>
    </row>
    <row r="418" customFormat="false" ht="13.8" hidden="false" customHeight="false" outlineLevel="0" collapsed="false">
      <c r="A418" s="15" t="n">
        <v>43907</v>
      </c>
      <c r="B418" s="16" t="n">
        <v>2529.19</v>
      </c>
      <c r="C418" s="17" t="n">
        <v>0.6527</v>
      </c>
      <c r="D418" s="18" t="n">
        <v>0.0105188</v>
      </c>
      <c r="E418" s="19" t="n">
        <f aca="false">B418/B419-1</f>
        <v>0.0599548222435491</v>
      </c>
      <c r="F418" s="19" t="n">
        <f aca="false">C418 - C419</f>
        <v>-0.0243</v>
      </c>
      <c r="G418" s="20" t="n">
        <f aca="false">D418 - D419</f>
        <v>0.001625</v>
      </c>
    </row>
    <row r="419" customFormat="false" ht="13.8" hidden="false" customHeight="false" outlineLevel="0" collapsed="false">
      <c r="A419" s="15" t="n">
        <v>43906</v>
      </c>
      <c r="B419" s="16" t="n">
        <v>2386.13</v>
      </c>
      <c r="C419" s="17" t="n">
        <v>0.677</v>
      </c>
      <c r="D419" s="18" t="n">
        <v>0.0088938</v>
      </c>
      <c r="E419" s="19" t="n">
        <f aca="false">B419/B420-1</f>
        <v>-0.119840502836571</v>
      </c>
      <c r="F419" s="19" t="n">
        <f aca="false">C419 - C420</f>
        <v>0.1939</v>
      </c>
      <c r="G419" s="20" t="n">
        <f aca="false">D419 - D420</f>
        <v>0.000462500000000001</v>
      </c>
    </row>
    <row r="420" customFormat="false" ht="13.8" hidden="false" customHeight="false" outlineLevel="0" collapsed="false">
      <c r="A420" s="15" t="n">
        <v>43903</v>
      </c>
      <c r="B420" s="16" t="n">
        <v>2711.02</v>
      </c>
      <c r="C420" s="17" t="n">
        <v>0.4831</v>
      </c>
      <c r="D420" s="18" t="n">
        <v>0.0084313</v>
      </c>
      <c r="E420" s="19" t="n">
        <f aca="false">B420/B421-1</f>
        <v>0.0928711945304439</v>
      </c>
      <c r="F420" s="19" t="n">
        <f aca="false">C420 - C421</f>
        <v>-0.0893</v>
      </c>
      <c r="G420" s="20" t="n">
        <f aca="false">D420 - D421</f>
        <v>0.0010263</v>
      </c>
    </row>
    <row r="421" customFormat="false" ht="13.8" hidden="false" customHeight="false" outlineLevel="0" collapsed="false">
      <c r="A421" s="15" t="n">
        <v>43902</v>
      </c>
      <c r="B421" s="16" t="n">
        <v>2480.64</v>
      </c>
      <c r="C421" s="17" t="n">
        <v>0.5724</v>
      </c>
      <c r="D421" s="18" t="n">
        <v>0.007405</v>
      </c>
      <c r="E421" s="19" t="n">
        <f aca="false">B421/B422-1</f>
        <v>-0.0951126804747975</v>
      </c>
      <c r="F421" s="19" t="n">
        <f aca="false">C421 - C422</f>
        <v>0.1287</v>
      </c>
      <c r="G421" s="20" t="n">
        <f aca="false">D421 - D422</f>
        <v>-0.00032</v>
      </c>
    </row>
    <row r="422" customFormat="false" ht="13.8" hidden="false" customHeight="false" outlineLevel="0" collapsed="false">
      <c r="A422" s="15" t="n">
        <v>43901</v>
      </c>
      <c r="B422" s="16" t="n">
        <v>2741.38</v>
      </c>
      <c r="C422" s="17" t="n">
        <v>0.4437</v>
      </c>
      <c r="D422" s="18" t="n">
        <v>0.007725</v>
      </c>
      <c r="E422" s="19" t="n">
        <f aca="false">B422/B423-1</f>
        <v>-0.048868410917935</v>
      </c>
      <c r="F422" s="19" t="n">
        <f aca="false">C422 - C423</f>
        <v>0.0493</v>
      </c>
      <c r="G422" s="20" t="n">
        <f aca="false">D422 - D423</f>
        <v>-0.0001163</v>
      </c>
    </row>
    <row r="423" customFormat="false" ht="13.8" hidden="false" customHeight="false" outlineLevel="0" collapsed="false">
      <c r="A423" s="15" t="n">
        <v>43900</v>
      </c>
      <c r="B423" s="16" t="n">
        <v>2882.23</v>
      </c>
      <c r="C423" s="17" t="n">
        <v>0.3944</v>
      </c>
      <c r="D423" s="18" t="n">
        <v>0.0078413</v>
      </c>
      <c r="E423" s="19" t="n">
        <f aca="false">B423/B424-1</f>
        <v>0.0493963357800302</v>
      </c>
      <c r="F423" s="19" t="n">
        <f aca="false">C423 - C424</f>
        <v>-0.0361</v>
      </c>
      <c r="G423" s="20" t="n">
        <f aca="false">D423 - D424</f>
        <v>0.00016</v>
      </c>
    </row>
    <row r="424" customFormat="false" ht="13.8" hidden="false" customHeight="false" outlineLevel="0" collapsed="false">
      <c r="A424" s="15" t="n">
        <v>43899</v>
      </c>
      <c r="B424" s="16" t="n">
        <v>2746.56</v>
      </c>
      <c r="C424" s="17" t="n">
        <v>0.4305</v>
      </c>
      <c r="D424" s="18" t="n">
        <v>0.0076813</v>
      </c>
      <c r="E424" s="19" t="n">
        <f aca="false">B424/B425-1</f>
        <v>-0.0759696807597977</v>
      </c>
      <c r="F424" s="19" t="n">
        <f aca="false">C424 - C425</f>
        <v>0.0759</v>
      </c>
      <c r="G424" s="20" t="n">
        <f aca="false">D424 - D425</f>
        <v>-0.0012787</v>
      </c>
    </row>
    <row r="425" customFormat="false" ht="13.8" hidden="false" customHeight="false" outlineLevel="0" collapsed="false">
      <c r="A425" s="15" t="n">
        <v>43896</v>
      </c>
      <c r="B425" s="16" t="n">
        <v>2972.37</v>
      </c>
      <c r="C425" s="17" t="n">
        <v>0.3546</v>
      </c>
      <c r="D425" s="18" t="n">
        <v>0.00896</v>
      </c>
      <c r="E425" s="19" t="n">
        <f aca="false">B425/B426-1</f>
        <v>-0.0170539097997977</v>
      </c>
      <c r="F425" s="19" t="n">
        <f aca="false">C425 - C426</f>
        <v>0.0289</v>
      </c>
      <c r="G425" s="20" t="n">
        <f aca="false">D425 - D426</f>
        <v>-0.0010288</v>
      </c>
    </row>
    <row r="426" customFormat="false" ht="13.8" hidden="false" customHeight="false" outlineLevel="0" collapsed="false">
      <c r="A426" s="15" t="n">
        <v>43895</v>
      </c>
      <c r="B426" s="16" t="n">
        <v>3023.94</v>
      </c>
      <c r="C426" s="17" t="n">
        <v>0.3257</v>
      </c>
      <c r="D426" s="18" t="n">
        <v>0.0099888</v>
      </c>
      <c r="E426" s="19" t="n">
        <f aca="false">B426/B427-1</f>
        <v>-0.0339220221588948</v>
      </c>
      <c r="F426" s="19" t="n">
        <f aca="false">C426 - C427</f>
        <v>0.0506</v>
      </c>
      <c r="G426" s="20" t="n">
        <f aca="false">D426 - D427</f>
        <v>-1.75000000000002E-005</v>
      </c>
    </row>
    <row r="427" customFormat="false" ht="13.8" hidden="false" customHeight="false" outlineLevel="0" collapsed="false">
      <c r="A427" s="15" t="n">
        <v>43894</v>
      </c>
      <c r="B427" s="16" t="n">
        <v>3130.12</v>
      </c>
      <c r="C427" s="17" t="n">
        <v>0.2751</v>
      </c>
      <c r="D427" s="18" t="n">
        <v>0.0100063</v>
      </c>
      <c r="E427" s="19" t="n">
        <f aca="false">B427/B428-1</f>
        <v>0.0422025924211802</v>
      </c>
      <c r="F427" s="19" t="n">
        <f aca="false">C427 - C428</f>
        <v>-0.0266</v>
      </c>
      <c r="G427" s="20" t="n">
        <f aca="false">D427 - D428</f>
        <v>-0.0031362</v>
      </c>
    </row>
    <row r="428" customFormat="false" ht="13.8" hidden="false" customHeight="false" outlineLevel="0" collapsed="false">
      <c r="A428" s="15" t="n">
        <v>43893</v>
      </c>
      <c r="B428" s="16" t="n">
        <v>3003.37</v>
      </c>
      <c r="C428" s="17" t="n">
        <v>0.3017</v>
      </c>
      <c r="D428" s="18" t="n">
        <v>0.0131425</v>
      </c>
      <c r="E428" s="19" t="n">
        <f aca="false">B428/B429-1</f>
        <v>-0.028107940185682</v>
      </c>
      <c r="F428" s="19" t="n">
        <f aca="false">C428 - C429</f>
        <v>0.0247</v>
      </c>
      <c r="G428" s="20" t="n">
        <f aca="false">D428 - D429</f>
        <v>0.000605</v>
      </c>
    </row>
    <row r="429" customFormat="false" ht="13.8" hidden="false" customHeight="false" outlineLevel="0" collapsed="false">
      <c r="A429" s="15" t="n">
        <v>43892</v>
      </c>
      <c r="B429" s="16" t="n">
        <v>3090.23</v>
      </c>
      <c r="C429" s="17" t="n">
        <v>0.277</v>
      </c>
      <c r="D429" s="18" t="n">
        <v>0.0125375</v>
      </c>
      <c r="E429" s="19" t="n">
        <f aca="false">B429/B430-1</f>
        <v>0.0460392252438884</v>
      </c>
      <c r="F429" s="19" t="n">
        <f aca="false">C429 - C430</f>
        <v>-0.0215</v>
      </c>
      <c r="G429" s="20" t="n">
        <f aca="false">D429 - D430</f>
        <v>-0.00209</v>
      </c>
    </row>
    <row r="430" customFormat="false" ht="13.8" hidden="false" customHeight="false" outlineLevel="0" collapsed="false">
      <c r="A430" s="15" t="n">
        <v>43889</v>
      </c>
      <c r="B430" s="16" t="n">
        <v>2954.22</v>
      </c>
      <c r="C430" s="17" t="n">
        <v>0.2985</v>
      </c>
      <c r="D430" s="18" t="n">
        <v>0.0146275</v>
      </c>
      <c r="E430" s="19" t="n">
        <f aca="false">B430/B431-1</f>
        <v>-0.00823832735769259</v>
      </c>
      <c r="F430" s="19" t="n">
        <f aca="false">C430 - C431</f>
        <v>-0.000700000000000034</v>
      </c>
      <c r="G430" s="20" t="n">
        <f aca="false">D430 - D431</f>
        <v>-0.0011763</v>
      </c>
    </row>
    <row r="431" customFormat="false" ht="13.8" hidden="false" customHeight="false" outlineLevel="0" collapsed="false">
      <c r="A431" s="15" t="n">
        <v>43888</v>
      </c>
      <c r="B431" s="16" t="n">
        <v>2978.76</v>
      </c>
      <c r="C431" s="17" t="n">
        <v>0.2992</v>
      </c>
      <c r="D431" s="18" t="n">
        <v>0.0158038</v>
      </c>
      <c r="E431" s="19" t="n">
        <f aca="false">B431/B432-1</f>
        <v>-0.0441632786653787</v>
      </c>
      <c r="F431" s="19" t="n">
        <f aca="false">C431 - C432</f>
        <v>0.0622</v>
      </c>
      <c r="G431" s="20" t="n">
        <f aca="false">D431 - D432</f>
        <v>-0.000328699999999998</v>
      </c>
    </row>
    <row r="432" customFormat="false" ht="13.8" hidden="false" customHeight="false" outlineLevel="0" collapsed="false">
      <c r="A432" s="15" t="n">
        <v>43887</v>
      </c>
      <c r="B432" s="16" t="n">
        <v>3116.39</v>
      </c>
      <c r="C432" s="17" t="n">
        <v>0.237</v>
      </c>
      <c r="D432" s="18" t="n">
        <v>0.0161325</v>
      </c>
      <c r="E432" s="19" t="n">
        <f aca="false">B432/B433-1</f>
        <v>-0.00377851870558565</v>
      </c>
      <c r="F432" s="19" t="n">
        <f aca="false">C432 - C433</f>
        <v>-0.00159999999999999</v>
      </c>
      <c r="G432" s="20" t="n">
        <f aca="false">D432 - D433</f>
        <v>-0.000243800000000002</v>
      </c>
    </row>
    <row r="433" customFormat="false" ht="13.8" hidden="false" customHeight="false" outlineLevel="0" collapsed="false">
      <c r="A433" s="15" t="n">
        <v>43886</v>
      </c>
      <c r="B433" s="16" t="n">
        <v>3128.21</v>
      </c>
      <c r="C433" s="17" t="n">
        <v>0.2386</v>
      </c>
      <c r="D433" s="18" t="n">
        <v>0.0163763</v>
      </c>
      <c r="E433" s="19" t="n">
        <f aca="false">B433/B434-1</f>
        <v>-0.0302800157475921</v>
      </c>
      <c r="F433" s="19" t="n">
        <f aca="false">C433 - C434</f>
        <v>0.0194</v>
      </c>
      <c r="G433" s="20" t="n">
        <f aca="false">D433 - D434</f>
        <v>-8.99999999999998E-005</v>
      </c>
    </row>
    <row r="434" customFormat="false" ht="13.8" hidden="false" customHeight="false" outlineLevel="0" collapsed="false">
      <c r="A434" s="15" t="n">
        <v>43885</v>
      </c>
      <c r="B434" s="16" t="n">
        <v>3225.89</v>
      </c>
      <c r="C434" s="17" t="n">
        <v>0.2192</v>
      </c>
      <c r="D434" s="18" t="n">
        <v>0.0164663</v>
      </c>
      <c r="E434" s="19" t="n">
        <f aca="false">B434/B435-1</f>
        <v>-0.0335135944873044</v>
      </c>
      <c r="F434" s="19" t="n">
        <f aca="false">C434 - C435</f>
        <v>0.0431</v>
      </c>
      <c r="G434" s="20" t="n">
        <f aca="false">D434 - D435</f>
        <v>-0.000326199999999999</v>
      </c>
    </row>
    <row r="435" customFormat="false" ht="13.8" hidden="false" customHeight="false" outlineLevel="0" collapsed="false">
      <c r="A435" s="15" t="n">
        <v>43882</v>
      </c>
      <c r="B435" s="16" t="n">
        <v>3337.75</v>
      </c>
      <c r="C435" s="17" t="n">
        <v>0.1761</v>
      </c>
      <c r="D435" s="18" t="n">
        <v>0.0167925</v>
      </c>
      <c r="E435" s="19" t="n">
        <f aca="false">B435/B436-1</f>
        <v>-0.0105181087562959</v>
      </c>
      <c r="F435" s="19" t="n">
        <f aca="false">C435 - C436</f>
        <v>0.0101</v>
      </c>
      <c r="G435" s="20" t="n">
        <f aca="false">D435 - D436</f>
        <v>-3.50000000000003E-005</v>
      </c>
    </row>
    <row r="436" customFormat="false" ht="13.8" hidden="false" customHeight="false" outlineLevel="0" collapsed="false">
      <c r="A436" s="15" t="n">
        <v>43881</v>
      </c>
      <c r="B436" s="16" t="n">
        <v>3373.23</v>
      </c>
      <c r="C436" s="17" t="n">
        <v>0.166</v>
      </c>
      <c r="D436" s="18" t="n">
        <v>0.0168275</v>
      </c>
      <c r="E436" s="19" t="n">
        <f aca="false">B436/B437-1</f>
        <v>-0.00381554272551421</v>
      </c>
      <c r="F436" s="19" t="n">
        <f aca="false">C436 - C437</f>
        <v>0.0078</v>
      </c>
      <c r="G436" s="20" t="n">
        <f aca="false">D436 - D437</f>
        <v>-0.000132500000000004</v>
      </c>
    </row>
    <row r="437" customFormat="false" ht="13.8" hidden="false" customHeight="false" outlineLevel="0" collapsed="false">
      <c r="A437" s="15" t="n">
        <v>43880</v>
      </c>
      <c r="B437" s="16" t="n">
        <v>3386.15</v>
      </c>
      <c r="C437" s="17" t="n">
        <v>0.1582</v>
      </c>
      <c r="D437" s="18" t="n">
        <v>0.01696</v>
      </c>
      <c r="E437" s="19" t="n">
        <f aca="false">B437/B438-1</f>
        <v>0.00470582650157714</v>
      </c>
      <c r="F437" s="19" t="n">
        <f aca="false">C437 - C438</f>
        <v>-0.0028</v>
      </c>
      <c r="G437" s="20" t="n">
        <f aca="false">D437 - D438</f>
        <v>1.37000000000019E-005</v>
      </c>
    </row>
    <row r="438" customFormat="false" ht="13.8" hidden="false" customHeight="false" outlineLevel="0" collapsed="false">
      <c r="A438" s="15" t="n">
        <v>43879</v>
      </c>
      <c r="B438" s="16" t="n">
        <v>3370.29</v>
      </c>
      <c r="C438" s="17" t="n">
        <v>0.161</v>
      </c>
      <c r="D438" s="18" t="n">
        <v>0.0169463</v>
      </c>
      <c r="E438" s="19" t="n">
        <f aca="false">B438/B439-1</f>
        <v>-0.00291998011928429</v>
      </c>
      <c r="F438" s="19" t="n">
        <f aca="false">C438 - C439</f>
        <v>0.00600000000000001</v>
      </c>
      <c r="G438" s="20" t="n">
        <f aca="false">D438 - D439</f>
        <v>2.88000000000024E-005</v>
      </c>
    </row>
    <row r="439" customFormat="false" ht="13.8" hidden="false" customHeight="false" outlineLevel="0" collapsed="false">
      <c r="A439" s="15" t="n">
        <v>43875</v>
      </c>
      <c r="B439" s="16" t="n">
        <v>3380.16</v>
      </c>
      <c r="C439" s="17" t="n">
        <v>0.155</v>
      </c>
      <c r="D439" s="18" t="n">
        <v>0.0169175</v>
      </c>
      <c r="E439" s="19" t="n">
        <f aca="false">B439/B440-1</f>
        <v>0.00184354197170067</v>
      </c>
      <c r="F439" s="19" t="n">
        <f aca="false">C439 - C440</f>
        <v>-0.0018</v>
      </c>
      <c r="G439" s="20" t="n">
        <f aca="false">D439 - D440</f>
        <v>1.19999999999981E-006</v>
      </c>
    </row>
    <row r="440" customFormat="false" ht="13.8" hidden="false" customHeight="false" outlineLevel="0" collapsed="false">
      <c r="A440" s="15" t="n">
        <v>43874</v>
      </c>
      <c r="B440" s="16" t="n">
        <v>3373.94</v>
      </c>
      <c r="C440" s="17" t="n">
        <v>0.1568</v>
      </c>
      <c r="D440" s="18" t="n">
        <v>0.0169163</v>
      </c>
      <c r="E440" s="19" t="n">
        <f aca="false">B440/B441-1</f>
        <v>-0.0016304428235363</v>
      </c>
      <c r="F440" s="19" t="n">
        <f aca="false">C440 - C441</f>
        <v>0.00319999999999998</v>
      </c>
      <c r="G440" s="20" t="n">
        <f aca="false">D440 - D441</f>
        <v>-0.000121200000000002</v>
      </c>
    </row>
    <row r="441" customFormat="false" ht="13.8" hidden="false" customHeight="false" outlineLevel="0" collapsed="false">
      <c r="A441" s="15" t="n">
        <v>43873</v>
      </c>
      <c r="B441" s="16" t="n">
        <v>3379.45</v>
      </c>
      <c r="C441" s="17" t="n">
        <v>0.1536</v>
      </c>
      <c r="D441" s="18" t="n">
        <v>0.0170375</v>
      </c>
      <c r="E441" s="19" t="n">
        <f aca="false">B441/B442-1</f>
        <v>0.00646266100811554</v>
      </c>
      <c r="F441" s="19" t="n">
        <f aca="false">C441 - C442</f>
        <v>-0.0078</v>
      </c>
      <c r="G441" s="20" t="n">
        <f aca="false">D441 - D442</f>
        <v>-3.50000000000003E-005</v>
      </c>
    </row>
    <row r="442" customFormat="false" ht="13.8" hidden="false" customHeight="false" outlineLevel="0" collapsed="false">
      <c r="A442" s="15" t="n">
        <v>43872</v>
      </c>
      <c r="B442" s="16" t="n">
        <v>3357.75</v>
      </c>
      <c r="C442" s="17" t="n">
        <v>0.1614</v>
      </c>
      <c r="D442" s="18" t="n">
        <v>0.0170725</v>
      </c>
      <c r="E442" s="19" t="n">
        <f aca="false">B442/B443-1</f>
        <v>0.00168849881715571</v>
      </c>
      <c r="F442" s="19" t="n">
        <f aca="false">C442 - C443</f>
        <v>0.000100000000000017</v>
      </c>
      <c r="G442" s="20" t="n">
        <f aca="false">D442 - D443</f>
        <v>-5.87999999999977E-005</v>
      </c>
    </row>
    <row r="443" customFormat="false" ht="13.8" hidden="false" customHeight="false" outlineLevel="0" collapsed="false">
      <c r="A443" s="15" t="n">
        <v>43871</v>
      </c>
      <c r="B443" s="16" t="n">
        <v>3352.09</v>
      </c>
      <c r="C443" s="17" t="n">
        <v>0.1613</v>
      </c>
      <c r="D443" s="18" t="n">
        <v>0.0171313</v>
      </c>
      <c r="E443" s="19" t="n">
        <f aca="false">B443/B444-1</f>
        <v>0.00732635956859218</v>
      </c>
      <c r="F443" s="19" t="n">
        <f aca="false">C443 - C444</f>
        <v>-0.00160000000000002</v>
      </c>
      <c r="G443" s="20" t="n">
        <f aca="false">D443 - D444</f>
        <v>-0.000177500000000001</v>
      </c>
    </row>
    <row r="444" customFormat="false" ht="13.8" hidden="false" customHeight="false" outlineLevel="0" collapsed="false">
      <c r="A444" s="15" t="n">
        <v>43868</v>
      </c>
      <c r="B444" s="16" t="n">
        <v>3327.71</v>
      </c>
      <c r="C444" s="17" t="n">
        <v>0.1629</v>
      </c>
      <c r="D444" s="18" t="n">
        <v>0.0173088</v>
      </c>
      <c r="E444" s="19" t="n">
        <f aca="false">B444/B445-1</f>
        <v>-0.00540083328850083</v>
      </c>
      <c r="F444" s="19" t="n">
        <f aca="false">C444 - C445</f>
        <v>0.004</v>
      </c>
      <c r="G444" s="20" t="n">
        <f aca="false">D444 - D445</f>
        <v>-3.25000000000013E-005</v>
      </c>
    </row>
    <row r="445" customFormat="false" ht="13.8" hidden="false" customHeight="false" outlineLevel="0" collapsed="false">
      <c r="A445" s="15" t="n">
        <v>43867</v>
      </c>
      <c r="B445" s="16" t="n">
        <v>3345.78</v>
      </c>
      <c r="C445" s="17" t="n">
        <v>0.1589</v>
      </c>
      <c r="D445" s="18" t="n">
        <v>0.0173413</v>
      </c>
      <c r="E445" s="19" t="n">
        <f aca="false">B445/B446-1</f>
        <v>0.00332564646189004</v>
      </c>
      <c r="F445" s="19" t="n">
        <f aca="false">C445 - C446</f>
        <v>-0.00220000000000001</v>
      </c>
      <c r="G445" s="20" t="n">
        <f aca="false">D445 - D446</f>
        <v>-7.49999999999987E-005</v>
      </c>
    </row>
    <row r="446" customFormat="false" ht="13.8" hidden="false" customHeight="false" outlineLevel="0" collapsed="false">
      <c r="A446" s="15" t="n">
        <v>43866</v>
      </c>
      <c r="B446" s="16" t="n">
        <v>3334.69</v>
      </c>
      <c r="C446" s="17" t="n">
        <v>0.1611</v>
      </c>
      <c r="D446" s="18" t="n">
        <v>0.0174163</v>
      </c>
      <c r="E446" s="19" t="n">
        <f aca="false">B446/B447-1</f>
        <v>0.0112506406193613</v>
      </c>
      <c r="F446" s="19" t="n">
        <f aca="false">C446 - C447</f>
        <v>-0.00589999999999999</v>
      </c>
      <c r="G446" s="20" t="n">
        <f aca="false">D446 - D447</f>
        <v>4.25000000000009E-005</v>
      </c>
    </row>
    <row r="447" customFormat="false" ht="13.8" hidden="false" customHeight="false" outlineLevel="0" collapsed="false">
      <c r="A447" s="15" t="n">
        <v>43865</v>
      </c>
      <c r="B447" s="16" t="n">
        <v>3297.59</v>
      </c>
      <c r="C447" s="17" t="n">
        <v>0.167</v>
      </c>
      <c r="D447" s="18" t="n">
        <v>0.0173738</v>
      </c>
      <c r="E447" s="19" t="n">
        <f aca="false">B447/B448-1</f>
        <v>0.014980362705145</v>
      </c>
      <c r="F447" s="19" t="n">
        <f aca="false">C447 - C448</f>
        <v>-0.0134</v>
      </c>
      <c r="G447" s="20" t="n">
        <f aca="false">D447 - D448</f>
        <v>-3.62000000000036E-005</v>
      </c>
    </row>
    <row r="448" customFormat="false" ht="13.8" hidden="false" customHeight="false" outlineLevel="0" collapsed="false">
      <c r="A448" s="15" t="n">
        <v>43864</v>
      </c>
      <c r="B448" s="16" t="n">
        <v>3248.92</v>
      </c>
      <c r="C448" s="17" t="n">
        <v>0.1804</v>
      </c>
      <c r="D448" s="18" t="n">
        <v>0.01741</v>
      </c>
      <c r="E448" s="19" t="n">
        <f aca="false">B448/B449-1</f>
        <v>0.00725464421240618</v>
      </c>
      <c r="F448" s="19" t="n">
        <f aca="false">C448 - C449</f>
        <v>-0.00590000000000002</v>
      </c>
      <c r="G448" s="20" t="n">
        <f aca="false">D448 - D449</f>
        <v>-0.000101299999999999</v>
      </c>
    </row>
    <row r="449" customFormat="false" ht="13.8" hidden="false" customHeight="false" outlineLevel="0" collapsed="false">
      <c r="A449" s="15" t="n">
        <v>43861</v>
      </c>
      <c r="B449" s="16" t="n">
        <v>3225.52</v>
      </c>
      <c r="C449" s="17" t="n">
        <v>0.1863</v>
      </c>
      <c r="D449" s="18" t="n">
        <v>0.0175113</v>
      </c>
      <c r="E449" s="19" t="n">
        <f aca="false">B449/B450-1</f>
        <v>-0.0177058526156788</v>
      </c>
      <c r="F449" s="19" t="n">
        <f aca="false">C449 - C450</f>
        <v>0.0204</v>
      </c>
      <c r="G449" s="20" t="n">
        <f aca="false">D449 - D450</f>
        <v>-0.000121199999999998</v>
      </c>
    </row>
    <row r="450" customFormat="false" ht="13.8" hidden="false" customHeight="false" outlineLevel="0" collapsed="false">
      <c r="A450" s="15" t="n">
        <v>43860</v>
      </c>
      <c r="B450" s="16" t="n">
        <v>3283.66</v>
      </c>
      <c r="C450" s="17" t="n">
        <v>0.1659</v>
      </c>
      <c r="D450" s="18" t="n">
        <v>0.0176325</v>
      </c>
      <c r="E450" s="19" t="n">
        <f aca="false">B450/B451-1</f>
        <v>0.00313435571576948</v>
      </c>
      <c r="F450" s="19" t="n">
        <f aca="false">C450 - C451</f>
        <v>-0.00439999999999999</v>
      </c>
      <c r="G450" s="20" t="n">
        <f aca="false">D450 - D451</f>
        <v>-0.000138800000000001</v>
      </c>
    </row>
    <row r="451" customFormat="false" ht="13.8" hidden="false" customHeight="false" outlineLevel="0" collapsed="false">
      <c r="A451" s="15" t="n">
        <v>43859</v>
      </c>
      <c r="B451" s="16" t="n">
        <v>3273.4</v>
      </c>
      <c r="C451" s="17" t="n">
        <v>0.1703</v>
      </c>
      <c r="D451" s="18" t="n">
        <v>0.0177713</v>
      </c>
      <c r="E451" s="19" t="n">
        <f aca="false">B451/B452-1</f>
        <v>-0.00086684736160958</v>
      </c>
      <c r="F451" s="19" t="n">
        <f aca="false">C451 - C452</f>
        <v>0</v>
      </c>
      <c r="G451" s="20" t="n">
        <f aca="false">D451 - D452</f>
        <v>7.63000000000014E-005</v>
      </c>
    </row>
    <row r="452" customFormat="false" ht="13.8" hidden="false" customHeight="false" outlineLevel="0" collapsed="false">
      <c r="A452" s="15" t="n">
        <v>43858</v>
      </c>
      <c r="B452" s="16" t="n">
        <v>3276.24</v>
      </c>
      <c r="C452" s="17" t="n">
        <v>0.1703</v>
      </c>
      <c r="D452" s="18" t="n">
        <v>0.017695</v>
      </c>
      <c r="E452" s="19" t="n">
        <f aca="false">B452/B453-1</f>
        <v>0.0100535511140296</v>
      </c>
      <c r="F452" s="19" t="n">
        <f aca="false">C452 - C453</f>
        <v>-0.0113</v>
      </c>
      <c r="G452" s="20" t="n">
        <f aca="false">D452 - D453</f>
        <v>-5.00000000000014E-005</v>
      </c>
    </row>
    <row r="453" customFormat="false" ht="13.8" hidden="false" customHeight="false" outlineLevel="0" collapsed="false">
      <c r="A453" s="15" t="n">
        <v>43857</v>
      </c>
      <c r="B453" s="16" t="n">
        <v>3243.63</v>
      </c>
      <c r="C453" s="17" t="n">
        <v>0.1816</v>
      </c>
      <c r="D453" s="18" t="n">
        <v>0.017745</v>
      </c>
      <c r="E453" s="19" t="n">
        <f aca="false">B453/B454-1</f>
        <v>-0.015730684849202</v>
      </c>
      <c r="F453" s="19" t="n">
        <f aca="false">C453 - C454</f>
        <v>0.0209</v>
      </c>
      <c r="G453" s="20" t="n">
        <f aca="false">D453 - D454</f>
        <v>-0.000208799999999999</v>
      </c>
    </row>
    <row r="454" customFormat="false" ht="13.8" hidden="false" customHeight="false" outlineLevel="0" collapsed="false">
      <c r="A454" s="15" t="n">
        <v>43854</v>
      </c>
      <c r="B454" s="16" t="n">
        <v>3295.47</v>
      </c>
      <c r="C454" s="17" t="n">
        <v>0.1607</v>
      </c>
      <c r="D454" s="18" t="n">
        <v>0.0179538</v>
      </c>
      <c r="E454" s="19" t="n">
        <f aca="false">B454/B455-1</f>
        <v>-0.00904214052454644</v>
      </c>
      <c r="F454" s="19" t="n">
        <f aca="false">C454 - C455</f>
        <v>0.0108</v>
      </c>
      <c r="G454" s="20" t="n">
        <f aca="false">D454 - D455</f>
        <v>1.24999999999986E-005</v>
      </c>
    </row>
    <row r="455" customFormat="false" ht="13.8" hidden="false" customHeight="false" outlineLevel="0" collapsed="false">
      <c r="A455" s="15" t="n">
        <v>43853</v>
      </c>
      <c r="B455" s="16" t="n">
        <v>3325.54</v>
      </c>
      <c r="C455" s="17" t="n">
        <v>0.1499</v>
      </c>
      <c r="D455" s="18" t="n">
        <v>0.0179413</v>
      </c>
      <c r="E455" s="19" t="n">
        <f aca="false">B455/B456-1</f>
        <v>0.00114096485286375</v>
      </c>
      <c r="F455" s="19" t="n">
        <f aca="false">C455 - C456</f>
        <v>9.9999999999989E-005</v>
      </c>
      <c r="G455" s="20" t="n">
        <f aca="false">D455 - D456</f>
        <v>-6.74999999999981E-005</v>
      </c>
    </row>
    <row r="456" customFormat="false" ht="13.8" hidden="false" customHeight="false" outlineLevel="0" collapsed="false">
      <c r="A456" s="15" t="n">
        <v>43852</v>
      </c>
      <c r="B456" s="16" t="n">
        <v>3321.75</v>
      </c>
      <c r="C456" s="17" t="n">
        <v>0.1498</v>
      </c>
      <c r="D456" s="18" t="n">
        <v>0.0180088</v>
      </c>
      <c r="E456" s="19" t="n">
        <f aca="false">B456/B457-1</f>
        <v>0.000289087837532565</v>
      </c>
      <c r="F456" s="19" t="n">
        <f aca="false">C456 - C457</f>
        <v>0.00110000000000002</v>
      </c>
      <c r="G456" s="20" t="n">
        <f aca="false">D456 - D457</f>
        <v>-5.37000000000003E-005</v>
      </c>
    </row>
    <row r="457" customFormat="false" ht="13.8" hidden="false" customHeight="false" outlineLevel="0" collapsed="false">
      <c r="A457" s="15" t="n">
        <v>43851</v>
      </c>
      <c r="B457" s="16" t="n">
        <v>3320.79</v>
      </c>
      <c r="C457" s="17" t="n">
        <v>0.1487</v>
      </c>
      <c r="D457" s="18" t="n">
        <v>0.0180625</v>
      </c>
      <c r="E457" s="19" t="n">
        <f aca="false">B457/B458-1</f>
        <v>-0.00265195427706466</v>
      </c>
      <c r="F457" s="19" t="n">
        <f aca="false">C457 - C458</f>
        <v>0.00459999999999999</v>
      </c>
      <c r="G457" s="20" t="n">
        <f aca="false">D457 - D458</f>
        <v>-0.000128800000000002</v>
      </c>
    </row>
    <row r="458" customFormat="false" ht="13.8" hidden="false" customHeight="false" outlineLevel="0" collapsed="false">
      <c r="A458" s="15" t="n">
        <v>43847</v>
      </c>
      <c r="B458" s="16" t="n">
        <v>3329.62</v>
      </c>
      <c r="C458" s="17" t="n">
        <v>0.1441</v>
      </c>
      <c r="D458" s="18" t="n">
        <v>0.0181913</v>
      </c>
      <c r="E458" s="19" t="n">
        <f aca="false">B458/B459-1</f>
        <v>0.00386214465103518</v>
      </c>
      <c r="F458" s="19" t="n">
        <f aca="false">C458 - C459</f>
        <v>-0.000400000000000011</v>
      </c>
      <c r="G458" s="20" t="n">
        <f aca="false">D458 - D459</f>
        <v>-7.49999999999987E-005</v>
      </c>
    </row>
    <row r="459" customFormat="false" ht="13.8" hidden="false" customHeight="false" outlineLevel="0" collapsed="false">
      <c r="A459" s="15" t="n">
        <v>43846</v>
      </c>
      <c r="B459" s="16" t="n">
        <v>3316.81</v>
      </c>
      <c r="C459" s="17" t="n">
        <v>0.1445</v>
      </c>
      <c r="D459" s="18" t="n">
        <v>0.0182663</v>
      </c>
      <c r="E459" s="19" t="n">
        <f aca="false">B459/B460-1</f>
        <v>0.00836654718799501</v>
      </c>
      <c r="F459" s="19" t="n">
        <f aca="false">C459 - C460</f>
        <v>-0.0018</v>
      </c>
      <c r="G459" s="20" t="n">
        <f aca="false">D459 - D460</f>
        <v>-9.50000000000013E-005</v>
      </c>
    </row>
    <row r="460" customFormat="false" ht="13.8" hidden="false" customHeight="false" outlineLevel="0" collapsed="false">
      <c r="A460" s="15" t="n">
        <v>43845</v>
      </c>
      <c r="B460" s="16" t="n">
        <v>3289.29</v>
      </c>
      <c r="C460" s="17" t="n">
        <v>0.1463</v>
      </c>
      <c r="D460" s="18" t="n">
        <v>0.0183613</v>
      </c>
      <c r="E460" s="19" t="n">
        <f aca="false">B460/B461-1</f>
        <v>0.00187015518633027</v>
      </c>
      <c r="F460" s="19" t="n">
        <f aca="false">C460 - C461</f>
        <v>-9.9999999999989E-005</v>
      </c>
      <c r="G460" s="20" t="n">
        <f aca="false">D460 - D461</f>
        <v>-6.49999999999991E-005</v>
      </c>
    </row>
    <row r="461" customFormat="false" ht="13.8" hidden="false" customHeight="false" outlineLevel="0" collapsed="false">
      <c r="A461" s="15" t="n">
        <v>43844</v>
      </c>
      <c r="B461" s="16" t="n">
        <v>3283.15</v>
      </c>
      <c r="C461" s="17" t="n">
        <v>0.1464</v>
      </c>
      <c r="D461" s="18" t="n">
        <v>0.0184263</v>
      </c>
      <c r="E461" s="19" t="n">
        <f aca="false">B461/B462-1</f>
        <v>-0.00151453865875129</v>
      </c>
      <c r="F461" s="19" t="n">
        <f aca="false">C461 - C462</f>
        <v>0</v>
      </c>
      <c r="G461" s="20" t="n">
        <f aca="false">D461 - D462</f>
        <v>0.000113800000000001</v>
      </c>
    </row>
    <row r="462" customFormat="false" ht="13.8" hidden="false" customHeight="false" outlineLevel="0" collapsed="false">
      <c r="A462" s="15" t="n">
        <v>43843</v>
      </c>
      <c r="B462" s="16" t="n">
        <v>3288.13</v>
      </c>
      <c r="C462" s="17" t="n">
        <v>0.1464</v>
      </c>
      <c r="D462" s="18" t="n">
        <v>0.0183125</v>
      </c>
      <c r="E462" s="19" t="n">
        <f aca="false">B462/B463-1</f>
        <v>0.00697628125622063</v>
      </c>
      <c r="F462" s="19" t="n">
        <f aca="false">C462 - C463</f>
        <v>-0.00309999999999999</v>
      </c>
      <c r="G462" s="20" t="n">
        <f aca="false">D462 - D463</f>
        <v>-6.49999999999991E-005</v>
      </c>
    </row>
    <row r="463" customFormat="false" ht="13.8" hidden="false" customHeight="false" outlineLevel="0" collapsed="false">
      <c r="A463" s="15" t="n">
        <v>43840</v>
      </c>
      <c r="B463" s="16" t="n">
        <v>3265.35</v>
      </c>
      <c r="C463" s="17" t="n">
        <v>0.1495</v>
      </c>
      <c r="D463" s="18" t="n">
        <v>0.0183775</v>
      </c>
      <c r="E463" s="19" t="n">
        <f aca="false">B463/B464-1</f>
        <v>-0.00285522337924082</v>
      </c>
      <c r="F463" s="19" t="n">
        <f aca="false">C463 - C464</f>
        <v>0</v>
      </c>
      <c r="G463" s="20" t="n">
        <f aca="false">D463 - D464</f>
        <v>-0.000101300000000002</v>
      </c>
    </row>
    <row r="464" customFormat="false" ht="13.8" hidden="false" customHeight="false" outlineLevel="0" collapsed="false">
      <c r="A464" s="15" t="n">
        <v>43839</v>
      </c>
      <c r="B464" s="16" t="n">
        <v>3274.7</v>
      </c>
      <c r="C464" s="17" t="n">
        <v>0.1495</v>
      </c>
      <c r="D464" s="18" t="n">
        <v>0.0184788</v>
      </c>
      <c r="E464" s="19" t="n">
        <f aca="false">B464/B465-1</f>
        <v>0.00665529272528853</v>
      </c>
      <c r="F464" s="19" t="n">
        <f aca="false">C464 - C465</f>
        <v>-0.0045</v>
      </c>
      <c r="G464" s="20" t="n">
        <f aca="false">D464 - D465</f>
        <v>0.000138799999999998</v>
      </c>
    </row>
    <row r="465" customFormat="false" ht="13.8" hidden="false" customHeight="false" outlineLevel="0" collapsed="false">
      <c r="A465" s="15" t="n">
        <v>43838</v>
      </c>
      <c r="B465" s="16" t="n">
        <v>3253.05</v>
      </c>
      <c r="C465" s="17" t="n">
        <v>0.154</v>
      </c>
      <c r="D465" s="18" t="n">
        <v>0.01834</v>
      </c>
      <c r="E465" s="19" t="n">
        <f aca="false">B465/B466-1</f>
        <v>0.00490241506496414</v>
      </c>
      <c r="F465" s="19" t="n">
        <f aca="false">C465 - C466</f>
        <v>-0.00460000000000002</v>
      </c>
      <c r="G465" s="20" t="n">
        <f aca="false">D465 - D466</f>
        <v>-0.000439999999999999</v>
      </c>
    </row>
    <row r="466" customFormat="false" ht="13.8" hidden="false" customHeight="false" outlineLevel="0" collapsed="false">
      <c r="A466" s="15" t="n">
        <v>43837</v>
      </c>
      <c r="B466" s="16" t="n">
        <v>3237.18</v>
      </c>
      <c r="C466" s="17" t="n">
        <v>0.1586</v>
      </c>
      <c r="D466" s="18" t="n">
        <v>0.01878</v>
      </c>
      <c r="E466" s="19" t="n">
        <f aca="false">B466/B467-1</f>
        <v>-0.00280320859568506</v>
      </c>
      <c r="F466" s="19" t="n">
        <f aca="false">C466 - C467</f>
        <v>-0.000599999999999989</v>
      </c>
      <c r="G466" s="20" t="n">
        <f aca="false">D466 - D467</f>
        <v>5.7500000000002E-005</v>
      </c>
    </row>
    <row r="467" customFormat="false" ht="13.8" hidden="false" customHeight="false" outlineLevel="0" collapsed="false">
      <c r="A467" s="15" t="n">
        <v>43836</v>
      </c>
      <c r="B467" s="16" t="n">
        <v>3246.28</v>
      </c>
      <c r="C467" s="17" t="n">
        <v>0.1592</v>
      </c>
      <c r="D467" s="18" t="n">
        <v>0.0187225</v>
      </c>
      <c r="E467" s="19" t="n">
        <f aca="false">B467/B468-1</f>
        <v>0.00353339412955789</v>
      </c>
      <c r="F467" s="19" t="n">
        <f aca="false">C467 - C468</f>
        <v>-0.000900000000000012</v>
      </c>
      <c r="G467" s="20" t="n">
        <f aca="false">D467 - D468</f>
        <v>-1.63000000000003E-005</v>
      </c>
    </row>
    <row r="468" customFormat="false" ht="13.8" hidden="false" customHeight="false" outlineLevel="0" collapsed="false">
      <c r="A468" s="15" t="n">
        <v>43833</v>
      </c>
      <c r="B468" s="16" t="n">
        <v>3234.85</v>
      </c>
      <c r="C468" s="17" t="n">
        <v>0.1601</v>
      </c>
      <c r="D468" s="18" t="n">
        <v>0.0187388</v>
      </c>
      <c r="E468" s="19" t="n">
        <f aca="false">B468/B469-1</f>
        <v>-0.00705987077366976</v>
      </c>
      <c r="F468" s="19" t="n">
        <f aca="false">C468 - C469</f>
        <v>0.00820000000000001</v>
      </c>
      <c r="G468" s="20" t="n">
        <f aca="false">D468 - D469</f>
        <v>-0.000263699999999999</v>
      </c>
    </row>
    <row r="469" customFormat="false" ht="13.8" hidden="false" customHeight="false" outlineLevel="0" collapsed="false">
      <c r="A469" s="15" t="n">
        <v>43832</v>
      </c>
      <c r="B469" s="16" t="n">
        <v>3257.85</v>
      </c>
      <c r="C469" s="17" t="n">
        <v>0.1519</v>
      </c>
      <c r="D469" s="18" t="n">
        <v>0.0190025</v>
      </c>
      <c r="E469" s="19" t="n">
        <f aca="false">B469/B470-1</f>
        <v>0.00837878159453753</v>
      </c>
      <c r="F469" s="19" t="n">
        <f aca="false">C469 - C470</f>
        <v>-0.0068</v>
      </c>
      <c r="G469" s="20" t="n">
        <f aca="false">D469 - D470</f>
        <v>-8.12999999999994E-005</v>
      </c>
    </row>
    <row r="470" customFormat="false" ht="13.8" hidden="false" customHeight="false" outlineLevel="0" collapsed="false">
      <c r="A470" s="15" t="n">
        <v>43830</v>
      </c>
      <c r="B470" s="16" t="n">
        <v>3230.78</v>
      </c>
      <c r="C470" s="17" t="n">
        <v>0.1587</v>
      </c>
      <c r="D470" s="18" t="n">
        <v>0.0190838</v>
      </c>
      <c r="E470" s="19" t="n">
        <f aca="false">B470/B471-1</f>
        <v>0.00294602472922345</v>
      </c>
      <c r="F470" s="19" t="n">
        <f aca="false">C470 - C471</f>
        <v>-0.0081</v>
      </c>
      <c r="G470" s="20" t="n">
        <f aca="false">D470 - D471</f>
        <v>-9.99999999999959E-006</v>
      </c>
    </row>
    <row r="471" customFormat="false" ht="13.8" hidden="false" customHeight="false" outlineLevel="0" collapsed="false">
      <c r="A471" s="15" t="n">
        <v>43829</v>
      </c>
      <c r="B471" s="16" t="n">
        <v>3221.29</v>
      </c>
      <c r="C471" s="17" t="n">
        <v>0.1668</v>
      </c>
      <c r="D471" s="18" t="n">
        <v>0.0190938</v>
      </c>
      <c r="E471" s="19" t="n">
        <f aca="false">B471/B472-1</f>
        <v>-0.00578082851340422</v>
      </c>
      <c r="F471" s="19" t="n">
        <f aca="false">C471 - C472</f>
        <v>0.0073</v>
      </c>
      <c r="G471" s="20" t="n">
        <f aca="false">D471 - D472</f>
        <v>-0.000352500000000002</v>
      </c>
    </row>
    <row r="472" customFormat="false" ht="13.8" hidden="false" customHeight="false" outlineLevel="0" collapsed="false">
      <c r="A472" s="15" t="n">
        <v>43826</v>
      </c>
      <c r="B472" s="16" t="n">
        <v>3240.02</v>
      </c>
      <c r="C472" s="17" t="n">
        <v>0.1595</v>
      </c>
      <c r="D472" s="18" t="n">
        <v>0.0194463</v>
      </c>
      <c r="E472" s="19" t="n">
        <f aca="false">B472/B473-1</f>
        <v>0.00516228306932476</v>
      </c>
      <c r="F472" s="19" t="n">
        <f aca="false">C472 - C473</f>
        <v>0.0043</v>
      </c>
      <c r="G472" s="20" t="n">
        <f aca="false">D472 - D473</f>
        <v>-0.000158699999999998</v>
      </c>
    </row>
    <row r="473" customFormat="false" ht="13.8" hidden="false" customHeight="false" outlineLevel="0" collapsed="false">
      <c r="A473" s="15" t="n">
        <v>43823</v>
      </c>
      <c r="B473" s="16" t="n">
        <v>3223.38</v>
      </c>
      <c r="C473" s="17" t="n">
        <v>0.1552</v>
      </c>
      <c r="D473" s="18" t="n">
        <v>0.019605</v>
      </c>
      <c r="E473" s="19" t="n">
        <f aca="false">B473/B474-1</f>
        <v>-0.000195408823173704</v>
      </c>
      <c r="F473" s="19" t="n">
        <f aca="false">C473 - C474</f>
        <v>0.000200000000000006</v>
      </c>
      <c r="G473" s="20" t="n">
        <f aca="false">D473 - D474</f>
        <v>0.000138699999999999</v>
      </c>
    </row>
    <row r="474" customFormat="false" ht="13.8" hidden="false" customHeight="false" outlineLevel="0" collapsed="false">
      <c r="A474" s="15" t="n">
        <v>43822</v>
      </c>
      <c r="B474" s="16" t="n">
        <v>3224.01</v>
      </c>
      <c r="C474" s="17" t="n">
        <v>0.155</v>
      </c>
      <c r="D474" s="18" t="n">
        <v>0.0194663</v>
      </c>
      <c r="E474" s="19" t="n">
        <f aca="false">B474/B475-1</f>
        <v>0.000866131465718123</v>
      </c>
      <c r="F474" s="19" t="n">
        <f aca="false">C474 - C475</f>
        <v>0.0018</v>
      </c>
      <c r="G474" s="20" t="n">
        <f aca="false">D474 - D475</f>
        <v>0.000118799999999999</v>
      </c>
    </row>
    <row r="475" customFormat="false" ht="13.8" hidden="false" customHeight="false" outlineLevel="0" collapsed="false">
      <c r="A475" s="15" t="n">
        <v>43819</v>
      </c>
      <c r="B475" s="16" t="n">
        <v>3221.22</v>
      </c>
      <c r="C475" s="17" t="n">
        <v>0.1532</v>
      </c>
      <c r="D475" s="18" t="n">
        <v>0.0193475</v>
      </c>
      <c r="E475" s="19" t="n">
        <f aca="false">B475/B476-1</f>
        <v>0.00494482696225385</v>
      </c>
      <c r="F475" s="19" t="n">
        <f aca="false">C475 - C476</f>
        <v>0.0018</v>
      </c>
      <c r="G475" s="20" t="n">
        <f aca="false">D475 - D476</f>
        <v>7.00000000000006E-005</v>
      </c>
    </row>
    <row r="476" customFormat="false" ht="13.8" hidden="false" customHeight="false" outlineLevel="0" collapsed="false">
      <c r="A476" s="15" t="n">
        <v>43818</v>
      </c>
      <c r="B476" s="16" t="n">
        <v>3205.37</v>
      </c>
      <c r="C476" s="17" t="n">
        <v>0.1514</v>
      </c>
      <c r="D476" s="18" t="n">
        <v>0.0192775</v>
      </c>
      <c r="E476" s="19" t="n">
        <f aca="false">B476/B477-1</f>
        <v>0.00445922146944344</v>
      </c>
      <c r="F476" s="19" t="n">
        <f aca="false">C476 - C477</f>
        <v>-0.000599999999999989</v>
      </c>
      <c r="G476" s="20" t="n">
        <f aca="false">D476 - D477</f>
        <v>0.000197499999999996</v>
      </c>
    </row>
    <row r="477" customFormat="false" ht="13.8" hidden="false" customHeight="false" outlineLevel="0" collapsed="false">
      <c r="A477" s="15" t="n">
        <v>43817</v>
      </c>
      <c r="B477" s="16" t="n">
        <v>3191.14</v>
      </c>
      <c r="C477" s="17" t="n">
        <v>0.152</v>
      </c>
      <c r="D477" s="18" t="n">
        <v>0.01908</v>
      </c>
      <c r="E477" s="19" t="n">
        <f aca="false">B477/B478-1</f>
        <v>-0.000432260408705365</v>
      </c>
      <c r="F477" s="19" t="n">
        <f aca="false">C477 - C478</f>
        <v>0.0005</v>
      </c>
      <c r="G477" s="20" t="n">
        <f aca="false">D477 - D478</f>
        <v>5.5000000000003E-005</v>
      </c>
    </row>
    <row r="478" customFormat="false" ht="13.8" hidden="false" customHeight="false" outlineLevel="0" collapsed="false">
      <c r="A478" s="15" t="n">
        <v>43816</v>
      </c>
      <c r="B478" s="16" t="n">
        <v>3192.52</v>
      </c>
      <c r="C478" s="17" t="n">
        <v>0.1515</v>
      </c>
      <c r="D478" s="18" t="n">
        <v>0.019025</v>
      </c>
      <c r="E478" s="19" t="n">
        <f aca="false">B478/B479-1</f>
        <v>0.000335270801673282</v>
      </c>
      <c r="F478" s="19" t="n">
        <f aca="false">C478 - C479</f>
        <v>0.00169999999999998</v>
      </c>
      <c r="G478" s="20" t="n">
        <f aca="false">D478 - D479</f>
        <v>4.00000000000018E-005</v>
      </c>
    </row>
    <row r="479" customFormat="false" ht="13.8" hidden="false" customHeight="false" outlineLevel="0" collapsed="false">
      <c r="A479" s="15" t="n">
        <v>43815</v>
      </c>
      <c r="B479" s="16" t="n">
        <v>3191.45</v>
      </c>
      <c r="C479" s="17" t="n">
        <v>0.1498</v>
      </c>
      <c r="D479" s="18" t="n">
        <v>0.018985</v>
      </c>
      <c r="E479" s="19" t="n">
        <f aca="false">B479/B480-1</f>
        <v>0.00714781620802807</v>
      </c>
      <c r="F479" s="19" t="n">
        <f aca="false">C479 - C480</f>
        <v>-0.003</v>
      </c>
      <c r="G479" s="20" t="n">
        <f aca="false">D479 - D480</f>
        <v>-1.13000000000023E-005</v>
      </c>
    </row>
    <row r="480" customFormat="false" ht="13.8" hidden="false" customHeight="false" outlineLevel="0" collapsed="false">
      <c r="A480" s="15" t="n">
        <v>43812</v>
      </c>
      <c r="B480" s="16" t="n">
        <v>3168.8</v>
      </c>
      <c r="C480" s="17" t="n">
        <v>0.1528</v>
      </c>
      <c r="D480" s="18" t="n">
        <v>0.0189963</v>
      </c>
      <c r="E480" s="19" t="n">
        <f aca="false">B480/B481-1</f>
        <v>7.2587949769165E-005</v>
      </c>
      <c r="F480" s="19" t="n">
        <f aca="false">C480 - C481</f>
        <v>-0.0081</v>
      </c>
      <c r="G480" s="20" t="n">
        <f aca="false">D480 - D481</f>
        <v>6.0000000000001E-005</v>
      </c>
    </row>
    <row r="481" customFormat="false" ht="13.8" hidden="false" customHeight="false" outlineLevel="0" collapsed="false">
      <c r="A481" s="15" t="n">
        <v>43811</v>
      </c>
      <c r="B481" s="16" t="n">
        <v>3168.57</v>
      </c>
      <c r="C481" s="17" t="n">
        <v>0.1609</v>
      </c>
      <c r="D481" s="18" t="n">
        <v>0.0189363</v>
      </c>
      <c r="E481" s="19" t="n">
        <f aca="false">B481/B482-1</f>
        <v>0.00857516639451506</v>
      </c>
      <c r="F481" s="19" t="n">
        <f aca="false">C481 - C482</f>
        <v>-0.00819999999999999</v>
      </c>
      <c r="G481" s="20" t="n">
        <f aca="false">D481 - D482</f>
        <v>6.25000000000001E-005</v>
      </c>
    </row>
    <row r="482" customFormat="false" ht="13.8" hidden="false" customHeight="false" outlineLevel="0" collapsed="false">
      <c r="A482" s="15" t="n">
        <v>43810</v>
      </c>
      <c r="B482" s="16" t="n">
        <v>3141.63</v>
      </c>
      <c r="C482" s="17" t="n">
        <v>0.1691</v>
      </c>
      <c r="D482" s="18" t="n">
        <v>0.0188738</v>
      </c>
      <c r="E482" s="19" t="n">
        <f aca="false">B482/B483-1</f>
        <v>0.00290820170342099</v>
      </c>
      <c r="F482" s="19" t="n">
        <f aca="false">C482 - C483</f>
        <v>-0.00220000000000001</v>
      </c>
      <c r="G482" s="20" t="n">
        <f aca="false">D482 - D483</f>
        <v>1.29999999999922E-006</v>
      </c>
    </row>
    <row r="483" customFormat="false" ht="13.8" hidden="false" customHeight="false" outlineLevel="0" collapsed="false">
      <c r="A483" s="15" t="n">
        <v>43809</v>
      </c>
      <c r="B483" s="16" t="n">
        <v>3132.52</v>
      </c>
      <c r="C483" s="17" t="n">
        <v>0.1713</v>
      </c>
      <c r="D483" s="18" t="n">
        <v>0.0188725</v>
      </c>
      <c r="E483" s="19" t="n">
        <f aca="false">B483/B484-1</f>
        <v>-0.00109695276725474</v>
      </c>
      <c r="F483" s="19" t="n">
        <f aca="false">C483 - C484</f>
        <v>-0.00170000000000001</v>
      </c>
      <c r="G483" s="20" t="n">
        <f aca="false">D483 - D484</f>
        <v>-1.12999999999988E-005</v>
      </c>
    </row>
    <row r="484" customFormat="false" ht="13.8" hidden="false" customHeight="false" outlineLevel="0" collapsed="false">
      <c r="A484" s="15" t="n">
        <v>43808</v>
      </c>
      <c r="B484" s="16" t="n">
        <v>3135.96</v>
      </c>
      <c r="C484" s="17" t="n">
        <v>0.173</v>
      </c>
      <c r="D484" s="18" t="n">
        <v>0.0188838</v>
      </c>
      <c r="E484" s="19" t="n">
        <f aca="false">B484/B485-1</f>
        <v>-0.00316283682622831</v>
      </c>
      <c r="F484" s="19" t="n">
        <f aca="false">C484 - C485</f>
        <v>0.0109</v>
      </c>
      <c r="G484" s="20" t="n">
        <f aca="false">D484 - D485</f>
        <v>-2.1199999999999E-005</v>
      </c>
    </row>
    <row r="485" customFormat="false" ht="13.8" hidden="false" customHeight="false" outlineLevel="0" collapsed="false">
      <c r="A485" s="15" t="n">
        <v>43805</v>
      </c>
      <c r="B485" s="16" t="n">
        <v>3145.91</v>
      </c>
      <c r="C485" s="17" t="n">
        <v>0.1621</v>
      </c>
      <c r="D485" s="18" t="n">
        <v>0.018905</v>
      </c>
      <c r="E485" s="19" t="n">
        <f aca="false">B485/B486-1</f>
        <v>0.00913573039330484</v>
      </c>
      <c r="F485" s="19" t="n">
        <f aca="false">C485 - C486</f>
        <v>-0.00570000000000001</v>
      </c>
      <c r="G485" s="20" t="n">
        <f aca="false">D485 - D486</f>
        <v>5.4999999999996E-005</v>
      </c>
    </row>
    <row r="486" customFormat="false" ht="13.8" hidden="false" customHeight="false" outlineLevel="0" collapsed="false">
      <c r="A486" s="15" t="n">
        <v>43804</v>
      </c>
      <c r="B486" s="16" t="n">
        <v>3117.43</v>
      </c>
      <c r="C486" s="17" t="n">
        <v>0.1678</v>
      </c>
      <c r="D486" s="18" t="n">
        <v>0.01885</v>
      </c>
      <c r="E486" s="19" t="n">
        <f aca="false">B486/B487-1</f>
        <v>0.00150027628214167</v>
      </c>
      <c r="F486" s="19" t="n">
        <f aca="false">C486 - C487</f>
        <v>-0.002</v>
      </c>
      <c r="G486" s="20" t="n">
        <f aca="false">D486 - D487</f>
        <v>-2.12999999999984E-005</v>
      </c>
    </row>
    <row r="487" customFormat="false" ht="13.8" hidden="false" customHeight="false" outlineLevel="0" collapsed="false">
      <c r="A487" s="15" t="n">
        <v>43803</v>
      </c>
      <c r="B487" s="16" t="n">
        <v>3112.76</v>
      </c>
      <c r="C487" s="17" t="n">
        <v>0.1698</v>
      </c>
      <c r="D487" s="18" t="n">
        <v>0.0188713</v>
      </c>
      <c r="E487" s="19" t="n">
        <f aca="false">B487/B488-1</f>
        <v>0.00632354842881178</v>
      </c>
      <c r="F487" s="19" t="n">
        <f aca="false">C487 - C488</f>
        <v>-0.00650000000000001</v>
      </c>
      <c r="G487" s="20" t="n">
        <f aca="false">D487 - D488</f>
        <v>-4.36999999999972E-005</v>
      </c>
    </row>
    <row r="488" customFormat="false" ht="13.8" hidden="false" customHeight="false" outlineLevel="0" collapsed="false">
      <c r="A488" s="15" t="n">
        <v>43802</v>
      </c>
      <c r="B488" s="16" t="n">
        <v>3093.2</v>
      </c>
      <c r="C488" s="17" t="n">
        <v>0.1763</v>
      </c>
      <c r="D488" s="18" t="n">
        <v>0.018915</v>
      </c>
      <c r="E488" s="19" t="n">
        <f aca="false">B488/B489-1</f>
        <v>-0.00663804205056728</v>
      </c>
      <c r="F488" s="19" t="n">
        <f aca="false">C488 - C489</f>
        <v>0.00789999999999999</v>
      </c>
      <c r="G488" s="20" t="n">
        <f aca="false">D488 - D489</f>
        <v>-8.6300000000001E-005</v>
      </c>
    </row>
    <row r="489" customFormat="false" ht="13.8" hidden="false" customHeight="false" outlineLevel="0" collapsed="false">
      <c r="A489" s="15" t="n">
        <v>43801</v>
      </c>
      <c r="B489" s="16" t="n">
        <v>3113.87</v>
      </c>
      <c r="C489" s="17" t="n">
        <v>0.1684</v>
      </c>
      <c r="D489" s="18" t="n">
        <v>0.0190013</v>
      </c>
      <c r="E489" s="19" t="n">
        <f aca="false">B489/B490-1</f>
        <v>-0.00863106419015725</v>
      </c>
      <c r="F489" s="19" t="n">
        <f aca="false">C489 - C490</f>
        <v>0.0133</v>
      </c>
      <c r="G489" s="20" t="n">
        <f aca="false">D489 - D490</f>
        <v>-5.37000000000003E-005</v>
      </c>
    </row>
    <row r="490" customFormat="false" ht="13.8" hidden="false" customHeight="false" outlineLevel="0" collapsed="false">
      <c r="A490" s="15" t="n">
        <v>43798</v>
      </c>
      <c r="B490" s="16" t="n">
        <v>3140.98</v>
      </c>
      <c r="C490" s="17" t="n">
        <v>0.1551</v>
      </c>
      <c r="D490" s="18" t="n">
        <v>0.019055</v>
      </c>
      <c r="E490" s="19" t="n">
        <f aca="false">B490/B491-1</f>
        <v>-0.00401125052717033</v>
      </c>
      <c r="F490" s="19" t="n">
        <f aca="false">C490 - C491</f>
        <v>0.0055</v>
      </c>
      <c r="G490" s="20" t="n">
        <f aca="false">D490 - D491</f>
        <v>-8.24999999999992E-005</v>
      </c>
    </row>
    <row r="491" customFormat="false" ht="13.8" hidden="false" customHeight="false" outlineLevel="0" collapsed="false">
      <c r="A491" s="15" t="n">
        <v>43796</v>
      </c>
      <c r="B491" s="16" t="n">
        <v>3153.63</v>
      </c>
      <c r="C491" s="17" t="n">
        <v>0.1496</v>
      </c>
      <c r="D491" s="18" t="n">
        <v>0.0191375</v>
      </c>
      <c r="E491" s="19" t="n">
        <f aca="false">B491/B492-1</f>
        <v>0.00417446792250975</v>
      </c>
      <c r="F491" s="19" t="n">
        <f aca="false">C491 - C492</f>
        <v>0.00109999999999999</v>
      </c>
      <c r="G491" s="20" t="n">
        <f aca="false">D491 - D492</f>
        <v>5.11999999999978E-005</v>
      </c>
    </row>
    <row r="492" customFormat="false" ht="13.8" hidden="false" customHeight="false" outlineLevel="0" collapsed="false">
      <c r="A492" s="15" t="n">
        <v>43795</v>
      </c>
      <c r="B492" s="16" t="n">
        <v>3140.52</v>
      </c>
      <c r="C492" s="17" t="n">
        <v>0.1485</v>
      </c>
      <c r="D492" s="18" t="n">
        <v>0.0190863</v>
      </c>
      <c r="E492" s="19" t="n">
        <f aca="false">B492/B493-1</f>
        <v>0.00219552979921112</v>
      </c>
      <c r="F492" s="19" t="n">
        <f aca="false">C492 - C493</f>
        <v>-0.00139999999999998</v>
      </c>
      <c r="G492" s="20" t="n">
        <f aca="false">D492 - D493</f>
        <v>-9.99999999999994E-005</v>
      </c>
    </row>
    <row r="493" customFormat="false" ht="13.8" hidden="false" customHeight="false" outlineLevel="0" collapsed="false">
      <c r="A493" s="15" t="n">
        <v>43794</v>
      </c>
      <c r="B493" s="16" t="n">
        <v>3133.64</v>
      </c>
      <c r="C493" s="17" t="n">
        <v>0.1499</v>
      </c>
      <c r="D493" s="18" t="n">
        <v>0.0191863</v>
      </c>
      <c r="E493" s="19" t="n">
        <f aca="false">B493/B494-1</f>
        <v>0.00750733854399432</v>
      </c>
      <c r="F493" s="19" t="n">
        <f aca="false">C493 - C494</f>
        <v>-0.00409999999999999</v>
      </c>
      <c r="G493" s="20" t="n">
        <f aca="false">D493 - D494</f>
        <v>1.38000000000013E-005</v>
      </c>
    </row>
    <row r="494" customFormat="false" ht="13.8" hidden="false" customHeight="false" outlineLevel="0" collapsed="false">
      <c r="A494" s="15" t="n">
        <v>43791</v>
      </c>
      <c r="B494" s="16" t="n">
        <v>3110.29</v>
      </c>
      <c r="C494" s="17" t="n">
        <v>0.154</v>
      </c>
      <c r="D494" s="18" t="n">
        <v>0.0191725</v>
      </c>
      <c r="E494" s="19" t="n">
        <f aca="false">B494/B495-1</f>
        <v>0.00217493571856653</v>
      </c>
      <c r="F494" s="19" t="n">
        <f aca="false">C494 - C495</f>
        <v>-0.00420000000000001</v>
      </c>
      <c r="G494" s="20" t="n">
        <f aca="false">D494 - D495</f>
        <v>7.74999999999977E-005</v>
      </c>
    </row>
    <row r="495" customFormat="false" ht="13.8" hidden="false" customHeight="false" outlineLevel="0" collapsed="false">
      <c r="A495" s="15" t="n">
        <v>43790</v>
      </c>
      <c r="B495" s="16" t="n">
        <v>3103.54</v>
      </c>
      <c r="C495" s="17" t="n">
        <v>0.1582</v>
      </c>
      <c r="D495" s="18" t="n">
        <v>0.019095</v>
      </c>
      <c r="E495" s="19" t="n">
        <f aca="false">B495/B496-1</f>
        <v>-0.00158277732381951</v>
      </c>
      <c r="F495" s="19" t="n">
        <f aca="false">C495 - C496</f>
        <v>0.0018</v>
      </c>
      <c r="G495" s="20" t="n">
        <f aca="false">D495 - D496</f>
        <v>0.000107500000000003</v>
      </c>
    </row>
    <row r="496" customFormat="false" ht="13.8" hidden="false" customHeight="false" outlineLevel="0" collapsed="false">
      <c r="A496" s="15" t="n">
        <v>43789</v>
      </c>
      <c r="B496" s="16" t="n">
        <v>3108.46</v>
      </c>
      <c r="C496" s="17" t="n">
        <v>0.1564</v>
      </c>
      <c r="D496" s="18" t="n">
        <v>0.0189875</v>
      </c>
      <c r="E496" s="19" t="n">
        <f aca="false">B496/B497-1</f>
        <v>-0.00375619355293599</v>
      </c>
      <c r="F496" s="19" t="n">
        <f aca="false">C496 - C497</f>
        <v>0.00140000000000001</v>
      </c>
      <c r="G496" s="20" t="n">
        <f aca="false">D496 - D497</f>
        <v>4.11999999999982E-005</v>
      </c>
    </row>
    <row r="497" customFormat="false" ht="13.8" hidden="false" customHeight="false" outlineLevel="0" collapsed="false">
      <c r="A497" s="15" t="n">
        <v>43788</v>
      </c>
      <c r="B497" s="16" t="n">
        <v>3120.18</v>
      </c>
      <c r="C497" s="17" t="n">
        <v>0.155</v>
      </c>
      <c r="D497" s="18" t="n">
        <v>0.0189463</v>
      </c>
      <c r="E497" s="19" t="n">
        <f aca="false">B497/B498-1</f>
        <v>-0.000592563172038818</v>
      </c>
      <c r="F497" s="19" t="n">
        <f aca="false">C497 - C498</f>
        <v>0.0033</v>
      </c>
      <c r="G497" s="20" t="n">
        <f aca="false">D497 - D498</f>
        <v>-3.86999999999991E-005</v>
      </c>
    </row>
    <row r="498" customFormat="false" ht="13.8" hidden="false" customHeight="false" outlineLevel="0" collapsed="false">
      <c r="A498" s="15" t="n">
        <v>43787</v>
      </c>
      <c r="B498" s="16" t="n">
        <v>3122.03</v>
      </c>
      <c r="C498" s="17" t="n">
        <v>0.1517</v>
      </c>
      <c r="D498" s="18" t="n">
        <v>0.018985</v>
      </c>
      <c r="E498" s="19" t="n">
        <f aca="false">B498/B499-1</f>
        <v>0.000503130948642294</v>
      </c>
      <c r="F498" s="19" t="n">
        <f aca="false">C498 - C499</f>
        <v>0.0018</v>
      </c>
      <c r="G498" s="20" t="n">
        <f aca="false">D498 - D499</f>
        <v>-4.13000000000011E-005</v>
      </c>
    </row>
    <row r="499" customFormat="false" ht="13.8" hidden="false" customHeight="false" outlineLevel="0" collapsed="false">
      <c r="A499" s="15" t="n">
        <v>43784</v>
      </c>
      <c r="B499" s="16" t="n">
        <v>3120.46</v>
      </c>
      <c r="C499" s="17" t="n">
        <v>0.1499</v>
      </c>
      <c r="D499" s="18" t="n">
        <v>0.0190263</v>
      </c>
      <c r="E499" s="19" t="n">
        <f aca="false">B499/B500-1</f>
        <v>0.00769546248663877</v>
      </c>
      <c r="F499" s="19" t="n">
        <f aca="false">C499 - C500</f>
        <v>-0.00609999999999999</v>
      </c>
      <c r="G499" s="20" t="n">
        <f aca="false">D499 - D500</f>
        <v>-1.50000000000011E-005</v>
      </c>
    </row>
    <row r="500" customFormat="false" ht="13.8" hidden="false" customHeight="false" outlineLevel="0" collapsed="false">
      <c r="A500" s="15" t="n">
        <v>43783</v>
      </c>
      <c r="B500" s="16" t="n">
        <v>3096.63</v>
      </c>
      <c r="C500" s="17" t="n">
        <v>0.156</v>
      </c>
      <c r="D500" s="18" t="n">
        <v>0.0190413</v>
      </c>
      <c r="E500" s="19" t="n">
        <f aca="false">B500/B501-1</f>
        <v>0.000837093250248833</v>
      </c>
      <c r="F500" s="19" t="n">
        <f aca="false">C500 - C501</f>
        <v>-0.000200000000000006</v>
      </c>
      <c r="G500" s="20" t="n">
        <f aca="false">D500 - D501</f>
        <v>-5.74999999999985E-005</v>
      </c>
    </row>
    <row r="501" customFormat="false" ht="13.8" hidden="false" customHeight="false" outlineLevel="0" collapsed="false">
      <c r="A501" s="15" t="n">
        <v>43782</v>
      </c>
      <c r="B501" s="16" t="n">
        <v>3094.04</v>
      </c>
      <c r="C501" s="17" t="n">
        <v>0.1562</v>
      </c>
      <c r="D501" s="18" t="n">
        <v>0.0190988</v>
      </c>
      <c r="E501" s="19" t="n">
        <f aca="false">B501/B502-1</f>
        <v>0.000711550403643013</v>
      </c>
      <c r="F501" s="19" t="n">
        <f aca="false">C501 - C502</f>
        <v>0.0013</v>
      </c>
      <c r="G501" s="20" t="n">
        <f aca="false">D501 - D502</f>
        <v>6.30000000000075E-006</v>
      </c>
    </row>
    <row r="502" customFormat="false" ht="13.8" hidden="false" customHeight="false" outlineLevel="0" collapsed="false">
      <c r="A502" s="15" t="n">
        <v>43781</v>
      </c>
      <c r="B502" s="16" t="n">
        <v>3091.84</v>
      </c>
      <c r="C502" s="17" t="n">
        <v>0.1549</v>
      </c>
      <c r="D502" s="18" t="n">
        <v>0.0190925</v>
      </c>
      <c r="E502" s="19" t="n">
        <f aca="false">B502/B503-1</f>
        <v>0.00156786524133468</v>
      </c>
      <c r="F502" s="19" t="n">
        <f aca="false">C502 - C503</f>
        <v>-0.00109999999999999</v>
      </c>
      <c r="G502" s="20" t="n">
        <f aca="false">D502 - D503</f>
        <v>9.24999999999988E-005</v>
      </c>
    </row>
    <row r="503" customFormat="false" ht="13.8" hidden="false" customHeight="false" outlineLevel="0" collapsed="false">
      <c r="A503" s="15" t="n">
        <v>43780</v>
      </c>
      <c r="B503" s="16" t="n">
        <v>3087</v>
      </c>
      <c r="C503" s="17" t="n">
        <v>0.156</v>
      </c>
      <c r="D503" s="18" t="n">
        <v>0.019</v>
      </c>
      <c r="E503" s="19"/>
      <c r="F503" s="19"/>
      <c r="G503" s="20"/>
    </row>
  </sheetData>
  <mergeCells count="3">
    <mergeCell ref="A1:A2"/>
    <mergeCell ref="B1:D1"/>
    <mergeCell ref="E1:G1"/>
  </mergeCells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&amp;C&amp;1#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2" activeCellId="0" sqref="A30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10.06"/>
    <col collapsed="false" customWidth="true" hidden="false" outlineLevel="0" max="6" min="4" style="0" width="10.14"/>
    <col collapsed="false" customWidth="true" hidden="false" outlineLevel="0" max="7" min="7" style="6" width="10.14"/>
    <col collapsed="false" customWidth="false" hidden="false" outlineLevel="0" max="8" min="8" style="21" width="8.53"/>
    <col collapsed="false" customWidth="false" hidden="false" outlineLevel="0" max="10" min="10" style="4" width="8.53"/>
    <col collapsed="false" customWidth="true" hidden="false" outlineLevel="0" max="12" min="11" style="0" width="9.14"/>
    <col collapsed="false" customWidth="true" hidden="false" outlineLevel="0" max="13" min="13" style="21" width="9.28"/>
    <col collapsed="false" customWidth="true" hidden="false" outlineLevel="0" max="14" min="14" style="21" width="9.85"/>
    <col collapsed="false" customWidth="true" hidden="false" outlineLevel="0" max="15" min="15" style="21" width="9.28"/>
    <col collapsed="false" customWidth="true" hidden="false" outlineLevel="0" max="16" min="16" style="21" width="9.85"/>
    <col collapsed="false" customWidth="true" hidden="false" outlineLevel="0" max="17" min="17" style="21" width="9.28"/>
    <col collapsed="false" customWidth="true" hidden="false" outlineLevel="0" max="21" min="20" style="0" width="10.1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2" t="s">
        <v>6</v>
      </c>
      <c r="B1" s="22"/>
      <c r="D1" s="22" t="s">
        <v>7</v>
      </c>
      <c r="E1" s="22" t="s">
        <v>8</v>
      </c>
      <c r="F1" s="22"/>
      <c r="G1" s="22"/>
      <c r="H1" s="23" t="s">
        <v>9</v>
      </c>
      <c r="I1" s="23"/>
      <c r="J1" s="23"/>
      <c r="K1" s="24"/>
      <c r="L1" s="24"/>
      <c r="M1" s="23" t="s">
        <v>10</v>
      </c>
      <c r="N1" s="23"/>
      <c r="O1" s="23" t="s">
        <v>11</v>
      </c>
      <c r="P1" s="23"/>
      <c r="Q1" s="23"/>
      <c r="S1" s="24" t="s">
        <v>12</v>
      </c>
      <c r="T1" s="24" t="s">
        <v>7</v>
      </c>
      <c r="U1" s="24" t="s">
        <v>13</v>
      </c>
      <c r="V1" s="24" t="s">
        <v>14</v>
      </c>
      <c r="W1" s="24" t="s">
        <v>15</v>
      </c>
    </row>
    <row r="2" customFormat="false" ht="13.8" hidden="false" customHeight="false" outlineLevel="0" collapsed="false">
      <c r="A2" s="24" t="s">
        <v>16</v>
      </c>
      <c r="B2" s="25" t="n">
        <v>100</v>
      </c>
      <c r="D2" s="22"/>
      <c r="E2" s="26" t="str">
        <f aca="false">'Historical Data'!E2</f>
        <v>S&amp;P 500</v>
      </c>
      <c r="F2" s="26" t="str">
        <f aca="false">'Historical Data'!F2</f>
        <v>Volatility</v>
      </c>
      <c r="G2" s="27" t="str">
        <f aca="false">'Historical Data'!G2</f>
        <v>Interest</v>
      </c>
      <c r="H2" s="28" t="str">
        <f aca="false">E2</f>
        <v>S&amp;P 500</v>
      </c>
      <c r="I2" s="24" t="str">
        <f aca="false">F2</f>
        <v>Volatility</v>
      </c>
      <c r="J2" s="12" t="str">
        <f aca="false">G2</f>
        <v>Interest</v>
      </c>
      <c r="K2" s="24" t="s">
        <v>17</v>
      </c>
      <c r="L2" s="24" t="s">
        <v>18</v>
      </c>
      <c r="M2" s="28" t="s">
        <v>13</v>
      </c>
      <c r="N2" s="28" t="s">
        <v>14</v>
      </c>
      <c r="O2" s="28" t="s">
        <v>13</v>
      </c>
      <c r="P2" s="28" t="s">
        <v>14</v>
      </c>
      <c r="Q2" s="29" t="s">
        <v>15</v>
      </c>
      <c r="S2" s="24" t="n">
        <v>1</v>
      </c>
      <c r="T2" s="30" t="n">
        <f aca="false">INDEX(D:D, MATCH(W2,Q:Q, 0))</f>
        <v>43903</v>
      </c>
      <c r="U2" s="31" t="n">
        <f aca="false">VLOOKUP(T2,D:Q, COLUMN(O2) - COLUMN(D1) + 1, 0)</f>
        <v>-15767.2177499284</v>
      </c>
      <c r="V2" s="31" t="n">
        <f aca="false">VLOOKUP(T2,D:Q, COLUMN(P2) - COLUMN(D1) + 1, 0)</f>
        <v>-22738.5316603312</v>
      </c>
      <c r="W2" s="32" t="n">
        <f aca="false">SMALL(Q:Q, S2)</f>
        <v>-38505.7494102595</v>
      </c>
    </row>
    <row r="3" customFormat="false" ht="13.8" hidden="false" customHeight="false" outlineLevel="0" collapsed="false">
      <c r="A3" s="24" t="s">
        <v>19</v>
      </c>
      <c r="B3" s="25" t="n">
        <f aca="false">'Historical Data'!B3</f>
        <v>4700.9</v>
      </c>
      <c r="D3" s="33" t="n">
        <f aca="false">'Historical Data'!A3</f>
        <v>44516</v>
      </c>
      <c r="E3" s="13" t="n">
        <f aca="false">'Historical Data'!E3</f>
        <v>0.00386520884940622</v>
      </c>
      <c r="F3" s="13" t="n">
        <f aca="false">'Historical Data'!F3</f>
        <v>0.000299999999999995</v>
      </c>
      <c r="G3" s="14" t="n">
        <f aca="false">'Historical Data'!G3</f>
        <v>2.12000000000001E-005</v>
      </c>
      <c r="H3" s="31" t="n">
        <f aca="false">$B$3 * (1 + E3)</f>
        <v>4719.06996028017</v>
      </c>
      <c r="I3" s="34" t="n">
        <f aca="false">$B$6 +F3</f>
        <v>0.2093</v>
      </c>
      <c r="J3" s="35" t="n">
        <f aca="false">$B$5 + G3</f>
        <v>0.0016212</v>
      </c>
      <c r="K3" s="10" t="n">
        <f aca="false">(LN(H3/$B$4) + ((J3 - $B$8) + 0.5*I3^2)*$B$7) / (I3 * SQRT($B$7))</f>
        <v>0.0892390766611263</v>
      </c>
      <c r="L3" s="10" t="n">
        <f aca="false">K3 - I3*SQRT($B$7)</f>
        <v>-0.0154109233388737</v>
      </c>
      <c r="M3" s="36" t="n">
        <f aca="false">($B$3*EXP(-$B$8*$B$7)*_xlfn.NORM.DIST(K3, 0, 1, 1) - $B$4*EXP(-J3*$B$7)*_xlfn.NORM.DIST(L3, 0, 1, 1)) * $B$2</f>
        <v>19604.8626135635</v>
      </c>
      <c r="N3" s="37" t="n">
        <f aca="false">$B$18 + $B$17*H3</f>
        <v>-946.355586792895</v>
      </c>
      <c r="O3" s="37" t="n">
        <f aca="false">M3-$B$13</f>
        <v>15.974013131563</v>
      </c>
      <c r="P3" s="37" t="n">
        <f aca="false">N3-$B$19</f>
        <v>-946.355586792895</v>
      </c>
      <c r="Q3" s="38" t="n">
        <f aca="false">O3+P3</f>
        <v>-930.381573661332</v>
      </c>
      <c r="S3" s="24" t="n">
        <v>2</v>
      </c>
      <c r="T3" s="30" t="n">
        <f aca="false">INDEX(D:D, MATCH(W3,Q:Q, 0))</f>
        <v>43914</v>
      </c>
      <c r="U3" s="31" t="n">
        <f aca="false">VLOOKUP(T3,D:Q, COLUMN(O3) - COLUMN(D3) + 1, 0)</f>
        <v>-11154.3978036936</v>
      </c>
      <c r="V3" s="31" t="n">
        <f aca="false">VLOOKUP(T3,D:Q, COLUMN(P3) - COLUMN(D3) + 1, 0)</f>
        <v>-22972.7114248433</v>
      </c>
      <c r="W3" s="32" t="n">
        <f aca="false">SMALL(Q:Q, S3)</f>
        <v>-34127.1092285369</v>
      </c>
    </row>
    <row r="4" customFormat="false" ht="13.8" hidden="false" customHeight="false" outlineLevel="0" collapsed="false">
      <c r="A4" s="24" t="s">
        <v>20</v>
      </c>
      <c r="B4" s="25" t="n">
        <f aca="false">B3 * EXP((B5-B8)*B7)</f>
        <v>4702.78073612215</v>
      </c>
      <c r="D4" s="33" t="n">
        <f aca="false">'Historical Data'!A4</f>
        <v>44515</v>
      </c>
      <c r="E4" s="13" t="n">
        <f aca="false">'Historical Data'!E4</f>
        <v>-1.06772585071191E-005</v>
      </c>
      <c r="F4" s="13" t="n">
        <f aca="false">'Historical Data'!F4</f>
        <v>0.0018</v>
      </c>
      <c r="G4" s="14" t="n">
        <f aca="false">'Historical Data'!G4</f>
        <v>2.87999999999998E-005</v>
      </c>
      <c r="H4" s="31" t="n">
        <f aca="false">$B$3 * (1 + E4)</f>
        <v>4700.84980727548</v>
      </c>
      <c r="I4" s="34" t="n">
        <f aca="false">$B$6 +F4</f>
        <v>0.2108</v>
      </c>
      <c r="J4" s="35" t="n">
        <f aca="false">$B$5 + G4</f>
        <v>0.0016288</v>
      </c>
      <c r="K4" s="10" t="n">
        <f aca="false">(LN(H4/$B$4) + ((J4 - $B$8) + 0.5*I4^2)*$B$7) / (I4 * SQRT($B$7))</f>
        <v>0.052667008391751</v>
      </c>
      <c r="L4" s="10" t="n">
        <f aca="false">K4 - I4*SQRT($B$7)</f>
        <v>-0.052732991608249</v>
      </c>
      <c r="M4" s="36" t="n">
        <f aca="false">($B$3*EXP(-$B$8*$B$7)*_xlfn.NORM.DIST(K4, 0, 1, 1) - $B$4*EXP(-J4*$B$7)*_xlfn.NORM.DIST(L4, 0, 1, 1)) * $B$2</f>
        <v>19759.0624087855</v>
      </c>
      <c r="N4" s="37" t="n">
        <f aca="false">$B$18 + $B$17*H4</f>
        <v>2.61421403952409</v>
      </c>
      <c r="O4" s="37" t="n">
        <f aca="false">M4-$B$13</f>
        <v>170.17380835364</v>
      </c>
      <c r="P4" s="37" t="n">
        <f aca="false">N4-$B$19</f>
        <v>2.61421403952409</v>
      </c>
      <c r="Q4" s="38" t="n">
        <f aca="false">O4+P4</f>
        <v>172.788022393164</v>
      </c>
      <c r="S4" s="24" t="n">
        <v>3</v>
      </c>
      <c r="T4" s="30" t="n">
        <f aca="false">INDEX(D:D, MATCH(W4,Q:Q, 0))</f>
        <v>43927</v>
      </c>
      <c r="U4" s="31" t="n">
        <f aca="false">VLOOKUP(T4,D:Q, COLUMN(O4) - COLUMN(D4) + 1, 0)</f>
        <v>-5655.5291709818</v>
      </c>
      <c r="V4" s="31" t="n">
        <f aca="false">VLOOKUP(T4,D:Q, COLUMN(P4) - COLUMN(D4) + 1, 0)</f>
        <v>-17219.8774178236</v>
      </c>
      <c r="W4" s="32" t="n">
        <f aca="false">SMALL(Q:Q, S4)</f>
        <v>-22875.4065888054</v>
      </c>
    </row>
    <row r="5" customFormat="false" ht="13.8" hidden="false" customHeight="false" outlineLevel="0" collapsed="false">
      <c r="A5" s="24" t="s">
        <v>21</v>
      </c>
      <c r="B5" s="17" t="n">
        <f aca="false">'Historical Data'!D3</f>
        <v>0.0016</v>
      </c>
      <c r="D5" s="33" t="n">
        <f aca="false">'Historical Data'!A5</f>
        <v>44512</v>
      </c>
      <c r="E5" s="13" t="n">
        <f aca="false">'Historical Data'!E5</f>
        <v>0.00722263925304412</v>
      </c>
      <c r="F5" s="13" t="n">
        <f aca="false">'Historical Data'!F5</f>
        <v>-0.00690000000000002</v>
      </c>
      <c r="G5" s="14" t="n">
        <f aca="false">'Historical Data'!G5</f>
        <v>-1E-005</v>
      </c>
      <c r="H5" s="31" t="n">
        <f aca="false">$B$3 * (1 + E5)</f>
        <v>4734.85290486464</v>
      </c>
      <c r="I5" s="34" t="n">
        <f aca="false">$B$6 +F5</f>
        <v>0.2021</v>
      </c>
      <c r="J5" s="35" t="n">
        <f aca="false">$B$5 + G5</f>
        <v>0.00159</v>
      </c>
      <c r="K5" s="10" t="n">
        <f aca="false">(LN(H5/$B$4) + ((J5 - $B$8) + 0.5*I5^2)*$B$7) / (I5 * SQRT($B$7))</f>
        <v>0.121719269282914</v>
      </c>
      <c r="L5" s="10" t="n">
        <f aca="false">K5 - I5*SQRT($B$7)</f>
        <v>0.0206692692829139</v>
      </c>
      <c r="M5" s="36" t="n">
        <f aca="false">($B$3*EXP(-$B$8*$B$7)*_xlfn.NORM.DIST(K5, 0, 1, 1) - $B$4*EXP(-J5*$B$7)*_xlfn.NORM.DIST(L5, 0, 1, 1)) * $B$2</f>
        <v>18894.2310209024</v>
      </c>
      <c r="N5" s="37" t="n">
        <f aca="false">$B$18 + $B$17*H5</f>
        <v>-1768.38698109626</v>
      </c>
      <c r="O5" s="37" t="n">
        <f aca="false">M5-$B$13</f>
        <v>-694.657579529529</v>
      </c>
      <c r="P5" s="37" t="n">
        <f aca="false">N5-$B$19</f>
        <v>-1768.38698109626</v>
      </c>
      <c r="Q5" s="38" t="n">
        <f aca="false">O5+P5</f>
        <v>-2463.04456062579</v>
      </c>
      <c r="S5" s="24" t="n">
        <v>4</v>
      </c>
      <c r="T5" s="30" t="n">
        <f aca="false">INDEX(D:D, MATCH(W5,Q:Q, 0))</f>
        <v>43916</v>
      </c>
      <c r="U5" s="31" t="n">
        <f aca="false">VLOOKUP(T5,D:Q, COLUMN(O5) - COLUMN(D5) + 1, 0)</f>
        <v>-7329.98575274196</v>
      </c>
      <c r="V5" s="31" t="n">
        <f aca="false">VLOOKUP(T5,D:Q, COLUMN(P5) - COLUMN(D5) + 1, 0)</f>
        <v>-15281.4484556329</v>
      </c>
      <c r="W5" s="32" t="n">
        <f aca="false">SMALL(Q:Q, S5)</f>
        <v>-22611.4342083748</v>
      </c>
    </row>
    <row r="6" customFormat="false" ht="13.8" hidden="false" customHeight="false" outlineLevel="0" collapsed="false">
      <c r="A6" s="24" t="s">
        <v>22</v>
      </c>
      <c r="B6" s="39" t="n">
        <f aca="false">'Historical Data'!C3</f>
        <v>0.209</v>
      </c>
      <c r="D6" s="33" t="n">
        <f aca="false">'Historical Data'!A6</f>
        <v>44511</v>
      </c>
      <c r="E6" s="13" t="n">
        <f aca="false">'Historical Data'!E6</f>
        <v>0.000550927430375658</v>
      </c>
      <c r="F6" s="13" t="n">
        <f aca="false">'Historical Data'!F6</f>
        <v>-0.00619999999999998</v>
      </c>
      <c r="G6" s="14" t="n">
        <f aca="false">'Historical Data'!G6</f>
        <v>1.62000000000003E-005</v>
      </c>
      <c r="H6" s="31" t="n">
        <f aca="false">$B$3 * (1 + E6)</f>
        <v>4703.48985475745</v>
      </c>
      <c r="I6" s="34" t="n">
        <f aca="false">$B$6 +F6</f>
        <v>0.2028</v>
      </c>
      <c r="J6" s="35" t="n">
        <f aca="false">$B$5 + G6</f>
        <v>0.0016162</v>
      </c>
      <c r="K6" s="10" t="n">
        <f aca="false">(LN(H6/$B$4) + ((J6 - $B$8) + 0.5*I6^2)*$B$7) / (I6 * SQRT($B$7))</f>
        <v>0.0561716540983741</v>
      </c>
      <c r="L6" s="10" t="n">
        <f aca="false">K6 - I6*SQRT($B$7)</f>
        <v>-0.0452283459016259</v>
      </c>
      <c r="M6" s="36" t="n">
        <f aca="false">($B$3*EXP(-$B$8*$B$7)*_xlfn.NORM.DIST(K6, 0, 1, 1) - $B$4*EXP(-J6*$B$7)*_xlfn.NORM.DIST(L6, 0, 1, 1)) * $B$2</f>
        <v>19008.9214532221</v>
      </c>
      <c r="N6" s="37" t="n">
        <f aca="false">$B$18 + $B$17*H6</f>
        <v>-134.888765902899</v>
      </c>
      <c r="O6" s="37" t="n">
        <f aca="false">M6-$B$13</f>
        <v>-579.967147209754</v>
      </c>
      <c r="P6" s="37" t="n">
        <f aca="false">N6-$B$19</f>
        <v>-134.888765902899</v>
      </c>
      <c r="Q6" s="38" t="n">
        <f aca="false">O6+P6</f>
        <v>-714.855913112653</v>
      </c>
      <c r="S6" s="24" t="n">
        <v>5</v>
      </c>
      <c r="T6" s="40" t="n">
        <f aca="false">INDEX(D:D, MATCH(W6,Q:Q, 0))</f>
        <v>43907</v>
      </c>
      <c r="U6" s="41" t="n">
        <f aca="false">VLOOKUP(T6,D:Q, COLUMN(O6) - COLUMN(D6) + 1, 0)</f>
        <v>-5296.17510615412</v>
      </c>
      <c r="V6" s="41" t="n">
        <f aca="false">VLOOKUP(T6,D:Q, COLUMN(P6) - COLUMN(D6) + 1, 0)</f>
        <v>-14679.3053612288</v>
      </c>
      <c r="W6" s="42" t="n">
        <f aca="false">SMALL(Q:Q, S6)</f>
        <v>-19975.4804673829</v>
      </c>
    </row>
    <row r="7" customFormat="false" ht="13.8" hidden="false" customHeight="false" outlineLevel="0" collapsed="false">
      <c r="A7" s="24" t="s">
        <v>23</v>
      </c>
      <c r="B7" s="16" t="n">
        <v>0.25</v>
      </c>
      <c r="D7" s="33" t="n">
        <f aca="false">'Historical Data'!A7</f>
        <v>44510</v>
      </c>
      <c r="E7" s="13" t="n">
        <f aca="false">'Historical Data'!E7</f>
        <v>-0.00822581505789444</v>
      </c>
      <c r="F7" s="13" t="n">
        <f aca="false">'Historical Data'!F7</f>
        <v>0.00589999999999999</v>
      </c>
      <c r="G7" s="14" t="n">
        <f aca="false">'Historical Data'!G7</f>
        <v>4.87999999999999E-005</v>
      </c>
      <c r="H7" s="31" t="n">
        <f aca="false">$B$3 * (1 + E7)</f>
        <v>4662.23126599434</v>
      </c>
      <c r="I7" s="34" t="n">
        <f aca="false">$B$6 +F7</f>
        <v>0.2149</v>
      </c>
      <c r="J7" s="35" t="n">
        <f aca="false">$B$5 + G7</f>
        <v>0.0016488</v>
      </c>
      <c r="K7" s="10" t="n">
        <f aca="false">(LN(H7/$B$4) + ((J7 - $B$8) + 0.5*I7^2)*$B$7) / (I7 * SQRT($B$7))</f>
        <v>-0.0230328758248077</v>
      </c>
      <c r="L7" s="10" t="n">
        <f aca="false">K7 - I7*SQRT($B$7)</f>
        <v>-0.130482875824808</v>
      </c>
      <c r="M7" s="36" t="n">
        <f aca="false">($B$3*EXP(-$B$8*$B$7)*_xlfn.NORM.DIST(K7, 0, 1, 1) - $B$4*EXP(-J7*$B$7)*_xlfn.NORM.DIST(L7, 0, 1, 1)) * $B$2</f>
        <v>20084.7317508442</v>
      </c>
      <c r="N7" s="37" t="n">
        <f aca="false">$B$18 + $B$17*H7</f>
        <v>2014.00398769122</v>
      </c>
      <c r="O7" s="37" t="n">
        <f aca="false">M7-$B$13</f>
        <v>495.843150412293</v>
      </c>
      <c r="P7" s="37" t="n">
        <f aca="false">N7-$B$19</f>
        <v>2014.00398769122</v>
      </c>
      <c r="Q7" s="38" t="n">
        <f aca="false">O7+P7</f>
        <v>2509.84713810351</v>
      </c>
      <c r="S7" s="24" t="n">
        <v>6</v>
      </c>
      <c r="T7" s="30" t="n">
        <f aca="false">INDEX(D:D, MATCH(W7,Q:Q, 0))</f>
        <v>43900</v>
      </c>
      <c r="U7" s="31" t="n">
        <f aca="false">VLOOKUP(T7,D:Q, COLUMN(O7) - COLUMN(D7) + 1, 0)</f>
        <v>-5704.83389989236</v>
      </c>
      <c r="V7" s="31" t="n">
        <f aca="false">VLOOKUP(T7,D:Q, COLUMN(P7) - COLUMN(D7) + 1, 0)</f>
        <v>-12094.1714028495</v>
      </c>
      <c r="W7" s="32" t="n">
        <f aca="false">SMALL(Q:Q, S7)</f>
        <v>-17799.0053027418</v>
      </c>
    </row>
    <row r="8" customFormat="false" ht="13.8" hidden="false" customHeight="false" outlineLevel="0" collapsed="false">
      <c r="A8" s="24" t="s">
        <v>24</v>
      </c>
      <c r="B8" s="43" t="n">
        <v>0</v>
      </c>
      <c r="D8" s="33" t="n">
        <f aca="false">'Historical Data'!A8</f>
        <v>44509</v>
      </c>
      <c r="E8" s="13" t="n">
        <f aca="false">'Historical Data'!E8</f>
        <v>-0.00349873450028704</v>
      </c>
      <c r="F8" s="13" t="n">
        <f aca="false">'Historical Data'!F8</f>
        <v>0.0043</v>
      </c>
      <c r="G8" s="14" t="n">
        <f aca="false">'Historical Data'!G8</f>
        <v>3.87E-005</v>
      </c>
      <c r="H8" s="31" t="n">
        <f aca="false">$B$3 * (1 + E8)</f>
        <v>4684.4527989876</v>
      </c>
      <c r="I8" s="34" t="n">
        <f aca="false">$B$6 +F8</f>
        <v>0.2133</v>
      </c>
      <c r="J8" s="35" t="n">
        <f aca="false">$B$5 + G8</f>
        <v>0.0016387</v>
      </c>
      <c r="K8" s="10" t="n">
        <f aca="false">(LN(H8/$B$4) + ((J8 - $B$8) + 0.5*I8^2)*$B$7) / (I8 * SQRT($B$7))</f>
        <v>0.0205524319214704</v>
      </c>
      <c r="L8" s="10" t="n">
        <f aca="false">K8 - I8*SQRT($B$7)</f>
        <v>-0.0860975680785296</v>
      </c>
      <c r="M8" s="36" t="n">
        <f aca="false">($B$3*EXP(-$B$8*$B$7)*_xlfn.NORM.DIST(K8, 0, 1, 1) - $B$4*EXP(-J8*$B$7)*_xlfn.NORM.DIST(L8, 0, 1, 1)) * $B$2</f>
        <v>19982.9307743233</v>
      </c>
      <c r="N8" s="37" t="n">
        <f aca="false">$B$18 + $B$17*H8</f>
        <v>856.628210804251</v>
      </c>
      <c r="O8" s="37" t="n">
        <f aca="false">M8-$B$13</f>
        <v>394.042173891376</v>
      </c>
      <c r="P8" s="37" t="n">
        <f aca="false">N8-$B$19</f>
        <v>856.628210804251</v>
      </c>
      <c r="Q8" s="38" t="n">
        <f aca="false">O8+P8</f>
        <v>1250.67038469563</v>
      </c>
    </row>
    <row r="9" customFormat="false" ht="13.8" hidden="false" customHeight="false" outlineLevel="0" collapsed="false">
      <c r="D9" s="33" t="n">
        <f aca="false">'Historical Data'!A9</f>
        <v>44508</v>
      </c>
      <c r="E9" s="13" t="n">
        <f aca="false">'Historical Data'!E9</f>
        <v>0.00088770055752696</v>
      </c>
      <c r="F9" s="13" t="n">
        <f aca="false">'Historical Data'!F9</f>
        <v>0.00490000000000002</v>
      </c>
      <c r="G9" s="14" t="n">
        <f aca="false">'Historical Data'!G9</f>
        <v>2.88E-005</v>
      </c>
      <c r="H9" s="31" t="n">
        <f aca="false">$B$3 * (1 + E9)</f>
        <v>4705.07299155088</v>
      </c>
      <c r="I9" s="34" t="n">
        <f aca="false">$B$6 +F9</f>
        <v>0.2139</v>
      </c>
      <c r="J9" s="35" t="n">
        <f aca="false">$B$5 + G9</f>
        <v>0.0016288</v>
      </c>
      <c r="K9" s="10" t="n">
        <f aca="false">(LN(H9/$B$4) + ((J9 - $B$8) + 0.5*I9^2)*$B$7) / (I9 * SQRT($B$7))</f>
        <v>0.0618387848004207</v>
      </c>
      <c r="L9" s="10" t="n">
        <f aca="false">K9 - I9*SQRT($B$7)</f>
        <v>-0.0451112151995793</v>
      </c>
      <c r="M9" s="36" t="n">
        <f aca="false">($B$3*EXP(-$B$8*$B$7)*_xlfn.NORM.DIST(K9, 0, 1, 1) - $B$4*EXP(-J9*$B$7)*_xlfn.NORM.DIST(L9, 0, 1, 1)) * $B$2</f>
        <v>20048.6479496617</v>
      </c>
      <c r="N9" s="37" t="n">
        <f aca="false">$B$18 + $B$17*H9</f>
        <v>-217.34411120991</v>
      </c>
      <c r="O9" s="37" t="n">
        <f aca="false">M9-$B$13</f>
        <v>459.759349229807</v>
      </c>
      <c r="P9" s="37" t="n">
        <f aca="false">N9-$B$19</f>
        <v>-217.34411120991</v>
      </c>
      <c r="Q9" s="38" t="n">
        <f aca="false">O9+P9</f>
        <v>242.415238019898</v>
      </c>
      <c r="S9" s="24"/>
      <c r="T9" s="26" t="s">
        <v>25</v>
      </c>
      <c r="U9" s="26"/>
    </row>
    <row r="10" customFormat="false" ht="13.8" hidden="false" customHeight="false" outlineLevel="0" collapsed="false">
      <c r="A10" s="22" t="s">
        <v>26</v>
      </c>
      <c r="B10" s="22"/>
      <c r="D10" s="33" t="n">
        <f aca="false">'Historical Data'!A10</f>
        <v>44505</v>
      </c>
      <c r="E10" s="13" t="n">
        <f aca="false">'Historical Data'!E10</f>
        <v>0.0037328581257503</v>
      </c>
      <c r="F10" s="13" t="n">
        <f aca="false">'Historical Data'!F10</f>
        <v>0.00789999999999999</v>
      </c>
      <c r="G10" s="14" t="n">
        <f aca="false">'Historical Data'!G10</f>
        <v>-1.62999999999999E-005</v>
      </c>
      <c r="H10" s="31" t="n">
        <f aca="false">$B$3 * (1 + E10)</f>
        <v>4718.44779276334</v>
      </c>
      <c r="I10" s="34" t="n">
        <f aca="false">$B$6 +F10</f>
        <v>0.2169</v>
      </c>
      <c r="J10" s="35" t="n">
        <f aca="false">$B$5 + G10</f>
        <v>0.0015837</v>
      </c>
      <c r="K10" s="10" t="n">
        <f aca="false">(LN(H10/$B$4) + ((J10 - $B$8) + 0.5*I10^2)*$B$7) / (I10 * SQRT($B$7))</f>
        <v>0.0885434260085587</v>
      </c>
      <c r="L10" s="10" t="n">
        <f aca="false">K10 - I10*SQRT($B$7)</f>
        <v>-0.0199065739914413</v>
      </c>
      <c r="M10" s="36" t="n">
        <f aca="false">($B$3*EXP(-$B$8*$B$7)*_xlfn.NORM.DIST(K10, 0, 1, 1) - $B$4*EXP(-J10*$B$7)*_xlfn.NORM.DIST(L10, 0, 1, 1)) * $B$2</f>
        <v>20315.7192114302</v>
      </c>
      <c r="N10" s="37" t="n">
        <f aca="false">$B$18 + $B$17*H10</f>
        <v>-913.950909160252</v>
      </c>
      <c r="O10" s="37" t="n">
        <f aca="false">M10-$B$13</f>
        <v>726.830610998331</v>
      </c>
      <c r="P10" s="37" t="n">
        <f aca="false">N10-$B$19</f>
        <v>-913.950909160252</v>
      </c>
      <c r="Q10" s="38" t="n">
        <f aca="false">O10+P10</f>
        <v>-187.120298161921</v>
      </c>
      <c r="S10" s="24" t="s">
        <v>12</v>
      </c>
      <c r="T10" s="24" t="s">
        <v>13</v>
      </c>
      <c r="U10" s="24" t="s">
        <v>14</v>
      </c>
    </row>
    <row r="11" customFormat="false" ht="13.8" hidden="false" customHeight="false" outlineLevel="0" collapsed="false">
      <c r="A11" s="24" t="s">
        <v>17</v>
      </c>
      <c r="B11" s="44" t="n">
        <f aca="false">(LN(B3/B4) + (B5-B8+0.5*B6^2)*B7) / (B6*SQRT(B7))</f>
        <v>0.0522500000000002</v>
      </c>
      <c r="D11" s="33" t="n">
        <f aca="false">'Historical Data'!A11</f>
        <v>44504</v>
      </c>
      <c r="E11" s="13" t="n">
        <f aca="false">'Historical Data'!E11</f>
        <v>0.00418189191450846</v>
      </c>
      <c r="F11" s="13" t="n">
        <f aca="false">'Historical Data'!F11</f>
        <v>0.002</v>
      </c>
      <c r="G11" s="14" t="n">
        <f aca="false">'Historical Data'!G11</f>
        <v>4.63E-005</v>
      </c>
      <c r="H11" s="31" t="n">
        <f aca="false">$B$3 * (1 + E11)</f>
        <v>4720.55865570091</v>
      </c>
      <c r="I11" s="34" t="n">
        <f aca="false">$B$6 +F11</f>
        <v>0.211</v>
      </c>
      <c r="J11" s="35" t="n">
        <f aca="false">$B$5 + G11</f>
        <v>0.0016463</v>
      </c>
      <c r="K11" s="10" t="n">
        <f aca="false">(LN(H11/$B$4) + ((J11 - $B$8) + 0.5*I11^2)*$B$7) / (I11 * SQRT($B$7))</f>
        <v>0.0924158493484383</v>
      </c>
      <c r="L11" s="10" t="n">
        <f aca="false">K11 - I11*SQRT($B$7)</f>
        <v>-0.0130841506515617</v>
      </c>
      <c r="M11" s="36" t="n">
        <f aca="false">($B$3*EXP(-$B$8*$B$7)*_xlfn.NORM.DIST(K11, 0, 1, 1) - $B$4*EXP(-J11*$B$7)*_xlfn.NORM.DIST(L11, 0, 1, 1)) * $B$2</f>
        <v>19763.3241505366</v>
      </c>
      <c r="N11" s="37" t="n">
        <f aca="false">$B$18 + $B$17*H11</f>
        <v>-1023.89209247186</v>
      </c>
      <c r="O11" s="37" t="n">
        <f aca="false">M11-$B$13</f>
        <v>174.435550104681</v>
      </c>
      <c r="P11" s="37" t="n">
        <f aca="false">N11-$B$19</f>
        <v>-1023.89209247186</v>
      </c>
      <c r="Q11" s="38" t="n">
        <f aca="false">O11+P11</f>
        <v>-849.456542367174</v>
      </c>
      <c r="S11" s="24" t="n">
        <f aca="false">S5</f>
        <v>4</v>
      </c>
      <c r="T11" s="45" t="n">
        <f aca="false">U5/$W5</f>
        <v>0.3241716418867</v>
      </c>
      <c r="U11" s="45" t="n">
        <f aca="false">V5/$W5</f>
        <v>0.6758283581133</v>
      </c>
    </row>
    <row r="12" customFormat="false" ht="13.8" hidden="false" customHeight="false" outlineLevel="0" collapsed="false">
      <c r="A12" s="24" t="s">
        <v>18</v>
      </c>
      <c r="B12" s="44" t="n">
        <f aca="false">B11 - B6*SQRT(B7)</f>
        <v>-0.0522499999999998</v>
      </c>
      <c r="D12" s="33" t="n">
        <f aca="false">'Historical Data'!A12</f>
        <v>44503</v>
      </c>
      <c r="E12" s="13" t="n">
        <f aca="false">'Historical Data'!E12</f>
        <v>0.00646129593037692</v>
      </c>
      <c r="F12" s="13" t="n">
        <f aca="false">'Historical Data'!F12</f>
        <v>-0.00600000000000001</v>
      </c>
      <c r="G12" s="14" t="n">
        <f aca="false">'Historical Data'!G12</f>
        <v>-5.25000000000002E-005</v>
      </c>
      <c r="H12" s="31" t="n">
        <f aca="false">$B$3 * (1 + E12)</f>
        <v>4731.27390603911</v>
      </c>
      <c r="I12" s="34" t="n">
        <f aca="false">$B$6 +F12</f>
        <v>0.203</v>
      </c>
      <c r="J12" s="35" t="n">
        <f aca="false">$B$5 + G12</f>
        <v>0.0015475</v>
      </c>
      <c r="K12" s="10" t="n">
        <f aca="false">(LN(H12/$B$4) + ((J12 - $B$8) + 0.5*I12^2)*$B$7) / (I12 * SQRT($B$7))</f>
        <v>0.114074002369199</v>
      </c>
      <c r="L12" s="10" t="n">
        <f aca="false">K12 - I12*SQRT($B$7)</f>
        <v>0.0125740023691989</v>
      </c>
      <c r="M12" s="36" t="n">
        <f aca="false">($B$3*EXP(-$B$8*$B$7)*_xlfn.NORM.DIST(K12, 0, 1, 1) - $B$4*EXP(-J12*$B$7)*_xlfn.NORM.DIST(L12, 0, 1, 1)) * $B$2</f>
        <v>18985.8243867932</v>
      </c>
      <c r="N12" s="37" t="n">
        <f aca="false">$B$18 + $B$17*H12</f>
        <v>-1581.98010505276</v>
      </c>
      <c r="O12" s="37" t="n">
        <f aca="false">M12-$B$13</f>
        <v>-603.064213638663</v>
      </c>
      <c r="P12" s="37" t="n">
        <f aca="false">N12-$B$19</f>
        <v>-1581.98010505276</v>
      </c>
      <c r="Q12" s="38" t="n">
        <f aca="false">O12+P12</f>
        <v>-2185.04431869142</v>
      </c>
      <c r="S12" s="24" t="n">
        <f aca="false">S6</f>
        <v>5</v>
      </c>
      <c r="T12" s="45" t="n">
        <f aca="false">U6/$W6</f>
        <v>0.265133803154423</v>
      </c>
      <c r="U12" s="45" t="n">
        <f aca="false">V6/$W6</f>
        <v>0.734866196845577</v>
      </c>
    </row>
    <row r="13" customFormat="false" ht="13.8" hidden="false" customHeight="false" outlineLevel="0" collapsed="false">
      <c r="A13" s="24" t="s">
        <v>27</v>
      </c>
      <c r="B13" s="31" t="n">
        <f aca="false">(B3*EXP(-B8*B7)*_xlfn.NORM.DIST(B11, 0, 1, 1) - B4*EXP(-B5*B7)*_xlfn.NORM.DIST(B12, 0, 1, 1)) * B2</f>
        <v>19588.8886004319</v>
      </c>
      <c r="D13" s="33" t="n">
        <f aca="false">'Historical Data'!A13</f>
        <v>44502</v>
      </c>
      <c r="E13" s="13" t="n">
        <f aca="false">'Historical Data'!E13</f>
        <v>0.00368036725643561</v>
      </c>
      <c r="F13" s="13" t="n">
        <f aca="false">'Historical Data'!F13</f>
        <v>-0.00289999999999999</v>
      </c>
      <c r="G13" s="14" t="n">
        <f aca="false">'Historical Data'!G13</f>
        <v>4.12000000000001E-005</v>
      </c>
      <c r="H13" s="31" t="n">
        <f aca="false">$B$3 * (1 + E13)</f>
        <v>4718.20103843578</v>
      </c>
      <c r="I13" s="34" t="n">
        <f aca="false">$B$6 +F13</f>
        <v>0.2061</v>
      </c>
      <c r="J13" s="35" t="n">
        <f aca="false">$B$5 + G13</f>
        <v>0.0016412</v>
      </c>
      <c r="K13" s="10" t="n">
        <f aca="false">(LN(H13/$B$4) + ((J13 - $B$8) + 0.5*I13^2)*$B$7) / (I13 * SQRT($B$7))</f>
        <v>0.087273775120004</v>
      </c>
      <c r="L13" s="10" t="n">
        <f aca="false">K13 - I13*SQRT($B$7)</f>
        <v>-0.015776224879996</v>
      </c>
      <c r="M13" s="36" t="n">
        <f aca="false">($B$3*EXP(-$B$8*$B$7)*_xlfn.NORM.DIST(K13, 0, 1, 1) - $B$4*EXP(-J13*$B$7)*_xlfn.NORM.DIST(L13, 0, 1, 1)) * $B$2</f>
        <v>19307.3850022796</v>
      </c>
      <c r="N13" s="37" t="n">
        <f aca="false">$B$18 + $B$17*H13</f>
        <v>-901.099073886435</v>
      </c>
      <c r="O13" s="37" t="n">
        <f aca="false">M13-$B$13</f>
        <v>-281.503598152267</v>
      </c>
      <c r="P13" s="37" t="n">
        <f aca="false">N13-$B$19</f>
        <v>-901.099073886435</v>
      </c>
      <c r="Q13" s="38" t="n">
        <f aca="false">O13+P13</f>
        <v>-1182.6026720387</v>
      </c>
      <c r="S13" s="24" t="n">
        <f aca="false">S7</f>
        <v>6</v>
      </c>
      <c r="T13" s="45" t="n">
        <f aca="false">U7/$W7</f>
        <v>0.32051419744302</v>
      </c>
      <c r="U13" s="45" t="n">
        <f aca="false">V7/$W7</f>
        <v>0.67948580255698</v>
      </c>
    </row>
    <row r="14" customFormat="false" ht="13.8" hidden="false" customHeight="false" outlineLevel="0" collapsed="false">
      <c r="A14" s="24" t="s">
        <v>28</v>
      </c>
      <c r="B14" s="45" t="n">
        <f aca="false">_xlfn.NORM.DIST(B11, 0, 1, 1)</f>
        <v>0.520835253462562</v>
      </c>
      <c r="D14" s="33" t="n">
        <f aca="false">'Historical Data'!A14</f>
        <v>44501</v>
      </c>
      <c r="E14" s="13" t="n">
        <f aca="false">'Historical Data'!E14</f>
        <v>0.00180006861540205</v>
      </c>
      <c r="F14" s="13" t="n">
        <f aca="false">'Historical Data'!F14</f>
        <v>0.000199999999999978</v>
      </c>
      <c r="G14" s="14" t="n">
        <f aca="false">'Historical Data'!G14</f>
        <v>8.63000000000001E-005</v>
      </c>
      <c r="H14" s="31" t="n">
        <f aca="false">$B$3 * (1 + E14)</f>
        <v>4709.36194255414</v>
      </c>
      <c r="I14" s="34" t="n">
        <f aca="false">$B$6 +F14</f>
        <v>0.2092</v>
      </c>
      <c r="J14" s="35" t="n">
        <f aca="false">$B$5 + G14</f>
        <v>0.0016863</v>
      </c>
      <c r="K14" s="10" t="n">
        <f aca="false">(LN(H14/$B$4) + ((J14 - $B$8) + 0.5*I14^2)*$B$7) / (I14 * SQRT($B$7))</f>
        <v>0.0696998607408539</v>
      </c>
      <c r="L14" s="10" t="n">
        <f aca="false">K14 - I14*SQRT($B$7)</f>
        <v>-0.0349001392591461</v>
      </c>
      <c r="M14" s="36" t="n">
        <f aca="false">($B$3*EXP(-$B$8*$B$7)*_xlfn.NORM.DIST(K14, 0, 1, 1) - $B$4*EXP(-J14*$B$7)*_xlfn.NORM.DIST(L14, 0, 1, 1)) * $B$2</f>
        <v>19609.5815076137</v>
      </c>
      <c r="N14" s="37" t="n">
        <f aca="false">$B$18 + $B$17*H14</f>
        <v>-440.727799497283</v>
      </c>
      <c r="O14" s="37" t="n">
        <f aca="false">M14-$B$13</f>
        <v>20.6929071817722</v>
      </c>
      <c r="P14" s="37" t="n">
        <f aca="false">N14-$B$19</f>
        <v>-440.727799497283</v>
      </c>
      <c r="Q14" s="38" t="n">
        <f aca="false">O14+P14</f>
        <v>-420.034892315511</v>
      </c>
      <c r="S14" s="24" t="s">
        <v>29</v>
      </c>
      <c r="T14" s="46" t="n">
        <f aca="false">AVERAGE(T11:T13)</f>
        <v>0.303273214161381</v>
      </c>
      <c r="U14" s="46" t="n">
        <f aca="false">AVERAGE(U11:U13)</f>
        <v>0.696726785838619</v>
      </c>
    </row>
    <row r="15" customFormat="false" ht="13.8" hidden="false" customHeight="false" outlineLevel="0" collapsed="false">
      <c r="D15" s="33" t="n">
        <f aca="false">'Historical Data'!A15</f>
        <v>44498</v>
      </c>
      <c r="E15" s="13" t="n">
        <f aca="false">'Historical Data'!E15</f>
        <v>0.00194934318447837</v>
      </c>
      <c r="F15" s="13" t="n">
        <f aca="false">'Historical Data'!F15</f>
        <v>-0.00109999999999999</v>
      </c>
      <c r="G15" s="14" t="n">
        <f aca="false">'Historical Data'!G15</f>
        <v>6.20000000000004E-006</v>
      </c>
      <c r="H15" s="31" t="n">
        <f aca="false">$B$3 * (1 + E15)</f>
        <v>4710.06366737591</v>
      </c>
      <c r="I15" s="34" t="n">
        <f aca="false">$B$6 +F15</f>
        <v>0.2079</v>
      </c>
      <c r="J15" s="35" t="n">
        <f aca="false">$B$5 + G15</f>
        <v>0.0016062</v>
      </c>
      <c r="K15" s="10" t="n">
        <f aca="false">(LN(H15/$B$4) + ((J15 - $B$8) + 0.5*I15^2)*$B$7) / (I15 * SQRT($B$7))</f>
        <v>0.0707243571965077</v>
      </c>
      <c r="L15" s="10" t="n">
        <f aca="false">K15 - I15*SQRT($B$7)</f>
        <v>-0.0332256428034923</v>
      </c>
      <c r="M15" s="36" t="n">
        <f aca="false">($B$3*EXP(-$B$8*$B$7)*_xlfn.NORM.DIST(K15, 0, 1, 1) - $B$4*EXP(-J15*$B$7)*_xlfn.NORM.DIST(L15, 0, 1, 1)) * $B$2</f>
        <v>19482.8152650935</v>
      </c>
      <c r="N15" s="37" t="n">
        <f aca="false">$B$18 + $B$17*H15</f>
        <v>-477.2761020381</v>
      </c>
      <c r="O15" s="37" t="n">
        <f aca="false">M15-$B$13</f>
        <v>-106.073335338398</v>
      </c>
      <c r="P15" s="37" t="n">
        <f aca="false">N15-$B$19</f>
        <v>-477.2761020381</v>
      </c>
      <c r="Q15" s="38" t="n">
        <f aca="false">O15+P15</f>
        <v>-583.349437376499</v>
      </c>
    </row>
    <row r="16" customFormat="false" ht="13.8" hidden="false" customHeight="false" outlineLevel="0" collapsed="false">
      <c r="A16" s="22" t="s">
        <v>30</v>
      </c>
      <c r="B16" s="22"/>
      <c r="D16" s="33" t="n">
        <f aca="false">'Historical Data'!A16</f>
        <v>44497</v>
      </c>
      <c r="E16" s="13" t="n">
        <f aca="false">'Historical Data'!E16</f>
        <v>0.00982933773903261</v>
      </c>
      <c r="F16" s="13" t="n">
        <f aca="false">'Historical Data'!F16</f>
        <v>-0.00409999999999999</v>
      </c>
      <c r="G16" s="14" t="n">
        <f aca="false">'Historical Data'!G16</f>
        <v>2.99999999999999E-005</v>
      </c>
      <c r="H16" s="31" t="n">
        <f aca="false">$B$3 * (1 + E16)</f>
        <v>4747.10673377742</v>
      </c>
      <c r="I16" s="34" t="n">
        <f aca="false">$B$6 +F16</f>
        <v>0.2049</v>
      </c>
      <c r="J16" s="35" t="n">
        <f aca="false">$B$5 + G16</f>
        <v>0.00163</v>
      </c>
      <c r="K16" s="10" t="n">
        <f aca="false">(LN(H16/$B$4) + ((J16 - $B$8) + 0.5*I16^2)*$B$7) / (I16 * SQRT($B$7))</f>
        <v>0.146772526013563</v>
      </c>
      <c r="L16" s="10" t="n">
        <f aca="false">K16 - I16*SQRT($B$7)</f>
        <v>0.0443225260135635</v>
      </c>
      <c r="M16" s="36" t="n">
        <f aca="false">($B$3*EXP(-$B$8*$B$7)*_xlfn.NORM.DIST(K16, 0, 1, 1) - $B$4*EXP(-J16*$B$7)*_xlfn.NORM.DIST(L16, 0, 1, 1)) * $B$2</f>
        <v>19119.3854035304</v>
      </c>
      <c r="N16" s="37" t="n">
        <f aca="false">$B$18 + $B$17*H16</f>
        <v>-2406.60958986392</v>
      </c>
      <c r="O16" s="37" t="n">
        <f aca="false">M16-$B$13</f>
        <v>-469.50319690154</v>
      </c>
      <c r="P16" s="37" t="n">
        <f aca="false">N16-$B$19</f>
        <v>-2406.60958986392</v>
      </c>
      <c r="Q16" s="38" t="n">
        <f aca="false">O16+P16</f>
        <v>-2876.11278676546</v>
      </c>
    </row>
    <row r="17" customFormat="false" ht="13.8" hidden="false" customHeight="false" outlineLevel="0" collapsed="false">
      <c r="A17" s="24" t="s">
        <v>31</v>
      </c>
      <c r="B17" s="31" t="n">
        <f aca="false">-B14 * B2</f>
        <v>-52.0835253462562</v>
      </c>
      <c r="D17" s="33" t="n">
        <f aca="false">'Historical Data'!A17</f>
        <v>44496</v>
      </c>
      <c r="E17" s="13" t="n">
        <f aca="false">'Historical Data'!E17</f>
        <v>-0.00505159799684785</v>
      </c>
      <c r="F17" s="13" t="n">
        <f aca="false">'Historical Data'!F17</f>
        <v>0.0078</v>
      </c>
      <c r="G17" s="14" t="n">
        <f aca="false">'Historical Data'!G17</f>
        <v>-7.24999999999999E-005</v>
      </c>
      <c r="H17" s="31" t="n">
        <f aca="false">$B$3 * (1 + E17)</f>
        <v>4677.15294297662</v>
      </c>
      <c r="I17" s="34" t="n">
        <f aca="false">$B$6 +F17</f>
        <v>0.2168</v>
      </c>
      <c r="J17" s="35" t="n">
        <f aca="false">$B$5 + G17</f>
        <v>0.0015275</v>
      </c>
      <c r="K17" s="10" t="n">
        <f aca="false">(LN(H17/$B$4) + ((J17 - $B$8) + 0.5*I17^2)*$B$7) / (I17 * SQRT($B$7))</f>
        <v>0.00731323384276985</v>
      </c>
      <c r="L17" s="10" t="n">
        <f aca="false">K17 - I17*SQRT($B$7)</f>
        <v>-0.10108676615723</v>
      </c>
      <c r="M17" s="36" t="n">
        <f aca="false">($B$3*EXP(-$B$8*$B$7)*_xlfn.NORM.DIST(K17, 0, 1, 1) - $B$4*EXP(-J17*$B$7)*_xlfn.NORM.DIST(L17, 0, 1, 1)) * $B$2</f>
        <v>20293.0367515822</v>
      </c>
      <c r="N17" s="37" t="n">
        <f aca="false">$B$18 + $B$17*H17</f>
        <v>1236.83044637629</v>
      </c>
      <c r="O17" s="37" t="n">
        <f aca="false">M17-$B$13</f>
        <v>704.148151150275</v>
      </c>
      <c r="P17" s="37" t="n">
        <f aca="false">N17-$B$19</f>
        <v>1236.83044637629</v>
      </c>
      <c r="Q17" s="38" t="n">
        <f aca="false">O17+P17</f>
        <v>1940.97859752657</v>
      </c>
    </row>
    <row r="18" customFormat="false" ht="13.8" hidden="false" customHeight="false" outlineLevel="0" collapsed="false">
      <c r="A18" s="24" t="s">
        <v>32</v>
      </c>
      <c r="B18" s="31" t="n">
        <f aca="false">-B17*B3</f>
        <v>244839.444300216</v>
      </c>
      <c r="D18" s="33" t="n">
        <f aca="false">'Historical Data'!A18</f>
        <v>44495</v>
      </c>
      <c r="E18" s="13" t="n">
        <f aca="false">'Historical Data'!E18</f>
        <v>0.00181978241446368</v>
      </c>
      <c r="F18" s="13" t="n">
        <f aca="false">'Historical Data'!F18</f>
        <v>0.0055</v>
      </c>
      <c r="G18" s="14" t="n">
        <f aca="false">'Historical Data'!G18</f>
        <v>1.38E-005</v>
      </c>
      <c r="H18" s="31" t="n">
        <f aca="false">$B$3 * (1 + E18)</f>
        <v>4709.45461515215</v>
      </c>
      <c r="I18" s="34" t="n">
        <f aca="false">$B$6 +F18</f>
        <v>0.2145</v>
      </c>
      <c r="J18" s="35" t="n">
        <f aca="false">$B$5 + G18</f>
        <v>0.0016138</v>
      </c>
      <c r="K18" s="10" t="n">
        <f aca="false">(LN(H18/$B$4) + ((J18 - $B$8) + 0.5*I18^2)*$B$7) / (I18 * SQRT($B$7))</f>
        <v>0.0706094160047548</v>
      </c>
      <c r="L18" s="10" t="n">
        <f aca="false">K18 - I18*SQRT($B$7)</f>
        <v>-0.0366405839952452</v>
      </c>
      <c r="M18" s="36" t="n">
        <f aca="false">($B$3*EXP(-$B$8*$B$7)*_xlfn.NORM.DIST(K18, 0, 1, 1) - $B$4*EXP(-J18*$B$7)*_xlfn.NORM.DIST(L18, 0, 1, 1)) * $B$2</f>
        <v>20101.788563839</v>
      </c>
      <c r="N18" s="37" t="n">
        <f aca="false">$B$18 + $B$17*H18</f>
        <v>-445.554515104595</v>
      </c>
      <c r="O18" s="37" t="n">
        <f aca="false">M18-$B$13</f>
        <v>512.899963407108</v>
      </c>
      <c r="P18" s="37" t="n">
        <f aca="false">N18-$B$19</f>
        <v>-445.554515104595</v>
      </c>
      <c r="Q18" s="38" t="n">
        <f aca="false">O18+P18</f>
        <v>67.3454483025125</v>
      </c>
    </row>
    <row r="19" customFormat="false" ht="13.8" hidden="false" customHeight="false" outlineLevel="0" collapsed="false">
      <c r="A19" s="24" t="s">
        <v>27</v>
      </c>
      <c r="B19" s="47" t="n">
        <f aca="false">B17*B3 + B18</f>
        <v>0</v>
      </c>
      <c r="D19" s="33" t="n">
        <f aca="false">'Historical Data'!A19</f>
        <v>44494</v>
      </c>
      <c r="E19" s="13" t="n">
        <f aca="false">'Historical Data'!E19</f>
        <v>0.00474817927787186</v>
      </c>
      <c r="F19" s="13" t="n">
        <f aca="false">'Historical Data'!F19</f>
        <v>-0.0045</v>
      </c>
      <c r="G19" s="14" t="n">
        <f aca="false">'Historical Data'!G19</f>
        <v>9.61999999999998E-005</v>
      </c>
      <c r="H19" s="31" t="n">
        <f aca="false">$B$3 * (1 + E19)</f>
        <v>4723.22071596735</v>
      </c>
      <c r="I19" s="34" t="n">
        <f aca="false">$B$6 +F19</f>
        <v>0.2045</v>
      </c>
      <c r="J19" s="35" t="n">
        <f aca="false">$B$5 + G19</f>
        <v>0.0016962</v>
      </c>
      <c r="K19" s="10" t="n">
        <f aca="false">(LN(H19/$B$4) + ((J19 - $B$8) + 0.5*I19^2)*$B$7) / (I19 * SQRT($B$7))</f>
        <v>0.0976872712073111</v>
      </c>
      <c r="L19" s="10" t="n">
        <f aca="false">K19 - I19*SQRT($B$7)</f>
        <v>-0.00456272879268894</v>
      </c>
      <c r="M19" s="36" t="n">
        <f aca="false">($B$3*EXP(-$B$8*$B$7)*_xlfn.NORM.DIST(K19, 0, 1, 1) - $B$4*EXP(-J19*$B$7)*_xlfn.NORM.DIST(L19, 0, 1, 1)) * $B$2</f>
        <v>19152.3731847664</v>
      </c>
      <c r="N19" s="37" t="n">
        <f aca="false">$B$18 + $B$17*H19</f>
        <v>-1162.54157583194</v>
      </c>
      <c r="O19" s="37" t="n">
        <f aca="false">M19-$B$13</f>
        <v>-436.515415665461</v>
      </c>
      <c r="P19" s="37" t="n">
        <f aca="false">N19-$B$19</f>
        <v>-1162.54157583194</v>
      </c>
      <c r="Q19" s="38" t="n">
        <f aca="false">O19+P19</f>
        <v>-1599.0569914974</v>
      </c>
    </row>
    <row r="20" customFormat="false" ht="13.8" hidden="false" customHeight="false" outlineLevel="0" collapsed="false">
      <c r="D20" s="33" t="n">
        <f aca="false">'Historical Data'!A20</f>
        <v>44491</v>
      </c>
      <c r="E20" s="13" t="n">
        <f aca="false">'Historical Data'!E20</f>
        <v>-0.00107257933350624</v>
      </c>
      <c r="F20" s="13" t="n">
        <f aca="false">'Historical Data'!F20</f>
        <v>0.0053</v>
      </c>
      <c r="G20" s="14" t="n">
        <f aca="false">'Historical Data'!G20</f>
        <v>1E-005</v>
      </c>
      <c r="H20" s="31" t="n">
        <f aca="false">$B$3 * (1 + E20)</f>
        <v>4695.85791181112</v>
      </c>
      <c r="I20" s="34" t="n">
        <f aca="false">$B$6 +F20</f>
        <v>0.2143</v>
      </c>
      <c r="J20" s="35" t="n">
        <f aca="false">$B$5 + G20</f>
        <v>0.00161</v>
      </c>
      <c r="K20" s="10" t="n">
        <f aca="false">(LN(H20/$B$4) + ((J20 - $B$8) + 0.5*I20^2)*$B$7) / (I20 * SQRT($B$7))</f>
        <v>0.0435828865295508</v>
      </c>
      <c r="L20" s="10" t="n">
        <f aca="false">K20 - I20*SQRT($B$7)</f>
        <v>-0.0635671134704492</v>
      </c>
      <c r="M20" s="36" t="n">
        <f aca="false">($B$3*EXP(-$B$8*$B$7)*_xlfn.NORM.DIST(K20, 0, 1, 1) - $B$4*EXP(-J20*$B$7)*_xlfn.NORM.DIST(L20, 0, 1, 1)) * $B$2</f>
        <v>20084.7272438826</v>
      </c>
      <c r="N20" s="37" t="n">
        <f aca="false">$B$18 + $B$17*H20</f>
        <v>262.609727983567</v>
      </c>
      <c r="O20" s="37" t="n">
        <f aca="false">M20-$B$13</f>
        <v>495.838643450679</v>
      </c>
      <c r="P20" s="37" t="n">
        <f aca="false">N20-$B$19</f>
        <v>262.609727983567</v>
      </c>
      <c r="Q20" s="38" t="n">
        <f aca="false">O20+P20</f>
        <v>758.448371434246</v>
      </c>
    </row>
    <row r="21" customFormat="false" ht="13.8" hidden="false" customHeight="false" outlineLevel="0" collapsed="false">
      <c r="A21" s="22" t="s">
        <v>33</v>
      </c>
      <c r="B21" s="22"/>
      <c r="D21" s="33" t="n">
        <f aca="false">'Historical Data'!A21</f>
        <v>44490</v>
      </c>
      <c r="E21" s="13" t="n">
        <f aca="false">'Historical Data'!E21</f>
        <v>0.00299590625613133</v>
      </c>
      <c r="F21" s="13" t="n">
        <f aca="false">'Historical Data'!F21</f>
        <v>-0.00390000000000001</v>
      </c>
      <c r="G21" s="14" t="n">
        <f aca="false">'Historical Data'!G21</f>
        <v>-4.37E-005</v>
      </c>
      <c r="H21" s="31" t="n">
        <f aca="false">$B$3 * (1 + E21)</f>
        <v>4714.98345571945</v>
      </c>
      <c r="I21" s="34" t="n">
        <f aca="false">$B$6 +F21</f>
        <v>0.2051</v>
      </c>
      <c r="J21" s="35" t="n">
        <f aca="false">$B$5 + G21</f>
        <v>0.0015563</v>
      </c>
      <c r="K21" s="10" t="n">
        <f aca="false">(LN(H21/$B$4) + ((J21 - $B$8) + 0.5*I21^2)*$B$7) / (I21 * SQRT($B$7))</f>
        <v>0.0803388953885771</v>
      </c>
      <c r="L21" s="10" t="n">
        <f aca="false">K21 - I21*SQRT($B$7)</f>
        <v>-0.0222111046114229</v>
      </c>
      <c r="M21" s="36" t="n">
        <f aca="false">($B$3*EXP(-$B$8*$B$7)*_xlfn.NORM.DIST(K21, 0, 1, 1) - $B$4*EXP(-J21*$B$7)*_xlfn.NORM.DIST(L21, 0, 1, 1)) * $B$2</f>
        <v>19213.0448247869</v>
      </c>
      <c r="N21" s="37" t="n">
        <f aca="false">$B$18 + $B$17*H21</f>
        <v>-733.51602292672</v>
      </c>
      <c r="O21" s="37" t="n">
        <f aca="false">M21-$B$13</f>
        <v>-375.843775644989</v>
      </c>
      <c r="P21" s="37" t="n">
        <f aca="false">N21-$B$19</f>
        <v>-733.51602292672</v>
      </c>
      <c r="Q21" s="38" t="n">
        <f aca="false">O21+P21</f>
        <v>-1109.35979857171</v>
      </c>
    </row>
    <row r="22" customFormat="false" ht="13.8" hidden="false" customHeight="false" outlineLevel="0" collapsed="false">
      <c r="A22" s="24" t="s">
        <v>13</v>
      </c>
      <c r="B22" s="31" t="n">
        <f aca="false">-T14*W6</f>
        <v>6058.0281657611</v>
      </c>
      <c r="D22" s="33" t="n">
        <f aca="false">'Historical Data'!A22</f>
        <v>44489</v>
      </c>
      <c r="E22" s="13" t="n">
        <f aca="false">'Historical Data'!E22</f>
        <v>0.00366401674473349</v>
      </c>
      <c r="F22" s="13" t="n">
        <f aca="false">'Historical Data'!F22</f>
        <v>-0.00109999999999999</v>
      </c>
      <c r="G22" s="14" t="n">
        <f aca="false">'Historical Data'!G22</f>
        <v>-1.24999999999999E-005</v>
      </c>
      <c r="H22" s="31" t="n">
        <f aca="false">$B$3 * (1 + E22)</f>
        <v>4718.12417631532</v>
      </c>
      <c r="I22" s="34" t="n">
        <f aca="false">$B$6 +F22</f>
        <v>0.2079</v>
      </c>
      <c r="J22" s="35" t="n">
        <f aca="false">$B$5 + G22</f>
        <v>0.0015875</v>
      </c>
      <c r="K22" s="10" t="n">
        <f aca="false">(LN(H22/$B$4) + ((J22 - $B$8) + 0.5*I22^2)*$B$7) / (I22 * SQRT($B$7))</f>
        <v>0.0871283966998779</v>
      </c>
      <c r="L22" s="10" t="n">
        <f aca="false">K22 - I22*SQRT($B$7)</f>
        <v>-0.0168216033001222</v>
      </c>
      <c r="M22" s="36" t="n">
        <f aca="false">($B$3*EXP(-$B$8*$B$7)*_xlfn.NORM.DIST(K22, 0, 1, 1) - $B$4*EXP(-J22*$B$7)*_xlfn.NORM.DIST(L22, 0, 1, 1)) * $B$2</f>
        <v>19473.1321779612</v>
      </c>
      <c r="N22" s="37" t="n">
        <f aca="false">$B$18 + $B$17*H22</f>
        <v>-897.095823687268</v>
      </c>
      <c r="O22" s="37" t="n">
        <f aca="false">M22-$B$13</f>
        <v>-115.756422470713</v>
      </c>
      <c r="P22" s="37" t="n">
        <f aca="false">N22-$B$19</f>
        <v>-897.095823687268</v>
      </c>
      <c r="Q22" s="38" t="n">
        <f aca="false">O22+P22</f>
        <v>-1012.85224615798</v>
      </c>
      <c r="T22" s="21"/>
      <c r="W22" s="21"/>
      <c r="X22" s="21"/>
    </row>
    <row r="23" customFormat="false" ht="13.8" hidden="false" customHeight="false" outlineLevel="0" collapsed="false">
      <c r="A23" s="24" t="s">
        <v>30</v>
      </c>
      <c r="B23" s="31" t="n">
        <f aca="false">-W6*U14</f>
        <v>13917.4523016218</v>
      </c>
      <c r="D23" s="33" t="n">
        <f aca="false">'Historical Data'!A23</f>
        <v>44488</v>
      </c>
      <c r="E23" s="13" t="n">
        <f aca="false">'Historical Data'!E23</f>
        <v>0.00739335690054066</v>
      </c>
      <c r="F23" s="13" t="n">
        <f aca="false">'Historical Data'!F23</f>
        <v>-0.00309999999999999</v>
      </c>
      <c r="G23" s="14" t="n">
        <f aca="false">'Historical Data'!G23</f>
        <v>-2E-005</v>
      </c>
      <c r="H23" s="31" t="n">
        <f aca="false">$B$3 * (1 + E23)</f>
        <v>4735.65543145375</v>
      </c>
      <c r="I23" s="34" t="n">
        <f aca="false">$B$6 +F23</f>
        <v>0.2059</v>
      </c>
      <c r="J23" s="35" t="n">
        <f aca="false">$B$5 + G23</f>
        <v>0.00158</v>
      </c>
      <c r="K23" s="10" t="n">
        <f aca="false">(LN(H23/$B$4) + ((J23 - $B$8) + 0.5*I23^2)*$B$7) / (I23 * SQRT($B$7))</f>
        <v>0.122977282720188</v>
      </c>
      <c r="L23" s="10" t="n">
        <f aca="false">K23 - I23*SQRT($B$7)</f>
        <v>0.0200272827201875</v>
      </c>
      <c r="M23" s="36" t="n">
        <f aca="false">($B$3*EXP(-$B$8*$B$7)*_xlfn.NORM.DIST(K23, 0, 1, 1) - $B$4*EXP(-J23*$B$7)*_xlfn.NORM.DIST(L23, 0, 1, 1)) * $B$2</f>
        <v>19248.1738428084</v>
      </c>
      <c r="N23" s="37" t="n">
        <f aca="false">$B$18 + $B$17*H23</f>
        <v>-1810.18539504157</v>
      </c>
      <c r="O23" s="37" t="n">
        <f aca="false">M23-$B$13</f>
        <v>-340.714757623482</v>
      </c>
      <c r="P23" s="37" t="n">
        <f aca="false">N23-$B$19</f>
        <v>-1810.18539504157</v>
      </c>
      <c r="Q23" s="38" t="n">
        <f aca="false">O23+P23</f>
        <v>-2150.90015266505</v>
      </c>
      <c r="T23" s="21"/>
      <c r="W23" s="21"/>
      <c r="X23" s="21"/>
    </row>
    <row r="24" customFormat="false" ht="13.8" hidden="false" customHeight="false" outlineLevel="0" collapsed="false">
      <c r="A24" s="24" t="s">
        <v>15</v>
      </c>
      <c r="B24" s="32" t="n">
        <f aca="false">-W6</f>
        <v>19975.4804673829</v>
      </c>
      <c r="D24" s="33" t="n">
        <f aca="false">'Historical Data'!A24</f>
        <v>44487</v>
      </c>
      <c r="E24" s="13" t="n">
        <f aca="false">'Historical Data'!E24</f>
        <v>0.0033748045900921</v>
      </c>
      <c r="F24" s="13" t="n">
        <f aca="false">'Historical Data'!F24</f>
        <v>-0.000100000000000017</v>
      </c>
      <c r="G24" s="14" t="n">
        <f aca="false">'Historical Data'!G24</f>
        <v>7.87000000000001E-005</v>
      </c>
      <c r="H24" s="31" t="n">
        <f aca="false">$B$3 * (1 + E24)</f>
        <v>4716.76461889756</v>
      </c>
      <c r="I24" s="34" t="n">
        <f aca="false">$B$6 +F24</f>
        <v>0.2089</v>
      </c>
      <c r="J24" s="35" t="n">
        <f aca="false">$B$5 + G24</f>
        <v>0.0016787</v>
      </c>
      <c r="K24" s="10" t="n">
        <f aca="false">(LN(H24/$B$4) + ((J24 - $B$8) + 0.5*I24^2)*$B$7) / (I24 * SQRT($B$7))</f>
        <v>0.0846692098321406</v>
      </c>
      <c r="L24" s="10" t="n">
        <f aca="false">K24 - I24*SQRT($B$7)</f>
        <v>-0.0197807901678594</v>
      </c>
      <c r="M24" s="36" t="n">
        <f aca="false">($B$3*EXP(-$B$8*$B$7)*_xlfn.NORM.DIST(K24, 0, 1, 1) - $B$4*EXP(-J24*$B$7)*_xlfn.NORM.DIST(L24, 0, 1, 1)) * $B$2</f>
        <v>19573.7830354312</v>
      </c>
      <c r="N24" s="37" t="n">
        <f aca="false">$B$18 + $B$17*H24</f>
        <v>-826.285280459968</v>
      </c>
      <c r="O24" s="37" t="n">
        <f aca="false">M24-$B$13</f>
        <v>-15.1055650006601</v>
      </c>
      <c r="P24" s="37" t="n">
        <f aca="false">N24-$B$19</f>
        <v>-826.285280459968</v>
      </c>
      <c r="Q24" s="38" t="n">
        <f aca="false">O24+P24</f>
        <v>-841.390845460628</v>
      </c>
    </row>
    <row r="25" customFormat="false" ht="13.8" hidden="false" customHeight="false" outlineLevel="0" collapsed="false">
      <c r="D25" s="33" t="n">
        <f aca="false">'Historical Data'!A25</f>
        <v>44484</v>
      </c>
      <c r="E25" s="13" t="n">
        <f aca="false">'Historical Data'!E25</f>
        <v>0.00746013077196905</v>
      </c>
      <c r="F25" s="13" t="n">
        <f aca="false">'Historical Data'!F25</f>
        <v>-0.000700000000000006</v>
      </c>
      <c r="G25" s="14" t="n">
        <f aca="false">'Historical Data'!G25</f>
        <v>1.38E-005</v>
      </c>
      <c r="H25" s="31" t="n">
        <f aca="false">$B$3 * (1 + E25)</f>
        <v>4735.96932874595</v>
      </c>
      <c r="I25" s="34" t="n">
        <f aca="false">$B$6 +F25</f>
        <v>0.2083</v>
      </c>
      <c r="J25" s="35" t="n">
        <f aca="false">$B$5 + G25</f>
        <v>0.0016138</v>
      </c>
      <c r="K25" s="10" t="n">
        <f aca="false">(LN(H25/$B$4) + ((J25 - $B$8) + 0.5*I25^2)*$B$7) / (I25 * SQRT($B$7))</f>
        <v>0.123470982918111</v>
      </c>
      <c r="L25" s="10" t="n">
        <f aca="false">K25 - I25*SQRT($B$7)</f>
        <v>0.0193209829181109</v>
      </c>
      <c r="M25" s="36" t="n">
        <f aca="false">($B$3*EXP(-$B$8*$B$7)*_xlfn.NORM.DIST(K25, 0, 1, 1) - $B$4*EXP(-J25*$B$7)*_xlfn.NORM.DIST(L25, 0, 1, 1)) * $B$2</f>
        <v>19474.5118735567</v>
      </c>
      <c r="N25" s="37" t="n">
        <f aca="false">$B$18 + $B$17*H25</f>
        <v>-1826.53427261583</v>
      </c>
      <c r="O25" s="37" t="n">
        <f aca="false">M25-$B$13</f>
        <v>-114.376726875205</v>
      </c>
      <c r="P25" s="37" t="n">
        <f aca="false">N25-$B$19</f>
        <v>-1826.53427261583</v>
      </c>
      <c r="Q25" s="38" t="n">
        <f aca="false">O25+P25</f>
        <v>-1940.91099949103</v>
      </c>
    </row>
    <row r="26" customFormat="false" ht="13.8" hidden="false" customHeight="false" outlineLevel="0" collapsed="false">
      <c r="A26" s="22" t="s">
        <v>34</v>
      </c>
      <c r="B26" s="22"/>
      <c r="D26" s="33" t="n">
        <f aca="false">'Historical Data'!A26</f>
        <v>44483</v>
      </c>
      <c r="E26" s="13" t="n">
        <f aca="false">'Historical Data'!E26</f>
        <v>0.01706311013337</v>
      </c>
      <c r="F26" s="13" t="n">
        <f aca="false">'Historical Data'!F26</f>
        <v>-0.0117</v>
      </c>
      <c r="G26" s="14" t="n">
        <f aca="false">'Historical Data'!G26</f>
        <v>-1.5E-005</v>
      </c>
      <c r="H26" s="31" t="n">
        <f aca="false">$B$3 * (1 + E26)</f>
        <v>4781.11197442596</v>
      </c>
      <c r="I26" s="34" t="n">
        <f aca="false">$B$6 +F26</f>
        <v>0.1973</v>
      </c>
      <c r="J26" s="35" t="n">
        <f aca="false">$B$5 + G26</f>
        <v>0.001585</v>
      </c>
      <c r="K26" s="10" t="n">
        <f aca="false">(LN(H26/$B$4) + ((J26 - $B$8) + 0.5*I26^2)*$B$7) / (I26 * SQRT($B$7))</f>
        <v>0.220794035338399</v>
      </c>
      <c r="L26" s="10" t="n">
        <f aca="false">K26 - I26*SQRT($B$7)</f>
        <v>0.122144035338399</v>
      </c>
      <c r="M26" s="36" t="n">
        <f aca="false">($B$3*EXP(-$B$8*$B$7)*_xlfn.NORM.DIST(K26, 0, 1, 1) - $B$4*EXP(-J26*$B$7)*_xlfn.NORM.DIST(L26, 0, 1, 1)) * $B$2</f>
        <v>18222.5746679343</v>
      </c>
      <c r="N26" s="37" t="n">
        <f aca="false">$B$18 + $B$17*H26</f>
        <v>-4177.72240308771</v>
      </c>
      <c r="O26" s="37" t="n">
        <f aca="false">M26-$B$13</f>
        <v>-1366.31393249763</v>
      </c>
      <c r="P26" s="37" t="n">
        <f aca="false">N26-$B$19</f>
        <v>-4177.72240308771</v>
      </c>
      <c r="Q26" s="38" t="n">
        <f aca="false">O26+P26</f>
        <v>-5544.03633558534</v>
      </c>
    </row>
    <row r="27" customFormat="false" ht="13.8" hidden="false" customHeight="false" outlineLevel="0" collapsed="false">
      <c r="A27" s="24" t="s">
        <v>13</v>
      </c>
      <c r="B27" s="31" t="n">
        <f aca="false">AVERAGE(U2:U6)</f>
        <v>-9040.66111669998</v>
      </c>
      <c r="D27" s="33" t="n">
        <f aca="false">'Historical Data'!A27</f>
        <v>44482</v>
      </c>
      <c r="E27" s="13" t="n">
        <f aca="false">'Historical Data'!E27</f>
        <v>0.00302253686230802</v>
      </c>
      <c r="F27" s="13" t="n">
        <f aca="false">'Historical Data'!F27</f>
        <v>-0.00789999999999999</v>
      </c>
      <c r="G27" s="14" t="n">
        <f aca="false">'Historical Data'!G27</f>
        <v>-3.00000000000001E-005</v>
      </c>
      <c r="H27" s="31" t="n">
        <f aca="false">$B$3 * (1 + E27)</f>
        <v>4715.10864353602</v>
      </c>
      <c r="I27" s="34" t="n">
        <f aca="false">$B$6 +F27</f>
        <v>0.2011</v>
      </c>
      <c r="J27" s="35" t="n">
        <f aca="false">$B$5 + G27</f>
        <v>0.00157</v>
      </c>
      <c r="K27" s="10" t="n">
        <f aca="false">(LN(H27/$B$4) + ((J27 - $B$8) + 0.5*I27^2)*$B$7) / (I27 * SQRT($B$7))</f>
        <v>0.0802151112014941</v>
      </c>
      <c r="L27" s="10" t="n">
        <f aca="false">K27 - I27*SQRT($B$7)</f>
        <v>-0.020334888798506</v>
      </c>
      <c r="M27" s="36" t="n">
        <f aca="false">($B$3*EXP(-$B$8*$B$7)*_xlfn.NORM.DIST(K27, 0, 1, 1) - $B$4*EXP(-J27*$B$7)*_xlfn.NORM.DIST(L27, 0, 1, 1)) * $B$2</f>
        <v>18838.9097437085</v>
      </c>
      <c r="N27" s="37" t="n">
        <f aca="false">$B$18 + $B$17*H27</f>
        <v>-740.036245744413</v>
      </c>
      <c r="O27" s="37" t="n">
        <f aca="false">M27-$B$13</f>
        <v>-749.978856723421</v>
      </c>
      <c r="P27" s="37" t="n">
        <f aca="false">N27-$B$19</f>
        <v>-740.036245744413</v>
      </c>
      <c r="Q27" s="38" t="n">
        <f aca="false">O27+P27</f>
        <v>-1490.01510246783</v>
      </c>
    </row>
    <row r="28" customFormat="false" ht="13.8" hidden="false" customHeight="false" outlineLevel="0" collapsed="false">
      <c r="A28" s="24" t="s">
        <v>30</v>
      </c>
      <c r="B28" s="31" t="n">
        <f aca="false">-AVERAGE(V2:V6)</f>
        <v>18578.374863972</v>
      </c>
      <c r="D28" s="33" t="n">
        <f aca="false">'Historical Data'!A28</f>
        <v>44481</v>
      </c>
      <c r="E28" s="13" t="n">
        <f aca="false">'Historical Data'!E28</f>
        <v>-0.0024167715692277</v>
      </c>
      <c r="F28" s="13" t="n">
        <f aca="false">'Historical Data'!F28</f>
        <v>-0.000600000000000017</v>
      </c>
      <c r="G28" s="14" t="n">
        <f aca="false">'Historical Data'!G28</f>
        <v>4.99999999999999E-005</v>
      </c>
      <c r="H28" s="31" t="n">
        <f aca="false">$B$3 * (1 + E28)</f>
        <v>4689.53899853022</v>
      </c>
      <c r="I28" s="34" t="n">
        <f aca="false">$B$6 +F28</f>
        <v>0.2084</v>
      </c>
      <c r="J28" s="35" t="n">
        <f aca="false">$B$5 + G28</f>
        <v>0.00165</v>
      </c>
      <c r="K28" s="10" t="n">
        <f aca="false">(LN(H28/$B$4) + ((J28 - $B$8) + 0.5*I28^2)*$B$7) / (I28 * SQRT($B$7))</f>
        <v>0.0289983044581318</v>
      </c>
      <c r="L28" s="10" t="n">
        <f aca="false">K28 - I28*SQRT($B$7)</f>
        <v>-0.0752016955418682</v>
      </c>
      <c r="M28" s="36" t="n">
        <f aca="false">($B$3*EXP(-$B$8*$B$7)*_xlfn.NORM.DIST(K28, 0, 1, 1) - $B$4*EXP(-J28*$B$7)*_xlfn.NORM.DIST(L28, 0, 1, 1)) * $B$2</f>
        <v>19530.2586351973</v>
      </c>
      <c r="N28" s="37" t="n">
        <f aca="false">$B$18 + $B$17*H28</f>
        <v>591.721008010267</v>
      </c>
      <c r="O28" s="37" t="n">
        <f aca="false">M28-$B$13</f>
        <v>-58.6299652346061</v>
      </c>
      <c r="P28" s="37" t="n">
        <f aca="false">N28-$B$19</f>
        <v>591.721008010267</v>
      </c>
      <c r="Q28" s="38" t="n">
        <f aca="false">O28+P28</f>
        <v>533.091042775661</v>
      </c>
    </row>
    <row r="29" customFormat="false" ht="13.8" hidden="false" customHeight="false" outlineLevel="0" collapsed="false">
      <c r="A29" s="24" t="s">
        <v>15</v>
      </c>
      <c r="B29" s="32" t="n">
        <f aca="false">-AVERAGE(W2:W6)</f>
        <v>27619.0359806719</v>
      </c>
      <c r="D29" s="33" t="n">
        <f aca="false">'Historical Data'!A29</f>
        <v>44480</v>
      </c>
      <c r="E29" s="13" t="n">
        <f aca="false">'Historical Data'!E29</f>
        <v>-0.00686578584213482</v>
      </c>
      <c r="F29" s="13" t="n">
        <f aca="false">'Historical Data'!F29</f>
        <v>0.00509999999999999</v>
      </c>
      <c r="G29" s="14" t="n">
        <f aca="false">'Historical Data'!G29</f>
        <v>6.20000000000004E-006</v>
      </c>
      <c r="H29" s="31" t="n">
        <f aca="false">$B$3 * (1 + E29)</f>
        <v>4668.62462733471</v>
      </c>
      <c r="I29" s="34" t="n">
        <f aca="false">$B$6 +F29</f>
        <v>0.2141</v>
      </c>
      <c r="J29" s="35" t="n">
        <f aca="false">$B$5 + G29</f>
        <v>0.0016062</v>
      </c>
      <c r="K29" s="10" t="n">
        <f aca="false">(LN(H29/$B$4) + ((J29 - $B$8) + 0.5*I29^2)*$B$7) / (I29 * SQRT($B$7))</f>
        <v>-0.0108179592757424</v>
      </c>
      <c r="L29" s="10" t="n">
        <f aca="false">K29 - I29*SQRT($B$7)</f>
        <v>-0.117867959275742</v>
      </c>
      <c r="M29" s="36" t="n">
        <f aca="false">($B$3*EXP(-$B$8*$B$7)*_xlfn.NORM.DIST(K29, 0, 1, 1) - $B$4*EXP(-J29*$B$7)*_xlfn.NORM.DIST(L29, 0, 1, 1)) * $B$2</f>
        <v>20025.3190635897</v>
      </c>
      <c r="N29" s="37" t="n">
        <f aca="false">$B$18 + $B$17*H29</f>
        <v>1681.01519027259</v>
      </c>
      <c r="O29" s="37" t="n">
        <f aca="false">M29-$B$13</f>
        <v>436.430463157831</v>
      </c>
      <c r="P29" s="37" t="n">
        <f aca="false">N29-$B$19</f>
        <v>1681.01519027259</v>
      </c>
      <c r="Q29" s="38" t="n">
        <f aca="false">O29+P29</f>
        <v>2117.44565343042</v>
      </c>
    </row>
    <row r="30" customFormat="false" ht="13.8" hidden="false" customHeight="false" outlineLevel="0" collapsed="false">
      <c r="D30" s="33" t="n">
        <f aca="false">'Historical Data'!A30</f>
        <v>44477</v>
      </c>
      <c r="E30" s="13" t="n">
        <f aca="false">'Historical Data'!E30</f>
        <v>-0.00191374074949546</v>
      </c>
      <c r="F30" s="13" t="n">
        <f aca="false">'Historical Data'!F30</f>
        <v>-0.00239999999999999</v>
      </c>
      <c r="G30" s="14" t="n">
        <f aca="false">'Historical Data'!G30</f>
        <v>-2.49999999999998E-005</v>
      </c>
      <c r="H30" s="31" t="n">
        <f aca="false">$B$3 * (1 + E30)</f>
        <v>4691.9036961107</v>
      </c>
      <c r="I30" s="34" t="n">
        <f aca="false">$B$6 +F30</f>
        <v>0.2066</v>
      </c>
      <c r="J30" s="35" t="n">
        <f aca="false">$B$5 + G30</f>
        <v>0.001575</v>
      </c>
      <c r="K30" s="10" t="n">
        <f aca="false">(LN(H30/$B$4) + ((J30 - $B$8) + 0.5*I30^2)*$B$7) / (I30 * SQRT($B$7))</f>
        <v>0.0330456990224686</v>
      </c>
      <c r="L30" s="10" t="n">
        <f aca="false">K30 - I30*SQRT($B$7)</f>
        <v>-0.0702543009775314</v>
      </c>
      <c r="M30" s="36" t="n">
        <f aca="false">($B$3*EXP(-$B$8*$B$7)*_xlfn.NORM.DIST(K30, 0, 1, 1) - $B$4*EXP(-J30*$B$7)*_xlfn.NORM.DIST(L30, 0, 1, 1)) * $B$2</f>
        <v>19359.4108973654</v>
      </c>
      <c r="N30" s="37" t="n">
        <f aca="false">$B$18 + $B$17*H30</f>
        <v>468.559221641131</v>
      </c>
      <c r="O30" s="37" t="n">
        <f aca="false">M30-$B$13</f>
        <v>-229.477703066459</v>
      </c>
      <c r="P30" s="37" t="n">
        <f aca="false">N30-$B$19</f>
        <v>468.559221641131</v>
      </c>
      <c r="Q30" s="38" t="n">
        <f aca="false">O30+P30</f>
        <v>239.081518574672</v>
      </c>
    </row>
    <row r="31" customFormat="false" ht="13.8" hidden="false" customHeight="false" outlineLevel="0" collapsed="false">
      <c r="D31" s="33" t="n">
        <f aca="false">'Historical Data'!A31</f>
        <v>44476</v>
      </c>
      <c r="E31" s="13" t="n">
        <f aca="false">'Historical Data'!E31</f>
        <v>0.00829828923697451</v>
      </c>
      <c r="F31" s="13" t="n">
        <f aca="false">'Historical Data'!F31</f>
        <v>-0.00720000000000001</v>
      </c>
      <c r="G31" s="14" t="n">
        <f aca="false">'Historical Data'!G31</f>
        <v>-3.70000000000014E-006</v>
      </c>
      <c r="H31" s="31" t="n">
        <f aca="false">$B$3 * (1 + E31)</f>
        <v>4739.90942787409</v>
      </c>
      <c r="I31" s="34" t="n">
        <f aca="false">$B$6 +F31</f>
        <v>0.2018</v>
      </c>
      <c r="J31" s="35" t="n">
        <f aca="false">$B$5 + G31</f>
        <v>0.0015963</v>
      </c>
      <c r="K31" s="10" t="n">
        <f aca="false">(LN(H31/$B$4) + ((J31 - $B$8) + 0.5*I31^2)*$B$7) / (I31 * SQRT($B$7))</f>
        <v>0.132344179732571</v>
      </c>
      <c r="L31" s="10" t="n">
        <f aca="false">K31 - I31*SQRT($B$7)</f>
        <v>0.0314441797325715</v>
      </c>
      <c r="M31" s="36" t="n">
        <f aca="false">($B$3*EXP(-$B$8*$B$7)*_xlfn.NORM.DIST(K31, 0, 1, 1) - $B$4*EXP(-J31*$B$7)*_xlfn.NORM.DIST(L31, 0, 1, 1)) * $B$2</f>
        <v>18851.1485965916</v>
      </c>
      <c r="N31" s="37" t="n">
        <f aca="false">$B$18 + $B$17*H31</f>
        <v>-2031.74852542332</v>
      </c>
      <c r="O31" s="37" t="n">
        <f aca="false">M31-$B$13</f>
        <v>-737.740003840328</v>
      </c>
      <c r="P31" s="37" t="n">
        <f aca="false">N31-$B$19</f>
        <v>-2031.74852542332</v>
      </c>
      <c r="Q31" s="38" t="n">
        <f aca="false">O31+P31</f>
        <v>-2769.48852926365</v>
      </c>
    </row>
    <row r="32" customFormat="false" ht="13.8" hidden="false" customHeight="false" outlineLevel="0" collapsed="false">
      <c r="D32" s="33" t="n">
        <f aca="false">'Historical Data'!A32</f>
        <v>44475</v>
      </c>
      <c r="E32" s="13" t="n">
        <f aca="false">'Historical Data'!E32</f>
        <v>0.00410288743867526</v>
      </c>
      <c r="F32" s="13" t="n">
        <f aca="false">'Historical Data'!F32</f>
        <v>-0.00269999999999998</v>
      </c>
      <c r="G32" s="14" t="n">
        <f aca="false">'Historical Data'!G32</f>
        <v>0</v>
      </c>
      <c r="H32" s="31" t="n">
        <f aca="false">$B$3 * (1 + E32)</f>
        <v>4720.18726356047</v>
      </c>
      <c r="I32" s="34" t="n">
        <f aca="false">$B$6 +F32</f>
        <v>0.2063</v>
      </c>
      <c r="J32" s="35" t="n">
        <f aca="false">$B$5 + G32</f>
        <v>0.0016</v>
      </c>
      <c r="K32" s="10" t="n">
        <f aca="false">(LN(H32/$B$4) + ((J32 - $B$8) + 0.5*I32^2)*$B$7) / (I32 * SQRT($B$7))</f>
        <v>0.0912695569329633</v>
      </c>
      <c r="L32" s="10" t="n">
        <f aca="false">K32 - I32*SQRT($B$7)</f>
        <v>-0.0118804430670367</v>
      </c>
      <c r="M32" s="36" t="n">
        <f aca="false">($B$3*EXP(-$B$8*$B$7)*_xlfn.NORM.DIST(K32, 0, 1, 1) - $B$4*EXP(-J32*$B$7)*_xlfn.NORM.DIST(L32, 0, 1, 1)) * $B$2</f>
        <v>19320.8381613118</v>
      </c>
      <c r="N32" s="37" t="n">
        <f aca="false">$B$18 + $B$17*H32</f>
        <v>-1004.54868051157</v>
      </c>
      <c r="O32" s="37" t="n">
        <f aca="false">M32-$B$13</f>
        <v>-268.050439120045</v>
      </c>
      <c r="P32" s="37" t="n">
        <f aca="false">N32-$B$19</f>
        <v>-1004.54868051157</v>
      </c>
      <c r="Q32" s="38" t="n">
        <f aca="false">O32+P32</f>
        <v>-1272.59911963161</v>
      </c>
    </row>
    <row r="33" customFormat="false" ht="13.8" hidden="false" customHeight="false" outlineLevel="0" collapsed="false">
      <c r="D33" s="33" t="n">
        <f aca="false">'Historical Data'!A33</f>
        <v>44474</v>
      </c>
      <c r="E33" s="13" t="n">
        <f aca="false">'Historical Data'!E33</f>
        <v>0.0105244555233626</v>
      </c>
      <c r="F33" s="13" t="n">
        <f aca="false">'Historical Data'!F33</f>
        <v>-0.01</v>
      </c>
      <c r="G33" s="14" t="n">
        <f aca="false">'Historical Data'!G33</f>
        <v>-2.62999999999999E-005</v>
      </c>
      <c r="H33" s="31" t="n">
        <f aca="false">$B$3 * (1 + E33)</f>
        <v>4750.37441296978</v>
      </c>
      <c r="I33" s="34" t="n">
        <f aca="false">$B$6 +F33</f>
        <v>0.199</v>
      </c>
      <c r="J33" s="35" t="n">
        <f aca="false">$B$5 + G33</f>
        <v>0.0015737</v>
      </c>
      <c r="K33" s="10" t="n">
        <f aca="false">(LN(H33/$B$4) + ((J33 - $B$8) + 0.5*I33^2)*$B$7) / (I33 * SQRT($B$7))</f>
        <v>0.154904612836802</v>
      </c>
      <c r="L33" s="10" t="n">
        <f aca="false">K33 - I33*SQRT($B$7)</f>
        <v>0.0554046128368018</v>
      </c>
      <c r="M33" s="36" t="n">
        <f aca="false">($B$3*EXP(-$B$8*$B$7)*_xlfn.NORM.DIST(K33, 0, 1, 1) - $B$4*EXP(-J33*$B$7)*_xlfn.NORM.DIST(L33, 0, 1, 1)) * $B$2</f>
        <v>18548.0446000033</v>
      </c>
      <c r="N33" s="37" t="n">
        <f aca="false">$B$18 + $B$17*H33</f>
        <v>-2576.80184190243</v>
      </c>
      <c r="O33" s="37" t="n">
        <f aca="false">M33-$B$13</f>
        <v>-1040.84400042857</v>
      </c>
      <c r="P33" s="37" t="n">
        <f aca="false">N33-$B$19</f>
        <v>-2576.80184190243</v>
      </c>
      <c r="Q33" s="38" t="n">
        <f aca="false">O33+P33</f>
        <v>-3617.645842331</v>
      </c>
    </row>
    <row r="34" customFormat="false" ht="13.8" hidden="false" customHeight="false" outlineLevel="0" collapsed="false">
      <c r="D34" s="33" t="n">
        <f aca="false">'Historical Data'!A34</f>
        <v>44473</v>
      </c>
      <c r="E34" s="13" t="n">
        <f aca="false">'Historical Data'!E34</f>
        <v>-0.0129858803224208</v>
      </c>
      <c r="F34" s="13" t="n">
        <f aca="false">'Historical Data'!F34</f>
        <v>0.0106</v>
      </c>
      <c r="G34" s="14" t="n">
        <f aca="false">'Historical Data'!G34</f>
        <v>-6.5E-005</v>
      </c>
      <c r="H34" s="31" t="n">
        <f aca="false">$B$3 * (1 + E34)</f>
        <v>4639.85467519233</v>
      </c>
      <c r="I34" s="34" t="n">
        <f aca="false">$B$6 +F34</f>
        <v>0.2196</v>
      </c>
      <c r="J34" s="35" t="n">
        <f aca="false">$B$5 + G34</f>
        <v>0.001535</v>
      </c>
      <c r="K34" s="10" t="n">
        <f aca="false">(LN(H34/$B$4) + ((J34 - $B$8) + 0.5*I34^2)*$B$7) / (I34 * SQRT($B$7))</f>
        <v>-0.0642911111105414</v>
      </c>
      <c r="L34" s="10" t="n">
        <f aca="false">K34 - I34*SQRT($B$7)</f>
        <v>-0.174091111110541</v>
      </c>
      <c r="M34" s="36" t="n">
        <f aca="false">($B$3*EXP(-$B$8*$B$7)*_xlfn.NORM.DIST(K34, 0, 1, 1) - $B$4*EXP(-J34*$B$7)*_xlfn.NORM.DIST(L34, 0, 1, 1)) * $B$2</f>
        <v>20432.5953601052</v>
      </c>
      <c r="N34" s="37" t="n">
        <f aca="false">$B$18 + $B$17*H34</f>
        <v>3179.45572189058</v>
      </c>
      <c r="O34" s="37" t="n">
        <f aca="false">M34-$B$13</f>
        <v>843.706759673296</v>
      </c>
      <c r="P34" s="37" t="n">
        <f aca="false">N34-$B$19</f>
        <v>3179.45572189058</v>
      </c>
      <c r="Q34" s="38" t="n">
        <f aca="false">O34+P34</f>
        <v>4023.16248156388</v>
      </c>
    </row>
    <row r="35" customFormat="false" ht="13.8" hidden="false" customHeight="false" outlineLevel="0" collapsed="false">
      <c r="D35" s="33" t="n">
        <f aca="false">'Historical Data'!A35</f>
        <v>44470</v>
      </c>
      <c r="E35" s="13" t="n">
        <f aca="false">'Historical Data'!E35</f>
        <v>0.0114914777343913</v>
      </c>
      <c r="F35" s="13" t="n">
        <f aca="false">'Historical Data'!F35</f>
        <v>-0.00820000000000001</v>
      </c>
      <c r="G35" s="14" t="n">
        <f aca="false">'Historical Data'!G35</f>
        <v>2.99999999999999E-005</v>
      </c>
      <c r="H35" s="31" t="n">
        <f aca="false">$B$3 * (1 + E35)</f>
        <v>4754.9202876816</v>
      </c>
      <c r="I35" s="34" t="n">
        <f aca="false">$B$6 +F35</f>
        <v>0.2008</v>
      </c>
      <c r="J35" s="35" t="n">
        <f aca="false">$B$5 + G35</f>
        <v>0.00163</v>
      </c>
      <c r="K35" s="10" t="n">
        <f aca="false">(LN(H35/$B$4) + ((J35 - $B$8) + 0.5*I35^2)*$B$7) / (I35 * SQRT($B$7))</f>
        <v>0.16407900613904</v>
      </c>
      <c r="L35" s="10" t="n">
        <f aca="false">K35 - I35*SQRT($B$7)</f>
        <v>0.0636790061390403</v>
      </c>
      <c r="M35" s="36" t="n">
        <f aca="false">($B$3*EXP(-$B$8*$B$7)*_xlfn.NORM.DIST(K35, 0, 1, 1) - $B$4*EXP(-J35*$B$7)*_xlfn.NORM.DIST(L35, 0, 1, 1)) * $B$2</f>
        <v>18701.2975501633</v>
      </c>
      <c r="N35" s="37" t="n">
        <f aca="false">$B$18 + $B$17*H35</f>
        <v>-2813.5670226767</v>
      </c>
      <c r="O35" s="37" t="n">
        <f aca="false">M35-$B$13</f>
        <v>-887.591050268609</v>
      </c>
      <c r="P35" s="37" t="n">
        <f aca="false">N35-$B$19</f>
        <v>-2813.5670226767</v>
      </c>
      <c r="Q35" s="38" t="n">
        <f aca="false">O35+P35</f>
        <v>-3701.15807294531</v>
      </c>
    </row>
    <row r="36" customFormat="false" ht="13.8" hidden="false" customHeight="false" outlineLevel="0" collapsed="false">
      <c r="D36" s="33" t="n">
        <f aca="false">'Historical Data'!A36</f>
        <v>44469</v>
      </c>
      <c r="E36" s="13" t="n">
        <f aca="false">'Historical Data'!E36</f>
        <v>-0.0119097319392769</v>
      </c>
      <c r="F36" s="13" t="n">
        <f aca="false">'Historical Data'!F36</f>
        <v>0.0015</v>
      </c>
      <c r="G36" s="14" t="n">
        <f aca="false">'Historical Data'!G36</f>
        <v>-7.49999999999991E-006</v>
      </c>
      <c r="H36" s="31" t="n">
        <f aca="false">$B$3 * (1 + E36)</f>
        <v>4644.91354112665</v>
      </c>
      <c r="I36" s="34" t="n">
        <f aca="false">$B$6 +F36</f>
        <v>0.2105</v>
      </c>
      <c r="J36" s="35" t="n">
        <f aca="false">$B$5 + G36</f>
        <v>0.0015925</v>
      </c>
      <c r="K36" s="10" t="n">
        <f aca="false">(LN(H36/$B$4) + ((J36 - $B$8) + 0.5*I36^2)*$B$7) / (I36 * SQRT($B$7))</f>
        <v>-0.0612286434566723</v>
      </c>
      <c r="L36" s="10" t="n">
        <f aca="false">K36 - I36*SQRT($B$7)</f>
        <v>-0.166478643456672</v>
      </c>
      <c r="M36" s="36" t="n">
        <f aca="false">($B$3*EXP(-$B$8*$B$7)*_xlfn.NORM.DIST(K36, 0, 1, 1) - $B$4*EXP(-J36*$B$7)*_xlfn.NORM.DIST(L36, 0, 1, 1)) * $B$2</f>
        <v>19601.6253857664</v>
      </c>
      <c r="N36" s="37" t="n">
        <f aca="false">$B$18 + $B$17*H36</f>
        <v>2915.97214977711</v>
      </c>
      <c r="O36" s="37" t="n">
        <f aca="false">M36-$B$13</f>
        <v>12.736785334484</v>
      </c>
      <c r="P36" s="37" t="n">
        <f aca="false">N36-$B$19</f>
        <v>2915.97214977711</v>
      </c>
      <c r="Q36" s="38" t="n">
        <f aca="false">O36+P36</f>
        <v>2928.70893511159</v>
      </c>
    </row>
    <row r="37" customFormat="false" ht="13.8" hidden="false" customHeight="false" outlineLevel="0" collapsed="false">
      <c r="D37" s="33" t="n">
        <f aca="false">'Historical Data'!A37</f>
        <v>44468</v>
      </c>
      <c r="E37" s="13" t="n">
        <f aca="false">'Historical Data'!E37</f>
        <v>0.00156916622823444</v>
      </c>
      <c r="F37" s="13" t="n">
        <f aca="false">'Historical Data'!F37</f>
        <v>-0.00309999999999999</v>
      </c>
      <c r="G37" s="14" t="n">
        <f aca="false">'Historical Data'!G37</f>
        <v>-6.20000000000004E-006</v>
      </c>
      <c r="H37" s="31" t="n">
        <f aca="false">$B$3 * (1 + E37)</f>
        <v>4708.27649352231</v>
      </c>
      <c r="I37" s="34" t="n">
        <f aca="false">$B$6 +F37</f>
        <v>0.2059</v>
      </c>
      <c r="J37" s="35" t="n">
        <f aca="false">$B$5 + G37</f>
        <v>0.0015938</v>
      </c>
      <c r="K37" s="10" t="n">
        <f aca="false">(LN(H37/$B$4) + ((J37 - $B$8) + 0.5*I37^2)*$B$7) / (I37 * SQRT($B$7))</f>
        <v>0.0666900206246224</v>
      </c>
      <c r="L37" s="10" t="n">
        <f aca="false">K37 - I37*SQRT($B$7)</f>
        <v>-0.0362599793753776</v>
      </c>
      <c r="M37" s="36" t="n">
        <f aca="false">($B$3*EXP(-$B$8*$B$7)*_xlfn.NORM.DIST(K37, 0, 1, 1) - $B$4*EXP(-J37*$B$7)*_xlfn.NORM.DIST(L37, 0, 1, 1)) * $B$2</f>
        <v>19296.0087090886</v>
      </c>
      <c r="N37" s="37" t="n">
        <f aca="false">$B$18 + $B$17*H37</f>
        <v>-384.193787335593</v>
      </c>
      <c r="O37" s="37" t="n">
        <f aca="false">M37-$B$13</f>
        <v>-292.879891343273</v>
      </c>
      <c r="P37" s="37" t="n">
        <f aca="false">N37-$B$19</f>
        <v>-384.193787335593</v>
      </c>
      <c r="Q37" s="38" t="n">
        <f aca="false">O37+P37</f>
        <v>-677.073678678866</v>
      </c>
    </row>
    <row r="38" customFormat="false" ht="13.8" hidden="false" customHeight="false" outlineLevel="0" collapsed="false">
      <c r="D38" s="33" t="n">
        <f aca="false">'Historical Data'!A38</f>
        <v>44467</v>
      </c>
      <c r="E38" s="13" t="n">
        <f aca="false">'Historical Data'!E38</f>
        <v>-0.020364114325326</v>
      </c>
      <c r="F38" s="13" t="n">
        <f aca="false">'Historical Data'!F38</f>
        <v>0.0263</v>
      </c>
      <c r="G38" s="14" t="n">
        <f aca="false">'Historical Data'!G38</f>
        <v>-2.4999999999999E-006</v>
      </c>
      <c r="H38" s="31" t="n">
        <f aca="false">$B$3 * (1 + E38)</f>
        <v>4605.17033496808</v>
      </c>
      <c r="I38" s="34" t="n">
        <f aca="false">$B$6 +F38</f>
        <v>0.2353</v>
      </c>
      <c r="J38" s="35" t="n">
        <f aca="false">$B$5 + G38</f>
        <v>0.0015975</v>
      </c>
      <c r="K38" s="10" t="n">
        <f aca="false">(LN(H38/$B$4) + ((J38 - $B$8) + 0.5*I38^2)*$B$7) / (I38 * SQRT($B$7))</f>
        <v>-0.116057673926684</v>
      </c>
      <c r="L38" s="10" t="n">
        <f aca="false">K38 - I38*SQRT($B$7)</f>
        <v>-0.233707673926684</v>
      </c>
      <c r="M38" s="36" t="n">
        <f aca="false">($B$3*EXP(-$B$8*$B$7)*_xlfn.NORM.DIST(K38, 0, 1, 1) - $B$4*EXP(-J38*$B$7)*_xlfn.NORM.DIST(L38, 0, 1, 1)) * $B$2</f>
        <v>21716.8403559729</v>
      </c>
      <c r="N38" s="37" t="n">
        <f aca="false">$B$18 + $B$17*H38</f>
        <v>4985.93843507886</v>
      </c>
      <c r="O38" s="37" t="n">
        <f aca="false">M38-$B$13</f>
        <v>2127.95175554104</v>
      </c>
      <c r="P38" s="37" t="n">
        <f aca="false">N38-$B$19</f>
        <v>4985.93843507886</v>
      </c>
      <c r="Q38" s="38" t="n">
        <f aca="false">O38+P38</f>
        <v>7113.8901906199</v>
      </c>
    </row>
    <row r="39" customFormat="false" ht="13.8" hidden="false" customHeight="false" outlineLevel="0" collapsed="false">
      <c r="D39" s="33" t="n">
        <f aca="false">'Historical Data'!A39</f>
        <v>44466</v>
      </c>
      <c r="E39" s="13" t="n">
        <f aca="false">'Historical Data'!E39</f>
        <v>-0.00277635630728901</v>
      </c>
      <c r="F39" s="13" t="n">
        <f aca="false">'Historical Data'!F39</f>
        <v>0.0058</v>
      </c>
      <c r="G39" s="14" t="n">
        <f aca="false">'Historical Data'!G39</f>
        <v>-5.00000000000001E-006</v>
      </c>
      <c r="H39" s="31" t="n">
        <f aca="false">$B$3 * (1 + E39)</f>
        <v>4687.84862663506</v>
      </c>
      <c r="I39" s="34" t="n">
        <f aca="false">$B$6 +F39</f>
        <v>0.2148</v>
      </c>
      <c r="J39" s="35" t="n">
        <f aca="false">$B$5 + G39</f>
        <v>0.001595</v>
      </c>
      <c r="K39" s="10" t="n">
        <f aca="false">(LN(H39/$B$4) + ((J39 - $B$8) + 0.5*I39^2)*$B$7) / (I39 * SQRT($B$7))</f>
        <v>0.0278017920588816</v>
      </c>
      <c r="L39" s="10" t="n">
        <f aca="false">K39 - I39*SQRT($B$7)</f>
        <v>-0.0795982079411184</v>
      </c>
      <c r="M39" s="36" t="n">
        <f aca="false">($B$3*EXP(-$B$8*$B$7)*_xlfn.NORM.DIST(K39, 0, 1, 1) - $B$4*EXP(-J39*$B$7)*_xlfn.NORM.DIST(L39, 0, 1, 1)) * $B$2</f>
        <v>20124.9694212507</v>
      </c>
      <c r="N39" s="37" t="n">
        <f aca="false">$B$18 + $B$17*H39</f>
        <v>679.761535456026</v>
      </c>
      <c r="O39" s="37" t="n">
        <f aca="false">M39-$B$13</f>
        <v>536.080820818781</v>
      </c>
      <c r="P39" s="37" t="n">
        <f aca="false">N39-$B$19</f>
        <v>679.761535456026</v>
      </c>
      <c r="Q39" s="38" t="n">
        <f aca="false">O39+P39</f>
        <v>1215.84235627481</v>
      </c>
    </row>
    <row r="40" customFormat="false" ht="13.8" hidden="false" customHeight="false" outlineLevel="0" collapsed="false">
      <c r="D40" s="33" t="n">
        <f aca="false">'Historical Data'!A40</f>
        <v>44463</v>
      </c>
      <c r="E40" s="13" t="n">
        <f aca="false">'Historical Data'!E40</f>
        <v>0.00146100904027446</v>
      </c>
      <c r="F40" s="13" t="n">
        <f aca="false">'Historical Data'!F40</f>
        <v>-0.0055</v>
      </c>
      <c r="G40" s="14" t="n">
        <f aca="false">'Historical Data'!G40</f>
        <v>0</v>
      </c>
      <c r="H40" s="31" t="n">
        <f aca="false">$B$3 * (1 + E40)</f>
        <v>4707.76805739743</v>
      </c>
      <c r="I40" s="34" t="n">
        <f aca="false">$B$6 +F40</f>
        <v>0.2035</v>
      </c>
      <c r="J40" s="35" t="n">
        <f aca="false">$B$5 + G40</f>
        <v>0.0016</v>
      </c>
      <c r="K40" s="10" t="n">
        <f aca="false">(LN(H40/$B$4) + ((J40 - $B$8) + 0.5*I40^2)*$B$7) / (I40 * SQRT($B$7))</f>
        <v>0.0652233322354768</v>
      </c>
      <c r="L40" s="10" t="n">
        <f aca="false">K40 - I40*SQRT($B$7)</f>
        <v>-0.0365266677645232</v>
      </c>
      <c r="M40" s="36" t="n">
        <f aca="false">($B$3*EXP(-$B$8*$B$7)*_xlfn.NORM.DIST(K40, 0, 1, 1) - $B$4*EXP(-J40*$B$7)*_xlfn.NORM.DIST(L40, 0, 1, 1)) * $B$2</f>
        <v>19071.8805194718</v>
      </c>
      <c r="N40" s="37" t="n">
        <f aca="false">$B$18 + $B$17*H40</f>
        <v>-357.712641538383</v>
      </c>
      <c r="O40" s="37" t="n">
        <f aca="false">M40-$B$13</f>
        <v>-517.008080960069</v>
      </c>
      <c r="P40" s="37" t="n">
        <f aca="false">N40-$B$19</f>
        <v>-357.712641538383</v>
      </c>
      <c r="Q40" s="38" t="n">
        <f aca="false">O40+P40</f>
        <v>-874.720722498452</v>
      </c>
    </row>
    <row r="41" customFormat="false" ht="13.8" hidden="false" customHeight="false" outlineLevel="0" collapsed="false">
      <c r="D41" s="33" t="n">
        <f aca="false">'Historical Data'!A41</f>
        <v>44462</v>
      </c>
      <c r="E41" s="13" t="n">
        <f aca="false">'Historical Data'!E41</f>
        <v>0.0121347517085111</v>
      </c>
      <c r="F41" s="13" t="n">
        <f aca="false">'Historical Data'!F41</f>
        <v>-0.0168</v>
      </c>
      <c r="G41" s="14" t="n">
        <f aca="false">'Historical Data'!G41</f>
        <v>2.99999999999999E-005</v>
      </c>
      <c r="H41" s="31" t="n">
        <f aca="false">$B$3 * (1 + E41)</f>
        <v>4757.94425430654</v>
      </c>
      <c r="I41" s="34" t="n">
        <f aca="false">$B$6 +F41</f>
        <v>0.1922</v>
      </c>
      <c r="J41" s="35" t="n">
        <f aca="false">$B$5 + G41</f>
        <v>0.00163</v>
      </c>
      <c r="K41" s="10" t="n">
        <f aca="false">(LN(H41/$B$4) + ((J41 - $B$8) + 0.5*I41^2)*$B$7) / (I41 * SQRT($B$7))</f>
        <v>0.17364017547607</v>
      </c>
      <c r="L41" s="10" t="n">
        <f aca="false">K41 - I41*SQRT($B$7)</f>
        <v>0.0775401754760704</v>
      </c>
      <c r="M41" s="36" t="n">
        <f aca="false">($B$3*EXP(-$B$8*$B$7)*_xlfn.NORM.DIST(K41, 0, 1, 1) - $B$4*EXP(-J41*$B$7)*_xlfn.NORM.DIST(L41, 0, 1, 1)) * $B$2</f>
        <v>17876.0041747683</v>
      </c>
      <c r="N41" s="37" t="n">
        <f aca="false">$B$18 + $B$17*H41</f>
        <v>-2971.06586503299</v>
      </c>
      <c r="O41" s="37" t="n">
        <f aca="false">M41-$B$13</f>
        <v>-1712.88442566356</v>
      </c>
      <c r="P41" s="37" t="n">
        <f aca="false">N41-$B$19</f>
        <v>-2971.06586503299</v>
      </c>
      <c r="Q41" s="38" t="n">
        <f aca="false">O41+P41</f>
        <v>-4683.95029069655</v>
      </c>
    </row>
    <row r="42" customFormat="false" ht="13.8" hidden="false" customHeight="false" outlineLevel="0" collapsed="false">
      <c r="D42" s="33" t="n">
        <f aca="false">'Historical Data'!A42</f>
        <v>44461</v>
      </c>
      <c r="E42" s="13" t="n">
        <f aca="false">'Historical Data'!E42</f>
        <v>0.0095195662109373</v>
      </c>
      <c r="F42" s="13" t="n">
        <f aca="false">'Historical Data'!F42</f>
        <v>-0.0242</v>
      </c>
      <c r="G42" s="14" t="n">
        <f aca="false">'Historical Data'!G42</f>
        <v>8.70000000000016E-006</v>
      </c>
      <c r="H42" s="31" t="n">
        <f aca="false">$B$3 * (1 + E42)</f>
        <v>4745.65052880099</v>
      </c>
      <c r="I42" s="34" t="n">
        <f aca="false">$B$6 +F42</f>
        <v>0.1848</v>
      </c>
      <c r="J42" s="35" t="n">
        <f aca="false">$B$5 + G42</f>
        <v>0.0016087</v>
      </c>
      <c r="K42" s="10" t="n">
        <f aca="false">(LN(H42/$B$4) + ((J42 - $B$8) + 0.5*I42^2)*$B$7) / (I42 * SQRT($B$7))</f>
        <v>0.148761857836485</v>
      </c>
      <c r="L42" s="10" t="n">
        <f aca="false">K42 - I42*SQRT($B$7)</f>
        <v>0.0563618578364849</v>
      </c>
      <c r="M42" s="36" t="n">
        <f aca="false">($B$3*EXP(-$B$8*$B$7)*_xlfn.NORM.DIST(K42, 0, 1, 1) - $B$4*EXP(-J42*$B$7)*_xlfn.NORM.DIST(L42, 0, 1, 1)) * $B$2</f>
        <v>17232.1515847777</v>
      </c>
      <c r="N42" s="37" t="n">
        <f aca="false">$B$18 + $B$17*H42</f>
        <v>-2330.76530106502</v>
      </c>
      <c r="O42" s="37" t="n">
        <f aca="false">M42-$B$13</f>
        <v>-2356.7370156542</v>
      </c>
      <c r="P42" s="37" t="n">
        <f aca="false">N42-$B$19</f>
        <v>-2330.76530106502</v>
      </c>
      <c r="Q42" s="38" t="n">
        <f aca="false">O42+P42</f>
        <v>-4687.50231671922</v>
      </c>
    </row>
    <row r="43" customFormat="false" ht="13.8" hidden="false" customHeight="false" outlineLevel="0" collapsed="false">
      <c r="D43" s="33" t="n">
        <f aca="false">'Historical Data'!A43</f>
        <v>44460</v>
      </c>
      <c r="E43" s="13" t="n">
        <f aca="false">'Historical Data'!E43</f>
        <v>-0.000812349548962366</v>
      </c>
      <c r="F43" s="13" t="n">
        <f aca="false">'Historical Data'!F43</f>
        <v>-0.00929999999999997</v>
      </c>
      <c r="G43" s="14" t="n">
        <f aca="false">'Historical Data'!G43</f>
        <v>2.99999999999999E-005</v>
      </c>
      <c r="H43" s="31" t="n">
        <f aca="false">$B$3 * (1 + E43)</f>
        <v>4697.08122600528</v>
      </c>
      <c r="I43" s="34" t="n">
        <f aca="false">$B$6 +F43</f>
        <v>0.1997</v>
      </c>
      <c r="J43" s="35" t="n">
        <f aca="false">$B$5 + G43</f>
        <v>0.00163</v>
      </c>
      <c r="K43" s="10" t="n">
        <f aca="false">(LN(H43/$B$4) + ((J43 - $B$8) + 0.5*I43^2)*$B$7) / (I43 * SQRT($B$7))</f>
        <v>0.0418611073243948</v>
      </c>
      <c r="L43" s="10" t="n">
        <f aca="false">K43 - I43*SQRT($B$7)</f>
        <v>-0.0579888926756052</v>
      </c>
      <c r="M43" s="36" t="n">
        <f aca="false">($B$3*EXP(-$B$8*$B$7)*_xlfn.NORM.DIST(K43, 0, 1, 1) - $B$4*EXP(-J43*$B$7)*_xlfn.NORM.DIST(L43, 0, 1, 1)) * $B$2</f>
        <v>18719.0439932106</v>
      </c>
      <c r="N43" s="37" t="n">
        <f aca="false">$B$18 + $B$17*H43</f>
        <v>198.895212145464</v>
      </c>
      <c r="O43" s="37" t="n">
        <f aca="false">M43-$B$13</f>
        <v>-869.844607221283</v>
      </c>
      <c r="P43" s="37" t="n">
        <f aca="false">N43-$B$19</f>
        <v>198.895212145464</v>
      </c>
      <c r="Q43" s="38" t="n">
        <f aca="false">O43+P43</f>
        <v>-670.949395075819</v>
      </c>
    </row>
    <row r="44" customFormat="false" ht="13.8" hidden="false" customHeight="false" outlineLevel="0" collapsed="false">
      <c r="D44" s="33" t="n">
        <f aca="false">'Historical Data'!A44</f>
        <v>44459</v>
      </c>
      <c r="E44" s="13" t="n">
        <f aca="false">'Historical Data'!E44</f>
        <v>-0.016977254629494</v>
      </c>
      <c r="F44" s="13" t="n">
        <f aca="false">'Historical Data'!F44</f>
        <v>0.0318</v>
      </c>
      <c r="G44" s="14" t="n">
        <f aca="false">'Historical Data'!G44</f>
        <v>1.5E-005</v>
      </c>
      <c r="H44" s="31" t="n">
        <f aca="false">$B$3 * (1 + E44)</f>
        <v>4621.09162371221</v>
      </c>
      <c r="I44" s="34" t="n">
        <f aca="false">$B$6 +F44</f>
        <v>0.2408</v>
      </c>
      <c r="J44" s="35" t="n">
        <f aca="false">$B$5 + G44</f>
        <v>0.001615</v>
      </c>
      <c r="K44" s="10" t="n">
        <f aca="false">(LN(H44/$B$4) + ((J44 - $B$8) + 0.5*I44^2)*$B$7) / (I44 * SQRT($B$7))</f>
        <v>-0.0819866310113734</v>
      </c>
      <c r="L44" s="10" t="n">
        <f aca="false">K44 - I44*SQRT($B$7)</f>
        <v>-0.202386631011373</v>
      </c>
      <c r="M44" s="36" t="n">
        <f aca="false">($B$3*EXP(-$B$8*$B$7)*_xlfn.NORM.DIST(K44, 0, 1, 1) - $B$4*EXP(-J44*$B$7)*_xlfn.NORM.DIST(L44, 0, 1, 1)) * $B$2</f>
        <v>22340.0903749233</v>
      </c>
      <c r="N44" s="37" t="n">
        <f aca="false">$B$18 + $B$17*H44</f>
        <v>4156.70158922853</v>
      </c>
      <c r="O44" s="37" t="n">
        <f aca="false">M44-$B$13</f>
        <v>2751.20177449139</v>
      </c>
      <c r="P44" s="37" t="n">
        <f aca="false">N44-$B$19</f>
        <v>4156.70158922853</v>
      </c>
      <c r="Q44" s="38" t="n">
        <f aca="false">O44+P44</f>
        <v>6907.90336371992</v>
      </c>
    </row>
    <row r="45" customFormat="false" ht="13.8" hidden="false" customHeight="false" outlineLevel="0" collapsed="false">
      <c r="D45" s="33" t="n">
        <f aca="false">'Historical Data'!A45</f>
        <v>44456</v>
      </c>
      <c r="E45" s="13" t="n">
        <f aca="false">'Historical Data'!E45</f>
        <v>-0.00911092483934062</v>
      </c>
      <c r="F45" s="13" t="n">
        <f aca="false">'Historical Data'!F45</f>
        <v>0.0141</v>
      </c>
      <c r="G45" s="14" t="n">
        <f aca="false">'Historical Data'!G45</f>
        <v>1.87999999999998E-005</v>
      </c>
      <c r="H45" s="31" t="n">
        <f aca="false">$B$3 * (1 + E45)</f>
        <v>4658.07045342274</v>
      </c>
      <c r="I45" s="34" t="n">
        <f aca="false">$B$6 +F45</f>
        <v>0.2231</v>
      </c>
      <c r="J45" s="35" t="n">
        <f aca="false">$B$5 + G45</f>
        <v>0.0016188</v>
      </c>
      <c r="K45" s="10" t="n">
        <f aca="false">(LN(H45/$B$4) + ((J45 - $B$8) + 0.5*I45^2)*$B$7) / (I45 * SQRT($B$7))</f>
        <v>-0.0262329170455743</v>
      </c>
      <c r="L45" s="10" t="n">
        <f aca="false">K45 - I45*SQRT($B$7)</f>
        <v>-0.137782917045574</v>
      </c>
      <c r="M45" s="36" t="n">
        <f aca="false">($B$3*EXP(-$B$8*$B$7)*_xlfn.NORM.DIST(K45, 0, 1, 1) - $B$4*EXP(-J45*$B$7)*_xlfn.NORM.DIST(L45, 0, 1, 1)) * $B$2</f>
        <v>20839.973476012</v>
      </c>
      <c r="N45" s="37" t="n">
        <f aca="false">$B$18 + $B$17*H45</f>
        <v>2230.71377472518</v>
      </c>
      <c r="O45" s="37" t="n">
        <f aca="false">M45-$B$13</f>
        <v>1251.08487558009</v>
      </c>
      <c r="P45" s="37" t="n">
        <f aca="false">N45-$B$19</f>
        <v>2230.71377472518</v>
      </c>
      <c r="Q45" s="38" t="n">
        <f aca="false">O45+P45</f>
        <v>3481.79865030527</v>
      </c>
    </row>
    <row r="46" customFormat="false" ht="13.8" hidden="false" customHeight="false" outlineLevel="0" collapsed="false">
      <c r="D46" s="33" t="n">
        <f aca="false">'Historical Data'!A46</f>
        <v>44455</v>
      </c>
      <c r="E46" s="13" t="n">
        <f aca="false">'Historical Data'!E46</f>
        <v>-0.00155109692681943</v>
      </c>
      <c r="F46" s="13" t="n">
        <f aca="false">'Historical Data'!F46</f>
        <v>0.0005</v>
      </c>
      <c r="G46" s="14" t="n">
        <f aca="false">'Historical Data'!G46</f>
        <v>2E-005</v>
      </c>
      <c r="H46" s="31" t="n">
        <f aca="false">$B$3 * (1 + E46)</f>
        <v>4693.60844845671</v>
      </c>
      <c r="I46" s="34" t="n">
        <f aca="false">$B$6 +F46</f>
        <v>0.2095</v>
      </c>
      <c r="J46" s="35" t="n">
        <f aca="false">$B$5 + G46</f>
        <v>0.00162</v>
      </c>
      <c r="K46" s="10" t="n">
        <f aca="false">(LN(H46/$B$4) + ((J46 - $B$8) + 0.5*I46^2)*$B$7) / (I46 * SQRT($B$7))</f>
        <v>0.0376036288970377</v>
      </c>
      <c r="L46" s="10" t="n">
        <f aca="false">K46 - I46*SQRT($B$7)</f>
        <v>-0.0671463711029623</v>
      </c>
      <c r="M46" s="36" t="n">
        <f aca="false">($B$3*EXP(-$B$8*$B$7)*_xlfn.NORM.DIST(K46, 0, 1, 1) - $B$4*EXP(-J46*$B$7)*_xlfn.NORM.DIST(L46, 0, 1, 1)) * $B$2</f>
        <v>19634.6813764858</v>
      </c>
      <c r="N46" s="37" t="n">
        <f aca="false">$B$18 + $B$17*H46</f>
        <v>379.769709618209</v>
      </c>
      <c r="O46" s="37" t="n">
        <f aca="false">M46-$B$13</f>
        <v>45.7927760539387</v>
      </c>
      <c r="P46" s="37" t="n">
        <f aca="false">N46-$B$19</f>
        <v>379.769709618209</v>
      </c>
      <c r="Q46" s="38" t="n">
        <f aca="false">O46+P46</f>
        <v>425.562485672148</v>
      </c>
    </row>
    <row r="47" customFormat="false" ht="13.8" hidden="false" customHeight="false" outlineLevel="0" collapsed="false">
      <c r="D47" s="33" t="n">
        <f aca="false">'Historical Data'!A47</f>
        <v>44454</v>
      </c>
      <c r="E47" s="13" t="n">
        <f aca="false">'Historical Data'!E47</f>
        <v>0.00847390868885101</v>
      </c>
      <c r="F47" s="13" t="n">
        <f aca="false">'Historical Data'!F47</f>
        <v>-0.00789999999999999</v>
      </c>
      <c r="G47" s="14" t="n">
        <f aca="false">'Historical Data'!G47</f>
        <v>2E-005</v>
      </c>
      <c r="H47" s="31" t="n">
        <f aca="false">$B$3 * (1 + E47)</f>
        <v>4740.73499735542</v>
      </c>
      <c r="I47" s="34" t="n">
        <f aca="false">$B$6 +F47</f>
        <v>0.2011</v>
      </c>
      <c r="J47" s="35" t="n">
        <f aca="false">$B$5 + G47</f>
        <v>0.00162</v>
      </c>
      <c r="K47" s="10" t="n">
        <f aca="false">(LN(H47/$B$4) + ((J47 - $B$8) + 0.5*I47^2)*$B$7) / (I47 * SQRT($B$7))</f>
        <v>0.134245230464899</v>
      </c>
      <c r="L47" s="10" t="n">
        <f aca="false">K47 - I47*SQRT($B$7)</f>
        <v>0.0336952304648991</v>
      </c>
      <c r="M47" s="36" t="n">
        <f aca="false">($B$3*EXP(-$B$8*$B$7)*_xlfn.NORM.DIST(K47, 0, 1, 1) - $B$4*EXP(-J47*$B$7)*_xlfn.NORM.DIST(L47, 0, 1, 1)) * $B$2</f>
        <v>18784.0103844983</v>
      </c>
      <c r="N47" s="37" t="n">
        <f aca="false">$B$18 + $B$17*H47</f>
        <v>-2074.74709442904</v>
      </c>
      <c r="O47" s="37" t="n">
        <f aca="false">M47-$B$13</f>
        <v>-804.878215933561</v>
      </c>
      <c r="P47" s="37" t="n">
        <f aca="false">N47-$B$19</f>
        <v>-2074.74709442904</v>
      </c>
      <c r="Q47" s="38" t="n">
        <f aca="false">O47+P47</f>
        <v>-2879.6253103626</v>
      </c>
    </row>
    <row r="48" customFormat="false" ht="13.8" hidden="false" customHeight="false" outlineLevel="0" collapsed="false">
      <c r="D48" s="33" t="n">
        <f aca="false">'Historical Data'!A48</f>
        <v>44453</v>
      </c>
      <c r="E48" s="13" t="n">
        <f aca="false">'Historical Data'!E48</f>
        <v>-0.00574659914561837</v>
      </c>
      <c r="F48" s="13" t="n">
        <f aca="false">'Historical Data'!F48</f>
        <v>0.000799999999999995</v>
      </c>
      <c r="G48" s="14" t="n">
        <f aca="false">'Historical Data'!G48</f>
        <v>2E-005</v>
      </c>
      <c r="H48" s="31" t="n">
        <f aca="false">$B$3 * (1 + E48)</f>
        <v>4673.88581207636</v>
      </c>
      <c r="I48" s="34" t="n">
        <f aca="false">$B$6 +F48</f>
        <v>0.2098</v>
      </c>
      <c r="J48" s="35" t="n">
        <f aca="false">$B$5 + G48</f>
        <v>0.00162</v>
      </c>
      <c r="K48" s="10" t="n">
        <f aca="false">(LN(H48/$B$4) + ((J48 - $B$8) + 0.5*I48^2)*$B$7) / (I48 * SQRT($B$7))</f>
        <v>-0.00244203410678372</v>
      </c>
      <c r="L48" s="10" t="n">
        <f aca="false">K48 - I48*SQRT($B$7)</f>
        <v>-0.107342034106784</v>
      </c>
      <c r="M48" s="36" t="n">
        <f aca="false">($B$3*EXP(-$B$8*$B$7)*_xlfn.NORM.DIST(K48, 0, 1, 1) - $B$4*EXP(-J48*$B$7)*_xlfn.NORM.DIST(L48, 0, 1, 1)) * $B$2</f>
        <v>19635.300723573</v>
      </c>
      <c r="N48" s="37" t="n">
        <f aca="false">$B$18 + $B$17*H48</f>
        <v>1406.99414142928</v>
      </c>
      <c r="O48" s="37" t="n">
        <f aca="false">M48-$B$13</f>
        <v>46.4121231411336</v>
      </c>
      <c r="P48" s="37" t="n">
        <f aca="false">N48-$B$19</f>
        <v>1406.99414142928</v>
      </c>
      <c r="Q48" s="38" t="n">
        <f aca="false">O48+P48</f>
        <v>1453.40626457042</v>
      </c>
    </row>
    <row r="49" customFormat="false" ht="13.8" hidden="false" customHeight="false" outlineLevel="0" collapsed="false">
      <c r="D49" s="33" t="n">
        <f aca="false">'Historical Data'!A49</f>
        <v>44452</v>
      </c>
      <c r="E49" s="13" t="n">
        <f aca="false">'Historical Data'!E49</f>
        <v>0.00227650956134018</v>
      </c>
      <c r="F49" s="13" t="n">
        <f aca="false">'Historical Data'!F49</f>
        <v>-0.00839999999999999</v>
      </c>
      <c r="G49" s="14" t="n">
        <f aca="false">'Historical Data'!G49</f>
        <v>2.50000000000011E-006</v>
      </c>
      <c r="H49" s="31" t="n">
        <f aca="false">$B$3 * (1 + E49)</f>
        <v>4711.6016437969</v>
      </c>
      <c r="I49" s="34" t="n">
        <f aca="false">$B$6 +F49</f>
        <v>0.2006</v>
      </c>
      <c r="J49" s="35" t="n">
        <f aca="false">$B$5 + G49</f>
        <v>0.0016025</v>
      </c>
      <c r="K49" s="10" t="n">
        <f aca="false">(LN(H49/$B$4) + ((J49 - $B$8) + 0.5*I49^2)*$B$7) / (I49 * SQRT($B$7))</f>
        <v>0.0728274400739123</v>
      </c>
      <c r="L49" s="10" t="n">
        <f aca="false">K49 - I49*SQRT($B$7)</f>
        <v>-0.0274725599260877</v>
      </c>
      <c r="M49" s="36" t="n">
        <f aca="false">($B$3*EXP(-$B$8*$B$7)*_xlfn.NORM.DIST(K49, 0, 1, 1) - $B$4*EXP(-J49*$B$7)*_xlfn.NORM.DIST(L49, 0, 1, 1)) * $B$2</f>
        <v>18797.5712840657</v>
      </c>
      <c r="N49" s="37" t="n">
        <f aca="false">$B$18 + $B$17*H49</f>
        <v>-557.379335942678</v>
      </c>
      <c r="O49" s="37" t="n">
        <f aca="false">M49-$B$13</f>
        <v>-791.317316366167</v>
      </c>
      <c r="P49" s="37" t="n">
        <f aca="false">N49-$B$19</f>
        <v>-557.379335942678</v>
      </c>
      <c r="Q49" s="38" t="n">
        <f aca="false">O49+P49</f>
        <v>-1348.69665230884</v>
      </c>
    </row>
    <row r="50" customFormat="false" ht="13.8" hidden="false" customHeight="false" outlineLevel="0" collapsed="false">
      <c r="D50" s="33" t="n">
        <f aca="false">'Historical Data'!A50</f>
        <v>44449</v>
      </c>
      <c r="E50" s="13" t="n">
        <f aca="false">'Historical Data'!E50</f>
        <v>-0.00772264359220876</v>
      </c>
      <c r="F50" s="13" t="n">
        <f aca="false">'Historical Data'!F50</f>
        <v>0.0125</v>
      </c>
      <c r="G50" s="14" t="n">
        <f aca="false">'Historical Data'!G50</f>
        <v>1.61999999999999E-005</v>
      </c>
      <c r="H50" s="31" t="n">
        <f aca="false">$B$3 * (1 + E50)</f>
        <v>4664.59662473739</v>
      </c>
      <c r="I50" s="34" t="n">
        <f aca="false">$B$6 +F50</f>
        <v>0.2215</v>
      </c>
      <c r="J50" s="35" t="n">
        <f aca="false">$B$5 + G50</f>
        <v>0.0016162</v>
      </c>
      <c r="K50" s="10" t="n">
        <f aca="false">(LN(H50/$B$4) + ((J50 - $B$8) + 0.5*I50^2)*$B$7) / (I50 * SQRT($B$7))</f>
        <v>-0.0145894932111109</v>
      </c>
      <c r="L50" s="10" t="n">
        <f aca="false">K50 - I50*SQRT($B$7)</f>
        <v>-0.125339493211111</v>
      </c>
      <c r="M50" s="36" t="n">
        <f aca="false">($B$3*EXP(-$B$8*$B$7)*_xlfn.NORM.DIST(K50, 0, 1, 1) - $B$4*EXP(-J50*$B$7)*_xlfn.NORM.DIST(L50, 0, 1, 1)) * $B$2</f>
        <v>20709.4717741407</v>
      </c>
      <c r="N50" s="37" t="n">
        <f aca="false">$B$18 + $B$17*H50</f>
        <v>1890.807765645</v>
      </c>
      <c r="O50" s="37" t="n">
        <f aca="false">M50-$B$13</f>
        <v>1120.58317370884</v>
      </c>
      <c r="P50" s="37" t="n">
        <f aca="false">N50-$B$19</f>
        <v>1890.807765645</v>
      </c>
      <c r="Q50" s="38" t="n">
        <f aca="false">O50+P50</f>
        <v>3011.39093935384</v>
      </c>
    </row>
    <row r="51" customFormat="false" ht="13.8" hidden="false" customHeight="false" outlineLevel="0" collapsed="false">
      <c r="D51" s="33" t="n">
        <f aca="false">'Historical Data'!A51</f>
        <v>44448</v>
      </c>
      <c r="E51" s="13" t="n">
        <f aca="false">'Historical Data'!E51</f>
        <v>-0.00460559982454856</v>
      </c>
      <c r="F51" s="13" t="n">
        <f aca="false">'Historical Data'!F51</f>
        <v>0.00470000000000001</v>
      </c>
      <c r="G51" s="14" t="n">
        <f aca="false">'Historical Data'!G51</f>
        <v>-1.61999999999999E-005</v>
      </c>
      <c r="H51" s="31" t="n">
        <f aca="false">$B$3 * (1 + E51)</f>
        <v>4679.24953578478</v>
      </c>
      <c r="I51" s="34" t="n">
        <f aca="false">$B$6 +F51</f>
        <v>0.2137</v>
      </c>
      <c r="J51" s="35" t="n">
        <f aca="false">$B$5 + G51</f>
        <v>0.0015838</v>
      </c>
      <c r="K51" s="10" t="n">
        <f aca="false">(LN(H51/$B$4) + ((J51 - $B$8) + 0.5*I51^2)*$B$7) / (I51 * SQRT($B$7))</f>
        <v>0.0101841176762855</v>
      </c>
      <c r="L51" s="10" t="n">
        <f aca="false">K51 - I51*SQRT($B$7)</f>
        <v>-0.0966658823237145</v>
      </c>
      <c r="M51" s="36" t="n">
        <f aca="false">($B$3*EXP(-$B$8*$B$7)*_xlfn.NORM.DIST(K51, 0, 1, 1) - $B$4*EXP(-J51*$B$7)*_xlfn.NORM.DIST(L51, 0, 1, 1)) * $B$2</f>
        <v>20009.4130063469</v>
      </c>
      <c r="N51" s="37" t="n">
        <f aca="false">$B$18 + $B$17*H51</f>
        <v>1127.63250171163</v>
      </c>
      <c r="O51" s="37" t="n">
        <f aca="false">M51-$B$13</f>
        <v>420.524405915014</v>
      </c>
      <c r="P51" s="37" t="n">
        <f aca="false">N51-$B$19</f>
        <v>1127.63250171163</v>
      </c>
      <c r="Q51" s="38" t="n">
        <f aca="false">O51+P51</f>
        <v>1548.15690762665</v>
      </c>
    </row>
    <row r="52" customFormat="false" ht="13.8" hidden="false" customHeight="false" outlineLevel="0" collapsed="false">
      <c r="D52" s="33" t="n">
        <f aca="false">'Historical Data'!A52</f>
        <v>44447</v>
      </c>
      <c r="E52" s="13" t="n">
        <f aca="false">'Historical Data'!E52</f>
        <v>-0.00131857531919033</v>
      </c>
      <c r="F52" s="13" t="n">
        <f aca="false">'Historical Data'!F52</f>
        <v>0.000599999999999989</v>
      </c>
      <c r="G52" s="14" t="n">
        <f aca="false">'Historical Data'!G52</f>
        <v>-2.50000000000011E-006</v>
      </c>
      <c r="H52" s="31" t="n">
        <f aca="false">$B$3 * (1 + E52)</f>
        <v>4694.70150928202</v>
      </c>
      <c r="I52" s="34" t="n">
        <f aca="false">$B$6 +F52</f>
        <v>0.2096</v>
      </c>
      <c r="J52" s="35" t="n">
        <f aca="false">$B$5 + G52</f>
        <v>0.0015975</v>
      </c>
      <c r="K52" s="10" t="n">
        <f aca="false">(LN(H52/$B$4) + ((J52 - $B$8) + 0.5*I52^2)*$B$7) / (I52 * SQRT($B$7))</f>
        <v>0.0398039083534405</v>
      </c>
      <c r="L52" s="10" t="n">
        <f aca="false">K52 - I52*SQRT($B$7)</f>
        <v>-0.0649960916465595</v>
      </c>
      <c r="M52" s="36" t="n">
        <f aca="false">($B$3*EXP(-$B$8*$B$7)*_xlfn.NORM.DIST(K52, 0, 1, 1) - $B$4*EXP(-J52*$B$7)*_xlfn.NORM.DIST(L52, 0, 1, 1)) * $B$2</f>
        <v>19643.3770052316</v>
      </c>
      <c r="N52" s="37" t="n">
        <f aca="false">$B$18 + $B$17*H52</f>
        <v>322.839248418546</v>
      </c>
      <c r="O52" s="37" t="n">
        <f aca="false">M52-$B$13</f>
        <v>54.4884047997111</v>
      </c>
      <c r="P52" s="37" t="n">
        <f aca="false">N52-$B$19</f>
        <v>322.839248418546</v>
      </c>
      <c r="Q52" s="38" t="n">
        <f aca="false">O52+P52</f>
        <v>377.327653218257</v>
      </c>
    </row>
    <row r="53" customFormat="false" ht="13.8" hidden="false" customHeight="false" outlineLevel="0" collapsed="false">
      <c r="D53" s="33" t="n">
        <f aca="false">'Historical Data'!A53</f>
        <v>44446</v>
      </c>
      <c r="E53" s="13" t="n">
        <f aca="false">'Historical Data'!E53</f>
        <v>-0.00339548841013981</v>
      </c>
      <c r="F53" s="13" t="n">
        <f aca="false">'Historical Data'!F53</f>
        <v>0.0121</v>
      </c>
      <c r="G53" s="14" t="n">
        <f aca="false">'Historical Data'!G53</f>
        <v>5.00000000000001E-006</v>
      </c>
      <c r="H53" s="31" t="n">
        <f aca="false">$B$3 * (1 + E53)</f>
        <v>4684.93814853277</v>
      </c>
      <c r="I53" s="34" t="n">
        <f aca="false">$B$6 +F53</f>
        <v>0.2211</v>
      </c>
      <c r="J53" s="35" t="n">
        <f aca="false">$B$5 + G53</f>
        <v>0.001605</v>
      </c>
      <c r="K53" s="10" t="n">
        <f aca="false">(LN(H53/$B$4) + ((J53 - $B$8) + 0.5*I53^2)*$B$7) / (I53 * SQRT($B$7))</f>
        <v>0.0245195394528985</v>
      </c>
      <c r="L53" s="10" t="n">
        <f aca="false">K53 - I53*SQRT($B$7)</f>
        <v>-0.0860304605471015</v>
      </c>
      <c r="M53" s="36" t="n">
        <f aca="false">($B$3*EXP(-$B$8*$B$7)*_xlfn.NORM.DIST(K53, 0, 1, 1) - $B$4*EXP(-J53*$B$7)*_xlfn.NORM.DIST(L53, 0, 1, 1)) * $B$2</f>
        <v>20712.344777617</v>
      </c>
      <c r="N53" s="37" t="n">
        <f aca="false">$B$18 + $B$17*H53</f>
        <v>831.349495466449</v>
      </c>
      <c r="O53" s="37" t="n">
        <f aca="false">M53-$B$13</f>
        <v>1123.45617718511</v>
      </c>
      <c r="P53" s="37" t="n">
        <f aca="false">N53-$B$19</f>
        <v>831.349495466449</v>
      </c>
      <c r="Q53" s="38" t="n">
        <f aca="false">O53+P53</f>
        <v>1954.80567265156</v>
      </c>
    </row>
    <row r="54" customFormat="false" ht="13.8" hidden="false" customHeight="false" outlineLevel="0" collapsed="false">
      <c r="D54" s="33" t="n">
        <f aca="false">'Historical Data'!A54</f>
        <v>44442</v>
      </c>
      <c r="E54" s="13" t="n">
        <f aca="false">'Historical Data'!E54</f>
        <v>-0.000335026835208585</v>
      </c>
      <c r="F54" s="13" t="n">
        <f aca="false">'Historical Data'!F54</f>
        <v>0.00190000000000001</v>
      </c>
      <c r="G54" s="14" t="n">
        <f aca="false">'Historical Data'!G54</f>
        <v>-2.12999999999999E-005</v>
      </c>
      <c r="H54" s="31" t="n">
        <f aca="false">$B$3 * (1 + E54)</f>
        <v>4699.32507235037</v>
      </c>
      <c r="I54" s="34" t="n">
        <f aca="false">$B$6 +F54</f>
        <v>0.2109</v>
      </c>
      <c r="J54" s="35" t="n">
        <f aca="false">$B$5 + G54</f>
        <v>0.0015787</v>
      </c>
      <c r="K54" s="10" t="n">
        <f aca="false">(LN(H54/$B$4) + ((J54 - $B$8) + 0.5*I54^2)*$B$7) / (I54 * SQRT($B$7))</f>
        <v>0.0494968542509572</v>
      </c>
      <c r="L54" s="10" t="n">
        <f aca="false">K54 - I54*SQRT($B$7)</f>
        <v>-0.0559531457490429</v>
      </c>
      <c r="M54" s="36" t="n">
        <f aca="false">($B$3*EXP(-$B$8*$B$7)*_xlfn.NORM.DIST(K54, 0, 1, 1) - $B$4*EXP(-J54*$B$7)*_xlfn.NORM.DIST(L54, 0, 1, 1)) * $B$2</f>
        <v>19765.5065248919</v>
      </c>
      <c r="N54" s="37" t="n">
        <f aca="false">$B$18 + $B$17*H54</f>
        <v>82.0277841580974</v>
      </c>
      <c r="O54" s="37" t="n">
        <f aca="false">M54-$B$13</f>
        <v>176.61792445997</v>
      </c>
      <c r="P54" s="37" t="n">
        <f aca="false">N54-$B$19</f>
        <v>82.0277841580974</v>
      </c>
      <c r="Q54" s="38" t="n">
        <f aca="false">O54+P54</f>
        <v>258.645708618067</v>
      </c>
    </row>
    <row r="55" customFormat="false" ht="13.8" hidden="false" customHeight="false" outlineLevel="0" collapsed="false">
      <c r="D55" s="33" t="n">
        <f aca="false">'Historical Data'!A55</f>
        <v>44441</v>
      </c>
      <c r="E55" s="13" t="n">
        <f aca="false">'Historical Data'!E55</f>
        <v>0.00284256060334775</v>
      </c>
      <c r="F55" s="13" t="n">
        <f aca="false">'Historical Data'!F55</f>
        <v>0.0005</v>
      </c>
      <c r="G55" s="14" t="n">
        <f aca="false">'Historical Data'!G55</f>
        <v>-1.24999999999999E-005</v>
      </c>
      <c r="H55" s="31" t="n">
        <f aca="false">$B$3 * (1 + E55)</f>
        <v>4714.26259314028</v>
      </c>
      <c r="I55" s="34" t="n">
        <f aca="false">$B$6 +F55</f>
        <v>0.2095</v>
      </c>
      <c r="J55" s="35" t="n">
        <f aca="false">$B$5 + G55</f>
        <v>0.0015875</v>
      </c>
      <c r="K55" s="10" t="n">
        <f aca="false">(LN(H55/$B$4) + ((J55 - $B$8) + 0.5*I55^2)*$B$7) / (I55 * SQRT($B$7))</f>
        <v>0.0794432879978701</v>
      </c>
      <c r="L55" s="10" t="n">
        <f aca="false">K55 - I55*SQRT($B$7)</f>
        <v>-0.0253067120021299</v>
      </c>
      <c r="M55" s="36" t="n">
        <f aca="false">($B$3*EXP(-$B$8*$B$7)*_xlfn.NORM.DIST(K55, 0, 1, 1) - $B$4*EXP(-J55*$B$7)*_xlfn.NORM.DIST(L55, 0, 1, 1)) * $B$2</f>
        <v>19627.8039236413</v>
      </c>
      <c r="N55" s="37" t="n">
        <f aca="false">$B$18 + $B$17*H55</f>
        <v>-695.970958513353</v>
      </c>
      <c r="O55" s="37" t="n">
        <f aca="false">M55-$B$13</f>
        <v>38.9153232094468</v>
      </c>
      <c r="P55" s="37" t="n">
        <f aca="false">N55-$B$19</f>
        <v>-695.970958513353</v>
      </c>
      <c r="Q55" s="38" t="n">
        <f aca="false">O55+P55</f>
        <v>-657.055635303906</v>
      </c>
    </row>
    <row r="56" customFormat="false" ht="13.8" hidden="false" customHeight="false" outlineLevel="0" collapsed="false">
      <c r="D56" s="33" t="n">
        <f aca="false">'Historical Data'!A56</f>
        <v>44440</v>
      </c>
      <c r="E56" s="13" t="n">
        <f aca="false">'Historical Data'!E56</f>
        <v>0.000311762052588316</v>
      </c>
      <c r="F56" s="13" t="n">
        <f aca="false">'Historical Data'!F56</f>
        <v>-0.00340000000000001</v>
      </c>
      <c r="G56" s="14" t="n">
        <f aca="false">'Historical Data'!G56</f>
        <v>-7.50000000000013E-006</v>
      </c>
      <c r="H56" s="31" t="n">
        <f aca="false">$B$3 * (1 + E56)</f>
        <v>4702.36556223301</v>
      </c>
      <c r="I56" s="34" t="n">
        <f aca="false">$B$6 +F56</f>
        <v>0.2056</v>
      </c>
      <c r="J56" s="35" t="n">
        <f aca="false">$B$5 + G56</f>
        <v>0.0015925</v>
      </c>
      <c r="K56" s="10" t="n">
        <f aca="false">(LN(H56/$B$4) + ((J56 - $B$8) + 0.5*I56^2)*$B$7) / (I56 * SQRT($B$7))</f>
        <v>0.0544139928492021</v>
      </c>
      <c r="L56" s="10" t="n">
        <f aca="false">K56 - I56*SQRT($B$7)</f>
        <v>-0.0483860071507978</v>
      </c>
      <c r="M56" s="36" t="n">
        <f aca="false">($B$3*EXP(-$B$8*$B$7)*_xlfn.NORM.DIST(K56, 0, 1, 1) - $B$4*EXP(-J56*$B$7)*_xlfn.NORM.DIST(L56, 0, 1, 1)) * $B$2</f>
        <v>19269.9893921925</v>
      </c>
      <c r="N56" s="37" t="n">
        <f aca="false">$B$18 + $B$17*H56</f>
        <v>-76.3316477096523</v>
      </c>
      <c r="O56" s="37" t="n">
        <f aca="false">M56-$B$13</f>
        <v>-318.899208239418</v>
      </c>
      <c r="P56" s="37" t="n">
        <f aca="false">N56-$B$19</f>
        <v>-76.3316477096523</v>
      </c>
      <c r="Q56" s="38" t="n">
        <f aca="false">O56+P56</f>
        <v>-395.23085594907</v>
      </c>
    </row>
    <row r="57" customFormat="false" ht="13.8" hidden="false" customHeight="false" outlineLevel="0" collapsed="false">
      <c r="D57" s="33" t="n">
        <f aca="false">'Historical Data'!A57</f>
        <v>44439</v>
      </c>
      <c r="E57" s="13" t="n">
        <f aca="false">'Historical Data'!E57</f>
        <v>0.00295163182440139</v>
      </c>
      <c r="F57" s="13" t="n">
        <f aca="false">'Historical Data'!F57</f>
        <v>-0.00189999999999999</v>
      </c>
      <c r="G57" s="14" t="n">
        <f aca="false">'Historical Data'!G57</f>
        <v>-2.4999999999999E-006</v>
      </c>
      <c r="H57" s="31" t="n">
        <f aca="false">$B$3 * (1 + E57)</f>
        <v>4714.77532604333</v>
      </c>
      <c r="I57" s="34" t="n">
        <f aca="false">$B$6 +F57</f>
        <v>0.2071</v>
      </c>
      <c r="J57" s="35" t="n">
        <f aca="false">$B$5 + G57</f>
        <v>0.0015975</v>
      </c>
      <c r="K57" s="10" t="n">
        <f aca="false">(LN(H57/$B$4) + ((J57 - $B$8) + 0.5*I57^2)*$B$7) / (I57 * SQRT($B$7))</f>
        <v>0.0802313912305597</v>
      </c>
      <c r="L57" s="10" t="n">
        <f aca="false">K57 - I57*SQRT($B$7)</f>
        <v>-0.0233186087694403</v>
      </c>
      <c r="M57" s="36" t="n">
        <f aca="false">($B$3*EXP(-$B$8*$B$7)*_xlfn.NORM.DIST(K57, 0, 1, 1) - $B$4*EXP(-J57*$B$7)*_xlfn.NORM.DIST(L57, 0, 1, 1)) * $B$2</f>
        <v>19402.9728571143</v>
      </c>
      <c r="N57" s="37" t="n">
        <f aca="false">$B$18 + $B$17*H57</f>
        <v>-722.675895665278</v>
      </c>
      <c r="O57" s="37" t="n">
        <f aca="false">M57-$B$13</f>
        <v>-185.915743317582</v>
      </c>
      <c r="P57" s="37" t="n">
        <f aca="false">N57-$B$19</f>
        <v>-722.675895665278</v>
      </c>
      <c r="Q57" s="38" t="n">
        <f aca="false">O57+P57</f>
        <v>-908.59163898286</v>
      </c>
    </row>
    <row r="58" customFormat="false" ht="13.8" hidden="false" customHeight="false" outlineLevel="0" collapsed="false">
      <c r="D58" s="33" t="n">
        <f aca="false">'Historical Data'!A58</f>
        <v>44435</v>
      </c>
      <c r="E58" s="13" t="n">
        <f aca="false">'Historical Data'!E58</f>
        <v>0.00880760626398214</v>
      </c>
      <c r="F58" s="13" t="n">
        <f aca="false">'Historical Data'!F58</f>
        <v>-0.0125</v>
      </c>
      <c r="G58" s="14" t="n">
        <f aca="false">'Historical Data'!G58</f>
        <v>-8.70000000000016E-006</v>
      </c>
      <c r="H58" s="31" t="n">
        <f aca="false">$B$3 * (1 + E58)</f>
        <v>4742.30367628635</v>
      </c>
      <c r="I58" s="34" t="n">
        <f aca="false">$B$6 +F58</f>
        <v>0.1965</v>
      </c>
      <c r="J58" s="35" t="n">
        <f aca="false">$B$5 + G58</f>
        <v>0.0015913</v>
      </c>
      <c r="K58" s="10" t="n">
        <f aca="false">(LN(H58/$B$4) + ((J58 - $B$8) + 0.5*I58^2)*$B$7) / (I58 * SQRT($B$7))</f>
        <v>0.13835523463509</v>
      </c>
      <c r="L58" s="10" t="n">
        <f aca="false">K58 - I58*SQRT($B$7)</f>
        <v>0.0401052346350898</v>
      </c>
      <c r="M58" s="36" t="n">
        <f aca="false">($B$3*EXP(-$B$8*$B$7)*_xlfn.NORM.DIST(K58, 0, 1, 1) - $B$4*EXP(-J58*$B$7)*_xlfn.NORM.DIST(L58, 0, 1, 1)) * $B$2</f>
        <v>18344.6299009702</v>
      </c>
      <c r="N58" s="37" t="n">
        <f aca="false">$B$18 + $B$17*H58</f>
        <v>-2156.44942328849</v>
      </c>
      <c r="O58" s="37" t="n">
        <f aca="false">M58-$B$13</f>
        <v>-1244.25869946172</v>
      </c>
      <c r="P58" s="37" t="n">
        <f aca="false">N58-$B$19</f>
        <v>-2156.44942328849</v>
      </c>
      <c r="Q58" s="38" t="n">
        <f aca="false">O58+P58</f>
        <v>-3400.70812275021</v>
      </c>
    </row>
    <row r="59" customFormat="false" ht="13.8" hidden="false" customHeight="false" outlineLevel="0" collapsed="false">
      <c r="D59" s="33" t="n">
        <f aca="false">'Historical Data'!A59</f>
        <v>44434</v>
      </c>
      <c r="E59" s="13" t="n">
        <f aca="false">'Historical Data'!E59</f>
        <v>-0.00582493177556986</v>
      </c>
      <c r="F59" s="13" t="n">
        <f aca="false">'Historical Data'!F59</f>
        <v>0.0107</v>
      </c>
      <c r="G59" s="14" t="n">
        <f aca="false">'Historical Data'!G59</f>
        <v>-2.99999999999999E-005</v>
      </c>
      <c r="H59" s="31" t="n">
        <f aca="false">$B$3 * (1 + E59)</f>
        <v>4673.51757821622</v>
      </c>
      <c r="I59" s="34" t="n">
        <f aca="false">$B$6 +F59</f>
        <v>0.2197</v>
      </c>
      <c r="J59" s="35" t="n">
        <f aca="false">$B$5 + G59</f>
        <v>0.00157</v>
      </c>
      <c r="K59" s="10" t="n">
        <f aca="false">(LN(H59/$B$4) + ((J59 - $B$8) + 0.5*I59^2)*$B$7) / (I59 * SQRT($B$7))</f>
        <v>0.00167545189376792</v>
      </c>
      <c r="L59" s="10" t="n">
        <f aca="false">K59 - I59*SQRT($B$7)</f>
        <v>-0.108174548106232</v>
      </c>
      <c r="M59" s="36" t="n">
        <f aca="false">($B$3*EXP(-$B$8*$B$7)*_xlfn.NORM.DIST(K59, 0, 1, 1) - $B$4*EXP(-J59*$B$7)*_xlfn.NORM.DIST(L59, 0, 1, 1)) * $B$2</f>
        <v>20560.0274670843</v>
      </c>
      <c r="N59" s="37" t="n">
        <f aca="false">$B$18 + $B$17*H59</f>
        <v>1426.17305901719</v>
      </c>
      <c r="O59" s="37" t="n">
        <f aca="false">M59-$B$13</f>
        <v>971.138866652382</v>
      </c>
      <c r="P59" s="37" t="n">
        <f aca="false">N59-$B$19</f>
        <v>1426.17305901719</v>
      </c>
      <c r="Q59" s="38" t="n">
        <f aca="false">O59+P59</f>
        <v>2397.31192566958</v>
      </c>
    </row>
    <row r="60" customFormat="false" ht="13.8" hidden="false" customHeight="false" outlineLevel="0" collapsed="false">
      <c r="D60" s="33" t="n">
        <f aca="false">'Historical Data'!A60</f>
        <v>44433</v>
      </c>
      <c r="E60" s="13" t="n">
        <f aca="false">'Historical Data'!E60</f>
        <v>0.00222012692171369</v>
      </c>
      <c r="F60" s="13" t="n">
        <f aca="false">'Historical Data'!F60</f>
        <v>-0.0043</v>
      </c>
      <c r="G60" s="14" t="n">
        <f aca="false">'Historical Data'!G60</f>
        <v>1.99999999999998E-005</v>
      </c>
      <c r="H60" s="31" t="n">
        <f aca="false">$B$3 * (1 + E60)</f>
        <v>4711.33659464628</v>
      </c>
      <c r="I60" s="34" t="n">
        <f aca="false">$B$6 +F60</f>
        <v>0.2047</v>
      </c>
      <c r="J60" s="35" t="n">
        <f aca="false">$B$5 + G60</f>
        <v>0.00162</v>
      </c>
      <c r="K60" s="10" t="n">
        <f aca="false">(LN(H60/$B$4) + ((J60 - $B$8) + 0.5*I60^2)*$B$7) / (I60 * SQRT($B$7))</f>
        <v>0.0728913271276807</v>
      </c>
      <c r="L60" s="10" t="n">
        <f aca="false">K60 - I60*SQRT($B$7)</f>
        <v>-0.0294586728723192</v>
      </c>
      <c r="M60" s="36" t="n">
        <f aca="false">($B$3*EXP(-$B$8*$B$7)*_xlfn.NORM.DIST(K60, 0, 1, 1) - $B$4*EXP(-J60*$B$7)*_xlfn.NORM.DIST(L60, 0, 1, 1)) * $B$2</f>
        <v>19182.846999997</v>
      </c>
      <c r="N60" s="37" t="n">
        <f aca="false">$B$18 + $B$17*H60</f>
        <v>-543.574641788349</v>
      </c>
      <c r="O60" s="37" t="n">
        <f aca="false">M60-$B$13</f>
        <v>-406.041600434855</v>
      </c>
      <c r="P60" s="37" t="n">
        <f aca="false">N60-$B$19</f>
        <v>-543.574641788349</v>
      </c>
      <c r="Q60" s="38" t="n">
        <f aca="false">O60+P60</f>
        <v>-949.616242223205</v>
      </c>
    </row>
    <row r="61" customFormat="false" ht="13.8" hidden="false" customHeight="false" outlineLevel="0" collapsed="false">
      <c r="D61" s="33" t="n">
        <f aca="false">'Historical Data'!A61</f>
        <v>44432</v>
      </c>
      <c r="E61" s="13" t="n">
        <f aca="false">'Historical Data'!E61</f>
        <v>0.00149569262846772</v>
      </c>
      <c r="F61" s="13" t="n">
        <f aca="false">'Historical Data'!F61</f>
        <v>0.000200000000000006</v>
      </c>
      <c r="G61" s="14" t="n">
        <f aca="false">'Historical Data'!G61</f>
        <v>-7.5E-005</v>
      </c>
      <c r="H61" s="31" t="n">
        <f aca="false">$B$3 * (1 + E61)</f>
        <v>4707.93110147716</v>
      </c>
      <c r="I61" s="34" t="n">
        <f aca="false">$B$6 +F61</f>
        <v>0.2092</v>
      </c>
      <c r="J61" s="35" t="n">
        <f aca="false">$B$5 + G61</f>
        <v>0.001525</v>
      </c>
      <c r="K61" s="10" t="n">
        <f aca="false">(LN(H61/$B$4) + ((J61 - $B$8) + 0.5*I61^2)*$B$7) / (I61 * SQRT($B$7))</f>
        <v>0.0664092274793008</v>
      </c>
      <c r="L61" s="10" t="n">
        <f aca="false">K61 - I61*SQRT($B$7)</f>
        <v>-0.0381907725206992</v>
      </c>
      <c r="M61" s="36" t="n">
        <f aca="false">($B$3*EXP(-$B$8*$B$7)*_xlfn.NORM.DIST(K61, 0, 1, 1) - $B$4*EXP(-J61*$B$7)*_xlfn.NORM.DIST(L61, 0, 1, 1)) * $B$2</f>
        <v>19601.3942258634</v>
      </c>
      <c r="N61" s="37" t="n">
        <f aca="false">$B$18 + $B$17*H61</f>
        <v>-366.204551998002</v>
      </c>
      <c r="O61" s="37" t="n">
        <f aca="false">M61-$B$13</f>
        <v>12.5056254314586</v>
      </c>
      <c r="P61" s="37" t="n">
        <f aca="false">N61-$B$19</f>
        <v>-366.204551998002</v>
      </c>
      <c r="Q61" s="38" t="n">
        <f aca="false">O61+P61</f>
        <v>-353.698926566543</v>
      </c>
    </row>
    <row r="62" customFormat="false" ht="13.8" hidden="false" customHeight="false" outlineLevel="0" collapsed="false">
      <c r="D62" s="33" t="n">
        <f aca="false">'Historical Data'!A62</f>
        <v>44431</v>
      </c>
      <c r="E62" s="13" t="n">
        <f aca="false">'Historical Data'!E62</f>
        <v>0.00852382099525628</v>
      </c>
      <c r="F62" s="13" t="n">
        <f aca="false">'Historical Data'!F62</f>
        <v>-0.0121</v>
      </c>
      <c r="G62" s="14" t="n">
        <f aca="false">'Historical Data'!G62</f>
        <v>8.70000000000016E-006</v>
      </c>
      <c r="H62" s="31" t="n">
        <f aca="false">$B$3 * (1 + E62)</f>
        <v>4740.9696301166</v>
      </c>
      <c r="I62" s="34" t="n">
        <f aca="false">$B$6 +F62</f>
        <v>0.1969</v>
      </c>
      <c r="J62" s="35" t="n">
        <f aca="false">$B$5 + G62</f>
        <v>0.0016087</v>
      </c>
      <c r="K62" s="10" t="n">
        <f aca="false">(LN(H62/$B$4) + ((J62 - $B$8) + 0.5*I62^2)*$B$7) / (I62 * SQRT($B$7))</f>
        <v>0.135460381986126</v>
      </c>
      <c r="L62" s="10" t="n">
        <f aca="false">K62 - I62*SQRT($B$7)</f>
        <v>0.0370103819861258</v>
      </c>
      <c r="M62" s="36" t="n">
        <f aca="false">($B$3*EXP(-$B$8*$B$7)*_xlfn.NORM.DIST(K62, 0, 1, 1) - $B$4*EXP(-J62*$B$7)*_xlfn.NORM.DIST(L62, 0, 1, 1)) * $B$2</f>
        <v>18387.8244134762</v>
      </c>
      <c r="N62" s="37" t="n">
        <f aca="false">$B$18 + $B$17*H62</f>
        <v>-2086.96759579304</v>
      </c>
      <c r="O62" s="37" t="n">
        <f aca="false">M62-$B$13</f>
        <v>-1201.06418695573</v>
      </c>
      <c r="P62" s="37" t="n">
        <f aca="false">N62-$B$19</f>
        <v>-2086.96759579304</v>
      </c>
      <c r="Q62" s="38" t="n">
        <f aca="false">O62+P62</f>
        <v>-3288.03178274877</v>
      </c>
    </row>
    <row r="63" customFormat="false" ht="13.8" hidden="false" customHeight="false" outlineLevel="0" collapsed="false">
      <c r="D63" s="33" t="n">
        <f aca="false">'Historical Data'!A63</f>
        <v>44428</v>
      </c>
      <c r="E63" s="13" t="n">
        <f aca="false">'Historical Data'!E63</f>
        <v>0.00814154069635475</v>
      </c>
      <c r="F63" s="13" t="n">
        <f aca="false">'Historical Data'!F63</f>
        <v>-0.0179</v>
      </c>
      <c r="G63" s="14" t="n">
        <f aca="false">'Historical Data'!G63</f>
        <v>-2.37E-005</v>
      </c>
      <c r="H63" s="31" t="n">
        <f aca="false">$B$3 * (1 + E63)</f>
        <v>4739.17256865949</v>
      </c>
      <c r="I63" s="34" t="n">
        <f aca="false">$B$6 +F63</f>
        <v>0.1911</v>
      </c>
      <c r="J63" s="35" t="n">
        <f aca="false">$B$5 + G63</f>
        <v>0.0015763</v>
      </c>
      <c r="K63" s="10" t="n">
        <f aca="false">(LN(H63/$B$4) + ((J63 - $B$8) + 0.5*I63^2)*$B$7) / (I63 * SQRT($B$7))</f>
        <v>0.132575127148899</v>
      </c>
      <c r="L63" s="10" t="n">
        <f aca="false">K63 - I63*SQRT($B$7)</f>
        <v>0.0370251271488991</v>
      </c>
      <c r="M63" s="36" t="n">
        <f aca="false">($B$3*EXP(-$B$8*$B$7)*_xlfn.NORM.DIST(K63, 0, 1, 1) - $B$4*EXP(-J63*$B$7)*_xlfn.NORM.DIST(L63, 0, 1, 1)) * $B$2</f>
        <v>17846.8414490905</v>
      </c>
      <c r="N63" s="37" t="n">
        <f aca="false">$B$18 + $B$17*H63</f>
        <v>-1993.37029984311</v>
      </c>
      <c r="O63" s="37" t="n">
        <f aca="false">M63-$B$13</f>
        <v>-1742.04715134138</v>
      </c>
      <c r="P63" s="37" t="n">
        <f aca="false">N63-$B$19</f>
        <v>-1993.37029984311</v>
      </c>
      <c r="Q63" s="38" t="n">
        <f aca="false">O63+P63</f>
        <v>-3735.41745118449</v>
      </c>
    </row>
    <row r="64" customFormat="false" ht="13.8" hidden="false" customHeight="false" outlineLevel="0" collapsed="false">
      <c r="D64" s="33" t="n">
        <f aca="false">'Historical Data'!A64</f>
        <v>44427</v>
      </c>
      <c r="E64" s="13" t="n">
        <f aca="false">'Historical Data'!E64</f>
        <v>0.0012567410636164</v>
      </c>
      <c r="F64" s="13" t="n">
        <f aca="false">'Historical Data'!F64</f>
        <v>0.00399999999999998</v>
      </c>
      <c r="G64" s="14" t="n">
        <f aca="false">'Historical Data'!G64</f>
        <v>-1.30000000000009E-006</v>
      </c>
      <c r="H64" s="31" t="n">
        <f aca="false">$B$3 * (1 + E64)</f>
        <v>4706.80781406595</v>
      </c>
      <c r="I64" s="34" t="n">
        <f aca="false">$B$6 +F64</f>
        <v>0.213</v>
      </c>
      <c r="J64" s="35" t="n">
        <f aca="false">$B$5 + G64</f>
        <v>0.0015987</v>
      </c>
      <c r="K64" s="10" t="n">
        <f aca="false">(LN(H64/$B$4) + ((J64 - $B$8) + 0.5*I64^2)*$B$7) / (I64 * SQRT($B$7))</f>
        <v>0.0650399251227634</v>
      </c>
      <c r="L64" s="10" t="n">
        <f aca="false">K64 - I64*SQRT($B$7)</f>
        <v>-0.0414600748772366</v>
      </c>
      <c r="M64" s="36" t="n">
        <f aca="false">($B$3*EXP(-$B$8*$B$7)*_xlfn.NORM.DIST(K64, 0, 1, 1) - $B$4*EXP(-J64*$B$7)*_xlfn.NORM.DIST(L64, 0, 1, 1)) * $B$2</f>
        <v>19961.9846755221</v>
      </c>
      <c r="N64" s="37" t="n">
        <f aca="false">$B$18 + $B$17*H64</f>
        <v>-307.699783645105</v>
      </c>
      <c r="O64" s="37" t="n">
        <f aca="false">M64-$B$13</f>
        <v>373.096075090187</v>
      </c>
      <c r="P64" s="37" t="n">
        <f aca="false">N64-$B$19</f>
        <v>-307.699783645105</v>
      </c>
      <c r="Q64" s="38" t="n">
        <f aca="false">O64+P64</f>
        <v>65.3962914450822</v>
      </c>
    </row>
    <row r="65" customFormat="false" ht="13.8" hidden="false" customHeight="false" outlineLevel="0" collapsed="false">
      <c r="D65" s="33" t="n">
        <f aca="false">'Historical Data'!A65</f>
        <v>44426</v>
      </c>
      <c r="E65" s="13" t="n">
        <f aca="false">'Historical Data'!E65</f>
        <v>-0.010748457761551</v>
      </c>
      <c r="F65" s="13" t="n">
        <f aca="false">'Historical Data'!F65</f>
        <v>0.021</v>
      </c>
      <c r="G65" s="14" t="n">
        <f aca="false">'Historical Data'!G65</f>
        <v>3.63E-005</v>
      </c>
      <c r="H65" s="31" t="n">
        <f aca="false">$B$3 * (1 + E65)</f>
        <v>4650.37257490872</v>
      </c>
      <c r="I65" s="34" t="n">
        <f aca="false">$B$6 +F65</f>
        <v>0.23</v>
      </c>
      <c r="J65" s="35" t="n">
        <f aca="false">$B$5 + G65</f>
        <v>0.0016363</v>
      </c>
      <c r="K65" s="10" t="n">
        <f aca="false">(LN(H65/$B$4) + ((J65 - $B$8) + 0.5*I65^2)*$B$7) / (I65 * SQRT($B$7))</f>
        <v>-0.0363918671316923</v>
      </c>
      <c r="L65" s="10" t="n">
        <f aca="false">K65 - I65*SQRT($B$7)</f>
        <v>-0.151391867131692</v>
      </c>
      <c r="M65" s="36" t="n">
        <f aca="false">($B$3*EXP(-$B$8*$B$7)*_xlfn.NORM.DIST(K65, 0, 1, 1) - $B$4*EXP(-J65*$B$7)*_xlfn.NORM.DIST(L65, 0, 1, 1)) * $B$2</f>
        <v>21462.259173629</v>
      </c>
      <c r="N65" s="37" t="n">
        <f aca="false">$B$18 + $B$17*H65</f>
        <v>2631.64642542248</v>
      </c>
      <c r="O65" s="37" t="n">
        <f aca="false">M65-$B$13</f>
        <v>1873.37057319714</v>
      </c>
      <c r="P65" s="37" t="n">
        <f aca="false">N65-$B$19</f>
        <v>2631.64642542248</v>
      </c>
      <c r="Q65" s="38" t="n">
        <f aca="false">O65+P65</f>
        <v>4505.01699861963</v>
      </c>
    </row>
    <row r="66" customFormat="false" ht="13.8" hidden="false" customHeight="false" outlineLevel="0" collapsed="false">
      <c r="D66" s="33" t="n">
        <f aca="false">'Historical Data'!A66</f>
        <v>44425</v>
      </c>
      <c r="E66" s="13" t="n">
        <f aca="false">'Historical Data'!E66</f>
        <v>-0.00706072491299659</v>
      </c>
      <c r="F66" s="13" t="n">
        <f aca="false">'Historical Data'!F66</f>
        <v>0.0106</v>
      </c>
      <c r="G66" s="14" t="n">
        <f aca="false">'Historical Data'!G66</f>
        <v>2.75E-005</v>
      </c>
      <c r="H66" s="31" t="n">
        <f aca="false">$B$3 * (1 + E66)</f>
        <v>4667.70823825649</v>
      </c>
      <c r="I66" s="34" t="n">
        <f aca="false">$B$6 +F66</f>
        <v>0.2196</v>
      </c>
      <c r="J66" s="35" t="n">
        <f aca="false">$B$5 + G66</f>
        <v>0.0016275</v>
      </c>
      <c r="K66" s="10" t="n">
        <f aca="false">(LN(H66/$B$4) + ((J66 - $B$8) + 0.5*I66^2)*$B$7) / (I66 * SQRT($B$7))</f>
        <v>-0.00957080865909127</v>
      </c>
      <c r="L66" s="10" t="n">
        <f aca="false">K66 - I66*SQRT($B$7)</f>
        <v>-0.119370808659091</v>
      </c>
      <c r="M66" s="36" t="n">
        <f aca="false">($B$3*EXP(-$B$8*$B$7)*_xlfn.NORM.DIST(K66, 0, 1, 1) - $B$4*EXP(-J66*$B$7)*_xlfn.NORM.DIST(L66, 0, 1, 1)) * $B$2</f>
        <v>20540.1948722153</v>
      </c>
      <c r="N66" s="37" t="n">
        <f aca="false">$B$18 + $B$17*H66</f>
        <v>1728.74396405477</v>
      </c>
      <c r="O66" s="37" t="n">
        <f aca="false">M66-$B$13</f>
        <v>951.306271783367</v>
      </c>
      <c r="P66" s="37" t="n">
        <f aca="false">N66-$B$19</f>
        <v>1728.74396405477</v>
      </c>
      <c r="Q66" s="38" t="n">
        <f aca="false">O66+P66</f>
        <v>2680.05023583813</v>
      </c>
    </row>
    <row r="67" customFormat="false" ht="13.8" hidden="false" customHeight="false" outlineLevel="0" collapsed="false">
      <c r="D67" s="33" t="n">
        <f aca="false">'Historical Data'!A67</f>
        <v>44424</v>
      </c>
      <c r="E67" s="13" t="n">
        <f aca="false">'Historical Data'!E67</f>
        <v>0.00262085944494173</v>
      </c>
      <c r="F67" s="13" t="n">
        <f aca="false">'Historical Data'!F67</f>
        <v>0.0038</v>
      </c>
      <c r="G67" s="14" t="n">
        <f aca="false">'Historical Data'!G67</f>
        <v>2.50000000000011E-006</v>
      </c>
      <c r="H67" s="31" t="n">
        <f aca="false">$B$3 * (1 + E67)</f>
        <v>4713.22039816473</v>
      </c>
      <c r="I67" s="34" t="n">
        <f aca="false">$B$6 +F67</f>
        <v>0.2128</v>
      </c>
      <c r="J67" s="35" t="n">
        <f aca="false">$B$5 + G67</f>
        <v>0.0016025</v>
      </c>
      <c r="K67" s="10" t="n">
        <f aca="false">(LN(H67/$B$4) + ((J67 - $B$8) + 0.5*I67^2)*$B$7) / (I67 * SQRT($B$7))</f>
        <v>0.077805789303259</v>
      </c>
      <c r="L67" s="10" t="n">
        <f aca="false">K67 - I67*SQRT($B$7)</f>
        <v>-0.028594210696741</v>
      </c>
      <c r="M67" s="36" t="n">
        <f aca="false">($B$3*EXP(-$B$8*$B$7)*_xlfn.NORM.DIST(K67, 0, 1, 1) - $B$4*EXP(-J67*$B$7)*_xlfn.NORM.DIST(L67, 0, 1, 1)) * $B$2</f>
        <v>19938.8297745697</v>
      </c>
      <c r="N67" s="37" t="n">
        <f aca="false">$B$18 + $B$17*H67</f>
        <v>-641.689770088531</v>
      </c>
      <c r="O67" s="37" t="n">
        <f aca="false">M67-$B$13</f>
        <v>349.941174137803</v>
      </c>
      <c r="P67" s="37" t="n">
        <f aca="false">N67-$B$19</f>
        <v>-641.689770088531</v>
      </c>
      <c r="Q67" s="38" t="n">
        <f aca="false">O67+P67</f>
        <v>-291.748595950728</v>
      </c>
    </row>
    <row r="68" customFormat="false" ht="13.8" hidden="false" customHeight="false" outlineLevel="0" collapsed="false">
      <c r="D68" s="33" t="n">
        <f aca="false">'Historical Data'!A68</f>
        <v>44421</v>
      </c>
      <c r="E68" s="13" t="n">
        <f aca="false">'Historical Data'!E68</f>
        <v>0.00160732419751475</v>
      </c>
      <c r="F68" s="13" t="n">
        <f aca="false">'Historical Data'!F68</f>
        <v>9.9999999999989E-005</v>
      </c>
      <c r="G68" s="14" t="n">
        <f aca="false">'Historical Data'!G68</f>
        <v>-5.00000000000001E-006</v>
      </c>
      <c r="H68" s="31" t="n">
        <f aca="false">$B$3 * (1 + E68)</f>
        <v>4708.4558703201</v>
      </c>
      <c r="I68" s="34" t="n">
        <f aca="false">$B$6 +F68</f>
        <v>0.2091</v>
      </c>
      <c r="J68" s="35" t="n">
        <f aca="false">$B$5 + G68</f>
        <v>0.001595</v>
      </c>
      <c r="K68" s="10" t="n">
        <f aca="false">(LN(H68/$B$4) + ((J68 - $B$8) + 0.5*I68^2)*$B$7) / (I68 * SQRT($B$7))</f>
        <v>0.0676244388759404</v>
      </c>
      <c r="L68" s="10" t="n">
        <f aca="false">K68 - I68*SQRT($B$7)</f>
        <v>-0.0369255611240595</v>
      </c>
      <c r="M68" s="36" t="n">
        <f aca="false">($B$3*EXP(-$B$8*$B$7)*_xlfn.NORM.DIST(K68, 0, 1, 1) - $B$4*EXP(-J68*$B$7)*_xlfn.NORM.DIST(L68, 0, 1, 1)) * $B$2</f>
        <v>19595.6611020013</v>
      </c>
      <c r="N68" s="37" t="n">
        <f aca="false">$B$18 + $B$17*H68</f>
        <v>-393.536363329797</v>
      </c>
      <c r="O68" s="37" t="n">
        <f aca="false">M68-$B$13</f>
        <v>6.77250156936498</v>
      </c>
      <c r="P68" s="37" t="n">
        <f aca="false">N68-$B$19</f>
        <v>-393.536363329797</v>
      </c>
      <c r="Q68" s="38" t="n">
        <f aca="false">O68+P68</f>
        <v>-386.763861760432</v>
      </c>
    </row>
    <row r="69" customFormat="false" ht="13.8" hidden="false" customHeight="false" outlineLevel="0" collapsed="false">
      <c r="D69" s="33" t="n">
        <f aca="false">'Historical Data'!A69</f>
        <v>44420</v>
      </c>
      <c r="E69" s="13" t="n">
        <f aca="false">'Historical Data'!E69</f>
        <v>0.00295208759583598</v>
      </c>
      <c r="F69" s="13" t="n">
        <f aca="false">'Historical Data'!F69</f>
        <v>-0.00420000000000001</v>
      </c>
      <c r="G69" s="14" t="n">
        <f aca="false">'Historical Data'!G69</f>
        <v>3.49999999999999E-005</v>
      </c>
      <c r="H69" s="31" t="n">
        <f aca="false">$B$3 * (1 + E69)</f>
        <v>4714.77746857927</v>
      </c>
      <c r="I69" s="34" t="n">
        <f aca="false">$B$6 +F69</f>
        <v>0.2048</v>
      </c>
      <c r="J69" s="35" t="n">
        <f aca="false">$B$5 + G69</f>
        <v>0.001635</v>
      </c>
      <c r="K69" s="10" t="n">
        <f aca="false">(LN(H69/$B$4) + ((J69 - $B$8) + 0.5*I69^2)*$B$7) / (I69 * SQRT($B$7))</f>
        <v>0.0800719603705596</v>
      </c>
      <c r="L69" s="10" t="n">
        <f aca="false">K69 - I69*SQRT($B$7)</f>
        <v>-0.0223280396294404</v>
      </c>
      <c r="M69" s="36" t="n">
        <f aca="false">($B$3*EXP(-$B$8*$B$7)*_xlfn.NORM.DIST(K69, 0, 1, 1) - $B$4*EXP(-J69*$B$7)*_xlfn.NORM.DIST(L69, 0, 1, 1)) * $B$2</f>
        <v>19189.6117055683</v>
      </c>
      <c r="N69" s="37" t="n">
        <f aca="false">$B$18 + $B$17*H69</f>
        <v>-722.787486490037</v>
      </c>
      <c r="O69" s="37" t="n">
        <f aca="false">M69-$B$13</f>
        <v>-399.276894863622</v>
      </c>
      <c r="P69" s="37" t="n">
        <f aca="false">N69-$B$19</f>
        <v>-722.787486490037</v>
      </c>
      <c r="Q69" s="38" t="n">
        <f aca="false">O69+P69</f>
        <v>-1122.06438135366</v>
      </c>
    </row>
    <row r="70" customFormat="false" ht="13.8" hidden="false" customHeight="false" outlineLevel="0" collapsed="false">
      <c r="D70" s="33" t="n">
        <f aca="false">'Historical Data'!A70</f>
        <v>44419</v>
      </c>
      <c r="E70" s="13" t="n">
        <f aca="false">'Historical Data'!E70</f>
        <v>0.00246802276441094</v>
      </c>
      <c r="F70" s="13" t="n">
        <f aca="false">'Historical Data'!F70</f>
        <v>-0.00539999999999999</v>
      </c>
      <c r="G70" s="14" t="n">
        <f aca="false">'Historical Data'!G70</f>
        <v>-1.49999999999998E-005</v>
      </c>
      <c r="H70" s="31" t="n">
        <f aca="false">$B$3 * (1 + E70)</f>
        <v>4712.50192821322</v>
      </c>
      <c r="I70" s="34" t="n">
        <f aca="false">$B$6 +F70</f>
        <v>0.2036</v>
      </c>
      <c r="J70" s="35" t="n">
        <f aca="false">$B$5 + G70</f>
        <v>0.001585</v>
      </c>
      <c r="K70" s="10" t="n">
        <f aca="false">(LN(H70/$B$4) + ((J70 - $B$8) + 0.5*I70^2)*$B$7) / (I70 * SQRT($B$7))</f>
        <v>0.0750771335755599</v>
      </c>
      <c r="L70" s="10" t="n">
        <f aca="false">K70 - I70*SQRT($B$7)</f>
        <v>-0.0267228664244401</v>
      </c>
      <c r="M70" s="36" t="n">
        <f aca="false">($B$3*EXP(-$B$8*$B$7)*_xlfn.NORM.DIST(K70, 0, 1, 1) - $B$4*EXP(-J70*$B$7)*_xlfn.NORM.DIST(L70, 0, 1, 1)) * $B$2</f>
        <v>19076.7725508508</v>
      </c>
      <c r="N70" s="37" t="n">
        <f aca="false">$B$18 + $B$17*H70</f>
        <v>-604.269322158652</v>
      </c>
      <c r="O70" s="37" t="n">
        <f aca="false">M70-$B$13</f>
        <v>-512.116049581073</v>
      </c>
      <c r="P70" s="37" t="n">
        <f aca="false">N70-$B$19</f>
        <v>-604.269322158652</v>
      </c>
      <c r="Q70" s="38" t="n">
        <f aca="false">O70+P70</f>
        <v>-1116.38537173973</v>
      </c>
    </row>
    <row r="71" customFormat="false" ht="13.8" hidden="false" customHeight="false" outlineLevel="0" collapsed="false">
      <c r="D71" s="33" t="n">
        <f aca="false">'Historical Data'!A71</f>
        <v>44418</v>
      </c>
      <c r="E71" s="13" t="n">
        <f aca="false">'Historical Data'!E71</f>
        <v>0.000992701388653705</v>
      </c>
      <c r="F71" s="13" t="n">
        <f aca="false">'Historical Data'!F71</f>
        <v>-0.000599999999999989</v>
      </c>
      <c r="G71" s="14" t="n">
        <f aca="false">'Historical Data'!G71</f>
        <v>-4.50000000000001E-005</v>
      </c>
      <c r="H71" s="31" t="n">
        <f aca="false">$B$3 * (1 + E71)</f>
        <v>4705.56658995792</v>
      </c>
      <c r="I71" s="34" t="n">
        <f aca="false">$B$6 +F71</f>
        <v>0.2084</v>
      </c>
      <c r="J71" s="35" t="n">
        <f aca="false">$B$5 + G71</f>
        <v>0.001555</v>
      </c>
      <c r="K71" s="10" t="n">
        <f aca="false">(LN(H71/$B$4) + ((J71 - $B$8) + 0.5*I71^2)*$B$7) / (I71 * SQRT($B$7))</f>
        <v>0.0615141937281704</v>
      </c>
      <c r="L71" s="10" t="n">
        <f aca="false">K71 - I71*SQRT($B$7)</f>
        <v>-0.0426858062718296</v>
      </c>
      <c r="M71" s="36" t="n">
        <f aca="false">($B$3*EXP(-$B$8*$B$7)*_xlfn.NORM.DIST(K71, 0, 1, 1) - $B$4*EXP(-J71*$B$7)*_xlfn.NORM.DIST(L71, 0, 1, 1)) * $B$2</f>
        <v>19529.2844941607</v>
      </c>
      <c r="N71" s="37" t="n">
        <f aca="false">$B$18 + $B$17*H71</f>
        <v>-243.052456354024</v>
      </c>
      <c r="O71" s="37" t="n">
        <f aca="false">M71-$B$13</f>
        <v>-59.6041062712175</v>
      </c>
      <c r="P71" s="37" t="n">
        <f aca="false">N71-$B$19</f>
        <v>-243.052456354024</v>
      </c>
      <c r="Q71" s="38" t="n">
        <f aca="false">O71+P71</f>
        <v>-302.656562625241</v>
      </c>
    </row>
    <row r="72" customFormat="false" ht="13.8" hidden="false" customHeight="false" outlineLevel="0" collapsed="false">
      <c r="D72" s="33" t="n">
        <f aca="false">'Historical Data'!A72</f>
        <v>44417</v>
      </c>
      <c r="E72" s="13" t="n">
        <f aca="false">'Historical Data'!E72</f>
        <v>-0.000939925887858073</v>
      </c>
      <c r="F72" s="13" t="n">
        <f aca="false">'Historical Data'!F72</f>
        <v>0.004</v>
      </c>
      <c r="G72" s="14" t="n">
        <f aca="false">'Historical Data'!G72</f>
        <v>-1.12999999999999E-005</v>
      </c>
      <c r="H72" s="31" t="n">
        <f aca="false">$B$3 * (1 + E72)</f>
        <v>4696.48150239377</v>
      </c>
      <c r="I72" s="34" t="n">
        <f aca="false">$B$6 +F72</f>
        <v>0.213</v>
      </c>
      <c r="J72" s="35" t="n">
        <f aca="false">$B$5 + G72</f>
        <v>0.0015887</v>
      </c>
      <c r="K72" s="10" t="n">
        <f aca="false">(LN(H72/$B$4) + ((J72 - $B$8) + 0.5*I72^2)*$B$7) / (I72 * SQRT($B$7))</f>
        <v>0.0443937286836937</v>
      </c>
      <c r="L72" s="10" t="n">
        <f aca="false">K72 - I72*SQRT($B$7)</f>
        <v>-0.0621062713163063</v>
      </c>
      <c r="M72" s="36" t="n">
        <f aca="false">($B$3*EXP(-$B$8*$B$7)*_xlfn.NORM.DIST(K72, 0, 1, 1) - $B$4*EXP(-J72*$B$7)*_xlfn.NORM.DIST(L72, 0, 1, 1)) * $B$2</f>
        <v>19962.0313952928</v>
      </c>
      <c r="N72" s="37" t="n">
        <f aca="false">$B$18 + $B$17*H72</f>
        <v>230.13093206656</v>
      </c>
      <c r="O72" s="37" t="n">
        <f aca="false">M72-$B$13</f>
        <v>373.142794860949</v>
      </c>
      <c r="P72" s="37" t="n">
        <f aca="false">N72-$B$19</f>
        <v>230.13093206656</v>
      </c>
      <c r="Q72" s="38" t="n">
        <f aca="false">O72+P72</f>
        <v>603.273726927509</v>
      </c>
    </row>
    <row r="73" customFormat="false" ht="13.8" hidden="false" customHeight="false" outlineLevel="0" collapsed="false">
      <c r="D73" s="33" t="n">
        <f aca="false">'Historical Data'!A73</f>
        <v>44414</v>
      </c>
      <c r="E73" s="13" t="n">
        <f aca="false">'Historical Data'!E73</f>
        <v>0.00167528391772587</v>
      </c>
      <c r="F73" s="13" t="n">
        <f aca="false">'Historical Data'!F73</f>
        <v>-0.00650000000000001</v>
      </c>
      <c r="G73" s="14" t="n">
        <f aca="false">'Historical Data'!G73</f>
        <v>2.99999999999999E-005</v>
      </c>
      <c r="H73" s="31" t="n">
        <f aca="false">$B$3 * (1 + E73)</f>
        <v>4708.77534216884</v>
      </c>
      <c r="I73" s="34" t="n">
        <f aca="false">$B$6 +F73</f>
        <v>0.2025</v>
      </c>
      <c r="J73" s="35" t="n">
        <f aca="false">$B$5 + G73</f>
        <v>0.00163</v>
      </c>
      <c r="K73" s="10" t="n">
        <f aca="false">(LN(H73/$B$4) + ((J73 - $B$8) + 0.5*I73^2)*$B$7) / (I73 * SQRT($B$7))</f>
        <v>0.0672312439005191</v>
      </c>
      <c r="L73" s="10" t="n">
        <f aca="false">K73 - I73*SQRT($B$7)</f>
        <v>-0.0340187560994809</v>
      </c>
      <c r="M73" s="36" t="n">
        <f aca="false">($B$3*EXP(-$B$8*$B$7)*_xlfn.NORM.DIST(K73, 0, 1, 1) - $B$4*EXP(-J73*$B$7)*_xlfn.NORM.DIST(L73, 0, 1, 1)) * $B$2</f>
        <v>18979.2937720199</v>
      </c>
      <c r="N73" s="37" t="n">
        <f aca="false">$B$18 + $B$17*H73</f>
        <v>-410.175583461125</v>
      </c>
      <c r="O73" s="37" t="n">
        <f aca="false">M73-$B$13</f>
        <v>-609.594828412039</v>
      </c>
      <c r="P73" s="37" t="n">
        <f aca="false">N73-$B$19</f>
        <v>-410.175583461125</v>
      </c>
      <c r="Q73" s="38" t="n">
        <f aca="false">O73+P73</f>
        <v>-1019.77041187316</v>
      </c>
    </row>
    <row r="74" customFormat="false" ht="13.8" hidden="false" customHeight="false" outlineLevel="0" collapsed="false">
      <c r="D74" s="33" t="n">
        <f aca="false">'Historical Data'!A74</f>
        <v>44413</v>
      </c>
      <c r="E74" s="13" t="n">
        <f aca="false">'Historical Data'!E74</f>
        <v>0.00600546033534277</v>
      </c>
      <c r="F74" s="13" t="n">
        <f aca="false">'Historical Data'!F74</f>
        <v>-0.00650000000000001</v>
      </c>
      <c r="G74" s="14" t="n">
        <f aca="false">'Historical Data'!G74</f>
        <v>3.63E-005</v>
      </c>
      <c r="H74" s="31" t="n">
        <f aca="false">$B$3 * (1 + E74)</f>
        <v>4729.13106849041</v>
      </c>
      <c r="I74" s="34" t="n">
        <f aca="false">$B$6 +F74</f>
        <v>0.2025</v>
      </c>
      <c r="J74" s="35" t="n">
        <f aca="false">$B$5 + G74</f>
        <v>0.0016363</v>
      </c>
      <c r="K74" s="10" t="n">
        <f aca="false">(LN(H74/$B$4) + ((J74 - $B$8) + 0.5*I74^2)*$B$7) / (I74 * SQRT($B$7))</f>
        <v>0.109850426484421</v>
      </c>
      <c r="L74" s="10" t="n">
        <f aca="false">K74 - I74*SQRT($B$7)</f>
        <v>0.00860042648442116</v>
      </c>
      <c r="M74" s="36" t="n">
        <f aca="false">($B$3*EXP(-$B$8*$B$7)*_xlfn.NORM.DIST(K74, 0, 1, 1) - $B$4*EXP(-J74*$B$7)*_xlfn.NORM.DIST(L74, 0, 1, 1)) * $B$2</f>
        <v>18949.1106880062</v>
      </c>
      <c r="N74" s="37" t="n">
        <f aca="false">$B$18 + $B$17*H74</f>
        <v>-1470.37357127236</v>
      </c>
      <c r="O74" s="37" t="n">
        <f aca="false">M74-$B$13</f>
        <v>-639.777912425736</v>
      </c>
      <c r="P74" s="37" t="n">
        <f aca="false">N74-$B$19</f>
        <v>-1470.37357127236</v>
      </c>
      <c r="Q74" s="38" t="n">
        <f aca="false">O74+P74</f>
        <v>-2110.15148369809</v>
      </c>
    </row>
    <row r="75" customFormat="false" ht="13.8" hidden="false" customHeight="false" outlineLevel="0" collapsed="false">
      <c r="D75" s="33" t="n">
        <f aca="false">'Historical Data'!A75</f>
        <v>44412</v>
      </c>
      <c r="E75" s="13" t="n">
        <f aca="false">'Historical Data'!E75</f>
        <v>-0.00463244520307915</v>
      </c>
      <c r="F75" s="13" t="n">
        <f aca="false">'Historical Data'!F75</f>
        <v>-9.9999999999989E-005</v>
      </c>
      <c r="G75" s="14" t="n">
        <f aca="false">'Historical Data'!G75</f>
        <v>3.70000000000014E-006</v>
      </c>
      <c r="H75" s="31" t="n">
        <f aca="false">$B$3 * (1 + E75)</f>
        <v>4679.12333834485</v>
      </c>
      <c r="I75" s="34" t="n">
        <f aca="false">$B$6 +F75</f>
        <v>0.2089</v>
      </c>
      <c r="J75" s="35" t="n">
        <f aca="false">$B$5 + G75</f>
        <v>0.0016037</v>
      </c>
      <c r="K75" s="10" t="n">
        <f aca="false">(LN(H75/$B$4) + ((J75 - $B$8) + 0.5*I75^2)*$B$7) / (I75 * SQRT($B$7))</f>
        <v>0.00777997147302218</v>
      </c>
      <c r="L75" s="10" t="n">
        <f aca="false">K75 - I75*SQRT($B$7)</f>
        <v>-0.0966700285269778</v>
      </c>
      <c r="M75" s="36" t="n">
        <f aca="false">($B$3*EXP(-$B$8*$B$7)*_xlfn.NORM.DIST(K75, 0, 1, 1) - $B$4*EXP(-J75*$B$7)*_xlfn.NORM.DIST(L75, 0, 1, 1)) * $B$2</f>
        <v>19560.4139138948</v>
      </c>
      <c r="N75" s="37" t="n">
        <f aca="false">$B$18 + $B$17*H75</f>
        <v>1134.20530927306</v>
      </c>
      <c r="O75" s="37" t="n">
        <f aca="false">M75-$B$13</f>
        <v>-28.4746865370835</v>
      </c>
      <c r="P75" s="37" t="n">
        <f aca="false">N75-$B$19</f>
        <v>1134.20530927306</v>
      </c>
      <c r="Q75" s="38" t="n">
        <f aca="false">O75+P75</f>
        <v>1105.73062273598</v>
      </c>
    </row>
    <row r="76" customFormat="false" ht="13.8" hidden="false" customHeight="false" outlineLevel="0" collapsed="false">
      <c r="D76" s="33" t="n">
        <f aca="false">'Historical Data'!A76</f>
        <v>44411</v>
      </c>
      <c r="E76" s="13" t="n">
        <f aca="false">'Historical Data'!E76</f>
        <v>0.00820348471448495</v>
      </c>
      <c r="F76" s="13" t="n">
        <f aca="false">'Historical Data'!F76</f>
        <v>-0.00870000000000001</v>
      </c>
      <c r="G76" s="14" t="n">
        <f aca="false">'Historical Data'!G76</f>
        <v>-2.37E-005</v>
      </c>
      <c r="H76" s="31" t="n">
        <f aca="false">$B$3 * (1 + E76)</f>
        <v>4739.46376129432</v>
      </c>
      <c r="I76" s="34" t="n">
        <f aca="false">$B$6 +F76</f>
        <v>0.2003</v>
      </c>
      <c r="J76" s="35" t="n">
        <f aca="false">$B$5 + G76</f>
        <v>0.0015763</v>
      </c>
      <c r="K76" s="10" t="n">
        <f aca="false">(LN(H76/$B$4) + ((J76 - $B$8) + 0.5*I76^2)*$B$7) / (I76 * SQRT($B$7))</f>
        <v>0.131593662333029</v>
      </c>
      <c r="L76" s="10" t="n">
        <f aca="false">K76 - I76*SQRT($B$7)</f>
        <v>0.0314436623330289</v>
      </c>
      <c r="M76" s="36" t="n">
        <f aca="false">($B$3*EXP(-$B$8*$B$7)*_xlfn.NORM.DIST(K76, 0, 1, 1) - $B$4*EXP(-J76*$B$7)*_xlfn.NORM.DIST(L76, 0, 1, 1)) * $B$2</f>
        <v>18710.510086113</v>
      </c>
      <c r="N76" s="37" t="n">
        <f aca="false">$B$18 + $B$17*H76</f>
        <v>-2008.53663881979</v>
      </c>
      <c r="O76" s="37" t="n">
        <f aca="false">M76-$B$13</f>
        <v>-878.378514318909</v>
      </c>
      <c r="P76" s="37" t="n">
        <f aca="false">N76-$B$19</f>
        <v>-2008.53663881979</v>
      </c>
      <c r="Q76" s="38" t="n">
        <f aca="false">O76+P76</f>
        <v>-2886.9151531387</v>
      </c>
    </row>
    <row r="77" customFormat="false" ht="13.8" hidden="false" customHeight="false" outlineLevel="0" collapsed="false">
      <c r="D77" s="33" t="n">
        <f aca="false">'Historical Data'!A77</f>
        <v>44410</v>
      </c>
      <c r="E77" s="13" t="n">
        <f aca="false">'Historical Data'!E77</f>
        <v>-0.00184289439077556</v>
      </c>
      <c r="F77" s="13" t="n">
        <f aca="false">'Historical Data'!F77</f>
        <v>0.00870000000000001</v>
      </c>
      <c r="G77" s="14" t="n">
        <f aca="false">'Historical Data'!G77</f>
        <v>6E-005</v>
      </c>
      <c r="H77" s="31" t="n">
        <f aca="false">$B$3 * (1 + E77)</f>
        <v>4692.2367377584</v>
      </c>
      <c r="I77" s="34" t="n">
        <f aca="false">$B$6 +F77</f>
        <v>0.2177</v>
      </c>
      <c r="J77" s="35" t="n">
        <f aca="false">$B$5 + G77</f>
        <v>0.00166</v>
      </c>
      <c r="K77" s="10" t="n">
        <f aca="false">(LN(H77/$B$4) + ((J77 - $B$8) + 0.5*I77^2)*$B$7) / (I77 * SQRT($B$7))</f>
        <v>0.0376165975209249</v>
      </c>
      <c r="L77" s="10" t="n">
        <f aca="false">K77 - I77*SQRT($B$7)</f>
        <v>-0.0712334024790751</v>
      </c>
      <c r="M77" s="36" t="n">
        <f aca="false">($B$3*EXP(-$B$8*$B$7)*_xlfn.NORM.DIST(K77, 0, 1, 1) - $B$4*EXP(-J77*$B$7)*_xlfn.NORM.DIST(L77, 0, 1, 1)) * $B$2</f>
        <v>20403.9687780728</v>
      </c>
      <c r="N77" s="37" t="n">
        <f aca="false">$B$18 + $B$17*H77</f>
        <v>451.213238541503</v>
      </c>
      <c r="O77" s="37" t="n">
        <f aca="false">M77-$B$13</f>
        <v>815.080177640903</v>
      </c>
      <c r="P77" s="37" t="n">
        <f aca="false">N77-$B$19</f>
        <v>451.213238541503</v>
      </c>
      <c r="Q77" s="38" t="n">
        <f aca="false">O77+P77</f>
        <v>1266.29341618241</v>
      </c>
    </row>
    <row r="78" customFormat="false" ht="13.8" hidden="false" customHeight="false" outlineLevel="0" collapsed="false">
      <c r="D78" s="33" t="n">
        <f aca="false">'Historical Data'!A78</f>
        <v>44407</v>
      </c>
      <c r="E78" s="13" t="n">
        <f aca="false">'Historical Data'!E78</f>
        <v>-0.00540601699421817</v>
      </c>
      <c r="F78" s="13" t="n">
        <f aca="false">'Historical Data'!F78</f>
        <v>0.00299999999999997</v>
      </c>
      <c r="G78" s="14" t="n">
        <f aca="false">'Historical Data'!G78</f>
        <v>-8E-005</v>
      </c>
      <c r="H78" s="31" t="n">
        <f aca="false">$B$3 * (1 + E78)</f>
        <v>4675.48685471188</v>
      </c>
      <c r="I78" s="34" t="n">
        <f aca="false">$B$6 +F78</f>
        <v>0.212</v>
      </c>
      <c r="J78" s="35" t="n">
        <f aca="false">$B$5 + G78</f>
        <v>0.00152</v>
      </c>
      <c r="K78" s="10" t="n">
        <f aca="false">(LN(H78/$B$4) + ((J78 - $B$8) + 0.5*I78^2)*$B$7) / (I78 * SQRT($B$7))</f>
        <v>0.00167280771515795</v>
      </c>
      <c r="L78" s="10" t="n">
        <f aca="false">K78 - I78*SQRT($B$7)</f>
        <v>-0.104327192284842</v>
      </c>
      <c r="M78" s="36" t="n">
        <f aca="false">($B$3*EXP(-$B$8*$B$7)*_xlfn.NORM.DIST(K78, 0, 1, 1) - $B$4*EXP(-J78*$B$7)*_xlfn.NORM.DIST(L78, 0, 1, 1)) * $B$2</f>
        <v>19839.3655426768</v>
      </c>
      <c r="N78" s="37" t="n">
        <f aca="false">$B$18 + $B$17*H78</f>
        <v>1323.60619674189</v>
      </c>
      <c r="O78" s="37" t="n">
        <f aca="false">M78-$B$13</f>
        <v>250.47694224495</v>
      </c>
      <c r="P78" s="37" t="n">
        <f aca="false">N78-$B$19</f>
        <v>1323.60619674189</v>
      </c>
      <c r="Q78" s="38" t="n">
        <f aca="false">O78+P78</f>
        <v>1574.08313898684</v>
      </c>
    </row>
    <row r="79" customFormat="false" ht="13.8" hidden="false" customHeight="false" outlineLevel="0" collapsed="false">
      <c r="D79" s="33" t="n">
        <f aca="false">'Historical Data'!A79</f>
        <v>44406</v>
      </c>
      <c r="E79" s="13" t="n">
        <f aca="false">'Historical Data'!E79</f>
        <v>0.00420620636998237</v>
      </c>
      <c r="F79" s="13" t="n">
        <f aca="false">'Historical Data'!F79</f>
        <v>-0.00469999999999998</v>
      </c>
      <c r="G79" s="14" t="n">
        <f aca="false">'Historical Data'!G79</f>
        <v>-2.75E-005</v>
      </c>
      <c r="H79" s="31" t="n">
        <f aca="false">$B$3 * (1 + E79)</f>
        <v>4720.67295552465</v>
      </c>
      <c r="I79" s="34" t="n">
        <f aca="false">$B$6 +F79</f>
        <v>0.2043</v>
      </c>
      <c r="J79" s="35" t="n">
        <f aca="false">$B$5 + G79</f>
        <v>0.0015725</v>
      </c>
      <c r="K79" s="10" t="n">
        <f aca="false">(LN(H79/$B$4) + ((J79 - $B$8) + 0.5*I79^2)*$B$7) / (I79 * SQRT($B$7))</f>
        <v>0.0920981033932468</v>
      </c>
      <c r="L79" s="10" t="n">
        <f aca="false">K79 - I79*SQRT($B$7)</f>
        <v>-0.0100518966067532</v>
      </c>
      <c r="M79" s="36" t="n">
        <f aca="false">($B$3*EXP(-$B$8*$B$7)*_xlfn.NORM.DIST(K79, 0, 1, 1) - $B$4*EXP(-J79*$B$7)*_xlfn.NORM.DIST(L79, 0, 1, 1)) * $B$2</f>
        <v>19131.0653619466</v>
      </c>
      <c r="N79" s="37" t="n">
        <f aca="false">$B$18 + $B$17*H79</f>
        <v>-1029.84523023848</v>
      </c>
      <c r="O79" s="37" t="n">
        <f aca="false">M79-$B$13</f>
        <v>-457.823238485296</v>
      </c>
      <c r="P79" s="37" t="n">
        <f aca="false">N79-$B$19</f>
        <v>-1029.84523023848</v>
      </c>
      <c r="Q79" s="38" t="n">
        <f aca="false">O79+P79</f>
        <v>-1487.66846872378</v>
      </c>
    </row>
    <row r="80" customFormat="false" ht="13.8" hidden="false" customHeight="false" outlineLevel="0" collapsed="false">
      <c r="D80" s="33" t="n">
        <f aca="false">'Historical Data'!A80</f>
        <v>44405</v>
      </c>
      <c r="E80" s="13" t="n">
        <f aca="false">'Historical Data'!E80</f>
        <v>-0.00018630181803303</v>
      </c>
      <c r="F80" s="13" t="n">
        <f aca="false">'Historical Data'!F80</f>
        <v>-0.00650000000000001</v>
      </c>
      <c r="G80" s="14" t="n">
        <f aca="false">'Historical Data'!G80</f>
        <v>-1.13000000000001E-005</v>
      </c>
      <c r="H80" s="31" t="n">
        <f aca="false">$B$3 * (1 + E80)</f>
        <v>4700.02421378361</v>
      </c>
      <c r="I80" s="34" t="n">
        <f aca="false">$B$6 +F80</f>
        <v>0.2025</v>
      </c>
      <c r="J80" s="35" t="n">
        <f aca="false">$B$5 + G80</f>
        <v>0.0015887</v>
      </c>
      <c r="K80" s="10" t="n">
        <f aca="false">(LN(H80/$B$4) + ((J80 - $B$8) + 0.5*I80^2)*$B$7) / (I80 * SQRT($B$7))</f>
        <v>0.0487569093889145</v>
      </c>
      <c r="L80" s="10" t="n">
        <f aca="false">K80 - I80*SQRT($B$7)</f>
        <v>-0.0524930906110855</v>
      </c>
      <c r="M80" s="36" t="n">
        <f aca="false">($B$3*EXP(-$B$8*$B$7)*_xlfn.NORM.DIST(K80, 0, 1, 1) - $B$4*EXP(-J80*$B$7)*_xlfn.NORM.DIST(L80, 0, 1, 1)) * $B$2</f>
        <v>18979.5241291183</v>
      </c>
      <c r="N80" s="37" t="n">
        <f aca="false">$B$18 + $B$17*H80</f>
        <v>45.6140335992968</v>
      </c>
      <c r="O80" s="37" t="n">
        <f aca="false">M80-$B$13</f>
        <v>-609.364471313573</v>
      </c>
      <c r="P80" s="37" t="n">
        <f aca="false">N80-$B$19</f>
        <v>45.6140335992968</v>
      </c>
      <c r="Q80" s="38" t="n">
        <f aca="false">O80+P80</f>
        <v>-563.750437714276</v>
      </c>
    </row>
    <row r="81" customFormat="false" ht="13.8" hidden="false" customHeight="false" outlineLevel="0" collapsed="false">
      <c r="D81" s="33" t="n">
        <f aca="false">'Historical Data'!A81</f>
        <v>44404</v>
      </c>
      <c r="E81" s="13" t="n">
        <f aca="false">'Historical Data'!E81</f>
        <v>-0.00471247993125756</v>
      </c>
      <c r="F81" s="13" t="n">
        <f aca="false">'Historical Data'!F81</f>
        <v>0.0126</v>
      </c>
      <c r="G81" s="14" t="n">
        <f aca="false">'Historical Data'!G81</f>
        <v>-1.99999999999998E-005</v>
      </c>
      <c r="H81" s="31" t="n">
        <f aca="false">$B$3 * (1 + E81)</f>
        <v>4678.74710309115</v>
      </c>
      <c r="I81" s="34" t="n">
        <f aca="false">$B$6 +F81</f>
        <v>0.2216</v>
      </c>
      <c r="J81" s="35" t="n">
        <f aca="false">$B$5 + G81</f>
        <v>0.00158</v>
      </c>
      <c r="K81" s="10" t="n">
        <f aca="false">(LN(H81/$B$4) + ((J81 - $B$8) + 0.5*I81^2)*$B$7) / (I81 * SQRT($B$7))</f>
        <v>0.0127229361674246</v>
      </c>
      <c r="L81" s="10" t="n">
        <f aca="false">K81 - I81*SQRT($B$7)</f>
        <v>-0.0980770638325753</v>
      </c>
      <c r="M81" s="36" t="n">
        <f aca="false">($B$3*EXP(-$B$8*$B$7)*_xlfn.NORM.DIST(K81, 0, 1, 1) - $B$4*EXP(-J81*$B$7)*_xlfn.NORM.DIST(L81, 0, 1, 1)) * $B$2</f>
        <v>20748.7033770513</v>
      </c>
      <c r="N81" s="37" t="n">
        <f aca="false">$B$18 + $B$17*H81</f>
        <v>1153.80096764502</v>
      </c>
      <c r="O81" s="37" t="n">
        <f aca="false">M81-$B$13</f>
        <v>1159.81477661944</v>
      </c>
      <c r="P81" s="37" t="n">
        <f aca="false">N81-$B$19</f>
        <v>1153.80096764502</v>
      </c>
      <c r="Q81" s="38" t="n">
        <f aca="false">O81+P81</f>
        <v>2313.61574426446</v>
      </c>
    </row>
    <row r="82" customFormat="false" ht="13.8" hidden="false" customHeight="false" outlineLevel="0" collapsed="false">
      <c r="D82" s="33" t="n">
        <f aca="false">'Historical Data'!A82</f>
        <v>44403</v>
      </c>
      <c r="E82" s="13" t="n">
        <f aca="false">'Historical Data'!E82</f>
        <v>0.0023822530084161</v>
      </c>
      <c r="F82" s="13" t="n">
        <f aca="false">'Historical Data'!F82</f>
        <v>0.000900000000000012</v>
      </c>
      <c r="G82" s="14" t="n">
        <f aca="false">'Historical Data'!G82</f>
        <v>2.75E-005</v>
      </c>
      <c r="H82" s="31" t="n">
        <f aca="false">$B$3 * (1 + E82)</f>
        <v>4712.09873316726</v>
      </c>
      <c r="I82" s="34" t="n">
        <f aca="false">$B$6 +F82</f>
        <v>0.2099</v>
      </c>
      <c r="J82" s="35" t="n">
        <f aca="false">$B$5 + G82</f>
        <v>0.0016275</v>
      </c>
      <c r="K82" s="10" t="n">
        <f aca="false">(LN(H82/$B$4) + ((J82 - $B$8) + 0.5*I82^2)*$B$7) / (I82 * SQRT($B$7))</f>
        <v>0.0752124458524347</v>
      </c>
      <c r="L82" s="10" t="n">
        <f aca="false">K82 - I82*SQRT($B$7)</f>
        <v>-0.0297375541475653</v>
      </c>
      <c r="M82" s="36" t="n">
        <f aca="false">($B$3*EXP(-$B$8*$B$7)*_xlfn.NORM.DIST(K82, 0, 1, 1) - $B$4*EXP(-J82*$B$7)*_xlfn.NORM.DIST(L82, 0, 1, 1)) * $B$2</f>
        <v>19669.6629201565</v>
      </c>
      <c r="N82" s="37" t="n">
        <f aca="false">$B$18 + $B$17*H82</f>
        <v>-583.269502763142</v>
      </c>
      <c r="O82" s="37" t="n">
        <f aca="false">M82-$B$13</f>
        <v>80.7743197246527</v>
      </c>
      <c r="P82" s="37" t="n">
        <f aca="false">N82-$B$19</f>
        <v>-583.269502763142</v>
      </c>
      <c r="Q82" s="38" t="n">
        <f aca="false">O82+P82</f>
        <v>-502.495183038489</v>
      </c>
    </row>
    <row r="83" customFormat="false" ht="13.8" hidden="false" customHeight="false" outlineLevel="0" collapsed="false">
      <c r="D83" s="33" t="n">
        <f aca="false">'Historical Data'!A83</f>
        <v>44400</v>
      </c>
      <c r="E83" s="13" t="n">
        <f aca="false">'Historical Data'!E83</f>
        <v>0.0101454385595356</v>
      </c>
      <c r="F83" s="13" t="n">
        <f aca="false">'Historical Data'!F83</f>
        <v>-0.00210000000000002</v>
      </c>
      <c r="G83" s="14" t="n">
        <f aca="false">'Historical Data'!G83</f>
        <v>3.63E-005</v>
      </c>
      <c r="H83" s="31" t="n">
        <f aca="false">$B$3 * (1 + E83)</f>
        <v>4748.59269212452</v>
      </c>
      <c r="I83" s="34" t="n">
        <f aca="false">$B$6 +F83</f>
        <v>0.2069</v>
      </c>
      <c r="J83" s="35" t="n">
        <f aca="false">$B$5 + G83</f>
        <v>0.0016363</v>
      </c>
      <c r="K83" s="10" t="n">
        <f aca="false">(LN(H83/$B$4) + ((J83 - $B$8) + 0.5*I83^2)*$B$7) / (I83 * SQRT($B$7))</f>
        <v>0.149389514839694</v>
      </c>
      <c r="L83" s="10" t="n">
        <f aca="false">K83 - I83*SQRT($B$7)</f>
        <v>0.0459395148396936</v>
      </c>
      <c r="M83" s="36" t="n">
        <f aca="false">($B$3*EXP(-$B$8*$B$7)*_xlfn.NORM.DIST(K83, 0, 1, 1) - $B$4*EXP(-J83*$B$7)*_xlfn.NORM.DIST(L83, 0, 1, 1)) * $B$2</f>
        <v>19302.2671853283</v>
      </c>
      <c r="N83" s="37" t="n">
        <f aca="false">$B$18 + $B$17*H83</f>
        <v>-2484.00353909872</v>
      </c>
      <c r="O83" s="37" t="n">
        <f aca="false">M83-$B$13</f>
        <v>-286.621415103582</v>
      </c>
      <c r="P83" s="37" t="n">
        <f aca="false">N83-$B$19</f>
        <v>-2484.00353909872</v>
      </c>
      <c r="Q83" s="38" t="n">
        <f aca="false">O83+P83</f>
        <v>-2770.6249542023</v>
      </c>
    </row>
    <row r="84" customFormat="false" ht="13.8" hidden="false" customHeight="false" outlineLevel="0" collapsed="false">
      <c r="D84" s="33" t="n">
        <f aca="false">'Historical Data'!A84</f>
        <v>44399</v>
      </c>
      <c r="E84" s="13" t="n">
        <f aca="false">'Historical Data'!E84</f>
        <v>0.00201666096923625</v>
      </c>
      <c r="F84" s="13" t="n">
        <f aca="false">'Historical Data'!F84</f>
        <v>-9.9999999999989E-005</v>
      </c>
      <c r="G84" s="14" t="n">
        <f aca="false">'Historical Data'!G84</f>
        <v>-0.0001263</v>
      </c>
      <c r="H84" s="31" t="n">
        <f aca="false">$B$3 * (1 + E84)</f>
        <v>4710.38012155028</v>
      </c>
      <c r="I84" s="34" t="n">
        <f aca="false">$B$6 +F84</f>
        <v>0.2089</v>
      </c>
      <c r="J84" s="35" t="n">
        <f aca="false">$B$5 + G84</f>
        <v>0.0014737</v>
      </c>
      <c r="K84" s="10" t="n">
        <f aca="false">(LN(H84/$B$4) + ((J84 - $B$8) + 0.5*I84^2)*$B$7) / (I84 * SQRT($B$7))</f>
        <v>0.0712106892124741</v>
      </c>
      <c r="L84" s="10" t="n">
        <f aca="false">K84 - I84*SQRT($B$7)</f>
        <v>-0.0332393107875259</v>
      </c>
      <c r="M84" s="36" t="n">
        <f aca="false">($B$3*EXP(-$B$8*$B$7)*_xlfn.NORM.DIST(K84, 0, 1, 1) - $B$4*EXP(-J84*$B$7)*_xlfn.NORM.DIST(L84, 0, 1, 1)) * $B$2</f>
        <v>19568.7743202239</v>
      </c>
      <c r="N84" s="37" t="n">
        <f aca="false">$B$18 + $B$17*H84</f>
        <v>-493.758151049755</v>
      </c>
      <c r="O84" s="37" t="n">
        <f aca="false">M84-$B$13</f>
        <v>-20.114280207963</v>
      </c>
      <c r="P84" s="37" t="n">
        <f aca="false">N84-$B$19</f>
        <v>-493.758151049755</v>
      </c>
      <c r="Q84" s="38" t="n">
        <f aca="false">O84+P84</f>
        <v>-513.872431257718</v>
      </c>
    </row>
    <row r="85" customFormat="false" ht="13.8" hidden="false" customHeight="false" outlineLevel="0" collapsed="false">
      <c r="D85" s="33" t="n">
        <f aca="false">'Historical Data'!A85</f>
        <v>44398</v>
      </c>
      <c r="E85" s="13" t="n">
        <f aca="false">'Historical Data'!E85</f>
        <v>0.00824184721007781</v>
      </c>
      <c r="F85" s="13" t="n">
        <f aca="false">'Historical Data'!F85</f>
        <v>-0.0133</v>
      </c>
      <c r="G85" s="14" t="n">
        <f aca="false">'Historical Data'!G85</f>
        <v>-3.69999999999993E-006</v>
      </c>
      <c r="H85" s="31" t="n">
        <f aca="false">$B$3 * (1 + E85)</f>
        <v>4739.64409954985</v>
      </c>
      <c r="I85" s="34" t="n">
        <f aca="false">$B$6 +F85</f>
        <v>0.1957</v>
      </c>
      <c r="J85" s="35" t="n">
        <f aca="false">$B$5 + G85</f>
        <v>0.0015963</v>
      </c>
      <c r="K85" s="10" t="n">
        <f aca="false">(LN(H85/$B$4) + ((J85 - $B$8) + 0.5*I85^2)*$B$7) / (I85 * SQRT($B$7))</f>
        <v>0.132799743575716</v>
      </c>
      <c r="L85" s="10" t="n">
        <f aca="false">K85 - I85*SQRT($B$7)</f>
        <v>0.0349497435757156</v>
      </c>
      <c r="M85" s="36" t="n">
        <f aca="false">($B$3*EXP(-$B$8*$B$7)*_xlfn.NORM.DIST(K85, 0, 1, 1) - $B$4*EXP(-J85*$B$7)*_xlfn.NORM.DIST(L85, 0, 1, 1)) * $B$2</f>
        <v>18278.7697192388</v>
      </c>
      <c r="N85" s="37" t="n">
        <f aca="false">$B$18 + $B$17*H85</f>
        <v>-2017.92929092274</v>
      </c>
      <c r="O85" s="37" t="n">
        <f aca="false">M85-$B$13</f>
        <v>-1310.1188811931</v>
      </c>
      <c r="P85" s="37" t="n">
        <f aca="false">N85-$B$19</f>
        <v>-2017.92929092274</v>
      </c>
      <c r="Q85" s="38" t="n">
        <f aca="false">O85+P85</f>
        <v>-3328.04817211584</v>
      </c>
    </row>
    <row r="86" customFormat="false" ht="13.8" hidden="false" customHeight="false" outlineLevel="0" collapsed="false">
      <c r="D86" s="33" t="n">
        <f aca="false">'Historical Data'!A86</f>
        <v>44397</v>
      </c>
      <c r="E86" s="13" t="n">
        <f aca="false">'Historical Data'!E86</f>
        <v>0.0151626515501975</v>
      </c>
      <c r="F86" s="13" t="n">
        <f aca="false">'Historical Data'!F86</f>
        <v>-0.017</v>
      </c>
      <c r="G86" s="14" t="n">
        <f aca="false">'Historical Data'!G86</f>
        <v>3.99999999999999E-005</v>
      </c>
      <c r="H86" s="31" t="n">
        <f aca="false">$B$3 * (1 + E86)</f>
        <v>4772.17810867232</v>
      </c>
      <c r="I86" s="34" t="n">
        <f aca="false">$B$6 +F86</f>
        <v>0.192</v>
      </c>
      <c r="J86" s="35" t="n">
        <f aca="false">$B$5 + G86</f>
        <v>0.00164</v>
      </c>
      <c r="K86" s="10" t="n">
        <f aca="false">(LN(H86/$B$4) + ((J86 - $B$8) + 0.5*I86^2)*$B$7) / (I86 * SQRT($B$7))</f>
        <v>0.204862994668179</v>
      </c>
      <c r="L86" s="10" t="n">
        <f aca="false">K86 - I86*SQRT($B$7)</f>
        <v>0.108862994668179</v>
      </c>
      <c r="M86" s="36" t="n">
        <f aca="false">($B$3*EXP(-$B$8*$B$7)*_xlfn.NORM.DIST(K86, 0, 1, 1) - $B$4*EXP(-J86*$B$7)*_xlfn.NORM.DIST(L86, 0, 1, 1)) * $B$2</f>
        <v>17779.4753237627</v>
      </c>
      <c r="N86" s="37" t="n">
        <f aca="false">$B$18 + $B$17*H86</f>
        <v>-3712.41517966817</v>
      </c>
      <c r="O86" s="37" t="n">
        <f aca="false">M86-$B$13</f>
        <v>-1809.41327666919</v>
      </c>
      <c r="P86" s="37" t="n">
        <f aca="false">N86-$B$19</f>
        <v>-3712.41517966817</v>
      </c>
      <c r="Q86" s="38" t="n">
        <f aca="false">O86+P86</f>
        <v>-5521.82845633736</v>
      </c>
    </row>
    <row r="87" customFormat="false" ht="13.8" hidden="false" customHeight="false" outlineLevel="0" collapsed="false">
      <c r="D87" s="33" t="n">
        <f aca="false">'Historical Data'!A87</f>
        <v>44396</v>
      </c>
      <c r="E87" s="13" t="n">
        <f aca="false">'Historical Data'!E87</f>
        <v>-0.0158695310550107</v>
      </c>
      <c r="F87" s="13" t="n">
        <f aca="false">'Historical Data'!F87</f>
        <v>0.0283</v>
      </c>
      <c r="G87" s="14" t="n">
        <f aca="false">'Historical Data'!G87</f>
        <v>0</v>
      </c>
      <c r="H87" s="31" t="n">
        <f aca="false">$B$3 * (1 + E87)</f>
        <v>4626.2989214635</v>
      </c>
      <c r="I87" s="34" t="n">
        <f aca="false">$B$6 +F87</f>
        <v>0.2373</v>
      </c>
      <c r="J87" s="35" t="n">
        <f aca="false">$B$5 + G87</f>
        <v>0.0016</v>
      </c>
      <c r="K87" s="10" t="n">
        <f aca="false">(LN(H87/$B$4) + ((J87 - $B$8) + 0.5*I87^2)*$B$7) / (I87 * SQRT($B$7))</f>
        <v>-0.0754984330211824</v>
      </c>
      <c r="L87" s="10" t="n">
        <f aca="false">K87 - I87*SQRT($B$7)</f>
        <v>-0.194148433021182</v>
      </c>
      <c r="M87" s="36" t="n">
        <f aca="false">($B$3*EXP(-$B$8*$B$7)*_xlfn.NORM.DIST(K87, 0, 1, 1) - $B$4*EXP(-J87*$B$7)*_xlfn.NORM.DIST(L87, 0, 1, 1)) * $B$2</f>
        <v>22037.4631689868</v>
      </c>
      <c r="N87" s="37" t="n">
        <f aca="false">$B$18 + $B$17*H87</f>
        <v>3885.48716481382</v>
      </c>
      <c r="O87" s="37" t="n">
        <f aca="false">M87-$B$13</f>
        <v>2448.57456855489</v>
      </c>
      <c r="P87" s="37" t="n">
        <f aca="false">N87-$B$19</f>
        <v>3885.48716481382</v>
      </c>
      <c r="Q87" s="38" t="n">
        <f aca="false">O87+P87</f>
        <v>6334.06173336871</v>
      </c>
    </row>
    <row r="88" customFormat="false" ht="13.8" hidden="false" customHeight="false" outlineLevel="0" collapsed="false">
      <c r="D88" s="33" t="n">
        <f aca="false">'Historical Data'!A88</f>
        <v>44393</v>
      </c>
      <c r="E88" s="13" t="n">
        <f aca="false">'Historical Data'!E88</f>
        <v>-0.00753893895225488</v>
      </c>
      <c r="F88" s="13" t="n">
        <f aca="false">'Historical Data'!F88</f>
        <v>0.0098</v>
      </c>
      <c r="G88" s="14" t="n">
        <f aca="false">'Historical Data'!G88</f>
        <v>3.69999999999993E-006</v>
      </c>
      <c r="H88" s="31" t="n">
        <f aca="false">$B$3 * (1 + E88)</f>
        <v>4665.46020187935</v>
      </c>
      <c r="I88" s="34" t="n">
        <f aca="false">$B$6 +F88</f>
        <v>0.2188</v>
      </c>
      <c r="J88" s="35" t="n">
        <f aca="false">$B$5 + G88</f>
        <v>0.0016037</v>
      </c>
      <c r="K88" s="10" t="n">
        <f aca="false">(LN(H88/$B$4) + ((J88 - $B$8) + 0.5*I88^2)*$B$7) / (I88 * SQRT($B$7))</f>
        <v>-0.0144643088820667</v>
      </c>
      <c r="L88" s="10" t="n">
        <f aca="false">K88 - I88*SQRT($B$7)</f>
        <v>-0.123864308882067</v>
      </c>
      <c r="M88" s="36" t="n">
        <f aca="false">($B$3*EXP(-$B$8*$B$7)*_xlfn.NORM.DIST(K88, 0, 1, 1) - $B$4*EXP(-J88*$B$7)*_xlfn.NORM.DIST(L88, 0, 1, 1)) * $B$2</f>
        <v>20457.7702796877</v>
      </c>
      <c r="N88" s="37" t="n">
        <f aca="false">$B$18 + $B$17*H88</f>
        <v>1845.82962368333</v>
      </c>
      <c r="O88" s="37" t="n">
        <f aca="false">M88-$B$13</f>
        <v>868.881679255857</v>
      </c>
      <c r="P88" s="37" t="n">
        <f aca="false">N88-$B$19</f>
        <v>1845.82962368333</v>
      </c>
      <c r="Q88" s="38" t="n">
        <f aca="false">O88+P88</f>
        <v>2714.71130293918</v>
      </c>
    </row>
    <row r="89" customFormat="false" ht="13.8" hidden="false" customHeight="false" outlineLevel="0" collapsed="false">
      <c r="D89" s="33" t="n">
        <f aca="false">'Historical Data'!A89</f>
        <v>44392</v>
      </c>
      <c r="E89" s="13" t="n">
        <f aca="false">'Historical Data'!E89</f>
        <v>-0.00326223624351329</v>
      </c>
      <c r="F89" s="13" t="n">
        <f aca="false">'Historical Data'!F89</f>
        <v>0.00469999999999998</v>
      </c>
      <c r="G89" s="14" t="n">
        <f aca="false">'Historical Data'!G89</f>
        <v>7.5E-005</v>
      </c>
      <c r="H89" s="31" t="n">
        <f aca="false">$B$3 * (1 + E89)</f>
        <v>4685.56455364287</v>
      </c>
      <c r="I89" s="34" t="n">
        <f aca="false">$B$6 +F89</f>
        <v>0.2137</v>
      </c>
      <c r="J89" s="35" t="n">
        <f aca="false">$B$5 + G89</f>
        <v>0.001675</v>
      </c>
      <c r="K89" s="10" t="n">
        <f aca="false">(LN(H89/$B$4) + ((J89 - $B$8) + 0.5*I89^2)*$B$7) / (I89 * SQRT($B$7))</f>
        <v>0.0230195817782264</v>
      </c>
      <c r="L89" s="10" t="n">
        <f aca="false">K89 - I89*SQRT($B$7)</f>
        <v>-0.0838304182217736</v>
      </c>
      <c r="M89" s="36" t="n">
        <f aca="false">($B$3*EXP(-$B$8*$B$7)*_xlfn.NORM.DIST(K89, 0, 1, 1) - $B$4*EXP(-J89*$B$7)*_xlfn.NORM.DIST(L89, 0, 1, 1)) * $B$2</f>
        <v>20023.8552017047</v>
      </c>
      <c r="N89" s="37" t="n">
        <f aca="false">$B$18 + $B$17*H89</f>
        <v>798.724109037779</v>
      </c>
      <c r="O89" s="37" t="n">
        <f aca="false">M89-$B$13</f>
        <v>434.966601272845</v>
      </c>
      <c r="P89" s="37" t="n">
        <f aca="false">N89-$B$19</f>
        <v>798.724109037779</v>
      </c>
      <c r="Q89" s="38" t="n">
        <f aca="false">O89+P89</f>
        <v>1233.69071031062</v>
      </c>
    </row>
    <row r="90" customFormat="false" ht="13.8" hidden="false" customHeight="false" outlineLevel="0" collapsed="false">
      <c r="D90" s="33" t="n">
        <f aca="false">'Historical Data'!A90</f>
        <v>44391</v>
      </c>
      <c r="E90" s="13" t="n">
        <f aca="false">'Historical Data'!E90</f>
        <v>0.00116497032644358</v>
      </c>
      <c r="F90" s="13" t="n">
        <f aca="false">'Historical Data'!F90</f>
        <v>-0.00509999999999999</v>
      </c>
      <c r="G90" s="14" t="n">
        <f aca="false">'Historical Data'!G90</f>
        <v>2.50000000000011E-006</v>
      </c>
      <c r="H90" s="31" t="n">
        <f aca="false">$B$3 * (1 + E90)</f>
        <v>4706.37640900758</v>
      </c>
      <c r="I90" s="34" t="n">
        <f aca="false">$B$6 +F90</f>
        <v>0.2039</v>
      </c>
      <c r="J90" s="35" t="n">
        <f aca="false">$B$5 + G90</f>
        <v>0.0016025</v>
      </c>
      <c r="K90" s="10" t="n">
        <f aca="false">(LN(H90/$B$4) + ((J90 - $B$8) + 0.5*I90^2)*$B$7) / (I90 * SQRT($B$7))</f>
        <v>0.0624013587549606</v>
      </c>
      <c r="L90" s="10" t="n">
        <f aca="false">K90 - I90*SQRT($B$7)</f>
        <v>-0.0395486412450394</v>
      </c>
      <c r="M90" s="36" t="n">
        <f aca="false">($B$3*EXP(-$B$8*$B$7)*_xlfn.NORM.DIST(K90, 0, 1, 1) - $B$4*EXP(-J90*$B$7)*_xlfn.NORM.DIST(L90, 0, 1, 1)) * $B$2</f>
        <v>19110.1970746201</v>
      </c>
      <c r="N90" s="37" t="n">
        <f aca="false">$B$18 + $B$17*H90</f>
        <v>-285.230687352712</v>
      </c>
      <c r="O90" s="37" t="n">
        <f aca="false">M90-$B$13</f>
        <v>-478.691525811792</v>
      </c>
      <c r="P90" s="37" t="n">
        <f aca="false">N90-$B$19</f>
        <v>-285.230687352712</v>
      </c>
      <c r="Q90" s="38" t="n">
        <f aca="false">O90+P90</f>
        <v>-763.922213164504</v>
      </c>
    </row>
    <row r="91" customFormat="false" ht="13.8" hidden="false" customHeight="false" outlineLevel="0" collapsed="false">
      <c r="D91" s="33" t="n">
        <f aca="false">'Historical Data'!A91</f>
        <v>44390</v>
      </c>
      <c r="E91" s="13" t="n">
        <f aca="false">'Historical Data'!E91</f>
        <v>-0.00351683038249528</v>
      </c>
      <c r="F91" s="13" t="n">
        <f aca="false">'Historical Data'!F91</f>
        <v>0.00670000000000001</v>
      </c>
      <c r="G91" s="14" t="n">
        <f aca="false">'Historical Data'!G91</f>
        <v>-6.75000000000001E-005</v>
      </c>
      <c r="H91" s="31" t="n">
        <f aca="false">$B$3 * (1 + E91)</f>
        <v>4684.36773205493</v>
      </c>
      <c r="I91" s="34" t="n">
        <f aca="false">$B$6 +F91</f>
        <v>0.2157</v>
      </c>
      <c r="J91" s="35" t="n">
        <f aca="false">$B$5 + G91</f>
        <v>0.0015325</v>
      </c>
      <c r="K91" s="10" t="n">
        <f aca="false">(LN(H91/$B$4) + ((J91 - $B$8) + 0.5*I91^2)*$B$7) / (I91 * SQRT($B$7))</f>
        <v>0.0211025246393412</v>
      </c>
      <c r="L91" s="10" t="n">
        <f aca="false">K91 - I91*SQRT($B$7)</f>
        <v>-0.0867474753606588</v>
      </c>
      <c r="M91" s="36" t="n">
        <f aca="false">($B$3*EXP(-$B$8*$B$7)*_xlfn.NORM.DIST(K91, 0, 1, 1) - $B$4*EXP(-J91*$B$7)*_xlfn.NORM.DIST(L91, 0, 1, 1)) * $B$2</f>
        <v>20201.6903638144</v>
      </c>
      <c r="N91" s="37" t="n">
        <f aca="false">$B$18 + $B$17*H91</f>
        <v>861.058796548256</v>
      </c>
      <c r="O91" s="37" t="n">
        <f aca="false">M91-$B$13</f>
        <v>612.801763382551</v>
      </c>
      <c r="P91" s="37" t="n">
        <f aca="false">N91-$B$19</f>
        <v>861.058796548256</v>
      </c>
      <c r="Q91" s="38" t="n">
        <f aca="false">O91+P91</f>
        <v>1473.86055993081</v>
      </c>
    </row>
    <row r="92" customFormat="false" ht="13.8" hidden="false" customHeight="false" outlineLevel="0" collapsed="false">
      <c r="D92" s="33" t="n">
        <f aca="false">'Historical Data'!A92</f>
        <v>44389</v>
      </c>
      <c r="E92" s="13" t="n">
        <f aca="false">'Historical Data'!E92</f>
        <v>0.00345115629755921</v>
      </c>
      <c r="F92" s="13" t="n">
        <f aca="false">'Historical Data'!F92</f>
        <v>0.000200000000000006</v>
      </c>
      <c r="G92" s="14" t="n">
        <f aca="false">'Historical Data'!G92</f>
        <v>4.25E-005</v>
      </c>
      <c r="H92" s="31" t="n">
        <f aca="false">$B$3 * (1 + E92)</f>
        <v>4717.1235406392</v>
      </c>
      <c r="I92" s="34" t="n">
        <f aca="false">$B$6 +F92</f>
        <v>0.2092</v>
      </c>
      <c r="J92" s="35" t="n">
        <f aca="false">$B$5 + G92</f>
        <v>0.0016425</v>
      </c>
      <c r="K92" s="10" t="n">
        <f aca="false">(LN(H92/$B$4) + ((J92 - $B$8) + 0.5*I92^2)*$B$7) / (I92 * SQRT($B$7))</f>
        <v>0.0853386206877575</v>
      </c>
      <c r="L92" s="10" t="n">
        <f aca="false">K92 - I92*SQRT($B$7)</f>
        <v>-0.0192613793122425</v>
      </c>
      <c r="M92" s="36" t="n">
        <f aca="false">($B$3*EXP(-$B$8*$B$7)*_xlfn.NORM.DIST(K92, 0, 1, 1) - $B$4*EXP(-J92*$B$7)*_xlfn.NORM.DIST(L92, 0, 1, 1)) * $B$2</f>
        <v>19599.3871500536</v>
      </c>
      <c r="N92" s="37" t="n">
        <f aca="false">$B$18 + $B$17*H92</f>
        <v>-844.979190087615</v>
      </c>
      <c r="O92" s="37" t="n">
        <f aca="false">M92-$B$13</f>
        <v>10.4985496217523</v>
      </c>
      <c r="P92" s="37" t="n">
        <f aca="false">N92-$B$19</f>
        <v>-844.979190087615</v>
      </c>
      <c r="Q92" s="38" t="n">
        <f aca="false">O92+P92</f>
        <v>-834.480640465863</v>
      </c>
    </row>
    <row r="93" customFormat="false" ht="13.8" hidden="false" customHeight="false" outlineLevel="0" collapsed="false">
      <c r="D93" s="33" t="n">
        <f aca="false">'Historical Data'!A93</f>
        <v>44386</v>
      </c>
      <c r="E93" s="13" t="n">
        <f aca="false">'Historical Data'!E93</f>
        <v>0.0112779518702471</v>
      </c>
      <c r="F93" s="13" t="n">
        <f aca="false">'Historical Data'!F93</f>
        <v>-0.0154</v>
      </c>
      <c r="G93" s="14" t="n">
        <f aca="false">'Historical Data'!G93</f>
        <v>9.62999999999999E-005</v>
      </c>
      <c r="H93" s="31" t="n">
        <f aca="false">$B$3 * (1 + E93)</f>
        <v>4753.91652394684</v>
      </c>
      <c r="I93" s="34" t="n">
        <f aca="false">$B$6 +F93</f>
        <v>0.1936</v>
      </c>
      <c r="J93" s="35" t="n">
        <f aca="false">$B$5 + G93</f>
        <v>0.0016963</v>
      </c>
      <c r="K93" s="10" t="n">
        <f aca="false">(LN(H93/$B$4) + ((J93 - $B$8) + 0.5*I93^2)*$B$7) / (I93 * SQRT($B$7))</f>
        <v>0.164504389654658</v>
      </c>
      <c r="L93" s="10" t="n">
        <f aca="false">K93 - I93*SQRT($B$7)</f>
        <v>0.0677043896546585</v>
      </c>
      <c r="M93" s="36" t="n">
        <f aca="false">($B$3*EXP(-$B$8*$B$7)*_xlfn.NORM.DIST(K93, 0, 1, 1) - $B$4*EXP(-J93*$B$7)*_xlfn.NORM.DIST(L93, 0, 1, 1)) * $B$2</f>
        <v>18030.8279225854</v>
      </c>
      <c r="N93" s="37" t="n">
        <f aca="false">$B$18 + $B$17*H93</f>
        <v>-2761.28746875588</v>
      </c>
      <c r="O93" s="37" t="n">
        <f aca="false">M93-$B$13</f>
        <v>-1558.06067784652</v>
      </c>
      <c r="P93" s="37" t="n">
        <f aca="false">N93-$B$19</f>
        <v>-2761.28746875588</v>
      </c>
      <c r="Q93" s="38" t="n">
        <f aca="false">O93+P93</f>
        <v>-4319.3481466024</v>
      </c>
    </row>
    <row r="94" customFormat="false" ht="13.8" hidden="false" customHeight="false" outlineLevel="0" collapsed="false">
      <c r="D94" s="33" t="n">
        <f aca="false">'Historical Data'!A94</f>
        <v>44385</v>
      </c>
      <c r="E94" s="13" t="n">
        <f aca="false">'Historical Data'!E94</f>
        <v>-0.00856101125941644</v>
      </c>
      <c r="F94" s="13" t="n">
        <f aca="false">'Historical Data'!F94</f>
        <v>0.0157</v>
      </c>
      <c r="G94" s="14" t="n">
        <f aca="false">'Historical Data'!G94</f>
        <v>-4.87999999999999E-005</v>
      </c>
      <c r="H94" s="31" t="n">
        <f aca="false">$B$3 * (1 + E94)</f>
        <v>4660.65554217061</v>
      </c>
      <c r="I94" s="34" t="n">
        <f aca="false">$B$6 +F94</f>
        <v>0.2247</v>
      </c>
      <c r="J94" s="35" t="n">
        <f aca="false">$B$5 + G94</f>
        <v>0.0015512</v>
      </c>
      <c r="K94" s="10" t="n">
        <f aca="false">(LN(H94/$B$4) + ((J94 - $B$8) + 0.5*I94^2)*$B$7) / (I94 * SQRT($B$7))</f>
        <v>-0.0204611122970525</v>
      </c>
      <c r="L94" s="10" t="n">
        <f aca="false">K94 - I94*SQRT($B$7)</f>
        <v>-0.132811112297053</v>
      </c>
      <c r="M94" s="36" t="n">
        <f aca="false">($B$3*EXP(-$B$8*$B$7)*_xlfn.NORM.DIST(K94, 0, 1, 1) - $B$4*EXP(-J94*$B$7)*_xlfn.NORM.DIST(L94, 0, 1, 1)) * $B$2</f>
        <v>20994.6557716405</v>
      </c>
      <c r="N94" s="37" t="n">
        <f aca="false">$B$18 + $B$17*H94</f>
        <v>2096.0732394034</v>
      </c>
      <c r="O94" s="37" t="n">
        <f aca="false">M94-$B$13</f>
        <v>1405.76717120862</v>
      </c>
      <c r="P94" s="37" t="n">
        <f aca="false">N94-$B$19</f>
        <v>2096.0732394034</v>
      </c>
      <c r="Q94" s="38" t="n">
        <f aca="false">O94+P94</f>
        <v>3501.84041061201</v>
      </c>
    </row>
    <row r="95" customFormat="false" ht="13.8" hidden="false" customHeight="false" outlineLevel="0" collapsed="false">
      <c r="D95" s="33" t="n">
        <f aca="false">'Historical Data'!A95</f>
        <v>44384</v>
      </c>
      <c r="E95" s="13" t="n">
        <f aca="false">'Historical Data'!E95</f>
        <v>0.00335901131335281</v>
      </c>
      <c r="F95" s="13" t="n">
        <f aca="false">'Historical Data'!F95</f>
        <v>0.0015</v>
      </c>
      <c r="G95" s="14" t="n">
        <f aca="false">'Historical Data'!G95</f>
        <v>-0.00011</v>
      </c>
      <c r="H95" s="31" t="n">
        <f aca="false">$B$3 * (1 + E95)</f>
        <v>4716.69037628294</v>
      </c>
      <c r="I95" s="34" t="n">
        <f aca="false">$B$6 +F95</f>
        <v>0.2105</v>
      </c>
      <c r="J95" s="35" t="n">
        <f aca="false">$B$5 + G95</f>
        <v>0.00149</v>
      </c>
      <c r="K95" s="10" t="n">
        <f aca="false">(LN(H95/$B$4) + ((J95 - $B$8) + 0.5*I95^2)*$B$7) / (I95 * SQRT($B$7))</f>
        <v>0.0842248331240253</v>
      </c>
      <c r="L95" s="10" t="n">
        <f aca="false">K95 - I95*SQRT($B$7)</f>
        <v>-0.0210251668759747</v>
      </c>
      <c r="M95" s="36" t="n">
        <f aca="false">($B$3*EXP(-$B$8*$B$7)*_xlfn.NORM.DIST(K95, 0, 1, 1) - $B$4*EXP(-J95*$B$7)*_xlfn.NORM.DIST(L95, 0, 1, 1)) * $B$2</f>
        <v>19713.1552161672</v>
      </c>
      <c r="N95" s="37" t="n">
        <f aca="false">$B$18 + $B$17*H95</f>
        <v>-822.418463359441</v>
      </c>
      <c r="O95" s="37" t="n">
        <f aca="false">M95-$B$13</f>
        <v>124.266615735316</v>
      </c>
      <c r="P95" s="37" t="n">
        <f aca="false">N95-$B$19</f>
        <v>-822.418463359441</v>
      </c>
      <c r="Q95" s="38" t="n">
        <f aca="false">O95+P95</f>
        <v>-698.151847624125</v>
      </c>
    </row>
    <row r="96" customFormat="false" ht="13.8" hidden="false" customHeight="false" outlineLevel="0" collapsed="false">
      <c r="D96" s="33" t="n">
        <f aca="false">'Historical Data'!A96</f>
        <v>44383</v>
      </c>
      <c r="E96" s="13" t="n">
        <f aca="false">'Historical Data'!E96</f>
        <v>-0.00202190086252452</v>
      </c>
      <c r="F96" s="13" t="n">
        <f aca="false">'Historical Data'!F96</f>
        <v>0.0096</v>
      </c>
      <c r="G96" s="14" t="n">
        <f aca="false">'Historical Data'!G96</f>
        <v>-2.99999999999999E-005</v>
      </c>
      <c r="H96" s="31" t="n">
        <f aca="false">$B$3 * (1 + E96)</f>
        <v>4691.39524623536</v>
      </c>
      <c r="I96" s="34" t="n">
        <f aca="false">$B$6 +F96</f>
        <v>0.2186</v>
      </c>
      <c r="J96" s="35" t="n">
        <f aca="false">$B$5 + G96</f>
        <v>0.00157</v>
      </c>
      <c r="K96" s="10" t="n">
        <f aca="false">(LN(H96/$B$4) + ((J96 - $B$8) + 0.5*I96^2)*$B$7) / (I96 * SQRT($B$7))</f>
        <v>0.0360640195471984</v>
      </c>
      <c r="L96" s="10" t="n">
        <f aca="false">K96 - I96*SQRT($B$7)</f>
        <v>-0.0732359804528016</v>
      </c>
      <c r="M96" s="36" t="n">
        <f aca="false">($B$3*EXP(-$B$8*$B$7)*_xlfn.NORM.DIST(K96, 0, 1, 1) - $B$4*EXP(-J96*$B$7)*_xlfn.NORM.DIST(L96, 0, 1, 1)) * $B$2</f>
        <v>20482.594821636</v>
      </c>
      <c r="N96" s="37" t="n">
        <f aca="false">$B$18 + $B$17*H96</f>
        <v>495.041083610617</v>
      </c>
      <c r="O96" s="37" t="n">
        <f aca="false">M96-$B$13</f>
        <v>893.706221204138</v>
      </c>
      <c r="P96" s="37" t="n">
        <f aca="false">N96-$B$19</f>
        <v>495.041083610617</v>
      </c>
      <c r="Q96" s="38" t="n">
        <f aca="false">O96+P96</f>
        <v>1388.74730481476</v>
      </c>
    </row>
    <row r="97" customFormat="false" ht="13.8" hidden="false" customHeight="false" outlineLevel="0" collapsed="false">
      <c r="D97" s="33" t="n">
        <f aca="false">'Historical Data'!A97</f>
        <v>44379</v>
      </c>
      <c r="E97" s="13" t="n">
        <f aca="false">'Historical Data'!E97</f>
        <v>0.00750010416811353</v>
      </c>
      <c r="F97" s="13" t="n">
        <f aca="false">'Historical Data'!F97</f>
        <v>-0.0015</v>
      </c>
      <c r="G97" s="14" t="n">
        <f aca="false">'Historical Data'!G97</f>
        <v>-6.87000000000001E-005</v>
      </c>
      <c r="H97" s="31" t="n">
        <f aca="false">$B$3 * (1 + E97)</f>
        <v>4736.15723968389</v>
      </c>
      <c r="I97" s="34" t="n">
        <f aca="false">$B$6 +F97</f>
        <v>0.2075</v>
      </c>
      <c r="J97" s="35" t="n">
        <f aca="false">$B$5 + G97</f>
        <v>0.0015313</v>
      </c>
      <c r="K97" s="10" t="n">
        <f aca="false">(LN(H97/$B$4) + ((J97 - $B$8) + 0.5*I97^2)*$B$7) / (I97 * SQRT($B$7))</f>
        <v>0.123729874519173</v>
      </c>
      <c r="L97" s="10" t="n">
        <f aca="false">K97 - I97*SQRT($B$7)</f>
        <v>0.0199798745191732</v>
      </c>
      <c r="M97" s="36" t="n">
        <f aca="false">($B$3*EXP(-$B$8*$B$7)*_xlfn.NORM.DIST(K97, 0, 1, 1) - $B$4*EXP(-J97*$B$7)*_xlfn.NORM.DIST(L97, 0, 1, 1)) * $B$2</f>
        <v>19394.2260775948</v>
      </c>
      <c r="N97" s="37" t="n">
        <f aca="false">$B$18 + $B$17*H97</f>
        <v>-1836.32133671467</v>
      </c>
      <c r="O97" s="37" t="n">
        <f aca="false">M97-$B$13</f>
        <v>-194.662522837141</v>
      </c>
      <c r="P97" s="37" t="n">
        <f aca="false">N97-$B$19</f>
        <v>-1836.32133671467</v>
      </c>
      <c r="Q97" s="38" t="n">
        <f aca="false">O97+P97</f>
        <v>-2030.98385955181</v>
      </c>
    </row>
    <row r="98" customFormat="false" ht="13.8" hidden="false" customHeight="false" outlineLevel="0" collapsed="false">
      <c r="D98" s="33" t="n">
        <f aca="false">'Historical Data'!A98</f>
        <v>44378</v>
      </c>
      <c r="E98" s="13" t="n">
        <f aca="false">'Historical Data'!E98</f>
        <v>0.00522164048865603</v>
      </c>
      <c r="F98" s="13" t="n">
        <f aca="false">'Historical Data'!F98</f>
        <v>-0.000599999999999989</v>
      </c>
      <c r="G98" s="14" t="n">
        <f aca="false">'Historical Data'!G98</f>
        <v>-1E-005</v>
      </c>
      <c r="H98" s="31" t="n">
        <f aca="false">$B$3 * (1 + E98)</f>
        <v>4725.44640977312</v>
      </c>
      <c r="I98" s="34" t="n">
        <f aca="false">$B$6 +F98</f>
        <v>0.2084</v>
      </c>
      <c r="J98" s="35" t="n">
        <f aca="false">$B$5 + G98</f>
        <v>0.00159</v>
      </c>
      <c r="K98" s="10" t="n">
        <f aca="false">(LN(H98/$B$4) + ((J98 - $B$8) + 0.5*I98^2)*$B$7) / (I98 * SQRT($B$7))</f>
        <v>0.102057341610471</v>
      </c>
      <c r="L98" s="10" t="n">
        <f aca="false">K98 - I98*SQRT($B$7)</f>
        <v>-0.00214265838952919</v>
      </c>
      <c r="M98" s="36" t="n">
        <f aca="false">($B$3*EXP(-$B$8*$B$7)*_xlfn.NORM.DIST(K98, 0, 1, 1) - $B$4*EXP(-J98*$B$7)*_xlfn.NORM.DIST(L98, 0, 1, 1)) * $B$2</f>
        <v>19507.7798698859</v>
      </c>
      <c r="N98" s="37" t="n">
        <f aca="false">$B$18 + $B$17*H98</f>
        <v>-1278.46355557806</v>
      </c>
      <c r="O98" s="37" t="n">
        <f aca="false">M98-$B$13</f>
        <v>-81.1087305459732</v>
      </c>
      <c r="P98" s="37" t="n">
        <f aca="false">N98-$B$19</f>
        <v>-1278.46355557806</v>
      </c>
      <c r="Q98" s="38" t="n">
        <f aca="false">O98+P98</f>
        <v>-1359.57228612403</v>
      </c>
    </row>
    <row r="99" customFormat="false" ht="13.8" hidden="false" customHeight="false" outlineLevel="0" collapsed="false">
      <c r="D99" s="33" t="n">
        <f aca="false">'Historical Data'!A99</f>
        <v>44377</v>
      </c>
      <c r="E99" s="13" t="n">
        <f aca="false">'Historical Data'!E99</f>
        <v>0.00132811407800926</v>
      </c>
      <c r="F99" s="13" t="n">
        <f aca="false">'Historical Data'!F99</f>
        <v>0.000199999999999978</v>
      </c>
      <c r="G99" s="14" t="n">
        <f aca="false">'Historical Data'!G99</f>
        <v>8.70000000000016E-006</v>
      </c>
      <c r="H99" s="31" t="n">
        <f aca="false">$B$3 * (1 + E99)</f>
        <v>4707.14333146931</v>
      </c>
      <c r="I99" s="34" t="n">
        <f aca="false">$B$6 +F99</f>
        <v>0.2092</v>
      </c>
      <c r="J99" s="35" t="n">
        <f aca="false">$B$5 + G99</f>
        <v>0.0016087</v>
      </c>
      <c r="K99" s="10" t="n">
        <f aca="false">(LN(H99/$B$4) + ((J99 - $B$8) + 0.5*I99^2)*$B$7) / (I99 * SQRT($B$7))</f>
        <v>0.0650094446903549</v>
      </c>
      <c r="L99" s="10" t="n">
        <f aca="false">K99 - I99*SQRT($B$7)</f>
        <v>-0.0395905553096451</v>
      </c>
      <c r="M99" s="36" t="n">
        <f aca="false">($B$3*EXP(-$B$8*$B$7)*_xlfn.NORM.DIST(K99, 0, 1, 1) - $B$4*EXP(-J99*$B$7)*_xlfn.NORM.DIST(L99, 0, 1, 1)) * $B$2</f>
        <v>19606.5298473055</v>
      </c>
      <c r="N99" s="37" t="n">
        <f aca="false">$B$18 + $B$17*H99</f>
        <v>-325.17471282708</v>
      </c>
      <c r="O99" s="37" t="n">
        <f aca="false">M99-$B$13</f>
        <v>17.6412468736526</v>
      </c>
      <c r="P99" s="37" t="n">
        <f aca="false">N99-$B$19</f>
        <v>-325.17471282708</v>
      </c>
      <c r="Q99" s="38" t="n">
        <f aca="false">O99+P99</f>
        <v>-307.533465953427</v>
      </c>
    </row>
    <row r="100" customFormat="false" ht="13.8" hidden="false" customHeight="false" outlineLevel="0" collapsed="false">
      <c r="D100" s="33" t="n">
        <f aca="false">'Historical Data'!A100</f>
        <v>44376</v>
      </c>
      <c r="E100" s="13" t="n">
        <f aca="false">'Historical Data'!E100</f>
        <v>0.000277349840698715</v>
      </c>
      <c r="F100" s="13" t="n">
        <f aca="false">'Historical Data'!F100</f>
        <v>0.00470000000000001</v>
      </c>
      <c r="G100" s="14" t="n">
        <f aca="false">'Historical Data'!G100</f>
        <v>-2.37E-005</v>
      </c>
      <c r="H100" s="31" t="n">
        <f aca="false">$B$3 * (1 + E100)</f>
        <v>4702.20379386614</v>
      </c>
      <c r="I100" s="34" t="n">
        <f aca="false">$B$6 +F100</f>
        <v>0.2137</v>
      </c>
      <c r="J100" s="35" t="n">
        <f aca="false">$B$5 + G100</f>
        <v>0.0015763</v>
      </c>
      <c r="K100" s="10" t="n">
        <f aca="false">(LN(H100/$B$4) + ((J100 - $B$8) + 0.5*I100^2)*$B$7) / (I100 * SQRT($B$7))</f>
        <v>0.0559648819498527</v>
      </c>
      <c r="L100" s="10" t="n">
        <f aca="false">K100 - I100*SQRT($B$7)</f>
        <v>-0.0508851180501473</v>
      </c>
      <c r="M100" s="36" t="n">
        <f aca="false">($B$3*EXP(-$B$8*$B$7)*_xlfn.NORM.DIST(K100, 0, 1, 1) - $B$4*EXP(-J100*$B$7)*_xlfn.NORM.DIST(L100, 0, 1, 1)) * $B$2</f>
        <v>20027.5892633458</v>
      </c>
      <c r="N100" s="37" t="n">
        <f aca="false">$B$18 + $B$17*H100</f>
        <v>-67.906180873455</v>
      </c>
      <c r="O100" s="37" t="n">
        <f aca="false">M100-$B$13</f>
        <v>438.700662913925</v>
      </c>
      <c r="P100" s="37" t="n">
        <f aca="false">N100-$B$19</f>
        <v>-67.906180873455</v>
      </c>
      <c r="Q100" s="38" t="n">
        <f aca="false">O100+P100</f>
        <v>370.79448204047</v>
      </c>
    </row>
    <row r="101" customFormat="false" ht="13.8" hidden="false" customHeight="false" outlineLevel="0" collapsed="false">
      <c r="D101" s="33" t="n">
        <f aca="false">'Historical Data'!A101</f>
        <v>44375</v>
      </c>
      <c r="E101" s="13" t="n">
        <f aca="false">'Historical Data'!E101</f>
        <v>0.00231504193239429</v>
      </c>
      <c r="F101" s="13" t="n">
        <f aca="false">'Historical Data'!F101</f>
        <v>0.000200000000000006</v>
      </c>
      <c r="G101" s="14" t="n">
        <f aca="false">'Historical Data'!G101</f>
        <v>1.24999999999997E-005</v>
      </c>
      <c r="H101" s="31" t="n">
        <f aca="false">$B$3 * (1 + E101)</f>
        <v>4711.78278061999</v>
      </c>
      <c r="I101" s="34" t="n">
        <f aca="false">$B$6 +F101</f>
        <v>0.2092</v>
      </c>
      <c r="J101" s="35" t="n">
        <f aca="false">$B$5 + G101</f>
        <v>0.0016125</v>
      </c>
      <c r="K101" s="10" t="n">
        <f aca="false">(LN(H101/$B$4) + ((J101 - $B$8) + 0.5*I101^2)*$B$7) / (I101 * SQRT($B$7))</f>
        <v>0.0744366285985879</v>
      </c>
      <c r="L101" s="10" t="n">
        <f aca="false">K101 - I101*SQRT($B$7)</f>
        <v>-0.0301633714014121</v>
      </c>
      <c r="M101" s="36" t="n">
        <f aca="false">($B$3*EXP(-$B$8*$B$7)*_xlfn.NORM.DIST(K101, 0, 1, 1) - $B$4*EXP(-J101*$B$7)*_xlfn.NORM.DIST(L101, 0, 1, 1)) * $B$2</f>
        <v>19603.5345137821</v>
      </c>
      <c r="N101" s="37" t="n">
        <f aca="false">$B$18 + $B$17*H101</f>
        <v>-566.813580259128</v>
      </c>
      <c r="O101" s="37" t="n">
        <f aca="false">M101-$B$13</f>
        <v>14.6459133502503</v>
      </c>
      <c r="P101" s="37" t="n">
        <f aca="false">N101-$B$19</f>
        <v>-566.813580259128</v>
      </c>
      <c r="Q101" s="38" t="n">
        <f aca="false">O101+P101</f>
        <v>-552.167666908877</v>
      </c>
    </row>
    <row r="102" customFormat="false" ht="13.8" hidden="false" customHeight="false" outlineLevel="0" collapsed="false">
      <c r="D102" s="33" t="n">
        <f aca="false">'Historical Data'!A102</f>
        <v>44372</v>
      </c>
      <c r="E102" s="13" t="n">
        <f aca="false">'Historical Data'!E102</f>
        <v>0.00333060665793194</v>
      </c>
      <c r="F102" s="13" t="n">
        <f aca="false">'Historical Data'!F102</f>
        <v>-0.00260000000000002</v>
      </c>
      <c r="G102" s="14" t="n">
        <f aca="false">'Historical Data'!G102</f>
        <v>0</v>
      </c>
      <c r="H102" s="31" t="n">
        <f aca="false">$B$3 * (1 + E102)</f>
        <v>4716.55684883827</v>
      </c>
      <c r="I102" s="34" t="n">
        <f aca="false">$B$6 +F102</f>
        <v>0.2064</v>
      </c>
      <c r="J102" s="35" t="n">
        <f aca="false">$B$5 + G102</f>
        <v>0.0016</v>
      </c>
      <c r="K102" s="10" t="n">
        <f aca="false">(LN(H102/$B$4) + ((J102 - $B$8) + 0.5*I102^2)*$B$7) / (I102 * SQRT($B$7))</f>
        <v>0.0838196944990594</v>
      </c>
      <c r="L102" s="10" t="n">
        <f aca="false">K102 - I102*SQRT($B$7)</f>
        <v>-0.0193803055009406</v>
      </c>
      <c r="M102" s="36" t="n">
        <f aca="false">($B$3*EXP(-$B$8*$B$7)*_xlfn.NORM.DIST(K102, 0, 1, 1) - $B$4*EXP(-J102*$B$7)*_xlfn.NORM.DIST(L102, 0, 1, 1)) * $B$2</f>
        <v>19335.3868285555</v>
      </c>
      <c r="N102" s="37" t="n">
        <f aca="false">$B$18 + $B$17*H102</f>
        <v>-815.463883310702</v>
      </c>
      <c r="O102" s="37" t="n">
        <f aca="false">M102-$B$13</f>
        <v>-253.501771876381</v>
      </c>
      <c r="P102" s="37" t="n">
        <f aca="false">N102-$B$19</f>
        <v>-815.463883310702</v>
      </c>
      <c r="Q102" s="38" t="n">
        <f aca="false">O102+P102</f>
        <v>-1068.96565518708</v>
      </c>
    </row>
    <row r="103" customFormat="false" ht="13.8" hidden="false" customHeight="false" outlineLevel="0" collapsed="false">
      <c r="D103" s="33" t="n">
        <f aca="false">'Historical Data'!A103</f>
        <v>44371</v>
      </c>
      <c r="E103" s="13" t="n">
        <f aca="false">'Historical Data'!E103</f>
        <v>0.00581115742225058</v>
      </c>
      <c r="F103" s="13" t="n">
        <f aca="false">'Historical Data'!F103</f>
        <v>-0.00439999999999999</v>
      </c>
      <c r="G103" s="14" t="n">
        <f aca="false">'Historical Data'!G103</f>
        <v>-1.24999999999997E-005</v>
      </c>
      <c r="H103" s="31" t="n">
        <f aca="false">$B$3 * (1 + E103)</f>
        <v>4728.21766992626</v>
      </c>
      <c r="I103" s="34" t="n">
        <f aca="false">$B$6 +F103</f>
        <v>0.2046</v>
      </c>
      <c r="J103" s="35" t="n">
        <f aca="false">$B$5 + G103</f>
        <v>0.0015875</v>
      </c>
      <c r="K103" s="10" t="n">
        <f aca="false">(LN(H103/$B$4) + ((J103 - $B$8) + 0.5*I103^2)*$B$7) / (I103 * SQRT($B$7))</f>
        <v>0.107760095567668</v>
      </c>
      <c r="L103" s="10" t="n">
        <f aca="false">K103 - I103*SQRT($B$7)</f>
        <v>0.00546009556766776</v>
      </c>
      <c r="M103" s="36" t="n">
        <f aca="false">($B$3*EXP(-$B$8*$B$7)*_xlfn.NORM.DIST(K103, 0, 1, 1) - $B$4*EXP(-J103*$B$7)*_xlfn.NORM.DIST(L103, 0, 1, 1)) * $B$2</f>
        <v>19145.4399160485</v>
      </c>
      <c r="N103" s="37" t="n">
        <f aca="false">$B$18 + $B$17*H103</f>
        <v>-1422.80055400491</v>
      </c>
      <c r="O103" s="37" t="n">
        <f aca="false">M103-$B$13</f>
        <v>-443.448684383431</v>
      </c>
      <c r="P103" s="37" t="n">
        <f aca="false">N103-$B$19</f>
        <v>-1422.80055400491</v>
      </c>
      <c r="Q103" s="38" t="n">
        <f aca="false">O103+P103</f>
        <v>-1866.24923838834</v>
      </c>
    </row>
    <row r="104" customFormat="false" ht="13.8" hidden="false" customHeight="false" outlineLevel="0" collapsed="false">
      <c r="D104" s="33" t="n">
        <f aca="false">'Historical Data'!A104</f>
        <v>44370</v>
      </c>
      <c r="E104" s="13" t="n">
        <f aca="false">'Historical Data'!E104</f>
        <v>-0.00108326033100659</v>
      </c>
      <c r="F104" s="13" t="n">
        <f aca="false">'Historical Data'!F104</f>
        <v>-0.00370000000000001</v>
      </c>
      <c r="G104" s="14" t="n">
        <f aca="false">'Historical Data'!G104</f>
        <v>0.000135</v>
      </c>
      <c r="H104" s="31" t="n">
        <f aca="false">$B$3 * (1 + E104)</f>
        <v>4695.80770150997</v>
      </c>
      <c r="I104" s="34" t="n">
        <f aca="false">$B$6 +F104</f>
        <v>0.2053</v>
      </c>
      <c r="J104" s="35" t="n">
        <f aca="false">$B$5 + G104</f>
        <v>0.001735</v>
      </c>
      <c r="K104" s="10" t="n">
        <f aca="false">(LN(H104/$B$4) + ((J104 - $B$8) + 0.5*I104^2)*$B$7) / (I104 * SQRT($B$7))</f>
        <v>0.041095117081911</v>
      </c>
      <c r="L104" s="10" t="n">
        <f aca="false">K104 - I104*SQRT($B$7)</f>
        <v>-0.061554882918089</v>
      </c>
      <c r="M104" s="36" t="n">
        <f aca="false">($B$3*EXP(-$B$8*$B$7)*_xlfn.NORM.DIST(K104, 0, 1, 1) - $B$4*EXP(-J104*$B$7)*_xlfn.NORM.DIST(L104, 0, 1, 1)) * $B$2</f>
        <v>19248.9441364206</v>
      </c>
      <c r="N104" s="37" t="n">
        <f aca="false">$B$18 + $B$17*H104</f>
        <v>265.224857476103</v>
      </c>
      <c r="O104" s="37" t="n">
        <f aca="false">M104-$B$13</f>
        <v>-339.944464011296</v>
      </c>
      <c r="P104" s="37" t="n">
        <f aca="false">N104-$B$19</f>
        <v>265.224857476103</v>
      </c>
      <c r="Q104" s="38" t="n">
        <f aca="false">O104+P104</f>
        <v>-74.7196065351927</v>
      </c>
    </row>
    <row r="105" customFormat="false" ht="13.8" hidden="false" customHeight="false" outlineLevel="0" collapsed="false">
      <c r="D105" s="33" t="n">
        <f aca="false">'Historical Data'!A105</f>
        <v>44369</v>
      </c>
      <c r="E105" s="13" t="n">
        <f aca="false">'Historical Data'!E105</f>
        <v>0.00512451506465395</v>
      </c>
      <c r="F105" s="13" t="n">
        <f aca="false">'Historical Data'!F105</f>
        <v>-0.0105</v>
      </c>
      <c r="G105" s="14" t="n">
        <f aca="false">'Historical Data'!G105</f>
        <v>-4.13E-005</v>
      </c>
      <c r="H105" s="31" t="n">
        <f aca="false">$B$3 * (1 + E105)</f>
        <v>4724.98983286743</v>
      </c>
      <c r="I105" s="34" t="n">
        <f aca="false">$B$6 +F105</f>
        <v>0.1985</v>
      </c>
      <c r="J105" s="35" t="n">
        <f aca="false">$B$5 + G105</f>
        <v>0.0015587</v>
      </c>
      <c r="K105" s="10" t="n">
        <f aca="false">(LN(H105/$B$4) + ((J105 - $B$8) + 0.5*I105^2)*$B$7) / (I105 * SQRT($B$7))</f>
        <v>0.101021518119245</v>
      </c>
      <c r="L105" s="10" t="n">
        <f aca="false">K105 - I105*SQRT($B$7)</f>
        <v>0.00177151811924496</v>
      </c>
      <c r="M105" s="36" t="n">
        <f aca="false">($B$3*EXP(-$B$8*$B$7)*_xlfn.NORM.DIST(K105, 0, 1, 1) - $B$4*EXP(-J105*$B$7)*_xlfn.NORM.DIST(L105, 0, 1, 1)) * $B$2</f>
        <v>18578.6185850125</v>
      </c>
      <c r="N105" s="37" t="n">
        <f aca="false">$B$18 + $B$17*H105</f>
        <v>-1254.68342073797</v>
      </c>
      <c r="O105" s="37" t="n">
        <f aca="false">M105-$B$13</f>
        <v>-1010.27001541938</v>
      </c>
      <c r="P105" s="37" t="n">
        <f aca="false">N105-$B$19</f>
        <v>-1254.68342073797</v>
      </c>
      <c r="Q105" s="38" t="n">
        <f aca="false">O105+P105</f>
        <v>-2264.95343615735</v>
      </c>
    </row>
    <row r="106" customFormat="false" ht="13.8" hidden="false" customHeight="false" outlineLevel="0" collapsed="false">
      <c r="D106" s="33" t="n">
        <f aca="false">'Historical Data'!A106</f>
        <v>44368</v>
      </c>
      <c r="E106" s="13" t="n">
        <f aca="false">'Historical Data'!E106</f>
        <v>0.0140023281210624</v>
      </c>
      <c r="F106" s="13" t="n">
        <f aca="false">'Historical Data'!F106</f>
        <v>-0.0181</v>
      </c>
      <c r="G106" s="14" t="n">
        <f aca="false">'Historical Data'!G106</f>
        <v>2.99999999999999E-005</v>
      </c>
      <c r="H106" s="31" t="n">
        <f aca="false">$B$3 * (1 + E106)</f>
        <v>4766.7235442643</v>
      </c>
      <c r="I106" s="34" t="n">
        <f aca="false">$B$6 +F106</f>
        <v>0.1909</v>
      </c>
      <c r="J106" s="35" t="n">
        <f aca="false">$B$5 + G106</f>
        <v>0.00163</v>
      </c>
      <c r="K106" s="10" t="n">
        <f aca="false">(LN(H106/$B$4) + ((J106 - $B$8) + 0.5*I106^2)*$B$7) / (I106 * SQRT($B$7))</f>
        <v>0.19348404812713</v>
      </c>
      <c r="L106" s="10" t="n">
        <f aca="false">K106 - I106*SQRT($B$7)</f>
        <v>0.0980340481271301</v>
      </c>
      <c r="M106" s="36" t="n">
        <f aca="false">($B$3*EXP(-$B$8*$B$7)*_xlfn.NORM.DIST(K106, 0, 1, 1) - $B$4*EXP(-J106*$B$7)*_xlfn.NORM.DIST(L106, 0, 1, 1)) * $B$2</f>
        <v>17706.7495785232</v>
      </c>
      <c r="N106" s="37" t="n">
        <f aca="false">$B$18 + $B$17*H106</f>
        <v>-3428.32223607018</v>
      </c>
      <c r="O106" s="37" t="n">
        <f aca="false">M106-$B$13</f>
        <v>-1882.13902190864</v>
      </c>
      <c r="P106" s="37" t="n">
        <f aca="false">N106-$B$19</f>
        <v>-3428.32223607018</v>
      </c>
      <c r="Q106" s="38" t="n">
        <f aca="false">O106+P106</f>
        <v>-5310.46125797882</v>
      </c>
    </row>
    <row r="107" customFormat="false" ht="13.8" hidden="false" customHeight="false" outlineLevel="0" collapsed="false">
      <c r="D107" s="33" t="n">
        <f aca="false">'Historical Data'!A107</f>
        <v>44365</v>
      </c>
      <c r="E107" s="13" t="n">
        <f aca="false">'Historical Data'!E107</f>
        <v>-0.0131245470006111</v>
      </c>
      <c r="F107" s="13" t="n">
        <f aca="false">'Historical Data'!F107</f>
        <v>0.0195</v>
      </c>
      <c r="G107" s="14" t="n">
        <f aca="false">'Historical Data'!G107</f>
        <v>3.8000000000002E-006</v>
      </c>
      <c r="H107" s="31" t="n">
        <f aca="false">$B$3 * (1 + E107)</f>
        <v>4639.20281700483</v>
      </c>
      <c r="I107" s="34" t="n">
        <f aca="false">$B$6 +F107</f>
        <v>0.2285</v>
      </c>
      <c r="J107" s="35" t="n">
        <f aca="false">$B$5 + G107</f>
        <v>0.0016038</v>
      </c>
      <c r="K107" s="10" t="n">
        <f aca="false">(LN(H107/$B$4) + ((J107 - $B$8) + 0.5*I107^2)*$B$7) / (I107 * SQRT($B$7))</f>
        <v>-0.0585028770088041</v>
      </c>
      <c r="L107" s="10" t="n">
        <f aca="false">K107 - I107*SQRT($B$7)</f>
        <v>-0.172752877008804</v>
      </c>
      <c r="M107" s="36" t="n">
        <f aca="false">($B$3*EXP(-$B$8*$B$7)*_xlfn.NORM.DIST(K107, 0, 1, 1) - $B$4*EXP(-J107*$B$7)*_xlfn.NORM.DIST(L107, 0, 1, 1)) * $B$2</f>
        <v>21272.3274358263</v>
      </c>
      <c r="N107" s="37" t="n">
        <f aca="false">$B$18 + $B$17*H107</f>
        <v>3213.40679432166</v>
      </c>
      <c r="O107" s="37" t="n">
        <f aca="false">M107-$B$13</f>
        <v>1683.43883539442</v>
      </c>
      <c r="P107" s="37" t="n">
        <f aca="false">N107-$B$19</f>
        <v>3213.40679432166</v>
      </c>
      <c r="Q107" s="38" t="n">
        <f aca="false">O107+P107</f>
        <v>4896.84562971608</v>
      </c>
    </row>
    <row r="108" customFormat="false" ht="13.8" hidden="false" customHeight="false" outlineLevel="0" collapsed="false">
      <c r="D108" s="33" t="n">
        <f aca="false">'Historical Data'!A108</f>
        <v>44364</v>
      </c>
      <c r="E108" s="13" t="n">
        <f aca="false">'Historical Data'!E108</f>
        <v>-0.000435637000734013</v>
      </c>
      <c r="F108" s="13" t="n">
        <f aca="false">'Historical Data'!F108</f>
        <v>-0.0028</v>
      </c>
      <c r="G108" s="14" t="n">
        <f aca="false">'Historical Data'!G108</f>
        <v>9.99999999999998E-005</v>
      </c>
      <c r="H108" s="31" t="n">
        <f aca="false">$B$3 * (1 + E108)</f>
        <v>4698.85211402325</v>
      </c>
      <c r="I108" s="34" t="n">
        <f aca="false">$B$6 +F108</f>
        <v>0.2062</v>
      </c>
      <c r="J108" s="35" t="n">
        <f aca="false">$B$5 + G108</f>
        <v>0.0017</v>
      </c>
      <c r="K108" s="10" t="n">
        <f aca="false">(LN(H108/$B$4) + ((J108 - $B$8) + 0.5*I108^2)*$B$7) / (I108 * SQRT($B$7))</f>
        <v>0.0475661792618854</v>
      </c>
      <c r="L108" s="10" t="n">
        <f aca="false">K108 - I108*SQRT($B$7)</f>
        <v>-0.0555338207381146</v>
      </c>
      <c r="M108" s="36" t="n">
        <f aca="false">($B$3*EXP(-$B$8*$B$7)*_xlfn.NORM.DIST(K108, 0, 1, 1) - $B$4*EXP(-J108*$B$7)*_xlfn.NORM.DIST(L108, 0, 1, 1)) * $B$2</f>
        <v>19332.1502810466</v>
      </c>
      <c r="N108" s="37" t="n">
        <f aca="false">$B$18 + $B$17*H108</f>
        <v>106.661121176352</v>
      </c>
      <c r="O108" s="37" t="n">
        <f aca="false">M108-$B$13</f>
        <v>-256.738319385251</v>
      </c>
      <c r="P108" s="37" t="n">
        <f aca="false">N108-$B$19</f>
        <v>106.661121176352</v>
      </c>
      <c r="Q108" s="38" t="n">
        <f aca="false">O108+P108</f>
        <v>-150.077198208899</v>
      </c>
    </row>
    <row r="109" customFormat="false" ht="13.8" hidden="false" customHeight="false" outlineLevel="0" collapsed="false">
      <c r="D109" s="33" t="n">
        <f aca="false">'Historical Data'!A109</f>
        <v>44363</v>
      </c>
      <c r="E109" s="13" t="n">
        <f aca="false">'Historical Data'!E109</f>
        <v>-0.00539020720154293</v>
      </c>
      <c r="F109" s="13" t="n">
        <f aca="false">'Historical Data'!F109</f>
        <v>0.0058</v>
      </c>
      <c r="G109" s="14" t="n">
        <f aca="false">'Historical Data'!G109</f>
        <v>-2.4999999999999E-006</v>
      </c>
      <c r="H109" s="31" t="n">
        <f aca="false">$B$3 * (1 + E109)</f>
        <v>4675.56117496627</v>
      </c>
      <c r="I109" s="34" t="n">
        <f aca="false">$B$6 +F109</f>
        <v>0.2148</v>
      </c>
      <c r="J109" s="35" t="n">
        <f aca="false">$B$5 + G109</f>
        <v>0.0015975</v>
      </c>
      <c r="K109" s="10" t="n">
        <f aca="false">(LN(H109/$B$4) + ((J109 - $B$8) + 0.5*I109^2)*$B$7) / (I109 * SQRT($B$7))</f>
        <v>0.00337028134736588</v>
      </c>
      <c r="L109" s="10" t="n">
        <f aca="false">K109 - I109*SQRT($B$7)</f>
        <v>-0.104029718652634</v>
      </c>
      <c r="M109" s="36" t="n">
        <f aca="false">($B$3*EXP(-$B$8*$B$7)*_xlfn.NORM.DIST(K109, 0, 1, 1) - $B$4*EXP(-J109*$B$7)*_xlfn.NORM.DIST(L109, 0, 1, 1)) * $B$2</f>
        <v>20106.3963091327</v>
      </c>
      <c r="N109" s="37" t="n">
        <f aca="false">$B$18 + $B$17*H109</f>
        <v>1319.73533588878</v>
      </c>
      <c r="O109" s="37" t="n">
        <f aca="false">M109-$B$13</f>
        <v>517.507708700803</v>
      </c>
      <c r="P109" s="37" t="n">
        <f aca="false">N109-$B$19</f>
        <v>1319.73533588878</v>
      </c>
      <c r="Q109" s="38" t="n">
        <f aca="false">O109+P109</f>
        <v>1837.24304458958</v>
      </c>
    </row>
    <row r="110" customFormat="false" ht="13.8" hidden="false" customHeight="false" outlineLevel="0" collapsed="false">
      <c r="D110" s="33" t="n">
        <f aca="false">'Historical Data'!A110</f>
        <v>44362</v>
      </c>
      <c r="E110" s="13" t="n">
        <f aca="false">'Historical Data'!E110</f>
        <v>-0.00201167996427842</v>
      </c>
      <c r="F110" s="13" t="n">
        <f aca="false">'Historical Data'!F110</f>
        <v>0.00539999999999999</v>
      </c>
      <c r="G110" s="14" t="n">
        <f aca="false">'Historical Data'!G110</f>
        <v>6.74999999999999E-005</v>
      </c>
      <c r="H110" s="31" t="n">
        <f aca="false">$B$3 * (1 + E110)</f>
        <v>4691.44329365592</v>
      </c>
      <c r="I110" s="34" t="n">
        <f aca="false">$B$6 +F110</f>
        <v>0.2144</v>
      </c>
      <c r="J110" s="35" t="n">
        <f aca="false">$B$5 + G110</f>
        <v>0.0016675</v>
      </c>
      <c r="K110" s="10" t="n">
        <f aca="false">(LN(H110/$B$4) + ((J110 - $B$8) + 0.5*I110^2)*$B$7) / (I110 * SQRT($B$7))</f>
        <v>0.0349728441214691</v>
      </c>
      <c r="L110" s="10" t="n">
        <f aca="false">K110 - I110*SQRT($B$7)</f>
        <v>-0.0722271558785309</v>
      </c>
      <c r="M110" s="36" t="n">
        <f aca="false">($B$3*EXP(-$B$8*$B$7)*_xlfn.NORM.DIST(K110, 0, 1, 1) - $B$4*EXP(-J110*$B$7)*_xlfn.NORM.DIST(L110, 0, 1, 1)) * $B$2</f>
        <v>20094.7900936676</v>
      </c>
      <c r="N110" s="37" t="n">
        <f aca="false">$B$18 + $B$17*H110</f>
        <v>492.538604563801</v>
      </c>
      <c r="O110" s="37" t="n">
        <f aca="false">M110-$B$13</f>
        <v>505.901493235753</v>
      </c>
      <c r="P110" s="37" t="n">
        <f aca="false">N110-$B$19</f>
        <v>492.538604563801</v>
      </c>
      <c r="Q110" s="38" t="n">
        <f aca="false">O110+P110</f>
        <v>998.440097799554</v>
      </c>
    </row>
    <row r="111" customFormat="false" ht="13.8" hidden="false" customHeight="false" outlineLevel="0" collapsed="false">
      <c r="D111" s="33" t="n">
        <f aca="false">'Historical Data'!A111</f>
        <v>44361</v>
      </c>
      <c r="E111" s="13" t="n">
        <f aca="false">'Historical Data'!E111</f>
        <v>0.00181521104477045</v>
      </c>
      <c r="F111" s="13" t="n">
        <f aca="false">'Historical Data'!F111</f>
        <v>0.005</v>
      </c>
      <c r="G111" s="14" t="n">
        <f aca="false">'Historical Data'!G111</f>
        <v>-8.79999999999978E-006</v>
      </c>
      <c r="H111" s="31" t="n">
        <f aca="false">$B$3 * (1 + E111)</f>
        <v>4709.43312560036</v>
      </c>
      <c r="I111" s="34" t="n">
        <f aca="false">$B$6 +F111</f>
        <v>0.214</v>
      </c>
      <c r="J111" s="35" t="n">
        <f aca="false">$B$5 + G111</f>
        <v>0.0015912</v>
      </c>
      <c r="K111" s="10" t="n">
        <f aca="false">(LN(H111/$B$4) + ((J111 - $B$8) + 0.5*I111^2)*$B$7) / (I111 * SQRT($B$7))</f>
        <v>0.0704286499083463</v>
      </c>
      <c r="L111" s="10" t="n">
        <f aca="false">K111 - I111*SQRT($B$7)</f>
        <v>-0.0365713500916537</v>
      </c>
      <c r="M111" s="36" t="n">
        <f aca="false">($B$3*EXP(-$B$8*$B$7)*_xlfn.NORM.DIST(K111, 0, 1, 1) - $B$4*EXP(-J111*$B$7)*_xlfn.NORM.DIST(L111, 0, 1, 1)) * $B$2</f>
        <v>20053.7075377285</v>
      </c>
      <c r="N111" s="37" t="n">
        <f aca="false">$B$18 + $B$17*H111</f>
        <v>-444.435263489198</v>
      </c>
      <c r="O111" s="37" t="n">
        <f aca="false">M111-$B$13</f>
        <v>464.818937296557</v>
      </c>
      <c r="P111" s="37" t="n">
        <f aca="false">N111-$B$19</f>
        <v>-444.435263489198</v>
      </c>
      <c r="Q111" s="38" t="n">
        <f aca="false">O111+P111</f>
        <v>20.3836738073587</v>
      </c>
    </row>
    <row r="112" customFormat="false" ht="13.8" hidden="false" customHeight="false" outlineLevel="0" collapsed="false">
      <c r="D112" s="33" t="n">
        <f aca="false">'Historical Data'!A112</f>
        <v>44358</v>
      </c>
      <c r="E112" s="13" t="n">
        <f aca="false">'Historical Data'!E112</f>
        <v>0.00194849003816766</v>
      </c>
      <c r="F112" s="13" t="n">
        <f aca="false">'Historical Data'!F112</f>
        <v>-0.00439999999999999</v>
      </c>
      <c r="G112" s="14" t="n">
        <f aca="false">'Historical Data'!G112</f>
        <v>-1.20000000000025E-006</v>
      </c>
      <c r="H112" s="31" t="n">
        <f aca="false">$B$3 * (1 + E112)</f>
        <v>4710.05965682042</v>
      </c>
      <c r="I112" s="34" t="n">
        <f aca="false">$B$6 +F112</f>
        <v>0.2046</v>
      </c>
      <c r="J112" s="35" t="n">
        <f aca="false">$B$5 + G112</f>
        <v>0.0015988</v>
      </c>
      <c r="K112" s="10" t="n">
        <f aca="false">(LN(H112/$B$4) + ((J112 - $B$8) + 0.5*I112^2)*$B$7) / (I112 * SQRT($B$7))</f>
        <v>0.0701753586876149</v>
      </c>
      <c r="L112" s="10" t="n">
        <f aca="false">K112 - I112*SQRT($B$7)</f>
        <v>-0.0321246413123851</v>
      </c>
      <c r="M112" s="36" t="n">
        <f aca="false">($B$3*EXP(-$B$8*$B$7)*_xlfn.NORM.DIST(K112, 0, 1, 1) - $B$4*EXP(-J112*$B$7)*_xlfn.NORM.DIST(L112, 0, 1, 1)) * $B$2</f>
        <v>19173.3183066532</v>
      </c>
      <c r="N112" s="37" t="n">
        <f aca="false">$B$18 + $B$17*H112</f>
        <v>-477.067218169483</v>
      </c>
      <c r="O112" s="37" t="n">
        <f aca="false">M112-$B$13</f>
        <v>-415.570293778685</v>
      </c>
      <c r="P112" s="37" t="n">
        <f aca="false">N112-$B$19</f>
        <v>-477.067218169483</v>
      </c>
      <c r="Q112" s="38" t="n">
        <f aca="false">O112+P112</f>
        <v>-892.637511948167</v>
      </c>
    </row>
    <row r="113" customFormat="false" ht="13.8" hidden="false" customHeight="false" outlineLevel="0" collapsed="false">
      <c r="D113" s="33" t="n">
        <f aca="false">'Historical Data'!A113</f>
        <v>44357</v>
      </c>
      <c r="E113" s="13" t="n">
        <f aca="false">'Historical Data'!E113</f>
        <v>0.00465215485063575</v>
      </c>
      <c r="F113" s="13" t="n">
        <f aca="false">'Historical Data'!F113</f>
        <v>-0.012</v>
      </c>
      <c r="G113" s="14" t="n">
        <f aca="false">'Historical Data'!G113</f>
        <v>-5.74999999999998E-005</v>
      </c>
      <c r="H113" s="31" t="n">
        <f aca="false">$B$3 * (1 + E113)</f>
        <v>4722.76931473735</v>
      </c>
      <c r="I113" s="34" t="n">
        <f aca="false">$B$6 +F113</f>
        <v>0.197</v>
      </c>
      <c r="J113" s="35" t="n">
        <f aca="false">$B$5 + G113</f>
        <v>0.0015425</v>
      </c>
      <c r="K113" s="10" t="n">
        <f aca="false">(LN(H113/$B$4) + ((J113 - $B$8) + 0.5*I113^2)*$B$7) / (I113 * SQRT($B$7))</f>
        <v>0.0962245383054061</v>
      </c>
      <c r="L113" s="10" t="n">
        <f aca="false">K113 - I113*SQRT($B$7)</f>
        <v>-0.00227546169459386</v>
      </c>
      <c r="M113" s="36" t="n">
        <f aca="false">($B$3*EXP(-$B$8*$B$7)*_xlfn.NORM.DIST(K113, 0, 1, 1) - $B$4*EXP(-J113*$B$7)*_xlfn.NORM.DIST(L113, 0, 1, 1)) * $B$2</f>
        <v>18441.3868862814</v>
      </c>
      <c r="N113" s="37" t="n">
        <f aca="false">$B$18 + $B$17*H113</f>
        <v>-1139.0310084282</v>
      </c>
      <c r="O113" s="37" t="n">
        <f aca="false">M113-$B$13</f>
        <v>-1147.50171415053</v>
      </c>
      <c r="P113" s="37" t="n">
        <f aca="false">N113-$B$19</f>
        <v>-1139.0310084282</v>
      </c>
      <c r="Q113" s="38" t="n">
        <f aca="false">O113+P113</f>
        <v>-2286.53272257873</v>
      </c>
    </row>
    <row r="114" customFormat="false" ht="13.8" hidden="false" customHeight="false" outlineLevel="0" collapsed="false">
      <c r="D114" s="33" t="n">
        <f aca="false">'Historical Data'!A114</f>
        <v>44356</v>
      </c>
      <c r="E114" s="13" t="n">
        <f aca="false">'Historical Data'!E114</f>
        <v>-0.00182387645898285</v>
      </c>
      <c r="F114" s="13" t="n">
        <f aca="false">'Historical Data'!F114</f>
        <v>0.0043</v>
      </c>
      <c r="G114" s="14" t="n">
        <f aca="false">'Historical Data'!G114</f>
        <v>-3.25000000000002E-005</v>
      </c>
      <c r="H114" s="31" t="n">
        <f aca="false">$B$3 * (1 + E114)</f>
        <v>4692.32613915397</v>
      </c>
      <c r="I114" s="34" t="n">
        <f aca="false">$B$6 +F114</f>
        <v>0.2133</v>
      </c>
      <c r="J114" s="35" t="n">
        <f aca="false">$B$5 + G114</f>
        <v>0.0015675</v>
      </c>
      <c r="K114" s="10" t="n">
        <f aca="false">(LN(H114/$B$4) + ((J114 - $B$8) + 0.5*I114^2)*$B$7) / (I114 * SQRT($B$7))</f>
        <v>0.0361316877936006</v>
      </c>
      <c r="L114" s="10" t="n">
        <f aca="false">K114 - I114*SQRT($B$7)</f>
        <v>-0.0705183122063994</v>
      </c>
      <c r="M114" s="36" t="n">
        <f aca="false">($B$3*EXP(-$B$8*$B$7)*_xlfn.NORM.DIST(K114, 0, 1, 1) - $B$4*EXP(-J114*$B$7)*_xlfn.NORM.DIST(L114, 0, 1, 1)) * $B$2</f>
        <v>19986.7813522206</v>
      </c>
      <c r="N114" s="37" t="n">
        <f aca="false">$B$18 + $B$17*H114</f>
        <v>446.556898689596</v>
      </c>
      <c r="O114" s="37" t="n">
        <f aca="false">M114-$B$13</f>
        <v>397.892751788731</v>
      </c>
      <c r="P114" s="37" t="n">
        <f aca="false">N114-$B$19</f>
        <v>446.556898689596</v>
      </c>
      <c r="Q114" s="38" t="n">
        <f aca="false">O114+P114</f>
        <v>844.449650478327</v>
      </c>
    </row>
    <row r="115" customFormat="false" ht="13.8" hidden="false" customHeight="false" outlineLevel="0" collapsed="false">
      <c r="D115" s="33" t="n">
        <f aca="false">'Historical Data'!A115</f>
        <v>44355</v>
      </c>
      <c r="E115" s="13" t="n">
        <f aca="false">'Historical Data'!E115</f>
        <v>0.000175084939855852</v>
      </c>
      <c r="F115" s="13" t="n">
        <f aca="false">'Historical Data'!F115</f>
        <v>0.003</v>
      </c>
      <c r="G115" s="14" t="n">
        <f aca="false">'Historical Data'!G115</f>
        <v>4.87000000000003E-005</v>
      </c>
      <c r="H115" s="31" t="n">
        <f aca="false">$B$3 * (1 + E115)</f>
        <v>4701.72305679377</v>
      </c>
      <c r="I115" s="34" t="n">
        <f aca="false">$B$6 +F115</f>
        <v>0.212</v>
      </c>
      <c r="J115" s="35" t="n">
        <f aca="false">$B$5 + G115</f>
        <v>0.0016487</v>
      </c>
      <c r="K115" s="10" t="n">
        <f aca="false">(LN(H115/$B$4) + ((J115 - $B$8) + 0.5*I115^2)*$B$7) / (I115 * SQRT($B$7))</f>
        <v>0.0547664586252498</v>
      </c>
      <c r="L115" s="10" t="n">
        <f aca="false">K115 - I115*SQRT($B$7)</f>
        <v>-0.0512335413747502</v>
      </c>
      <c r="M115" s="36" t="n">
        <f aca="false">($B$3*EXP(-$B$8*$B$7)*_xlfn.NORM.DIST(K115, 0, 1, 1) - $B$4*EXP(-J115*$B$7)*_xlfn.NORM.DIST(L115, 0, 1, 1)) * $B$2</f>
        <v>19872.5212571936</v>
      </c>
      <c r="N115" s="37" t="n">
        <f aca="false">$B$18 + $B$17*H115</f>
        <v>-42.8676993796253</v>
      </c>
      <c r="O115" s="37" t="n">
        <f aca="false">M115-$B$13</f>
        <v>283.632656761711</v>
      </c>
      <c r="P115" s="37" t="n">
        <f aca="false">N115-$B$19</f>
        <v>-42.8676993796253</v>
      </c>
      <c r="Q115" s="38" t="n">
        <f aca="false">O115+P115</f>
        <v>240.764957382085</v>
      </c>
    </row>
    <row r="116" customFormat="false" ht="13.8" hidden="false" customHeight="false" outlineLevel="0" collapsed="false">
      <c r="D116" s="33" t="n">
        <f aca="false">'Historical Data'!A116</f>
        <v>44354</v>
      </c>
      <c r="E116" s="13" t="n">
        <f aca="false">'Historical Data'!E116</f>
        <v>-0.000796711025582209</v>
      </c>
      <c r="F116" s="13" t="n">
        <f aca="false">'Historical Data'!F116</f>
        <v>-0.000700000000000006</v>
      </c>
      <c r="G116" s="14" t="n">
        <f aca="false">'Historical Data'!G116</f>
        <v>-5.12000000000002E-005</v>
      </c>
      <c r="H116" s="31" t="n">
        <f aca="false">$B$3 * (1 + E116)</f>
        <v>4697.15474113984</v>
      </c>
      <c r="I116" s="34" t="n">
        <f aca="false">$B$6 +F116</f>
        <v>0.2083</v>
      </c>
      <c r="J116" s="35" t="n">
        <f aca="false">$B$5 + G116</f>
        <v>0.0015488</v>
      </c>
      <c r="K116" s="10" t="n">
        <f aca="false">(LN(H116/$B$4) + ((J116 - $B$8) + 0.5*I116^2)*$B$7) / (I116 * SQRT($B$7))</f>
        <v>0.0442994016468326</v>
      </c>
      <c r="L116" s="10" t="n">
        <f aca="false">K116 - I116*SQRT($B$7)</f>
        <v>-0.0598505983531674</v>
      </c>
      <c r="M116" s="36" t="n">
        <f aca="false">($B$3*EXP(-$B$8*$B$7)*_xlfn.NORM.DIST(K116, 0, 1, 1) - $B$4*EXP(-J116*$B$7)*_xlfn.NORM.DIST(L116, 0, 1, 1)) * $B$2</f>
        <v>19519.8846102759</v>
      </c>
      <c r="N116" s="37" t="n">
        <f aca="false">$B$18 + $B$17*H116</f>
        <v>195.066284771368</v>
      </c>
      <c r="O116" s="37" t="n">
        <f aca="false">M116-$B$13</f>
        <v>-69.0039901559867</v>
      </c>
      <c r="P116" s="37" t="n">
        <f aca="false">N116-$B$19</f>
        <v>195.066284771368</v>
      </c>
      <c r="Q116" s="38" t="n">
        <f aca="false">O116+P116</f>
        <v>126.062294615382</v>
      </c>
    </row>
    <row r="117" customFormat="false" ht="13.8" hidden="false" customHeight="false" outlineLevel="0" collapsed="false">
      <c r="D117" s="33" t="n">
        <f aca="false">'Historical Data'!A117</f>
        <v>44351</v>
      </c>
      <c r="E117" s="13" t="n">
        <f aca="false">'Historical Data'!E117</f>
        <v>0.00883408659980689</v>
      </c>
      <c r="F117" s="13" t="n">
        <f aca="false">'Historical Data'!F117</f>
        <v>-0.012</v>
      </c>
      <c r="G117" s="14" t="n">
        <f aca="false">'Historical Data'!G117</f>
        <v>-2.49999999999998E-005</v>
      </c>
      <c r="H117" s="31" t="n">
        <f aca="false">$B$3 * (1 + E117)</f>
        <v>4742.42815769703</v>
      </c>
      <c r="I117" s="34" t="n">
        <f aca="false">$B$6 +F117</f>
        <v>0.197</v>
      </c>
      <c r="J117" s="35" t="n">
        <f aca="false">$B$5 + G117</f>
        <v>0.001575</v>
      </c>
      <c r="K117" s="10" t="n">
        <f aca="false">(LN(H117/$B$4) + ((J117 - $B$8) + 0.5*I117^2)*$B$7) / (I117 * SQRT($B$7))</f>
        <v>0.138478876671036</v>
      </c>
      <c r="L117" s="10" t="n">
        <f aca="false">K117 - I117*SQRT($B$7)</f>
        <v>0.0399788766710363</v>
      </c>
      <c r="M117" s="36" t="n">
        <f aca="false">($B$3*EXP(-$B$8*$B$7)*_xlfn.NORM.DIST(K117, 0, 1, 1) - $B$4*EXP(-J117*$B$7)*_xlfn.NORM.DIST(L117, 0, 1, 1)) * $B$2</f>
        <v>18390.2862305894</v>
      </c>
      <c r="N117" s="37" t="n">
        <f aca="false">$B$18 + $B$17*H117</f>
        <v>-2162.9328539967</v>
      </c>
      <c r="O117" s="37" t="n">
        <f aca="false">M117-$B$13</f>
        <v>-1198.6023698425</v>
      </c>
      <c r="P117" s="37" t="n">
        <f aca="false">N117-$B$19</f>
        <v>-2162.9328539967</v>
      </c>
      <c r="Q117" s="38" t="n">
        <f aca="false">O117+P117</f>
        <v>-3361.5352238392</v>
      </c>
    </row>
    <row r="118" customFormat="false" ht="13.8" hidden="false" customHeight="false" outlineLevel="0" collapsed="false">
      <c r="D118" s="33" t="n">
        <f aca="false">'Historical Data'!A118</f>
        <v>44350</v>
      </c>
      <c r="E118" s="13" t="n">
        <f aca="false">'Historical Data'!E118</f>
        <v>-0.00362869880136485</v>
      </c>
      <c r="F118" s="13" t="n">
        <f aca="false">'Historical Data'!F118</f>
        <v>0.004</v>
      </c>
      <c r="G118" s="14" t="n">
        <f aca="false">'Historical Data'!G118</f>
        <v>-3.25000000000002E-005</v>
      </c>
      <c r="H118" s="31" t="n">
        <f aca="false">$B$3 * (1 + E118)</f>
        <v>4683.84184980466</v>
      </c>
      <c r="I118" s="34" t="n">
        <f aca="false">$B$6 +F118</f>
        <v>0.213</v>
      </c>
      <c r="J118" s="35" t="n">
        <f aca="false">$B$5 + G118</f>
        <v>0.0015675</v>
      </c>
      <c r="K118" s="10" t="n">
        <f aca="false">(LN(H118/$B$4) + ((J118 - $B$8) + 0.5*I118^2)*$B$7) / (I118 * SQRT($B$7))</f>
        <v>0.0190394507113491</v>
      </c>
      <c r="L118" s="10" t="n">
        <f aca="false">K118 - I118*SQRT($B$7)</f>
        <v>-0.0874605492886509</v>
      </c>
      <c r="M118" s="36" t="n">
        <f aca="false">($B$3*EXP(-$B$8*$B$7)*_xlfn.NORM.DIST(K118, 0, 1, 1) - $B$4*EXP(-J118*$B$7)*_xlfn.NORM.DIST(L118, 0, 1, 1)) * $B$2</f>
        <v>19950.00023658</v>
      </c>
      <c r="N118" s="37" t="n">
        <f aca="false">$B$18 + $B$17*H118</f>
        <v>888.448598059011</v>
      </c>
      <c r="O118" s="37" t="n">
        <f aca="false">M118-$B$13</f>
        <v>361.111636148144</v>
      </c>
      <c r="P118" s="37" t="n">
        <f aca="false">N118-$B$19</f>
        <v>888.448598059011</v>
      </c>
      <c r="Q118" s="38" t="n">
        <f aca="false">O118+P118</f>
        <v>1249.56023420715</v>
      </c>
    </row>
    <row r="119" customFormat="false" ht="13.8" hidden="false" customHeight="false" outlineLevel="0" collapsed="false">
      <c r="D119" s="33" t="n">
        <f aca="false">'Historical Data'!A119</f>
        <v>44349</v>
      </c>
      <c r="E119" s="13" t="n">
        <f aca="false">'Historical Data'!E119</f>
        <v>0.00144691625972149</v>
      </c>
      <c r="F119" s="13" t="n">
        <f aca="false">'Historical Data'!F119</f>
        <v>0.000799999999999995</v>
      </c>
      <c r="G119" s="14" t="n">
        <f aca="false">'Historical Data'!G119</f>
        <v>5.50000000000001E-005</v>
      </c>
      <c r="H119" s="31" t="n">
        <f aca="false">$B$3 * (1 + E119)</f>
        <v>4707.70180864532</v>
      </c>
      <c r="I119" s="34" t="n">
        <f aca="false">$B$6 +F119</f>
        <v>0.2098</v>
      </c>
      <c r="J119" s="35" t="n">
        <f aca="false">$B$5 + G119</f>
        <v>0.001655</v>
      </c>
      <c r="K119" s="10" t="n">
        <f aca="false">(LN(H119/$B$4) + ((J119 - $B$8) + 0.5*I119^2)*$B$7) / (I119 * SQRT($B$7))</f>
        <v>0.0663643992853592</v>
      </c>
      <c r="L119" s="10" t="n">
        <f aca="false">K119 - I119*SQRT($B$7)</f>
        <v>-0.0385356007146407</v>
      </c>
      <c r="M119" s="36" t="n">
        <f aca="false">($B$3*EXP(-$B$8*$B$7)*_xlfn.NORM.DIST(K119, 0, 1, 1) - $B$4*EXP(-J119*$B$7)*_xlfn.NORM.DIST(L119, 0, 1, 1)) * $B$2</f>
        <v>19665.0321697587</v>
      </c>
      <c r="N119" s="37" t="n">
        <f aca="false">$B$18 + $B$17*H119</f>
        <v>-354.262172979157</v>
      </c>
      <c r="O119" s="37" t="n">
        <f aca="false">M119-$B$13</f>
        <v>76.143569326814</v>
      </c>
      <c r="P119" s="37" t="n">
        <f aca="false">N119-$B$19</f>
        <v>-354.262172979157</v>
      </c>
      <c r="Q119" s="38" t="n">
        <f aca="false">O119+P119</f>
        <v>-278.118603652343</v>
      </c>
    </row>
    <row r="120" customFormat="false" ht="13.8" hidden="false" customHeight="false" outlineLevel="0" collapsed="false">
      <c r="D120" s="33" t="n">
        <f aca="false">'Historical Data'!A120</f>
        <v>44348</v>
      </c>
      <c r="E120" s="13" t="n">
        <f aca="false">'Historical Data'!E120</f>
        <v>-0.000492375318438265</v>
      </c>
      <c r="F120" s="13" t="n">
        <f aca="false">'Historical Data'!F120</f>
        <v>0.0086</v>
      </c>
      <c r="G120" s="14" t="n">
        <f aca="false">'Historical Data'!G120</f>
        <v>-2.88E-005</v>
      </c>
      <c r="H120" s="31" t="n">
        <f aca="false">$B$3 * (1 + E120)</f>
        <v>4698.58539286555</v>
      </c>
      <c r="I120" s="34" t="n">
        <f aca="false">$B$6 +F120</f>
        <v>0.2176</v>
      </c>
      <c r="J120" s="35" t="n">
        <f aca="false">$B$5 + G120</f>
        <v>0.0015712</v>
      </c>
      <c r="K120" s="10" t="n">
        <f aca="false">(LN(H120/$B$4) + ((J120 - $B$8) + 0.5*I120^2)*$B$7) / (I120 * SQRT($B$7))</f>
        <v>0.0498072005977071</v>
      </c>
      <c r="L120" s="10" t="n">
        <f aca="false">K120 - I120*SQRT($B$7)</f>
        <v>-0.0589927994022929</v>
      </c>
      <c r="M120" s="36" t="n">
        <f aca="false">($B$3*EXP(-$B$8*$B$7)*_xlfn.NORM.DIST(K120, 0, 1, 1) - $B$4*EXP(-J120*$B$7)*_xlfn.NORM.DIST(L120, 0, 1, 1)) * $B$2</f>
        <v>20392.3318531504</v>
      </c>
      <c r="N120" s="37" t="n">
        <f aca="false">$B$18 + $B$17*H120</f>
        <v>120.552899353555</v>
      </c>
      <c r="O120" s="37" t="n">
        <f aca="false">M120-$B$13</f>
        <v>803.443252718491</v>
      </c>
      <c r="P120" s="37" t="n">
        <f aca="false">N120-$B$19</f>
        <v>120.552899353555</v>
      </c>
      <c r="Q120" s="38" t="n">
        <f aca="false">O120+P120</f>
        <v>923.996152072046</v>
      </c>
    </row>
    <row r="121" customFormat="false" ht="13.8" hidden="false" customHeight="false" outlineLevel="0" collapsed="false">
      <c r="D121" s="33" t="n">
        <f aca="false">'Historical Data'!A121</f>
        <v>44344</v>
      </c>
      <c r="E121" s="13" t="n">
        <f aca="false">'Historical Data'!E121</f>
        <v>0.000768886519014966</v>
      </c>
      <c r="F121" s="13" t="n">
        <f aca="false">'Historical Data'!F121</f>
        <v>0.00170000000000001</v>
      </c>
      <c r="G121" s="14" t="n">
        <f aca="false">'Historical Data'!G121</f>
        <v>-3.25E-005</v>
      </c>
      <c r="H121" s="31" t="n">
        <f aca="false">$B$3 * (1 + E121)</f>
        <v>4704.51445863724</v>
      </c>
      <c r="I121" s="34" t="n">
        <f aca="false">$B$6 +F121</f>
        <v>0.2107</v>
      </c>
      <c r="J121" s="35" t="n">
        <f aca="false">$B$5 + G121</f>
        <v>0.0015675</v>
      </c>
      <c r="K121" s="10" t="n">
        <f aca="false">(LN(H121/$B$4) + ((J121 - $B$8) + 0.5*I121^2)*$B$7) / (I121 * SQRT($B$7))</f>
        <v>0.0598934724936551</v>
      </c>
      <c r="L121" s="10" t="n">
        <f aca="false">K121 - I121*SQRT($B$7)</f>
        <v>-0.0454565275063449</v>
      </c>
      <c r="M121" s="36" t="n">
        <f aca="false">($B$3*EXP(-$B$8*$B$7)*_xlfn.NORM.DIST(K121, 0, 1, 1) - $B$4*EXP(-J121*$B$7)*_xlfn.NORM.DIST(L121, 0, 1, 1)) * $B$2</f>
        <v>19745.7228146964</v>
      </c>
      <c r="N121" s="37" t="n">
        <f aca="false">$B$18 + $B$17*H121</f>
        <v>-188.253748045565</v>
      </c>
      <c r="O121" s="37" t="n">
        <f aca="false">M121-$B$13</f>
        <v>156.83421426452</v>
      </c>
      <c r="P121" s="37" t="n">
        <f aca="false">N121-$B$19</f>
        <v>-188.253748045565</v>
      </c>
      <c r="Q121" s="38" t="n">
        <f aca="false">O121+P121</f>
        <v>-31.4195337810452</v>
      </c>
    </row>
    <row r="122" customFormat="false" ht="13.8" hidden="false" customHeight="false" outlineLevel="0" collapsed="false">
      <c r="D122" s="33" t="n">
        <f aca="false">'Historical Data'!A122</f>
        <v>44343</v>
      </c>
      <c r="E122" s="13" t="n">
        <f aca="false">'Historical Data'!E122</f>
        <v>0.00116539839227459</v>
      </c>
      <c r="F122" s="13" t="n">
        <f aca="false">'Historical Data'!F122</f>
        <v>-0.00989999999999999</v>
      </c>
      <c r="G122" s="14" t="n">
        <f aca="false">'Historical Data'!G122</f>
        <v>-3.70000000000014E-006</v>
      </c>
      <c r="H122" s="31" t="n">
        <f aca="false">$B$3 * (1 + E122)</f>
        <v>4706.37842130224</v>
      </c>
      <c r="I122" s="34" t="n">
        <f aca="false">$B$6 +F122</f>
        <v>0.1991</v>
      </c>
      <c r="J122" s="35" t="n">
        <f aca="false">$B$5 + G122</f>
        <v>0.0015963</v>
      </c>
      <c r="K122" s="10" t="n">
        <f aca="false">(LN(H122/$B$4) + ((J122 - $B$8) + 0.5*I122^2)*$B$7) / (I122 * SQRT($B$7))</f>
        <v>0.0614655559287218</v>
      </c>
      <c r="L122" s="10" t="n">
        <f aca="false">K122 - I122*SQRT($B$7)</f>
        <v>-0.0380844440712782</v>
      </c>
      <c r="M122" s="36" t="n">
        <f aca="false">($B$3*EXP(-$B$8*$B$7)*_xlfn.NORM.DIST(K122, 0, 1, 1) - $B$4*EXP(-J122*$B$7)*_xlfn.NORM.DIST(L122, 0, 1, 1)) * $B$2</f>
        <v>18660.2940152864</v>
      </c>
      <c r="N122" s="37" t="n">
        <f aca="false">$B$18 + $B$17*H122</f>
        <v>-285.335494752915</v>
      </c>
      <c r="O122" s="37" t="n">
        <f aca="false">M122-$B$13</f>
        <v>-928.594585145493</v>
      </c>
      <c r="P122" s="37" t="n">
        <f aca="false">N122-$B$19</f>
        <v>-285.335494752915</v>
      </c>
      <c r="Q122" s="38" t="n">
        <f aca="false">O122+P122</f>
        <v>-1213.93007989841</v>
      </c>
    </row>
    <row r="123" customFormat="false" ht="13.8" hidden="false" customHeight="false" outlineLevel="0" collapsed="false">
      <c r="D123" s="33" t="n">
        <f aca="false">'Historical Data'!A123</f>
        <v>44342</v>
      </c>
      <c r="E123" s="13" t="n">
        <f aca="false">'Historical Data'!E123</f>
        <v>0.00187673257515875</v>
      </c>
      <c r="F123" s="13" t="n">
        <f aca="false">'Historical Data'!F123</f>
        <v>-0.011</v>
      </c>
      <c r="G123" s="14" t="n">
        <f aca="false">'Historical Data'!G123</f>
        <v>-3.49999999999999E-005</v>
      </c>
      <c r="H123" s="31" t="n">
        <f aca="false">$B$3 * (1 + E123)</f>
        <v>4709.72233216256</v>
      </c>
      <c r="I123" s="34" t="n">
        <f aca="false">$B$6 +F123</f>
        <v>0.198</v>
      </c>
      <c r="J123" s="35" t="n">
        <f aca="false">$B$5 + G123</f>
        <v>0.001565</v>
      </c>
      <c r="K123" s="10" t="n">
        <f aca="false">(LN(H123/$B$4) + ((J123 - $B$8) + 0.5*I123^2)*$B$7) / (I123 * SQRT($B$7))</f>
        <v>0.0683507445741926</v>
      </c>
      <c r="L123" s="10" t="n">
        <f aca="false">K123 - I123*SQRT($B$7)</f>
        <v>-0.0306492554258073</v>
      </c>
      <c r="M123" s="36" t="n">
        <f aca="false">($B$3*EXP(-$B$8*$B$7)*_xlfn.NORM.DIST(K123, 0, 1, 1) - $B$4*EXP(-J123*$B$7)*_xlfn.NORM.DIST(L123, 0, 1, 1)) * $B$2</f>
        <v>18553.4588257775</v>
      </c>
      <c r="N123" s="37" t="n">
        <f aca="false">$B$18 + $B$17*H123</f>
        <v>-459.498160802003</v>
      </c>
      <c r="O123" s="37" t="n">
        <f aca="false">M123-$B$13</f>
        <v>-1035.4297746544</v>
      </c>
      <c r="P123" s="37" t="n">
        <f aca="false">N123-$B$19</f>
        <v>-459.498160802003</v>
      </c>
      <c r="Q123" s="38" t="n">
        <f aca="false">O123+P123</f>
        <v>-1494.92793545641</v>
      </c>
    </row>
    <row r="124" customFormat="false" ht="13.8" hidden="false" customHeight="false" outlineLevel="0" collapsed="false">
      <c r="D124" s="33" t="n">
        <f aca="false">'Historical Data'!A124</f>
        <v>44341</v>
      </c>
      <c r="E124" s="13" t="n">
        <f aca="false">'Historical Data'!E124</f>
        <v>-0.0021253022956601</v>
      </c>
      <c r="F124" s="13" t="n">
        <f aca="false">'Historical Data'!F124</f>
        <v>0.00170000000000001</v>
      </c>
      <c r="G124" s="14" t="n">
        <f aca="false">'Historical Data'!G124</f>
        <v>-2.38E-005</v>
      </c>
      <c r="H124" s="31" t="n">
        <f aca="false">$B$3 * (1 + E124)</f>
        <v>4690.90916643833</v>
      </c>
      <c r="I124" s="34" t="n">
        <f aca="false">$B$6 +F124</f>
        <v>0.2107</v>
      </c>
      <c r="J124" s="35" t="n">
        <f aca="false">$B$5 + G124</f>
        <v>0.0015762</v>
      </c>
      <c r="K124" s="10" t="n">
        <f aca="false">(LN(H124/$B$4) + ((J124 - $B$8) + 0.5*I124^2)*$B$7) / (I124 * SQRT($B$7))</f>
        <v>0.0324233250533811</v>
      </c>
      <c r="L124" s="10" t="n">
        <f aca="false">K124 - I124*SQRT($B$7)</f>
        <v>-0.0729266749466189</v>
      </c>
      <c r="M124" s="36" t="n">
        <f aca="false">($B$3*EXP(-$B$8*$B$7)*_xlfn.NORM.DIST(K124, 0, 1, 1) - $B$4*EXP(-J124*$B$7)*_xlfn.NORM.DIST(L124, 0, 1, 1)) * $B$2</f>
        <v>19742.7146374255</v>
      </c>
      <c r="N124" s="37" t="n">
        <f aca="false">$B$18 + $B$17*H124</f>
        <v>520.357833039365</v>
      </c>
      <c r="O124" s="37" t="n">
        <f aca="false">M124-$B$13</f>
        <v>153.826036993589</v>
      </c>
      <c r="P124" s="37" t="n">
        <f aca="false">N124-$B$19</f>
        <v>520.357833039365</v>
      </c>
      <c r="Q124" s="38" t="n">
        <f aca="false">O124+P124</f>
        <v>674.183870032954</v>
      </c>
    </row>
    <row r="125" customFormat="false" ht="13.8" hidden="false" customHeight="false" outlineLevel="0" collapsed="false">
      <c r="D125" s="33" t="n">
        <f aca="false">'Historical Data'!A125</f>
        <v>44340</v>
      </c>
      <c r="E125" s="13" t="n">
        <f aca="false">'Historical Data'!E125</f>
        <v>0.00991130596314616</v>
      </c>
      <c r="F125" s="13" t="n">
        <f aca="false">'Historical Data'!F125</f>
        <v>-0.0126</v>
      </c>
      <c r="G125" s="14" t="n">
        <f aca="false">'Historical Data'!G125</f>
        <v>-6.12000000000002E-005</v>
      </c>
      <c r="H125" s="31" t="n">
        <f aca="false">$B$3 * (1 + E125)</f>
        <v>4747.49205820215</v>
      </c>
      <c r="I125" s="34" t="n">
        <f aca="false">$B$6 +F125</f>
        <v>0.1964</v>
      </c>
      <c r="J125" s="35" t="n">
        <f aca="false">$B$5 + G125</f>
        <v>0.0015388</v>
      </c>
      <c r="K125" s="10" t="n">
        <f aca="false">(LN(H125/$B$4) + ((J125 - $B$8) + 0.5*I125^2)*$B$7) / (I125 * SQRT($B$7))</f>
        <v>0.149377098972048</v>
      </c>
      <c r="L125" s="10" t="n">
        <f aca="false">K125 - I125*SQRT($B$7)</f>
        <v>0.0511770989720475</v>
      </c>
      <c r="M125" s="36" t="n">
        <f aca="false">($B$3*EXP(-$B$8*$B$7)*_xlfn.NORM.DIST(K125, 0, 1, 1) - $B$4*EXP(-J125*$B$7)*_xlfn.NORM.DIST(L125, 0, 1, 1)) * $B$2</f>
        <v>18312.9187299766</v>
      </c>
      <c r="N125" s="37" t="n">
        <f aca="false">$B$18 + $B$17*H125</f>
        <v>-2426.67864430611</v>
      </c>
      <c r="O125" s="37" t="n">
        <f aca="false">M125-$B$13</f>
        <v>-1275.96987045531</v>
      </c>
      <c r="P125" s="37" t="n">
        <f aca="false">N125-$B$19</f>
        <v>-2426.67864430611</v>
      </c>
      <c r="Q125" s="38" t="n">
        <f aca="false">O125+P125</f>
        <v>-3702.64851476142</v>
      </c>
    </row>
    <row r="126" customFormat="false" ht="13.8" hidden="false" customHeight="false" outlineLevel="0" collapsed="false">
      <c r="D126" s="33" t="n">
        <f aca="false">'Historical Data'!A126</f>
        <v>44337</v>
      </c>
      <c r="E126" s="13" t="n">
        <f aca="false">'Historical Data'!E126</f>
        <v>-0.000783819654157636</v>
      </c>
      <c r="F126" s="13" t="n">
        <f aca="false">'Historical Data'!F126</f>
        <v>-0.00320000000000001</v>
      </c>
      <c r="G126" s="14" t="n">
        <f aca="false">'Historical Data'!G126</f>
        <v>-3.12999999999997E-005</v>
      </c>
      <c r="H126" s="31" t="n">
        <f aca="false">$B$3 * (1 + E126)</f>
        <v>4697.21534218777</v>
      </c>
      <c r="I126" s="34" t="n">
        <f aca="false">$B$6 +F126</f>
        <v>0.2058</v>
      </c>
      <c r="J126" s="35" t="n">
        <f aca="false">$B$5 + G126</f>
        <v>0.0015687</v>
      </c>
      <c r="K126" s="10" t="n">
        <f aca="false">(LN(H126/$B$4) + ((J126 - $B$8) + 0.5*I126^2)*$B$7) / (I126 * SQRT($B$7))</f>
        <v>0.0437536734558174</v>
      </c>
      <c r="L126" s="10" t="n">
        <f aca="false">K126 - I126*SQRT($B$7)</f>
        <v>-0.0591463265441826</v>
      </c>
      <c r="M126" s="36" t="n">
        <f aca="false">($B$3*EXP(-$B$8*$B$7)*_xlfn.NORM.DIST(K126, 0, 1, 1) - $B$4*EXP(-J126*$B$7)*_xlfn.NORM.DIST(L126, 0, 1, 1)) * $B$2</f>
        <v>19286.9063824038</v>
      </c>
      <c r="N126" s="37" t="n">
        <f aca="false">$B$18 + $B$17*H126</f>
        <v>191.909968555527</v>
      </c>
      <c r="O126" s="37" t="n">
        <f aca="false">M126-$B$13</f>
        <v>-301.982218028115</v>
      </c>
      <c r="P126" s="37" t="n">
        <f aca="false">N126-$B$19</f>
        <v>191.909968555527</v>
      </c>
      <c r="Q126" s="38" t="n">
        <f aca="false">O126+P126</f>
        <v>-110.072249472589</v>
      </c>
    </row>
    <row r="127" customFormat="false" ht="13.8" hidden="false" customHeight="false" outlineLevel="0" collapsed="false">
      <c r="D127" s="33" t="n">
        <f aca="false">'Historical Data'!A127</f>
        <v>44336</v>
      </c>
      <c r="E127" s="13" t="n">
        <f aca="false">'Historical Data'!E127</f>
        <v>0.0105547564436495</v>
      </c>
      <c r="F127" s="13" t="n">
        <f aca="false">'Historical Data'!F127</f>
        <v>-0.0146</v>
      </c>
      <c r="G127" s="14" t="n">
        <f aca="false">'Historical Data'!G127</f>
        <v>8.8E-006</v>
      </c>
      <c r="H127" s="31" t="n">
        <f aca="false">$B$3 * (1 + E127)</f>
        <v>4750.51685456595</v>
      </c>
      <c r="I127" s="34" t="n">
        <f aca="false">$B$6 +F127</f>
        <v>0.1944</v>
      </c>
      <c r="J127" s="35" t="n">
        <f aca="false">$B$5 + G127</f>
        <v>0.0016088</v>
      </c>
      <c r="K127" s="10" t="n">
        <f aca="false">(LN(H127/$B$4) + ((J127 - $B$8) + 0.5*I127^2)*$B$7) / (I127 * SQRT($B$7))</f>
        <v>0.156641603586531</v>
      </c>
      <c r="L127" s="10" t="n">
        <f aca="false">K127 - I127*SQRT($B$7)</f>
        <v>0.0594416035865311</v>
      </c>
      <c r="M127" s="36" t="n">
        <f aca="false">($B$3*EXP(-$B$8*$B$7)*_xlfn.NORM.DIST(K127, 0, 1, 1) - $B$4*EXP(-J127*$B$7)*_xlfn.NORM.DIST(L127, 0, 1, 1)) * $B$2</f>
        <v>18116.1800348275</v>
      </c>
      <c r="N127" s="37" t="n">
        <f aca="false">$B$18 + $B$17*H127</f>
        <v>-2584.22070238728</v>
      </c>
      <c r="O127" s="37" t="n">
        <f aca="false">M127-$B$13</f>
        <v>-1472.70856560435</v>
      </c>
      <c r="P127" s="37" t="n">
        <f aca="false">N127-$B$19</f>
        <v>-2584.22070238728</v>
      </c>
      <c r="Q127" s="38" t="n">
        <f aca="false">O127+P127</f>
        <v>-4056.92926799163</v>
      </c>
    </row>
    <row r="128" customFormat="false" ht="13.8" hidden="false" customHeight="false" outlineLevel="0" collapsed="false">
      <c r="D128" s="33" t="n">
        <f aca="false">'Historical Data'!A128</f>
        <v>44335</v>
      </c>
      <c r="E128" s="13" t="n">
        <f aca="false">'Historical Data'!E128</f>
        <v>-0.00294343517053741</v>
      </c>
      <c r="F128" s="13" t="n">
        <f aca="false">'Historical Data'!F128</f>
        <v>0.0105</v>
      </c>
      <c r="G128" s="14" t="n">
        <f aca="false">'Historical Data'!G128</f>
        <v>-6E-005</v>
      </c>
      <c r="H128" s="31" t="n">
        <f aca="false">$B$3 * (1 + E128)</f>
        <v>4687.06320560682</v>
      </c>
      <c r="I128" s="34" t="n">
        <f aca="false">$B$6 +F128</f>
        <v>0.2195</v>
      </c>
      <c r="J128" s="35" t="n">
        <f aca="false">$B$5 + G128</f>
        <v>0.00154</v>
      </c>
      <c r="K128" s="10" t="n">
        <f aca="false">(LN(H128/$B$4) + ((J128 - $B$8) + 0.5*I128^2)*$B$7) / (I128 * SQRT($B$7))</f>
        <v>0.0278793225958679</v>
      </c>
      <c r="L128" s="10" t="n">
        <f aca="false">K128 - I128*SQRT($B$7)</f>
        <v>-0.0818706774041321</v>
      </c>
      <c r="M128" s="36" t="n">
        <f aca="false">($B$3*EXP(-$B$8*$B$7)*_xlfn.NORM.DIST(K128, 0, 1, 1) - $B$4*EXP(-J128*$B$7)*_xlfn.NORM.DIST(L128, 0, 1, 1)) * $B$2</f>
        <v>20561.2726822066</v>
      </c>
      <c r="N128" s="37" t="n">
        <f aca="false">$B$18 + $B$17*H128</f>
        <v>720.669031488069</v>
      </c>
      <c r="O128" s="37" t="n">
        <f aca="false">M128-$B$13</f>
        <v>972.384081774726</v>
      </c>
      <c r="P128" s="37" t="n">
        <f aca="false">N128-$B$19</f>
        <v>720.669031488069</v>
      </c>
      <c r="Q128" s="38" t="n">
        <f aca="false">O128+P128</f>
        <v>1693.05311326279</v>
      </c>
    </row>
    <row r="129" customFormat="false" ht="13.8" hidden="false" customHeight="false" outlineLevel="0" collapsed="false">
      <c r="D129" s="33" t="n">
        <f aca="false">'Historical Data'!A129</f>
        <v>44334</v>
      </c>
      <c r="E129" s="13" t="n">
        <f aca="false">'Historical Data'!E129</f>
        <v>-0.00851730242188276</v>
      </c>
      <c r="F129" s="13" t="n">
        <f aca="false">'Historical Data'!F129</f>
        <v>0.0108</v>
      </c>
      <c r="G129" s="14" t="n">
        <f aca="false">'Historical Data'!G129</f>
        <v>5.62E-005</v>
      </c>
      <c r="H129" s="31" t="n">
        <f aca="false">$B$3 * (1 + E129)</f>
        <v>4660.86101304497</v>
      </c>
      <c r="I129" s="34" t="n">
        <f aca="false">$B$6 +F129</f>
        <v>0.2198</v>
      </c>
      <c r="J129" s="35" t="n">
        <f aca="false">$B$5 + G129</f>
        <v>0.0016562</v>
      </c>
      <c r="K129" s="10" t="n">
        <f aca="false">(LN(H129/$B$4) + ((J129 - $B$8) + 0.5*I129^2)*$B$7) / (I129 * SQRT($B$7))</f>
        <v>-0.0227545671322866</v>
      </c>
      <c r="L129" s="10" t="n">
        <f aca="false">K129 - I129*SQRT($B$7)</f>
        <v>-0.132654567132287</v>
      </c>
      <c r="M129" s="36" t="n">
        <f aca="false">($B$3*EXP(-$B$8*$B$7)*_xlfn.NORM.DIST(K129, 0, 1, 1) - $B$4*EXP(-J129*$B$7)*_xlfn.NORM.DIST(L129, 0, 1, 1)) * $B$2</f>
        <v>20541.0621794622</v>
      </c>
      <c r="N129" s="37" t="n">
        <f aca="false">$B$18 + $B$17*H129</f>
        <v>2085.37159191066</v>
      </c>
      <c r="O129" s="37" t="n">
        <f aca="false">M129-$B$13</f>
        <v>952.173579030343</v>
      </c>
      <c r="P129" s="37" t="n">
        <f aca="false">N129-$B$19</f>
        <v>2085.37159191066</v>
      </c>
      <c r="Q129" s="38" t="n">
        <f aca="false">O129+P129</f>
        <v>3037.545170941</v>
      </c>
    </row>
    <row r="130" customFormat="false" ht="13.8" hidden="false" customHeight="false" outlineLevel="0" collapsed="false">
      <c r="D130" s="33" t="n">
        <f aca="false">'Historical Data'!A130</f>
        <v>44333</v>
      </c>
      <c r="E130" s="13" t="n">
        <f aca="false">'Historical Data'!E130</f>
        <v>-0.0025300382141189</v>
      </c>
      <c r="F130" s="13" t="n">
        <f aca="false">'Historical Data'!F130</f>
        <v>0.0088</v>
      </c>
      <c r="G130" s="14" t="n">
        <f aca="false">'Historical Data'!G130</f>
        <v>-5.50000000000001E-005</v>
      </c>
      <c r="H130" s="31" t="n">
        <f aca="false">$B$3 * (1 + E130)</f>
        <v>4689.00654335925</v>
      </c>
      <c r="I130" s="34" t="n">
        <f aca="false">$B$6 +F130</f>
        <v>0.2178</v>
      </c>
      <c r="J130" s="35" t="n">
        <f aca="false">$B$5 + G130</f>
        <v>0.001545</v>
      </c>
      <c r="K130" s="10" t="n">
        <f aca="false">(LN(H130/$B$4) + ((J130 - $B$8) + 0.5*I130^2)*$B$7) / (I130 * SQRT($B$7))</f>
        <v>0.0310616237887736</v>
      </c>
      <c r="L130" s="10" t="n">
        <f aca="false">K130 - I130*SQRT($B$7)</f>
        <v>-0.0778383762112264</v>
      </c>
      <c r="M130" s="36" t="n">
        <f aca="false">($B$3*EXP(-$B$8*$B$7)*_xlfn.NORM.DIST(K130, 0, 1, 1) - $B$4*EXP(-J130*$B$7)*_xlfn.NORM.DIST(L130, 0, 1, 1)) * $B$2</f>
        <v>20404.2773922015</v>
      </c>
      <c r="N130" s="37" t="n">
        <f aca="false">$B$18 + $B$17*H130</f>
        <v>619.453150403162</v>
      </c>
      <c r="O130" s="37" t="n">
        <f aca="false">M130-$B$13</f>
        <v>815.388791769601</v>
      </c>
      <c r="P130" s="37" t="n">
        <f aca="false">N130-$B$19</f>
        <v>619.453150403162</v>
      </c>
      <c r="Q130" s="38" t="n">
        <f aca="false">O130+P130</f>
        <v>1434.84194217276</v>
      </c>
    </row>
    <row r="131" customFormat="false" ht="13.8" hidden="false" customHeight="false" outlineLevel="0" collapsed="false">
      <c r="D131" s="33" t="n">
        <f aca="false">'Historical Data'!A131</f>
        <v>44330</v>
      </c>
      <c r="E131" s="13" t="n">
        <f aca="false">'Historical Data'!E131</f>
        <v>0.0149179331306992</v>
      </c>
      <c r="F131" s="13" t="n">
        <f aca="false">'Historical Data'!F131</f>
        <v>-0.03</v>
      </c>
      <c r="G131" s="14" t="n">
        <f aca="false">'Historical Data'!G131</f>
        <v>-7.49999999999991E-006</v>
      </c>
      <c r="H131" s="31" t="n">
        <f aca="false">$B$3 * (1 + E131)</f>
        <v>4771.0277118541</v>
      </c>
      <c r="I131" s="34" t="n">
        <f aca="false">$B$6 +F131</f>
        <v>0.179</v>
      </c>
      <c r="J131" s="35" t="n">
        <f aca="false">$B$5 + G131</f>
        <v>0.0015925</v>
      </c>
      <c r="K131" s="10" t="n">
        <f aca="false">(LN(H131/$B$4) + ((J131 - $B$8) + 0.5*I131^2)*$B$7) / (I131 * SQRT($B$7))</f>
        <v>0.210178828675537</v>
      </c>
      <c r="L131" s="10" t="n">
        <f aca="false">K131 - I131*SQRT($B$7)</f>
        <v>0.120678828675537</v>
      </c>
      <c r="M131" s="36" t="n">
        <f aca="false">($B$3*EXP(-$B$8*$B$7)*_xlfn.NORM.DIST(K131, 0, 1, 1) - $B$4*EXP(-J131*$B$7)*_xlfn.NORM.DIST(L131, 0, 1, 1)) * $B$2</f>
        <v>16550.7573265495</v>
      </c>
      <c r="N131" s="37" t="n">
        <f aca="false">$B$18 + $B$17*H131</f>
        <v>-3652.49845782819</v>
      </c>
      <c r="O131" s="37" t="n">
        <f aca="false">M131-$B$13</f>
        <v>-3038.13127388243</v>
      </c>
      <c r="P131" s="37" t="n">
        <f aca="false">N131-$B$19</f>
        <v>-3652.49845782819</v>
      </c>
      <c r="Q131" s="38" t="n">
        <f aca="false">O131+P131</f>
        <v>-6690.62973171062</v>
      </c>
    </row>
    <row r="132" customFormat="false" ht="13.8" hidden="false" customHeight="false" outlineLevel="0" collapsed="false">
      <c r="D132" s="33" t="n">
        <f aca="false">'Historical Data'!A132</f>
        <v>44329</v>
      </c>
      <c r="E132" s="13" t="n">
        <f aca="false">'Historical Data'!E132</f>
        <v>0.0121731511380641</v>
      </c>
      <c r="F132" s="13" t="n">
        <f aca="false">'Historical Data'!F132</f>
        <v>-0.0292</v>
      </c>
      <c r="G132" s="14" t="n">
        <f aca="false">'Historical Data'!G132</f>
        <v>1.74999999999999E-005</v>
      </c>
      <c r="H132" s="31" t="n">
        <f aca="false">$B$3 * (1 + E132)</f>
        <v>4758.12476618493</v>
      </c>
      <c r="I132" s="34" t="n">
        <f aca="false">$B$6 +F132</f>
        <v>0.1798</v>
      </c>
      <c r="J132" s="35" t="n">
        <f aca="false">$B$5 + G132</f>
        <v>0.0016175</v>
      </c>
      <c r="K132" s="10" t="n">
        <f aca="false">(LN(H132/$B$4) + ((J132 - $B$8) + 0.5*I132^2)*$B$7) / (I132 * SQRT($B$7))</f>
        <v>0.179588811926593</v>
      </c>
      <c r="L132" s="10" t="n">
        <f aca="false">K132 - I132*SQRT($B$7)</f>
        <v>0.0896888119265931</v>
      </c>
      <c r="M132" s="36" t="n">
        <f aca="false">($B$3*EXP(-$B$8*$B$7)*_xlfn.NORM.DIST(K132, 0, 1, 1) - $B$4*EXP(-J132*$B$7)*_xlfn.NORM.DIST(L132, 0, 1, 1)) * $B$2</f>
        <v>16703.1922543161</v>
      </c>
      <c r="N132" s="37" t="n">
        <f aca="false">$B$18 + $B$17*H132</f>
        <v>-2980.46756002615</v>
      </c>
      <c r="O132" s="37" t="n">
        <f aca="false">M132-$B$13</f>
        <v>-2885.69634611576</v>
      </c>
      <c r="P132" s="37" t="n">
        <f aca="false">N132-$B$19</f>
        <v>-2980.46756002615</v>
      </c>
      <c r="Q132" s="38" t="n">
        <f aca="false">O132+P132</f>
        <v>-5866.16390614192</v>
      </c>
    </row>
    <row r="133" customFormat="false" ht="13.8" hidden="false" customHeight="false" outlineLevel="0" collapsed="false">
      <c r="D133" s="33" t="n">
        <f aca="false">'Historical Data'!A133</f>
        <v>44328</v>
      </c>
      <c r="E133" s="13" t="n">
        <f aca="false">'Historical Data'!E133</f>
        <v>-0.0214493870571519</v>
      </c>
      <c r="F133" s="13" t="n">
        <f aca="false">'Historical Data'!F133</f>
        <v>0.0395</v>
      </c>
      <c r="G133" s="14" t="n">
        <f aca="false">'Historical Data'!G133</f>
        <v>-6.12E-005</v>
      </c>
      <c r="H133" s="31" t="n">
        <f aca="false">$B$3 * (1 + E133)</f>
        <v>4600.06857638303</v>
      </c>
      <c r="I133" s="34" t="n">
        <f aca="false">$B$6 +F133</f>
        <v>0.2485</v>
      </c>
      <c r="J133" s="35" t="n">
        <f aca="false">$B$5 + G133</f>
        <v>0.0015388</v>
      </c>
      <c r="K133" s="10" t="n">
        <f aca="false">(LN(H133/$B$4) + ((J133 - $B$8) + 0.5*I133^2)*$B$7) / (I133 * SQRT($B$7))</f>
        <v>-0.112507341671505</v>
      </c>
      <c r="L133" s="10" t="n">
        <f aca="false">K133 - I133*SQRT($B$7)</f>
        <v>-0.236757341671505</v>
      </c>
      <c r="M133" s="36" t="n">
        <f aca="false">($B$3*EXP(-$B$8*$B$7)*_xlfn.NORM.DIST(K133, 0, 1, 1) - $B$4*EXP(-J133*$B$7)*_xlfn.NORM.DIST(L133, 0, 1, 1)) * $B$2</f>
        <v>22931.8516757633</v>
      </c>
      <c r="N133" s="37" t="n">
        <f aca="false">$B$18 + $B$17*H133</f>
        <v>5251.65600765331</v>
      </c>
      <c r="O133" s="37" t="n">
        <f aca="false">M133-$B$13</f>
        <v>3342.96307533143</v>
      </c>
      <c r="P133" s="37" t="n">
        <f aca="false">N133-$B$19</f>
        <v>5251.65600765331</v>
      </c>
      <c r="Q133" s="38" t="n">
        <f aca="false">O133+P133</f>
        <v>8594.61908298474</v>
      </c>
    </row>
    <row r="134" customFormat="false" ht="13.8" hidden="false" customHeight="false" outlineLevel="0" collapsed="false">
      <c r="D134" s="33" t="n">
        <f aca="false">'Historical Data'!A134</f>
        <v>44327</v>
      </c>
      <c r="E134" s="13" t="n">
        <f aca="false">'Historical Data'!E134</f>
        <v>-0.00867389451417355</v>
      </c>
      <c r="F134" s="13" t="n">
        <f aca="false">'Historical Data'!F134</f>
        <v>0.0183</v>
      </c>
      <c r="G134" s="14" t="n">
        <f aca="false">'Historical Data'!G134</f>
        <v>-7.24999999999999E-005</v>
      </c>
      <c r="H134" s="31" t="n">
        <f aca="false">$B$3 * (1 + E134)</f>
        <v>4660.12488927832</v>
      </c>
      <c r="I134" s="34" t="n">
        <f aca="false">$B$6 +F134</f>
        <v>0.2273</v>
      </c>
      <c r="J134" s="35" t="n">
        <f aca="false">$B$5 + G134</f>
        <v>0.0015275</v>
      </c>
      <c r="K134" s="10" t="n">
        <f aca="false">(LN(H134/$B$4) + ((J134 - $B$8) + 0.5*I134^2)*$B$7) / (I134 * SQRT($B$7))</f>
        <v>-0.0199885212777464</v>
      </c>
      <c r="L134" s="10" t="n">
        <f aca="false">K134 - I134*SQRT($B$7)</f>
        <v>-0.133638521277746</v>
      </c>
      <c r="M134" s="36" t="n">
        <f aca="false">($B$3*EXP(-$B$8*$B$7)*_xlfn.NORM.DIST(K134, 0, 1, 1) - $B$4*EXP(-J134*$B$7)*_xlfn.NORM.DIST(L134, 0, 1, 1)) * $B$2</f>
        <v>21235.8243575011</v>
      </c>
      <c r="N134" s="37" t="n">
        <f aca="false">$B$18 + $B$17*H134</f>
        <v>2123.71151276893</v>
      </c>
      <c r="O134" s="37" t="n">
        <f aca="false">M134-$B$13</f>
        <v>1646.93575706919</v>
      </c>
      <c r="P134" s="37" t="n">
        <f aca="false">N134-$B$19</f>
        <v>2123.71151276893</v>
      </c>
      <c r="Q134" s="38" t="n">
        <f aca="false">O134+P134</f>
        <v>3770.64726983813</v>
      </c>
    </row>
    <row r="135" customFormat="false" ht="13.8" hidden="false" customHeight="false" outlineLevel="0" collapsed="false">
      <c r="D135" s="33" t="n">
        <f aca="false">'Historical Data'!A135</f>
        <v>44326</v>
      </c>
      <c r="E135" s="13" t="n">
        <f aca="false">'Historical Data'!E135</f>
        <v>-0.0104356660208855</v>
      </c>
      <c r="F135" s="13" t="n">
        <f aca="false">'Historical Data'!F135</f>
        <v>0.0161</v>
      </c>
      <c r="G135" s="14" t="n">
        <f aca="false">'Historical Data'!G135</f>
        <v>7.62E-005</v>
      </c>
      <c r="H135" s="31" t="n">
        <f aca="false">$B$3 * (1 + E135)</f>
        <v>4651.84297760242</v>
      </c>
      <c r="I135" s="34" t="n">
        <f aca="false">$B$6 +F135</f>
        <v>0.2251</v>
      </c>
      <c r="J135" s="35" t="n">
        <f aca="false">$B$5 + G135</f>
        <v>0.0016762</v>
      </c>
      <c r="K135" s="10" t="n">
        <f aca="false">(LN(H135/$B$4) + ((J135 - $B$8) + 0.5*I135^2)*$B$7) / (I135 * SQRT($B$7))</f>
        <v>-0.0367631999025011</v>
      </c>
      <c r="L135" s="10" t="n">
        <f aca="false">K135 - I135*SQRT($B$7)</f>
        <v>-0.149313199902501</v>
      </c>
      <c r="M135" s="36" t="n">
        <f aca="false">($B$3*EXP(-$B$8*$B$7)*_xlfn.NORM.DIST(K135, 0, 1, 1) - $B$4*EXP(-J135*$B$7)*_xlfn.NORM.DIST(L135, 0, 1, 1)) * $B$2</f>
        <v>21009.2869922691</v>
      </c>
      <c r="N135" s="37" t="n">
        <f aca="false">$B$18 + $B$17*H135</f>
        <v>2555.06266945627</v>
      </c>
      <c r="O135" s="37" t="n">
        <f aca="false">M135-$B$13</f>
        <v>1420.39839183717</v>
      </c>
      <c r="P135" s="37" t="n">
        <f aca="false">N135-$B$19</f>
        <v>2555.06266945627</v>
      </c>
      <c r="Q135" s="38" t="n">
        <f aca="false">O135+P135</f>
        <v>3975.46106129344</v>
      </c>
    </row>
    <row r="136" customFormat="false" ht="13.8" hidden="false" customHeight="false" outlineLevel="0" collapsed="false">
      <c r="D136" s="33" t="n">
        <f aca="false">'Historical Data'!A136</f>
        <v>44323</v>
      </c>
      <c r="E136" s="13" t="n">
        <f aca="false">'Historical Data'!E136</f>
        <v>0.0073733464711232</v>
      </c>
      <c r="F136" s="13" t="n">
        <f aca="false">'Historical Data'!F136</f>
        <v>-0.0109</v>
      </c>
      <c r="G136" s="14" t="n">
        <f aca="false">'Historical Data'!G136</f>
        <v>-2.12000000000003E-005</v>
      </c>
      <c r="H136" s="31" t="n">
        <f aca="false">$B$3 * (1 + E136)</f>
        <v>4735.5613644261</v>
      </c>
      <c r="I136" s="34" t="n">
        <f aca="false">$B$6 +F136</f>
        <v>0.1981</v>
      </c>
      <c r="J136" s="35" t="n">
        <f aca="false">$B$5 + G136</f>
        <v>0.0015788</v>
      </c>
      <c r="K136" s="10" t="n">
        <f aca="false">(LN(H136/$B$4) + ((J136 - $B$8) + 0.5*I136^2)*$B$7) / (I136 * SQRT($B$7))</f>
        <v>0.123639045813346</v>
      </c>
      <c r="L136" s="10" t="n">
        <f aca="false">K136 - I136*SQRT($B$7)</f>
        <v>0.0245890458133465</v>
      </c>
      <c r="M136" s="36" t="n">
        <f aca="false">($B$3*EXP(-$B$8*$B$7)*_xlfn.NORM.DIST(K136, 0, 1, 1) - $B$4*EXP(-J136*$B$7)*_xlfn.NORM.DIST(L136, 0, 1, 1)) * $B$2</f>
        <v>18515.9700921654</v>
      </c>
      <c r="N136" s="37" t="n">
        <f aca="false">$B$18 + $B$17*H136</f>
        <v>-1805.28605262277</v>
      </c>
      <c r="O136" s="37" t="n">
        <f aca="false">M136-$B$13</f>
        <v>-1072.91850826646</v>
      </c>
      <c r="P136" s="37" t="n">
        <f aca="false">N136-$B$19</f>
        <v>-1805.28605262277</v>
      </c>
      <c r="Q136" s="38" t="n">
        <f aca="false">O136+P136</f>
        <v>-2878.20456088923</v>
      </c>
    </row>
    <row r="137" customFormat="false" ht="13.8" hidden="false" customHeight="false" outlineLevel="0" collapsed="false">
      <c r="D137" s="33" t="n">
        <f aca="false">'Historical Data'!A137</f>
        <v>44322</v>
      </c>
      <c r="E137" s="13" t="n">
        <f aca="false">'Historical Data'!E137</f>
        <v>0.00816539054945409</v>
      </c>
      <c r="F137" s="13" t="n">
        <f aca="false">'Historical Data'!F137</f>
        <v>-0.0038</v>
      </c>
      <c r="G137" s="14" t="n">
        <f aca="false">'Historical Data'!G137</f>
        <v>-7.87999999999997E-005</v>
      </c>
      <c r="H137" s="31" t="n">
        <f aca="false">$B$3 * (1 + E137)</f>
        <v>4739.28468443393</v>
      </c>
      <c r="I137" s="34" t="n">
        <f aca="false">$B$6 +F137</f>
        <v>0.2052</v>
      </c>
      <c r="J137" s="35" t="n">
        <f aca="false">$B$5 + G137</f>
        <v>0.0015212</v>
      </c>
      <c r="K137" s="10" t="n">
        <f aca="false">(LN(H137/$B$4) + ((J137 - $B$8) + 0.5*I137^2)*$B$7) / (I137 * SQRT($B$7))</f>
        <v>0.130369533293489</v>
      </c>
      <c r="L137" s="10" t="n">
        <f aca="false">K137 - I137*SQRT($B$7)</f>
        <v>0.0277695332934889</v>
      </c>
      <c r="M137" s="36" t="n">
        <f aca="false">($B$3*EXP(-$B$8*$B$7)*_xlfn.NORM.DIST(K137, 0, 1, 1) - $B$4*EXP(-J137*$B$7)*_xlfn.NORM.DIST(L137, 0, 1, 1)) * $B$2</f>
        <v>19168.3332203041</v>
      </c>
      <c r="N137" s="37" t="n">
        <f aca="false">$B$18 + $B$17*H137</f>
        <v>-1999.20968462259</v>
      </c>
      <c r="O137" s="37" t="n">
        <f aca="false">M137-$B$13</f>
        <v>-420.555380127778</v>
      </c>
      <c r="P137" s="37" t="n">
        <f aca="false">N137-$B$19</f>
        <v>-1999.20968462259</v>
      </c>
      <c r="Q137" s="38" t="n">
        <f aca="false">O137+P137</f>
        <v>-2419.76506475037</v>
      </c>
    </row>
    <row r="138" customFormat="false" ht="13.8" hidden="false" customHeight="false" outlineLevel="0" collapsed="false">
      <c r="D138" s="33" t="n">
        <f aca="false">'Historical Data'!A138</f>
        <v>44321</v>
      </c>
      <c r="E138" s="13" t="n">
        <f aca="false">'Historical Data'!E138</f>
        <v>0.000703538824297745</v>
      </c>
      <c r="F138" s="13" t="n">
        <f aca="false">'Historical Data'!F138</f>
        <v>-0.00409999999999999</v>
      </c>
      <c r="G138" s="14" t="n">
        <f aca="false">'Historical Data'!G138</f>
        <v>-5.50000000000001E-005</v>
      </c>
      <c r="H138" s="31" t="n">
        <f aca="false">$B$3 * (1 + E138)</f>
        <v>4704.20726565914</v>
      </c>
      <c r="I138" s="34" t="n">
        <f aca="false">$B$6 +F138</f>
        <v>0.2049</v>
      </c>
      <c r="J138" s="35" t="n">
        <f aca="false">$B$5 + G138</f>
        <v>0.001545</v>
      </c>
      <c r="K138" s="10" t="n">
        <f aca="false">(LN(H138/$B$4) + ((J138 - $B$8) + 0.5*I138^2)*$B$7) / (I138 * SQRT($B$7))</f>
        <v>0.0579555169045772</v>
      </c>
      <c r="L138" s="10" t="n">
        <f aca="false">K138 - I138*SQRT($B$7)</f>
        <v>-0.0444944830954228</v>
      </c>
      <c r="M138" s="36" t="n">
        <f aca="false">($B$3*EXP(-$B$8*$B$7)*_xlfn.NORM.DIST(K138, 0, 1, 1) - $B$4*EXP(-J138*$B$7)*_xlfn.NORM.DIST(L138, 0, 1, 1)) * $B$2</f>
        <v>19201.3965314911</v>
      </c>
      <c r="N138" s="37" t="n">
        <f aca="false">$B$18 + $B$17*H138</f>
        <v>-172.254054784687</v>
      </c>
      <c r="O138" s="37" t="n">
        <f aca="false">M138-$B$13</f>
        <v>-387.492068940766</v>
      </c>
      <c r="P138" s="37" t="n">
        <f aca="false">N138-$B$19</f>
        <v>-172.254054784687</v>
      </c>
      <c r="Q138" s="38" t="n">
        <f aca="false">O138+P138</f>
        <v>-559.746123725454</v>
      </c>
    </row>
    <row r="139" customFormat="false" ht="13.8" hidden="false" customHeight="false" outlineLevel="0" collapsed="false">
      <c r="D139" s="33" t="n">
        <f aca="false">'Historical Data'!A139</f>
        <v>44320</v>
      </c>
      <c r="E139" s="13" t="n">
        <f aca="false">'Historical Data'!E139</f>
        <v>-0.00394865551986645</v>
      </c>
      <c r="F139" s="13" t="n">
        <f aca="false">'Historical Data'!F139</f>
        <v>0.00600000000000001</v>
      </c>
      <c r="G139" s="14" t="n">
        <f aca="false">'Historical Data'!G139</f>
        <v>-9.99999999999981E-006</v>
      </c>
      <c r="H139" s="31" t="n">
        <f aca="false">$B$3 * (1 + E139)</f>
        <v>4682.33776526666</v>
      </c>
      <c r="I139" s="34" t="n">
        <f aca="false">$B$6 +F139</f>
        <v>0.215</v>
      </c>
      <c r="J139" s="35" t="n">
        <f aca="false">$B$5 + G139</f>
        <v>0.00159</v>
      </c>
      <c r="K139" s="10" t="n">
        <f aca="false">(LN(H139/$B$4) + ((J139 - $B$8) + 0.5*I139^2)*$B$7) / (I139 * SQRT($B$7))</f>
        <v>0.0169223530849802</v>
      </c>
      <c r="L139" s="10" t="n">
        <f aca="false">K139 - I139*SQRT($B$7)</f>
        <v>-0.0905776469150198</v>
      </c>
      <c r="M139" s="36" t="n">
        <f aca="false">($B$3*EXP(-$B$8*$B$7)*_xlfn.NORM.DIST(K139, 0, 1, 1) - $B$4*EXP(-J139*$B$7)*_xlfn.NORM.DIST(L139, 0, 1, 1)) * $B$2</f>
        <v>20136.5228500877</v>
      </c>
      <c r="N139" s="37" t="n">
        <f aca="false">$B$18 + $B$17*H139</f>
        <v>966.786623217078</v>
      </c>
      <c r="O139" s="37" t="n">
        <f aca="false">M139-$B$13</f>
        <v>547.634249655766</v>
      </c>
      <c r="P139" s="37" t="n">
        <f aca="false">N139-$B$19</f>
        <v>966.786623217078</v>
      </c>
      <c r="Q139" s="38" t="n">
        <f aca="false">O139+P139</f>
        <v>1514.42087287284</v>
      </c>
    </row>
    <row r="140" customFormat="false" ht="13.8" hidden="false" customHeight="false" outlineLevel="0" collapsed="false">
      <c r="D140" s="33" t="n">
        <f aca="false">'Historical Data'!A140</f>
        <v>44316</v>
      </c>
      <c r="E140" s="13" t="n">
        <f aca="false">'Historical Data'!E140</f>
        <v>-0.00719463750186988</v>
      </c>
      <c r="F140" s="13" t="n">
        <f aca="false">'Historical Data'!F140</f>
        <v>0.0076</v>
      </c>
      <c r="G140" s="14" t="n">
        <f aca="false">'Historical Data'!G140</f>
        <v>7.49999999999991E-006</v>
      </c>
      <c r="H140" s="31" t="n">
        <f aca="false">$B$3 * (1 + E140)</f>
        <v>4667.07872856746</v>
      </c>
      <c r="I140" s="34" t="n">
        <f aca="false">$B$6 +F140</f>
        <v>0.2166</v>
      </c>
      <c r="J140" s="35" t="n">
        <f aca="false">$B$5 + G140</f>
        <v>0.0016075</v>
      </c>
      <c r="K140" s="10" t="n">
        <f aca="false">(LN(H140/$B$4) + ((J140 - $B$8) + 0.5*I140^2)*$B$7) / (I140 * SQRT($B$7))</f>
        <v>-0.0125052974903264</v>
      </c>
      <c r="L140" s="10" t="n">
        <f aca="false">K140 - I140*SQRT($B$7)</f>
        <v>-0.120805297490326</v>
      </c>
      <c r="M140" s="36" t="n">
        <f aca="false">($B$3*EXP(-$B$8*$B$7)*_xlfn.NORM.DIST(K140, 0, 1, 1) - $B$4*EXP(-J140*$B$7)*_xlfn.NORM.DIST(L140, 0, 1, 1)) * $B$2</f>
        <v>20255.923526498</v>
      </c>
      <c r="N140" s="37" t="n">
        <f aca="false">$B$18 + $B$17*H140</f>
        <v>1761.53104789931</v>
      </c>
      <c r="O140" s="37" t="n">
        <f aca="false">M140-$B$13</f>
        <v>667.034926066117</v>
      </c>
      <c r="P140" s="37" t="n">
        <f aca="false">N140-$B$19</f>
        <v>1761.53104789931</v>
      </c>
      <c r="Q140" s="38" t="n">
        <f aca="false">O140+P140</f>
        <v>2428.56597396542</v>
      </c>
    </row>
    <row r="141" customFormat="false" ht="13.8" hidden="false" customHeight="false" outlineLevel="0" collapsed="false">
      <c r="D141" s="33" t="n">
        <f aca="false">'Historical Data'!A141</f>
        <v>44315</v>
      </c>
      <c r="E141" s="13" t="n">
        <f aca="false">'Historical Data'!E141</f>
        <v>0.00676279768023358</v>
      </c>
      <c r="F141" s="13" t="n">
        <f aca="false">'Historical Data'!F141</f>
        <v>0.0018</v>
      </c>
      <c r="G141" s="14" t="n">
        <f aca="false">'Historical Data'!G141</f>
        <v>-9.87E-005</v>
      </c>
      <c r="H141" s="31" t="n">
        <f aca="false">$B$3 * (1 + E141)</f>
        <v>4732.69123561501</v>
      </c>
      <c r="I141" s="34" t="n">
        <f aca="false">$B$6 +F141</f>
        <v>0.2108</v>
      </c>
      <c r="J141" s="35" t="n">
        <f aca="false">$B$5 + G141</f>
        <v>0.0015013</v>
      </c>
      <c r="K141" s="10" t="n">
        <f aca="false">(LN(H141/$B$4) + ((J141 - $B$8) + 0.5*I141^2)*$B$7) / (I141 * SQRT($B$7))</f>
        <v>0.11641306967465</v>
      </c>
      <c r="L141" s="10" t="n">
        <f aca="false">K141 - I141*SQRT($B$7)</f>
        <v>0.0110130696746497</v>
      </c>
      <c r="M141" s="36" t="n">
        <f aca="false">($B$3*EXP(-$B$8*$B$7)*_xlfn.NORM.DIST(K141, 0, 1, 1) - $B$4*EXP(-J141*$B$7)*_xlfn.NORM.DIST(L141, 0, 1, 1)) * $B$2</f>
        <v>19711.5669705208</v>
      </c>
      <c r="N141" s="37" t="n">
        <f aca="false">$B$18 + $B$17*H141</f>
        <v>-1655.79962594318</v>
      </c>
      <c r="O141" s="37" t="n">
        <f aca="false">M141-$B$13</f>
        <v>122.678370088943</v>
      </c>
      <c r="P141" s="37" t="n">
        <f aca="false">N141-$B$19</f>
        <v>-1655.79962594318</v>
      </c>
      <c r="Q141" s="38" t="n">
        <f aca="false">O141+P141</f>
        <v>-1533.12125585424</v>
      </c>
    </row>
    <row r="142" customFormat="false" ht="13.8" hidden="false" customHeight="false" outlineLevel="0" collapsed="false">
      <c r="D142" s="33" t="n">
        <f aca="false">'Historical Data'!A142</f>
        <v>44314</v>
      </c>
      <c r="E142" s="13" t="n">
        <f aca="false">'Historical Data'!E142</f>
        <v>-0.000845530630183</v>
      </c>
      <c r="F142" s="13" t="n">
        <f aca="false">'Historical Data'!F142</f>
        <v>-0.00189999999999999</v>
      </c>
      <c r="G142" s="14" t="n">
        <f aca="false">'Historical Data'!G142</f>
        <v>8.36999999999999E-005</v>
      </c>
      <c r="H142" s="31" t="n">
        <f aca="false">$B$3 * (1 + E142)</f>
        <v>4696.92524506057</v>
      </c>
      <c r="I142" s="34" t="n">
        <f aca="false">$B$6 +F142</f>
        <v>0.2071</v>
      </c>
      <c r="J142" s="35" t="n">
        <f aca="false">$B$5 + G142</f>
        <v>0.0016837</v>
      </c>
      <c r="K142" s="10" t="n">
        <f aca="false">(LN(H142/$B$4) + ((J142 - $B$8) + 0.5*I142^2)*$B$7) / (I142 * SQRT($B$7))</f>
        <v>0.0438081888669213</v>
      </c>
      <c r="L142" s="10" t="n">
        <f aca="false">K142 - I142*SQRT($B$7)</f>
        <v>-0.0597418111330787</v>
      </c>
      <c r="M142" s="36" t="n">
        <f aca="false">($B$3*EXP(-$B$8*$B$7)*_xlfn.NORM.DIST(K142, 0, 1, 1) - $B$4*EXP(-J142*$B$7)*_xlfn.NORM.DIST(L142, 0, 1, 1)) * $B$2</f>
        <v>19415.0361094744</v>
      </c>
      <c r="N142" s="37" t="n">
        <f aca="false">$B$18 + $B$17*H142</f>
        <v>207.01924963278</v>
      </c>
      <c r="O142" s="37" t="n">
        <f aca="false">M142-$B$13</f>
        <v>-173.852490957506</v>
      </c>
      <c r="P142" s="37" t="n">
        <f aca="false">N142-$B$19</f>
        <v>207.01924963278</v>
      </c>
      <c r="Q142" s="38" t="n">
        <f aca="false">O142+P142</f>
        <v>33.1667586752737</v>
      </c>
    </row>
    <row r="143" customFormat="false" ht="13.8" hidden="false" customHeight="false" outlineLevel="0" collapsed="false">
      <c r="D143" s="33" t="n">
        <f aca="false">'Historical Data'!A143</f>
        <v>44313</v>
      </c>
      <c r="E143" s="13" t="n">
        <f aca="false">'Historical Data'!E143</f>
        <v>-0.000214919214255316</v>
      </c>
      <c r="F143" s="13" t="n">
        <f aca="false">'Historical Data'!F143</f>
        <v>-0.00220000000000001</v>
      </c>
      <c r="G143" s="14" t="n">
        <f aca="false">'Historical Data'!G143</f>
        <v>-6.87000000000001E-005</v>
      </c>
      <c r="H143" s="31" t="n">
        <f aca="false">$B$3 * (1 + E143)</f>
        <v>4699.88968626571</v>
      </c>
      <c r="I143" s="34" t="n">
        <f aca="false">$B$6 +F143</f>
        <v>0.2068</v>
      </c>
      <c r="J143" s="35" t="n">
        <f aca="false">$B$5 + G143</f>
        <v>0.0015313</v>
      </c>
      <c r="K143" s="10" t="n">
        <f aca="false">(LN(H143/$B$4) + ((J143 - $B$8) + 0.5*I143^2)*$B$7) / (I143 * SQRT($B$7))</f>
        <v>0.0494551517147071</v>
      </c>
      <c r="L143" s="10" t="n">
        <f aca="false">K143 - I143*SQRT($B$7)</f>
        <v>-0.0539448482852929</v>
      </c>
      <c r="M143" s="36" t="n">
        <f aca="false">($B$3*EXP(-$B$8*$B$7)*_xlfn.NORM.DIST(K143, 0, 1, 1) - $B$4*EXP(-J143*$B$7)*_xlfn.NORM.DIST(L143, 0, 1, 1)) * $B$2</f>
        <v>19378.9623452105</v>
      </c>
      <c r="N143" s="37" t="n">
        <f aca="false">$B$18 + $B$17*H143</f>
        <v>52.6207009877253</v>
      </c>
      <c r="O143" s="37" t="n">
        <f aca="false">M143-$B$13</f>
        <v>-209.926255221399</v>
      </c>
      <c r="P143" s="37" t="n">
        <f aca="false">N143-$B$19</f>
        <v>52.6207009877253</v>
      </c>
      <c r="Q143" s="38" t="n">
        <f aca="false">O143+P143</f>
        <v>-157.305554233673</v>
      </c>
    </row>
    <row r="144" customFormat="false" ht="13.8" hidden="false" customHeight="false" outlineLevel="0" collapsed="false">
      <c r="D144" s="33" t="n">
        <f aca="false">'Historical Data'!A144</f>
        <v>44312</v>
      </c>
      <c r="E144" s="13" t="n">
        <f aca="false">'Historical Data'!E144</f>
        <v>0.00178222416791662</v>
      </c>
      <c r="F144" s="13" t="n">
        <f aca="false">'Historical Data'!F144</f>
        <v>-0.000299999999999995</v>
      </c>
      <c r="G144" s="14" t="n">
        <f aca="false">'Historical Data'!G144</f>
        <v>2.62000000000001E-005</v>
      </c>
      <c r="H144" s="31" t="n">
        <f aca="false">$B$3 * (1 + E144)</f>
        <v>4709.27805759096</v>
      </c>
      <c r="I144" s="34" t="n">
        <f aca="false">$B$6 +F144</f>
        <v>0.2087</v>
      </c>
      <c r="J144" s="35" t="n">
        <f aca="false">$B$5 + G144</f>
        <v>0.0016262</v>
      </c>
      <c r="K144" s="10" t="n">
        <f aca="false">(LN(H144/$B$4) + ((J144 - $B$8) + 0.5*I144^2)*$B$7) / (I144 * SQRT($B$7))</f>
        <v>0.0693018604779967</v>
      </c>
      <c r="L144" s="10" t="n">
        <f aca="false">K144 - I144*SQRT($B$7)</f>
        <v>-0.0350481395220033</v>
      </c>
      <c r="M144" s="36" t="n">
        <f aca="false">($B$3*EXP(-$B$8*$B$7)*_xlfn.NORM.DIST(K144, 0, 1, 1) - $B$4*EXP(-J144*$B$7)*_xlfn.NORM.DIST(L144, 0, 1, 1)) * $B$2</f>
        <v>19559.4265329285</v>
      </c>
      <c r="N144" s="37" t="n">
        <f aca="false">$B$18 + $B$17*H144</f>
        <v>-436.358774891152</v>
      </c>
      <c r="O144" s="37" t="n">
        <f aca="false">M144-$B$13</f>
        <v>-29.4620675033912</v>
      </c>
      <c r="P144" s="37" t="n">
        <f aca="false">N144-$B$19</f>
        <v>-436.358774891152</v>
      </c>
      <c r="Q144" s="38" t="n">
        <f aca="false">O144+P144</f>
        <v>-465.820842394543</v>
      </c>
    </row>
    <row r="145" customFormat="false" ht="13.8" hidden="false" customHeight="false" outlineLevel="0" collapsed="false">
      <c r="D145" s="33" t="n">
        <f aca="false">'Historical Data'!A145</f>
        <v>44309</v>
      </c>
      <c r="E145" s="13" t="n">
        <f aca="false">'Historical Data'!E145</f>
        <v>0.0109287106588183</v>
      </c>
      <c r="F145" s="13" t="n">
        <f aca="false">'Historical Data'!F145</f>
        <v>-0.00950000000000001</v>
      </c>
      <c r="G145" s="14" t="n">
        <f aca="false">'Historical Data'!G145</f>
        <v>5.63E-005</v>
      </c>
      <c r="H145" s="31" t="n">
        <f aca="false">$B$3 * (1 + E145)</f>
        <v>4752.27477593604</v>
      </c>
      <c r="I145" s="34" t="n">
        <f aca="false">$B$6 +F145</f>
        <v>0.1995</v>
      </c>
      <c r="J145" s="35" t="n">
        <f aca="false">$B$5 + G145</f>
        <v>0.0016563</v>
      </c>
      <c r="K145" s="10" t="n">
        <f aca="false">(LN(H145/$B$4) + ((J145 - $B$8) + 0.5*I145^2)*$B$7) / (I145 * SQRT($B$7))</f>
        <v>0.158982758010445</v>
      </c>
      <c r="L145" s="10" t="n">
        <f aca="false">K145 - I145*SQRT($B$7)</f>
        <v>0.0592327580104451</v>
      </c>
      <c r="M145" s="36" t="n">
        <f aca="false">($B$3*EXP(-$B$8*$B$7)*_xlfn.NORM.DIST(K145, 0, 1, 1) - $B$4*EXP(-J145*$B$7)*_xlfn.NORM.DIST(L145, 0, 1, 1)) * $B$2</f>
        <v>18591.8244218964</v>
      </c>
      <c r="N145" s="37" t="n">
        <f aca="false">$B$18 + $B$17*H145</f>
        <v>-2675.77944462289</v>
      </c>
      <c r="O145" s="37" t="n">
        <f aca="false">M145-$B$13</f>
        <v>-997.064178535446</v>
      </c>
      <c r="P145" s="37" t="n">
        <f aca="false">N145-$B$19</f>
        <v>-2675.77944462289</v>
      </c>
      <c r="Q145" s="38" t="n">
        <f aca="false">O145+P145</f>
        <v>-3672.84362315834</v>
      </c>
    </row>
    <row r="146" customFormat="false" ht="13.8" hidden="false" customHeight="false" outlineLevel="0" collapsed="false">
      <c r="D146" s="33" t="n">
        <f aca="false">'Historical Data'!A146</f>
        <v>44308</v>
      </c>
      <c r="E146" s="13" t="n">
        <f aca="false">'Historical Data'!E146</f>
        <v>-0.00921067134388598</v>
      </c>
      <c r="F146" s="13" t="n">
        <f aca="false">'Historical Data'!F146</f>
        <v>0.0103</v>
      </c>
      <c r="G146" s="14" t="n">
        <f aca="false">'Historical Data'!G146</f>
        <v>2.87E-005</v>
      </c>
      <c r="H146" s="31" t="n">
        <f aca="false">$B$3 * (1 + E146)</f>
        <v>4657.60155507953</v>
      </c>
      <c r="I146" s="34" t="n">
        <f aca="false">$B$6 +F146</f>
        <v>0.2193</v>
      </c>
      <c r="J146" s="35" t="n">
        <f aca="false">$B$5 + G146</f>
        <v>0.0016287</v>
      </c>
      <c r="K146" s="10" t="n">
        <f aca="false">(LN(H146/$B$4) + ((J146 - $B$8) + 0.5*I146^2)*$B$7) / (I146 * SQRT($B$7))</f>
        <v>-0.0294994583382861</v>
      </c>
      <c r="L146" s="10" t="n">
        <f aca="false">K146 - I146*SQRT($B$7)</f>
        <v>-0.139149458338286</v>
      </c>
      <c r="M146" s="36" t="n">
        <f aca="false">($B$3*EXP(-$B$8*$B$7)*_xlfn.NORM.DIST(K146, 0, 1, 1) - $B$4*EXP(-J146*$B$7)*_xlfn.NORM.DIST(L146, 0, 1, 1)) * $B$2</f>
        <v>20481.9589483012</v>
      </c>
      <c r="N146" s="37" t="n">
        <f aca="false">$B$18 + $B$17*H146</f>
        <v>2255.13565346893</v>
      </c>
      <c r="O146" s="37" t="n">
        <f aca="false">M146-$B$13</f>
        <v>893.070347869343</v>
      </c>
      <c r="P146" s="37" t="n">
        <f aca="false">N146-$B$19</f>
        <v>2255.13565346893</v>
      </c>
      <c r="Q146" s="38" t="n">
        <f aca="false">O146+P146</f>
        <v>3148.20600133827</v>
      </c>
    </row>
    <row r="147" customFormat="false" ht="13.8" hidden="false" customHeight="false" outlineLevel="0" collapsed="false">
      <c r="D147" s="33" t="n">
        <f aca="false">'Historical Data'!A147</f>
        <v>44307</v>
      </c>
      <c r="E147" s="13" t="n">
        <f aca="false">'Historical Data'!E147</f>
        <v>0.00930606006374957</v>
      </c>
      <c r="F147" s="13" t="n">
        <f aca="false">'Historical Data'!F147</f>
        <v>-0.0086</v>
      </c>
      <c r="G147" s="14" t="n">
        <f aca="false">'Historical Data'!G147</f>
        <v>-0.0001087</v>
      </c>
      <c r="H147" s="31" t="n">
        <f aca="false">$B$3 * (1 + E147)</f>
        <v>4744.64685775368</v>
      </c>
      <c r="I147" s="34" t="n">
        <f aca="false">$B$6 +F147</f>
        <v>0.2004</v>
      </c>
      <c r="J147" s="35" t="n">
        <f aca="false">$B$5 + G147</f>
        <v>0.0014913</v>
      </c>
      <c r="K147" s="10" t="n">
        <f aca="false">(LN(H147/$B$4) + ((J147 - $B$8) + 0.5*I147^2)*$B$7) / (I147 * SQRT($B$7))</f>
        <v>0.142274156378379</v>
      </c>
      <c r="L147" s="10" t="n">
        <f aca="false">K147 - I147*SQRT($B$7)</f>
        <v>0.0420741563783793</v>
      </c>
      <c r="M147" s="36" t="n">
        <f aca="false">($B$3*EXP(-$B$8*$B$7)*_xlfn.NORM.DIST(K147, 0, 1, 1) - $B$4*EXP(-J147*$B$7)*_xlfn.NORM.DIST(L147, 0, 1, 1)) * $B$2</f>
        <v>18697.3680481534</v>
      </c>
      <c r="N147" s="37" t="n">
        <f aca="false">$B$18 + $B$17*H147</f>
        <v>-2278.49057463289</v>
      </c>
      <c r="O147" s="37" t="n">
        <f aca="false">M147-$B$13</f>
        <v>-891.52055227846</v>
      </c>
      <c r="P147" s="37" t="n">
        <f aca="false">N147-$B$19</f>
        <v>-2278.49057463289</v>
      </c>
      <c r="Q147" s="38" t="n">
        <f aca="false">O147+P147</f>
        <v>-3170.01112691135</v>
      </c>
    </row>
    <row r="148" customFormat="false" ht="13.8" hidden="false" customHeight="false" outlineLevel="0" collapsed="false">
      <c r="D148" s="33" t="n">
        <f aca="false">'Historical Data'!A148</f>
        <v>44306</v>
      </c>
      <c r="E148" s="13" t="n">
        <f aca="false">'Historical Data'!E148</f>
        <v>-0.00680236161085324</v>
      </c>
      <c r="F148" s="13" t="n">
        <f aca="false">'Historical Data'!F148</f>
        <v>0.0098</v>
      </c>
      <c r="G148" s="14" t="n">
        <f aca="false">'Historical Data'!G148</f>
        <v>-2.25000000000002E-005</v>
      </c>
      <c r="H148" s="31" t="n">
        <f aca="false">$B$3 * (1 + E148)</f>
        <v>4668.92277830354</v>
      </c>
      <c r="I148" s="34" t="n">
        <f aca="false">$B$6 +F148</f>
        <v>0.2188</v>
      </c>
      <c r="J148" s="35" t="n">
        <f aca="false">$B$5 + G148</f>
        <v>0.0015775</v>
      </c>
      <c r="K148" s="10" t="n">
        <f aca="false">(LN(H148/$B$4) + ((J148 - $B$8) + 0.5*I148^2)*$B$7) / (I148 * SQRT($B$7))</f>
        <v>-0.00774267029897717</v>
      </c>
      <c r="L148" s="10" t="n">
        <f aca="false">K148 - I148*SQRT($B$7)</f>
        <v>-0.117142670298977</v>
      </c>
      <c r="M148" s="36" t="n">
        <f aca="false">($B$3*EXP(-$B$8*$B$7)*_xlfn.NORM.DIST(K148, 0, 1, 1) - $B$4*EXP(-J148*$B$7)*_xlfn.NORM.DIST(L148, 0, 1, 1)) * $B$2</f>
        <v>20465.4169667007</v>
      </c>
      <c r="N148" s="37" t="n">
        <f aca="false">$B$18 + $B$17*H148</f>
        <v>1665.48643673043</v>
      </c>
      <c r="O148" s="37" t="n">
        <f aca="false">M148-$B$13</f>
        <v>876.528366268802</v>
      </c>
      <c r="P148" s="37" t="n">
        <f aca="false">N148-$B$19</f>
        <v>1665.48643673043</v>
      </c>
      <c r="Q148" s="38" t="n">
        <f aca="false">O148+P148</f>
        <v>2542.01480299923</v>
      </c>
    </row>
    <row r="149" customFormat="false" ht="13.8" hidden="false" customHeight="false" outlineLevel="0" collapsed="false">
      <c r="D149" s="33" t="n">
        <f aca="false">'Historical Data'!A149</f>
        <v>44305</v>
      </c>
      <c r="E149" s="13" t="n">
        <f aca="false">'Historical Data'!E149</f>
        <v>-0.00530645303872679</v>
      </c>
      <c r="F149" s="13" t="n">
        <f aca="false">'Historical Data'!F149</f>
        <v>0.00839999999999999</v>
      </c>
      <c r="G149" s="14" t="n">
        <f aca="false">'Historical Data'!G149</f>
        <v>-2.24999999999997E-005</v>
      </c>
      <c r="H149" s="31" t="n">
        <f aca="false">$B$3 * (1 + E149)</f>
        <v>4675.95489491025</v>
      </c>
      <c r="I149" s="34" t="n">
        <f aca="false">$B$6 +F149</f>
        <v>0.2174</v>
      </c>
      <c r="J149" s="35" t="n">
        <f aca="false">$B$5 + G149</f>
        <v>0.0015775</v>
      </c>
      <c r="K149" s="10" t="n">
        <f aca="false">(LN(H149/$B$4) + ((J149 - $B$8) + 0.5*I149^2)*$B$7) / (I149 * SQRT($B$7))</f>
        <v>0.00535085311061752</v>
      </c>
      <c r="L149" s="10" t="n">
        <f aca="false">K149 - I149*SQRT($B$7)</f>
        <v>-0.103349146889382</v>
      </c>
      <c r="M149" s="36" t="n">
        <f aca="false">($B$3*EXP(-$B$8*$B$7)*_xlfn.NORM.DIST(K149, 0, 1, 1) - $B$4*EXP(-J149*$B$7)*_xlfn.NORM.DIST(L149, 0, 1, 1)) * $B$2</f>
        <v>20349.7988443067</v>
      </c>
      <c r="N149" s="37" t="n">
        <f aca="false">$B$18 + $B$17*H149</f>
        <v>1299.22901320705</v>
      </c>
      <c r="O149" s="37" t="n">
        <f aca="false">M149-$B$13</f>
        <v>760.910243874787</v>
      </c>
      <c r="P149" s="37" t="n">
        <f aca="false">N149-$B$19</f>
        <v>1299.22901320705</v>
      </c>
      <c r="Q149" s="38" t="n">
        <f aca="false">O149+P149</f>
        <v>2060.13925708184</v>
      </c>
    </row>
    <row r="150" customFormat="false" ht="13.8" hidden="false" customHeight="false" outlineLevel="0" collapsed="false">
      <c r="D150" s="33" t="n">
        <f aca="false">'Historical Data'!A150</f>
        <v>44302</v>
      </c>
      <c r="E150" s="13" t="n">
        <f aca="false">'Historical Data'!E150</f>
        <v>0.00360874923868582</v>
      </c>
      <c r="F150" s="13" t="n">
        <f aca="false">'Historical Data'!F150</f>
        <v>-0.0023</v>
      </c>
      <c r="G150" s="14" t="n">
        <f aca="false">'Historical Data'!G150</f>
        <v>-1.5E-005</v>
      </c>
      <c r="H150" s="31" t="n">
        <f aca="false">$B$3 * (1 + E150)</f>
        <v>4717.86436929614</v>
      </c>
      <c r="I150" s="34" t="n">
        <f aca="false">$B$6 +F150</f>
        <v>0.2067</v>
      </c>
      <c r="J150" s="35" t="n">
        <f aca="false">$B$5 + G150</f>
        <v>0.001585</v>
      </c>
      <c r="K150" s="10" t="n">
        <f aca="false">(LN(H150/$B$4) + ((J150 - $B$8) + 0.5*I150^2)*$B$7) / (I150 * SQRT($B$7))</f>
        <v>0.0864936098358951</v>
      </c>
      <c r="L150" s="10" t="n">
        <f aca="false">K150 - I150*SQRT($B$7)</f>
        <v>-0.0168563901641049</v>
      </c>
      <c r="M150" s="36" t="n">
        <f aca="false">($B$3*EXP(-$B$8*$B$7)*_xlfn.NORM.DIST(K150, 0, 1, 1) - $B$4*EXP(-J150*$B$7)*_xlfn.NORM.DIST(L150, 0, 1, 1)) * $B$2</f>
        <v>19360.9108160862</v>
      </c>
      <c r="N150" s="37" t="n">
        <f aca="false">$B$18 + $B$17*H150</f>
        <v>-883.56415821868</v>
      </c>
      <c r="O150" s="37" t="n">
        <f aca="false">M150-$B$13</f>
        <v>-227.977784345647</v>
      </c>
      <c r="P150" s="37" t="n">
        <f aca="false">N150-$B$19</f>
        <v>-883.56415821868</v>
      </c>
      <c r="Q150" s="38" t="n">
        <f aca="false">O150+P150</f>
        <v>-1111.54194256433</v>
      </c>
    </row>
    <row r="151" customFormat="false" ht="13.8" hidden="false" customHeight="false" outlineLevel="0" collapsed="false">
      <c r="D151" s="33" t="n">
        <f aca="false">'Historical Data'!A151</f>
        <v>44301</v>
      </c>
      <c r="E151" s="13" t="n">
        <f aca="false">'Historical Data'!E151</f>
        <v>0.0110942477683009</v>
      </c>
      <c r="F151" s="13" t="n">
        <f aca="false">'Historical Data'!F151</f>
        <v>-0.003</v>
      </c>
      <c r="G151" s="14" t="n">
        <f aca="false">'Historical Data'!G151</f>
        <v>6.12E-005</v>
      </c>
      <c r="H151" s="31" t="n">
        <f aca="false">$B$3 * (1 + E151)</f>
        <v>4753.05294933401</v>
      </c>
      <c r="I151" s="34" t="n">
        <f aca="false">$B$6 +F151</f>
        <v>0.206</v>
      </c>
      <c r="J151" s="35" t="n">
        <f aca="false">$B$5 + G151</f>
        <v>0.0016612</v>
      </c>
      <c r="K151" s="10" t="n">
        <f aca="false">(LN(H151/$B$4) + ((J151 - $B$8) + 0.5*I151^2)*$B$7) / (I151 * SQRT($B$7))</f>
        <v>0.158766582681109</v>
      </c>
      <c r="L151" s="10" t="n">
        <f aca="false">K151 - I151*SQRT($B$7)</f>
        <v>0.0557665826811092</v>
      </c>
      <c r="M151" s="36" t="n">
        <f aca="false">($B$3*EXP(-$B$8*$B$7)*_xlfn.NORM.DIST(K151, 0, 1, 1) - $B$4*EXP(-J151*$B$7)*_xlfn.NORM.DIST(L151, 0, 1, 1)) * $B$2</f>
        <v>19201.0514564842</v>
      </c>
      <c r="N151" s="37" t="n">
        <f aca="false">$B$18 + $B$17*H151</f>
        <v>-2716.30945851971</v>
      </c>
      <c r="O151" s="37" t="n">
        <f aca="false">M151-$B$13</f>
        <v>-387.837143947672</v>
      </c>
      <c r="P151" s="37" t="n">
        <f aca="false">N151-$B$19</f>
        <v>-2716.30945851971</v>
      </c>
      <c r="Q151" s="38" t="n">
        <f aca="false">O151+P151</f>
        <v>-3104.14660246738</v>
      </c>
    </row>
    <row r="152" customFormat="false" ht="13.8" hidden="false" customHeight="false" outlineLevel="0" collapsed="false">
      <c r="D152" s="33" t="n">
        <f aca="false">'Historical Data'!A152</f>
        <v>44300</v>
      </c>
      <c r="E152" s="13" t="n">
        <f aca="false">'Historical Data'!E152</f>
        <v>-0.00408780202772374</v>
      </c>
      <c r="F152" s="13" t="n">
        <f aca="false">'Historical Data'!F152</f>
        <v>0.0028</v>
      </c>
      <c r="G152" s="14" t="n">
        <f aca="false">'Historical Data'!G152</f>
        <v>-1.20000000000003E-006</v>
      </c>
      <c r="H152" s="31" t="n">
        <f aca="false">$B$3 * (1 + E152)</f>
        <v>4681.68365144787</v>
      </c>
      <c r="I152" s="34" t="n">
        <f aca="false">$B$6 +F152</f>
        <v>0.2118</v>
      </c>
      <c r="J152" s="35" t="n">
        <f aca="false">$B$5 + G152</f>
        <v>0.0015988</v>
      </c>
      <c r="K152" s="10" t="n">
        <f aca="false">(LN(H152/$B$4) + ((J152 - $B$8) + 0.5*I152^2)*$B$7) / (I152 * SQRT($B$7))</f>
        <v>0.0142674699745318</v>
      </c>
      <c r="L152" s="10" t="n">
        <f aca="false">K152 - I152*SQRT($B$7)</f>
        <v>-0.0916325300254682</v>
      </c>
      <c r="M152" s="36" t="n">
        <f aca="false">($B$3*EXP(-$B$8*$B$7)*_xlfn.NORM.DIST(K152, 0, 1, 1) - $B$4*EXP(-J152*$B$7)*_xlfn.NORM.DIST(L152, 0, 1, 1)) * $B$2</f>
        <v>19836.1820109799</v>
      </c>
      <c r="N152" s="37" t="n">
        <f aca="false">$B$18 + $B$17*H152</f>
        <v>1000.85517687717</v>
      </c>
      <c r="O152" s="37" t="n">
        <f aca="false">M152-$B$13</f>
        <v>247.293410548038</v>
      </c>
      <c r="P152" s="37" t="n">
        <f aca="false">N152-$B$19</f>
        <v>1000.85517687717</v>
      </c>
      <c r="Q152" s="38" t="n">
        <f aca="false">O152+P152</f>
        <v>1248.14858742521</v>
      </c>
    </row>
    <row r="153" customFormat="false" ht="13.8" hidden="false" customHeight="false" outlineLevel="0" collapsed="false">
      <c r="D153" s="33" t="n">
        <f aca="false">'Historical Data'!A153</f>
        <v>44299</v>
      </c>
      <c r="E153" s="13" t="n">
        <f aca="false">'Historical Data'!E153</f>
        <v>0.00329458162447116</v>
      </c>
      <c r="F153" s="13" t="n">
        <f aca="false">'Historical Data'!F153</f>
        <v>-0.000399999999999984</v>
      </c>
      <c r="G153" s="14" t="n">
        <f aca="false">'Historical Data'!G153</f>
        <v>-2E-005</v>
      </c>
      <c r="H153" s="31" t="n">
        <f aca="false">$B$3 * (1 + E153)</f>
        <v>4716.38749875848</v>
      </c>
      <c r="I153" s="34" t="n">
        <f aca="false">$B$6 +F153</f>
        <v>0.2086</v>
      </c>
      <c r="J153" s="35" t="n">
        <f aca="false">$B$5 + G153</f>
        <v>0.00158</v>
      </c>
      <c r="K153" s="10" t="n">
        <f aca="false">(LN(H153/$B$4) + ((J153 - $B$8) + 0.5*I153^2)*$B$7) / (I153 * SQRT($B$7))</f>
        <v>0.0836376930119408</v>
      </c>
      <c r="L153" s="10" t="n">
        <f aca="false">K153 - I153*SQRT($B$7)</f>
        <v>-0.0206623069880593</v>
      </c>
      <c r="M153" s="36" t="n">
        <f aca="false">($B$3*EXP(-$B$8*$B$7)*_xlfn.NORM.DIST(K153, 0, 1, 1) - $B$4*EXP(-J153*$B$7)*_xlfn.NORM.DIST(L153, 0, 1, 1)) * $B$2</f>
        <v>19540.5948622054</v>
      </c>
      <c r="N153" s="37" t="n">
        <f aca="false">$B$18 + $B$17*H153</f>
        <v>-806.643534137227</v>
      </c>
      <c r="O153" s="37" t="n">
        <f aca="false">M153-$B$13</f>
        <v>-48.2937382265372</v>
      </c>
      <c r="P153" s="37" t="n">
        <f aca="false">N153-$B$19</f>
        <v>-806.643534137227</v>
      </c>
      <c r="Q153" s="38" t="n">
        <f aca="false">O153+P153</f>
        <v>-854.937272363764</v>
      </c>
    </row>
    <row r="154" customFormat="false" ht="13.8" hidden="false" customHeight="false" outlineLevel="0" collapsed="false">
      <c r="D154" s="33" t="n">
        <f aca="false">'Historical Data'!A154</f>
        <v>44298</v>
      </c>
      <c r="E154" s="13" t="n">
        <f aca="false">'Historical Data'!E154</f>
        <v>-0.000196182910288778</v>
      </c>
      <c r="F154" s="13" t="n">
        <f aca="false">'Historical Data'!F154</f>
        <v>0.000799999999999995</v>
      </c>
      <c r="G154" s="14" t="n">
        <f aca="false">'Historical Data'!G154</f>
        <v>-1.74999999999999E-005</v>
      </c>
      <c r="H154" s="31" t="n">
        <f aca="false">$B$3 * (1 + E154)</f>
        <v>4699.97776375702</v>
      </c>
      <c r="I154" s="34" t="n">
        <f aca="false">$B$6 +F154</f>
        <v>0.2098</v>
      </c>
      <c r="J154" s="35" t="n">
        <f aca="false">$B$5 + G154</f>
        <v>0.0015825</v>
      </c>
      <c r="K154" s="10" t="n">
        <f aca="false">(LN(H154/$B$4) + ((J154 - $B$8) + 0.5*I154^2)*$B$7) / (I154 * SQRT($B$7))</f>
        <v>0.0505379203367675</v>
      </c>
      <c r="L154" s="10" t="n">
        <f aca="false">K154 - I154*SQRT($B$7)</f>
        <v>-0.0543620796632325</v>
      </c>
      <c r="M154" s="36" t="n">
        <f aca="false">($B$3*EXP(-$B$8*$B$7)*_xlfn.NORM.DIST(K154, 0, 1, 1) - $B$4*EXP(-J154*$B$7)*_xlfn.NORM.DIST(L154, 0, 1, 1)) * $B$2</f>
        <v>19662.7817346965</v>
      </c>
      <c r="N154" s="37" t="n">
        <f aca="false">$B$18 + $B$17*H154</f>
        <v>48.0333147362981</v>
      </c>
      <c r="O154" s="37" t="n">
        <f aca="false">M154-$B$13</f>
        <v>73.8931342645628</v>
      </c>
      <c r="P154" s="37" t="n">
        <f aca="false">N154-$B$19</f>
        <v>48.0333147362981</v>
      </c>
      <c r="Q154" s="38" t="n">
        <f aca="false">O154+P154</f>
        <v>121.926449000861</v>
      </c>
    </row>
    <row r="155" customFormat="false" ht="13.8" hidden="false" customHeight="false" outlineLevel="0" collapsed="false">
      <c r="D155" s="33" t="n">
        <f aca="false">'Historical Data'!A155</f>
        <v>44295</v>
      </c>
      <c r="E155" s="13" t="n">
        <f aca="false">'Historical Data'!E155</f>
        <v>0.00771996280359377</v>
      </c>
      <c r="F155" s="13" t="n">
        <f aca="false">'Historical Data'!F155</f>
        <v>0.0015</v>
      </c>
      <c r="G155" s="14" t="n">
        <f aca="false">'Historical Data'!G155</f>
        <v>-2.4999999999999E-006</v>
      </c>
      <c r="H155" s="31" t="n">
        <f aca="false">$B$3 * (1 + E155)</f>
        <v>4737.19077314341</v>
      </c>
      <c r="I155" s="34" t="n">
        <f aca="false">$B$6 +F155</f>
        <v>0.2105</v>
      </c>
      <c r="J155" s="35" t="n">
        <f aca="false">$B$5 + G155</f>
        <v>0.0015975</v>
      </c>
      <c r="K155" s="10" t="n">
        <f aca="false">(LN(H155/$B$4) + ((J155 - $B$8) + 0.5*I155^2)*$B$7) / (I155 * SQRT($B$7))</f>
        <v>0.125686200689365</v>
      </c>
      <c r="L155" s="10" t="n">
        <f aca="false">K155 - I155*SQRT($B$7)</f>
        <v>0.020436200689365</v>
      </c>
      <c r="M155" s="36" t="n">
        <f aca="false">($B$3*EXP(-$B$8*$B$7)*_xlfn.NORM.DIST(K155, 0, 1, 1) - $B$4*EXP(-J155*$B$7)*_xlfn.NORM.DIST(L155, 0, 1, 1)) * $B$2</f>
        <v>19676.6617759444</v>
      </c>
      <c r="N155" s="37" t="n">
        <f aca="false">$B$18 + $B$17*H155</f>
        <v>-1890.15140285026</v>
      </c>
      <c r="O155" s="37" t="n">
        <f aca="false">M155-$B$13</f>
        <v>87.7731755124842</v>
      </c>
      <c r="P155" s="37" t="n">
        <f aca="false">N155-$B$19</f>
        <v>-1890.15140285026</v>
      </c>
      <c r="Q155" s="38" t="n">
        <f aca="false">O155+P155</f>
        <v>-1802.37822733777</v>
      </c>
    </row>
    <row r="156" customFormat="false" ht="13.8" hidden="false" customHeight="false" outlineLevel="0" collapsed="false">
      <c r="D156" s="33" t="n">
        <f aca="false">'Historical Data'!A156</f>
        <v>44294</v>
      </c>
      <c r="E156" s="13" t="n">
        <f aca="false">'Historical Data'!E156</f>
        <v>0.00422063995882316</v>
      </c>
      <c r="F156" s="13" t="n">
        <f aca="false">'Historical Data'!F156</f>
        <v>-0.000700000000000006</v>
      </c>
      <c r="G156" s="14" t="n">
        <f aca="false">'Historical Data'!G156</f>
        <v>-5.88000000000001E-005</v>
      </c>
      <c r="H156" s="31" t="n">
        <f aca="false">$B$3 * (1 + E156)</f>
        <v>4720.74080638243</v>
      </c>
      <c r="I156" s="34" t="n">
        <f aca="false">$B$6 +F156</f>
        <v>0.2083</v>
      </c>
      <c r="J156" s="35" t="n">
        <f aca="false">$B$5 + G156</f>
        <v>0.0015412</v>
      </c>
      <c r="K156" s="10" t="n">
        <f aca="false">(LN(H156/$B$4) + ((J156 - $B$8) + 0.5*I156^2)*$B$7) / (I156 * SQRT($B$7))</f>
        <v>0.0923732049045339</v>
      </c>
      <c r="L156" s="10" t="n">
        <f aca="false">K156 - I156*SQRT($B$7)</f>
        <v>-0.0117767950954661</v>
      </c>
      <c r="M156" s="36" t="n">
        <f aca="false">($B$3*EXP(-$B$8*$B$7)*_xlfn.NORM.DIST(K156, 0, 1, 1) - $B$4*EXP(-J156*$B$7)*_xlfn.NORM.DIST(L156, 0, 1, 1)) * $B$2</f>
        <v>19504.0848751257</v>
      </c>
      <c r="N156" s="37" t="n">
        <f aca="false">$B$18 + $B$17*H156</f>
        <v>-1033.37914210957</v>
      </c>
      <c r="O156" s="37" t="n">
        <f aca="false">M156-$B$13</f>
        <v>-84.8037253062103</v>
      </c>
      <c r="P156" s="37" t="n">
        <f aca="false">N156-$B$19</f>
        <v>-1033.37914210957</v>
      </c>
      <c r="Q156" s="38" t="n">
        <f aca="false">O156+P156</f>
        <v>-1118.18286741578</v>
      </c>
    </row>
    <row r="157" customFormat="false" ht="13.8" hidden="false" customHeight="false" outlineLevel="0" collapsed="false">
      <c r="D157" s="33" t="n">
        <f aca="false">'Historical Data'!A157</f>
        <v>44293</v>
      </c>
      <c r="E157" s="13" t="n">
        <f aca="false">'Historical Data'!E157</f>
        <v>0.00147523036667208</v>
      </c>
      <c r="F157" s="13" t="n">
        <f aca="false">'Historical Data'!F157</f>
        <v>-0.005</v>
      </c>
      <c r="G157" s="14" t="n">
        <f aca="false">'Historical Data'!G157</f>
        <v>-3.75E-005</v>
      </c>
      <c r="H157" s="31" t="n">
        <f aca="false">$B$3 * (1 + E157)</f>
        <v>4707.83491043069</v>
      </c>
      <c r="I157" s="34" t="n">
        <f aca="false">$B$6 +F157</f>
        <v>0.204</v>
      </c>
      <c r="J157" s="35" t="n">
        <f aca="false">$B$5 + G157</f>
        <v>0.0015625</v>
      </c>
      <c r="K157" s="10" t="n">
        <f aca="false">(LN(H157/$B$4) + ((J157 - $B$8) + 0.5*I157^2)*$B$7) / (I157 * SQRT($B$7))</f>
        <v>0.0653604733662302</v>
      </c>
      <c r="L157" s="10" t="n">
        <f aca="false">K157 - I157*SQRT($B$7)</f>
        <v>-0.0366395266337698</v>
      </c>
      <c r="M157" s="36" t="n">
        <f aca="false">($B$3*EXP(-$B$8*$B$7)*_xlfn.NORM.DIST(K157, 0, 1, 1) - $B$4*EXP(-J157*$B$7)*_xlfn.NORM.DIST(L157, 0, 1, 1)) * $B$2</f>
        <v>19116.5571399919</v>
      </c>
      <c r="N157" s="37" t="n">
        <f aca="false">$B$18 + $B$17*H157</f>
        <v>-361.19458319078</v>
      </c>
      <c r="O157" s="37" t="n">
        <f aca="false">M157-$B$13</f>
        <v>-472.33146044</v>
      </c>
      <c r="P157" s="37" t="n">
        <f aca="false">N157-$B$19</f>
        <v>-361.19458319078</v>
      </c>
      <c r="Q157" s="38" t="n">
        <f aca="false">O157+P157</f>
        <v>-833.52604363078</v>
      </c>
    </row>
    <row r="158" customFormat="false" ht="13.8" hidden="false" customHeight="false" outlineLevel="0" collapsed="false">
      <c r="D158" s="33" t="n">
        <f aca="false">'Historical Data'!A158</f>
        <v>44292</v>
      </c>
      <c r="E158" s="13" t="n">
        <f aca="false">'Historical Data'!E158</f>
        <v>0.0134506837285784</v>
      </c>
      <c r="F158" s="13" t="n">
        <f aca="false">'Historical Data'!F158</f>
        <v>0.00190000000000001</v>
      </c>
      <c r="G158" s="14" t="n">
        <f aca="false">'Historical Data'!G158</f>
        <v>-2.36999999999998E-005</v>
      </c>
      <c r="H158" s="31" t="n">
        <f aca="false">$B$3 * (1 + E158)</f>
        <v>4764.13031913967</v>
      </c>
      <c r="I158" s="34" t="n">
        <f aca="false">$B$6 +F158</f>
        <v>0.2109</v>
      </c>
      <c r="J158" s="35" t="n">
        <f aca="false">$B$5 + G158</f>
        <v>0.0015763</v>
      </c>
      <c r="K158" s="10" t="n">
        <f aca="false">(LN(H158/$B$4) + ((J158 - $B$8) + 0.5*I158^2)*$B$7) / (I158 * SQRT($B$7))</f>
        <v>0.179373661508626</v>
      </c>
      <c r="L158" s="10" t="n">
        <f aca="false">K158 - I158*SQRT($B$7)</f>
        <v>0.0739236615086259</v>
      </c>
      <c r="M158" s="36" t="n">
        <f aca="false">($B$3*EXP(-$B$8*$B$7)*_xlfn.NORM.DIST(K158, 0, 1, 1) - $B$4*EXP(-J158*$B$7)*_xlfn.NORM.DIST(L158, 0, 1, 1)) * $B$2</f>
        <v>19607.5815257759</v>
      </c>
      <c r="N158" s="37" t="n">
        <f aca="false">$B$18 + $B$17*H158</f>
        <v>-3293.25792956309</v>
      </c>
      <c r="O158" s="37" t="n">
        <f aca="false">M158-$B$13</f>
        <v>18.6929253440212</v>
      </c>
      <c r="P158" s="37" t="n">
        <f aca="false">N158-$B$19</f>
        <v>-3293.25792956309</v>
      </c>
      <c r="Q158" s="38" t="n">
        <f aca="false">O158+P158</f>
        <v>-3274.56500421906</v>
      </c>
    </row>
    <row r="159" customFormat="false" ht="13.8" hidden="false" customHeight="false" outlineLevel="0" collapsed="false">
      <c r="D159" s="33" t="n">
        <f aca="false">'Historical Data'!A159</f>
        <v>44287</v>
      </c>
      <c r="E159" s="13" t="n">
        <f aca="false">'Historical Data'!E159</f>
        <v>0.0118251449196933</v>
      </c>
      <c r="F159" s="13" t="n">
        <f aca="false">'Historical Data'!F159</f>
        <v>-0.0118</v>
      </c>
      <c r="G159" s="14" t="n">
        <f aca="false">'Historical Data'!G159</f>
        <v>5.49999999999997E-005</v>
      </c>
      <c r="H159" s="31" t="n">
        <f aca="false">$B$3 * (1 + E159)</f>
        <v>4756.48882375299</v>
      </c>
      <c r="I159" s="34" t="n">
        <f aca="false">$B$6 +F159</f>
        <v>0.1972</v>
      </c>
      <c r="J159" s="35" t="n">
        <f aca="false">$B$5 + G159</f>
        <v>0.001655</v>
      </c>
      <c r="K159" s="10" t="n">
        <f aca="false">(LN(H159/$B$4) + ((J159 - $B$8) + 0.5*I159^2)*$B$7) / (I159 * SQRT($B$7))</f>
        <v>0.168666371570877</v>
      </c>
      <c r="L159" s="10" t="n">
        <f aca="false">K159 - I159*SQRT($B$7)</f>
        <v>0.0700663715708768</v>
      </c>
      <c r="M159" s="36" t="n">
        <f aca="false">($B$3*EXP(-$B$8*$B$7)*_xlfn.NORM.DIST(K159, 0, 1, 1) - $B$4*EXP(-J159*$B$7)*_xlfn.NORM.DIST(L159, 0, 1, 1)) * $B$2</f>
        <v>18356.1399223755</v>
      </c>
      <c r="N159" s="37" t="n">
        <f aca="false">$B$18 + $B$17*H159</f>
        <v>-2895.26191090723</v>
      </c>
      <c r="O159" s="37" t="n">
        <f aca="false">M159-$B$13</f>
        <v>-1232.74867805635</v>
      </c>
      <c r="P159" s="37" t="n">
        <f aca="false">N159-$B$19</f>
        <v>-2895.26191090723</v>
      </c>
      <c r="Q159" s="38" t="n">
        <f aca="false">O159+P159</f>
        <v>-4128.01058896357</v>
      </c>
    </row>
    <row r="160" customFormat="false" ht="13.8" hidden="false" customHeight="false" outlineLevel="0" collapsed="false">
      <c r="D160" s="33" t="n">
        <f aca="false">'Historical Data'!A160</f>
        <v>44286</v>
      </c>
      <c r="E160" s="13" t="n">
        <f aca="false">'Historical Data'!E160</f>
        <v>0.0036225385557842</v>
      </c>
      <c r="F160" s="13" t="n">
        <f aca="false">'Historical Data'!F160</f>
        <v>-0.00160000000000002</v>
      </c>
      <c r="G160" s="14" t="n">
        <f aca="false">'Historical Data'!G160</f>
        <v>-7.37999999999999E-005</v>
      </c>
      <c r="H160" s="31" t="n">
        <f aca="false">$B$3 * (1 + E160)</f>
        <v>4717.92919149689</v>
      </c>
      <c r="I160" s="34" t="n">
        <f aca="false">$B$6 +F160</f>
        <v>0.2074</v>
      </c>
      <c r="J160" s="35" t="n">
        <f aca="false">$B$5 + G160</f>
        <v>0.0015262</v>
      </c>
      <c r="K160" s="10" t="n">
        <f aca="false">(LN(H160/$B$4) + ((J160 - $B$8) + 0.5*I160^2)*$B$7) / (I160 * SQRT($B$7))</f>
        <v>0.0865418318803741</v>
      </c>
      <c r="L160" s="10" t="n">
        <f aca="false">K160 - I160*SQRT($B$7)</f>
        <v>-0.0171581681196259</v>
      </c>
      <c r="M160" s="36" t="n">
        <f aca="false">($B$3*EXP(-$B$8*$B$7)*_xlfn.NORM.DIST(K160, 0, 1, 1) - $B$4*EXP(-J160*$B$7)*_xlfn.NORM.DIST(L160, 0, 1, 1)) * $B$2</f>
        <v>19423.0997323319</v>
      </c>
      <c r="N160" s="37" t="n">
        <f aca="false">$B$18 + $B$17*H160</f>
        <v>-886.940326954296</v>
      </c>
      <c r="O160" s="37" t="n">
        <f aca="false">M160-$B$13</f>
        <v>-165.788868099982</v>
      </c>
      <c r="P160" s="37" t="n">
        <f aca="false">N160-$B$19</f>
        <v>-886.940326954296</v>
      </c>
      <c r="Q160" s="38" t="n">
        <f aca="false">O160+P160</f>
        <v>-1052.72919505428</v>
      </c>
    </row>
    <row r="161" customFormat="false" ht="13.8" hidden="false" customHeight="false" outlineLevel="0" collapsed="false">
      <c r="D161" s="33" t="n">
        <f aca="false">'Historical Data'!A161</f>
        <v>44285</v>
      </c>
      <c r="E161" s="13" t="n">
        <f aca="false">'Historical Data'!E161</f>
        <v>-0.00315782316693902</v>
      </c>
      <c r="F161" s="13" t="n">
        <f aca="false">'Historical Data'!F161</f>
        <v>-0.00889999999999999</v>
      </c>
      <c r="G161" s="14" t="n">
        <f aca="false">'Historical Data'!G161</f>
        <v>-8.69999999999994E-006</v>
      </c>
      <c r="H161" s="31" t="n">
        <f aca="false">$B$3 * (1 + E161)</f>
        <v>4686.05538907454</v>
      </c>
      <c r="I161" s="34" t="n">
        <f aca="false">$B$6 +F161</f>
        <v>0.2001</v>
      </c>
      <c r="J161" s="35" t="n">
        <f aca="false">$B$5 + G161</f>
        <v>0.0015913</v>
      </c>
      <c r="K161" s="10" t="n">
        <f aca="false">(LN(H161/$B$4) + ((J161 - $B$8) + 0.5*I161^2)*$B$7) / (I161 * SQRT($B$7))</f>
        <v>0.0183908709457113</v>
      </c>
      <c r="L161" s="10" t="n">
        <f aca="false">K161 - I161*SQRT($B$7)</f>
        <v>-0.0816591290542887</v>
      </c>
      <c r="M161" s="36" t="n">
        <f aca="false">($B$3*EXP(-$B$8*$B$7)*_xlfn.NORM.DIST(K161, 0, 1, 1) - $B$4*EXP(-J161*$B$7)*_xlfn.NORM.DIST(L161, 0, 1, 1)) * $B$2</f>
        <v>18745.5794592674</v>
      </c>
      <c r="N161" s="37" t="n">
        <f aca="false">$B$18 + $B$17*H161</f>
        <v>773.159669391695</v>
      </c>
      <c r="O161" s="37" t="n">
        <f aca="false">M161-$B$13</f>
        <v>-843.309141164536</v>
      </c>
      <c r="P161" s="37" t="n">
        <f aca="false">N161-$B$19</f>
        <v>773.159669391695</v>
      </c>
      <c r="Q161" s="38" t="n">
        <f aca="false">O161+P161</f>
        <v>-70.1494717728419</v>
      </c>
    </row>
    <row r="162" customFormat="false" ht="13.8" hidden="false" customHeight="false" outlineLevel="0" collapsed="false">
      <c r="D162" s="33" t="n">
        <f aca="false">'Historical Data'!A162</f>
        <v>44284</v>
      </c>
      <c r="E162" s="13" t="n">
        <f aca="false">'Historical Data'!E162</f>
        <v>-0.000868024978991189</v>
      </c>
      <c r="F162" s="13" t="n">
        <f aca="false">'Historical Data'!F162</f>
        <v>0.0088</v>
      </c>
      <c r="G162" s="14" t="n">
        <f aca="false">'Historical Data'!G162</f>
        <v>3.49999999999999E-005</v>
      </c>
      <c r="H162" s="31" t="n">
        <f aca="false">$B$3 * (1 + E162)</f>
        <v>4696.81950137626</v>
      </c>
      <c r="I162" s="34" t="n">
        <f aca="false">$B$6 +F162</f>
        <v>0.2178</v>
      </c>
      <c r="J162" s="35" t="n">
        <f aca="false">$B$5 + G162</f>
        <v>0.001635</v>
      </c>
      <c r="K162" s="10" t="n">
        <f aca="false">(LN(H162/$B$4) + ((J162 - $B$8) + 0.5*I162^2)*$B$7) / (I162 * SQRT($B$7))</f>
        <v>0.0465560428758046</v>
      </c>
      <c r="L162" s="10" t="n">
        <f aca="false">K162 - I162*SQRT($B$7)</f>
        <v>-0.0623439571241954</v>
      </c>
      <c r="M162" s="36" t="n">
        <f aca="false">($B$3*EXP(-$B$8*$B$7)*_xlfn.NORM.DIST(K162, 0, 1, 1) - $B$4*EXP(-J162*$B$7)*_xlfn.NORM.DIST(L162, 0, 1, 1)) * $B$2</f>
        <v>20414.2046027787</v>
      </c>
      <c r="N162" s="37" t="n">
        <f aca="false">$B$18 + $B$17*H162</f>
        <v>212.526753494923</v>
      </c>
      <c r="O162" s="37" t="n">
        <f aca="false">M162-$B$13</f>
        <v>825.31600234679</v>
      </c>
      <c r="P162" s="37" t="n">
        <f aca="false">N162-$B$19</f>
        <v>212.526753494923</v>
      </c>
      <c r="Q162" s="38" t="n">
        <f aca="false">O162+P162</f>
        <v>1037.84275584171</v>
      </c>
    </row>
    <row r="163" customFormat="false" ht="13.8" hidden="false" customHeight="false" outlineLevel="0" collapsed="false">
      <c r="D163" s="33" t="n">
        <f aca="false">'Historical Data'!A163</f>
        <v>44281</v>
      </c>
      <c r="E163" s="13" t="n">
        <f aca="false">'Historical Data'!E163</f>
        <v>0.0166311976917883</v>
      </c>
      <c r="F163" s="13" t="n">
        <f aca="false">'Historical Data'!F163</f>
        <v>-0.0105</v>
      </c>
      <c r="G163" s="14" t="n">
        <f aca="false">'Historical Data'!G163</f>
        <v>6E-005</v>
      </c>
      <c r="H163" s="31" t="n">
        <f aca="false">$B$3 * (1 + E163)</f>
        <v>4779.08159722933</v>
      </c>
      <c r="I163" s="34" t="n">
        <f aca="false">$B$6 +F163</f>
        <v>0.1985</v>
      </c>
      <c r="J163" s="35" t="n">
        <f aca="false">$B$5 + G163</f>
        <v>0.00166</v>
      </c>
      <c r="K163" s="10" t="n">
        <f aca="false">(LN(H163/$B$4) + ((J163 - $B$8) + 0.5*I163^2)*$B$7) / (I163 * SQRT($B$7))</f>
        <v>0.215966701021191</v>
      </c>
      <c r="L163" s="10" t="n">
        <f aca="false">K163 - I163*SQRT($B$7)</f>
        <v>0.116716701021191</v>
      </c>
      <c r="M163" s="36" t="n">
        <f aca="false">($B$3*EXP(-$B$8*$B$7)*_xlfn.NORM.DIST(K163, 0, 1, 1) - $B$4*EXP(-J163*$B$7)*_xlfn.NORM.DIST(L163, 0, 1, 1)) * $B$2</f>
        <v>18354.0165163114</v>
      </c>
      <c r="N163" s="37" t="n">
        <f aca="false">$B$18 + $B$17*H163</f>
        <v>-4071.9732009045</v>
      </c>
      <c r="O163" s="37" t="n">
        <f aca="false">M163-$B$13</f>
        <v>-1234.87208412048</v>
      </c>
      <c r="P163" s="37" t="n">
        <f aca="false">N163-$B$19</f>
        <v>-4071.9732009045</v>
      </c>
      <c r="Q163" s="38" t="n">
        <f aca="false">O163+P163</f>
        <v>-5306.84528502497</v>
      </c>
    </row>
    <row r="164" customFormat="false" ht="13.8" hidden="false" customHeight="false" outlineLevel="0" collapsed="false">
      <c r="D164" s="33" t="n">
        <f aca="false">'Historical Data'!A164</f>
        <v>44280</v>
      </c>
      <c r="E164" s="13" t="n">
        <f aca="false">'Historical Data'!E164</f>
        <v>0.00524023305923671</v>
      </c>
      <c r="F164" s="13" t="n">
        <f aca="false">'Historical Data'!F164</f>
        <v>-0.0103</v>
      </c>
      <c r="G164" s="14" t="n">
        <f aca="false">'Historical Data'!G164</f>
        <v>-2.12999999999999E-005</v>
      </c>
      <c r="H164" s="31" t="n">
        <f aca="false">$B$3 * (1 + E164)</f>
        <v>4725.53381158817</v>
      </c>
      <c r="I164" s="34" t="n">
        <f aca="false">$B$6 +F164</f>
        <v>0.1987</v>
      </c>
      <c r="J164" s="35" t="n">
        <f aca="false">$B$5 + G164</f>
        <v>0.0015787</v>
      </c>
      <c r="K164" s="10" t="n">
        <f aca="false">(LN(H164/$B$4) + ((J164 - $B$8) + 0.5*I164^2)*$B$7) / (I164 * SQRT($B$7))</f>
        <v>0.102228858237814</v>
      </c>
      <c r="L164" s="10" t="n">
        <f aca="false">K164 - I164*SQRT($B$7)</f>
        <v>0.00287885823781411</v>
      </c>
      <c r="M164" s="36" t="n">
        <f aca="false">($B$3*EXP(-$B$8*$B$7)*_xlfn.NORM.DIST(K164, 0, 1, 1) - $B$4*EXP(-J164*$B$7)*_xlfn.NORM.DIST(L164, 0, 1, 1)) * $B$2</f>
        <v>18597.3826117828</v>
      </c>
      <c r="N164" s="37" t="n">
        <f aca="false">$B$18 + $B$17*H164</f>
        <v>-1283.01575022718</v>
      </c>
      <c r="O164" s="37" t="n">
        <f aca="false">M164-$B$13</f>
        <v>-991.505988649122</v>
      </c>
      <c r="P164" s="37" t="n">
        <f aca="false">N164-$B$19</f>
        <v>-1283.01575022718</v>
      </c>
      <c r="Q164" s="38" t="n">
        <f aca="false">O164+P164</f>
        <v>-2274.5217388763</v>
      </c>
    </row>
    <row r="165" customFormat="false" ht="13.8" hidden="false" customHeight="false" outlineLevel="0" collapsed="false">
      <c r="D165" s="33" t="n">
        <f aca="false">'Historical Data'!A165</f>
        <v>44279</v>
      </c>
      <c r="E165" s="13" t="n">
        <f aca="false">'Historical Data'!E165</f>
        <v>-0.00546730358110947</v>
      </c>
      <c r="F165" s="13" t="n">
        <f aca="false">'Historical Data'!F165</f>
        <v>0.00599999999999998</v>
      </c>
      <c r="G165" s="14" t="n">
        <f aca="false">'Historical Data'!G165</f>
        <v>-5.49999999999999E-005</v>
      </c>
      <c r="H165" s="31" t="n">
        <f aca="false">$B$3 * (1 + E165)</f>
        <v>4675.19875259556</v>
      </c>
      <c r="I165" s="34" t="n">
        <f aca="false">$B$6 +F165</f>
        <v>0.215</v>
      </c>
      <c r="J165" s="35" t="n">
        <f aca="false">$B$5 + G165</f>
        <v>0.001545</v>
      </c>
      <c r="K165" s="10" t="n">
        <f aca="false">(LN(H165/$B$4) + ((J165 - $B$8) + 0.5*I165^2)*$B$7) / (I165 * SQRT($B$7))</f>
        <v>0.00262391642024319</v>
      </c>
      <c r="L165" s="10" t="n">
        <f aca="false">K165 - I165*SQRT($B$7)</f>
        <v>-0.104876083579757</v>
      </c>
      <c r="M165" s="36" t="n">
        <f aca="false">($B$3*EXP(-$B$8*$B$7)*_xlfn.NORM.DIST(K165, 0, 1, 1) - $B$4*EXP(-J165*$B$7)*_xlfn.NORM.DIST(L165, 0, 1, 1)) * $B$2</f>
        <v>20121.4600745908</v>
      </c>
      <c r="N165" s="37" t="n">
        <f aca="false">$B$18 + $B$17*H165</f>
        <v>1338.61157061943</v>
      </c>
      <c r="O165" s="37" t="n">
        <f aca="false">M165-$B$13</f>
        <v>532.571474158885</v>
      </c>
      <c r="P165" s="37" t="n">
        <f aca="false">N165-$B$19</f>
        <v>1338.61157061943</v>
      </c>
      <c r="Q165" s="38" t="n">
        <f aca="false">O165+P165</f>
        <v>1871.18304477831</v>
      </c>
    </row>
    <row r="166" customFormat="false" ht="13.8" hidden="false" customHeight="false" outlineLevel="0" collapsed="false">
      <c r="D166" s="33" t="n">
        <f aca="false">'Historical Data'!A166</f>
        <v>44278</v>
      </c>
      <c r="E166" s="13" t="n">
        <f aca="false">'Historical Data'!E166</f>
        <v>-0.00763083700664113</v>
      </c>
      <c r="F166" s="13" t="n">
        <f aca="false">'Historical Data'!F166</f>
        <v>0.0086</v>
      </c>
      <c r="G166" s="14" t="n">
        <f aca="false">'Historical Data'!G166</f>
        <v>0.0001013</v>
      </c>
      <c r="H166" s="31" t="n">
        <f aca="false">$B$3 * (1 + E166)</f>
        <v>4665.02819831548</v>
      </c>
      <c r="I166" s="34" t="n">
        <f aca="false">$B$6 +F166</f>
        <v>0.2176</v>
      </c>
      <c r="J166" s="35" t="n">
        <f aca="false">$B$5 + G166</f>
        <v>0.0017013</v>
      </c>
      <c r="K166" s="10" t="n">
        <f aca="false">(LN(H166/$B$4) + ((J166 - $B$8) + 0.5*I166^2)*$B$7) / (I166 * SQRT($B$7))</f>
        <v>-0.0157725717826234</v>
      </c>
      <c r="L166" s="10" t="n">
        <f aca="false">K166 - I166*SQRT($B$7)</f>
        <v>-0.124572571782623</v>
      </c>
      <c r="M166" s="36" t="n">
        <f aca="false">($B$3*EXP(-$B$8*$B$7)*_xlfn.NORM.DIST(K166, 0, 1, 1) - $B$4*EXP(-J166*$B$7)*_xlfn.NORM.DIST(L166, 0, 1, 1)) * $B$2</f>
        <v>20349.4205780611</v>
      </c>
      <c r="N166" s="37" t="n">
        <f aca="false">$B$18 + $B$17*H166</f>
        <v>1868.32989225155</v>
      </c>
      <c r="O166" s="37" t="n">
        <f aca="false">M166-$B$13</f>
        <v>760.531977629216</v>
      </c>
      <c r="P166" s="37" t="n">
        <f aca="false">N166-$B$19</f>
        <v>1868.32989225155</v>
      </c>
      <c r="Q166" s="38" t="n">
        <f aca="false">O166+P166</f>
        <v>2628.86186988077</v>
      </c>
    </row>
    <row r="167" customFormat="false" ht="13.8" hidden="false" customHeight="false" outlineLevel="0" collapsed="false">
      <c r="D167" s="33" t="n">
        <f aca="false">'Historical Data'!A167</f>
        <v>44277</v>
      </c>
      <c r="E167" s="13" t="n">
        <f aca="false">'Historical Data'!E167</f>
        <v>0.0070251207482559</v>
      </c>
      <c r="F167" s="13" t="n">
        <f aca="false">'Historical Data'!F167</f>
        <v>-0.0205</v>
      </c>
      <c r="G167" s="14" t="n">
        <f aca="false">'Historical Data'!G167</f>
        <v>-6.37999999999997E-005</v>
      </c>
      <c r="H167" s="31" t="n">
        <f aca="false">$B$3 * (1 + E167)</f>
        <v>4733.92439012548</v>
      </c>
      <c r="I167" s="34" t="n">
        <f aca="false">$B$6 +F167</f>
        <v>0.1885</v>
      </c>
      <c r="J167" s="35" t="n">
        <f aca="false">$B$5 + G167</f>
        <v>0.0015362</v>
      </c>
      <c r="K167" s="10" t="n">
        <f aca="false">(LN(H167/$B$4) + ((J167 - $B$8) + 0.5*I167^2)*$B$7) / (I167 * SQRT($B$7))</f>
        <v>0.121232263136914</v>
      </c>
      <c r="L167" s="10" t="n">
        <f aca="false">K167 - I167*SQRT($B$7)</f>
        <v>0.0269822631369137</v>
      </c>
      <c r="M167" s="36" t="n">
        <f aca="false">($B$3*EXP(-$B$8*$B$7)*_xlfn.NORM.DIST(K167, 0, 1, 1) - $B$4*EXP(-J167*$B$7)*_xlfn.NORM.DIST(L167, 0, 1, 1)) * $B$2</f>
        <v>17616.7442893788</v>
      </c>
      <c r="N167" s="37" t="n">
        <f aca="false">$B$18 + $B$17*H167</f>
        <v>-1720.02666014491</v>
      </c>
      <c r="O167" s="37" t="n">
        <f aca="false">M167-$B$13</f>
        <v>-1972.14431105308</v>
      </c>
      <c r="P167" s="37" t="n">
        <f aca="false">N167-$B$19</f>
        <v>-1720.02666014491</v>
      </c>
      <c r="Q167" s="38" t="n">
        <f aca="false">O167+P167</f>
        <v>-3692.17097119799</v>
      </c>
    </row>
    <row r="168" customFormat="false" ht="13.8" hidden="false" customHeight="false" outlineLevel="0" collapsed="false">
      <c r="D168" s="33" t="n">
        <f aca="false">'Historical Data'!A168</f>
        <v>44274</v>
      </c>
      <c r="E168" s="13" t="n">
        <f aca="false">'Historical Data'!E168</f>
        <v>-0.000602738886363308</v>
      </c>
      <c r="F168" s="13" t="n">
        <f aca="false">'Historical Data'!F168</f>
        <v>-0.00290000000000001</v>
      </c>
      <c r="G168" s="14" t="n">
        <f aca="false">'Historical Data'!G168</f>
        <v>0.0001025</v>
      </c>
      <c r="H168" s="31" t="n">
        <f aca="false">$B$3 * (1 + E168)</f>
        <v>4698.06658476909</v>
      </c>
      <c r="I168" s="34" t="n">
        <f aca="false">$B$6 +F168</f>
        <v>0.2061</v>
      </c>
      <c r="J168" s="35" t="n">
        <f aca="false">$B$5 + G168</f>
        <v>0.0017025</v>
      </c>
      <c r="K168" s="10" t="n">
        <f aca="false">(LN(H168/$B$4) + ((J168 - $B$8) + 0.5*I168^2)*$B$7) / (I168 * SQRT($B$7))</f>
        <v>0.0459229077489629</v>
      </c>
      <c r="L168" s="10" t="n">
        <f aca="false">K168 - I168*SQRT($B$7)</f>
        <v>-0.0571270922510371</v>
      </c>
      <c r="M168" s="36" t="n">
        <f aca="false">($B$3*EXP(-$B$8*$B$7)*_xlfn.NORM.DIST(K168, 0, 1, 1) - $B$4*EXP(-J168*$B$7)*_xlfn.NORM.DIST(L168, 0, 1, 1)) * $B$2</f>
        <v>19322.768913618</v>
      </c>
      <c r="N168" s="37" t="n">
        <f aca="false">$B$18 + $B$17*H168</f>
        <v>147.574253995321</v>
      </c>
      <c r="O168" s="37" t="n">
        <f aca="false">M168-$B$13</f>
        <v>-266.119686813865</v>
      </c>
      <c r="P168" s="37" t="n">
        <f aca="false">N168-$B$19</f>
        <v>147.574253995321</v>
      </c>
      <c r="Q168" s="38" t="n">
        <f aca="false">O168+P168</f>
        <v>-118.545432818544</v>
      </c>
    </row>
    <row r="169" customFormat="false" ht="13.8" hidden="false" customHeight="false" outlineLevel="0" collapsed="false">
      <c r="D169" s="33" t="n">
        <f aca="false">'Historical Data'!A169</f>
        <v>44273</v>
      </c>
      <c r="E169" s="13" t="n">
        <f aca="false">'Historical Data'!E169</f>
        <v>-0.0147605004378327</v>
      </c>
      <c r="F169" s="13" t="n">
        <f aca="false">'Historical Data'!F169</f>
        <v>0.014</v>
      </c>
      <c r="G169" s="14" t="n">
        <f aca="false">'Historical Data'!G169</f>
        <v>-2.99999999999999E-005</v>
      </c>
      <c r="H169" s="31" t="n">
        <f aca="false">$B$3 * (1 + E169)</f>
        <v>4631.51236349179</v>
      </c>
      <c r="I169" s="34" t="n">
        <f aca="false">$B$6 +F169</f>
        <v>0.223</v>
      </c>
      <c r="J169" s="35" t="n">
        <f aca="false">$B$5 + G169</f>
        <v>0.00157</v>
      </c>
      <c r="K169" s="10" t="n">
        <f aca="false">(LN(H169/$B$4) + ((J169 - $B$8) + 0.5*I169^2)*$B$7) / (I169 * SQRT($B$7))</f>
        <v>-0.0776851623480726</v>
      </c>
      <c r="L169" s="10" t="n">
        <f aca="false">K169 - I169*SQRT($B$7)</f>
        <v>-0.189185162348073</v>
      </c>
      <c r="M169" s="36" t="n">
        <f aca="false">($B$3*EXP(-$B$8*$B$7)*_xlfn.NORM.DIST(K169, 0, 1, 1) - $B$4*EXP(-J169*$B$7)*_xlfn.NORM.DIST(L169, 0, 1, 1)) * $B$2</f>
        <v>20713.2057393587</v>
      </c>
      <c r="N169" s="37" t="n">
        <f aca="false">$B$18 + $B$17*H169</f>
        <v>3613.95272479203</v>
      </c>
      <c r="O169" s="37" t="n">
        <f aca="false">M169-$B$13</f>
        <v>1124.31713892677</v>
      </c>
      <c r="P169" s="37" t="n">
        <f aca="false">N169-$B$19</f>
        <v>3613.95272479203</v>
      </c>
      <c r="Q169" s="38" t="n">
        <f aca="false">O169+P169</f>
        <v>4738.2698637188</v>
      </c>
    </row>
    <row r="170" customFormat="false" ht="13.8" hidden="false" customHeight="false" outlineLevel="0" collapsed="false">
      <c r="D170" s="33" t="n">
        <f aca="false">'Historical Data'!A170</f>
        <v>44272</v>
      </c>
      <c r="E170" s="13" t="n">
        <f aca="false">'Historical Data'!E170</f>
        <v>0.00287934267206014</v>
      </c>
      <c r="F170" s="13" t="n">
        <f aca="false">'Historical Data'!F170</f>
        <v>-0.0083</v>
      </c>
      <c r="G170" s="14" t="n">
        <f aca="false">'Historical Data'!G170</f>
        <v>-3.70000000000014E-006</v>
      </c>
      <c r="H170" s="31" t="n">
        <f aca="false">$B$3 * (1 + E170)</f>
        <v>4714.43550196709</v>
      </c>
      <c r="I170" s="34" t="n">
        <f aca="false">$B$6 +F170</f>
        <v>0.2007</v>
      </c>
      <c r="J170" s="35" t="n">
        <f aca="false">$B$5 + G170</f>
        <v>0.0015963</v>
      </c>
      <c r="K170" s="10" t="n">
        <f aca="false">(LN(H170/$B$4) + ((J170 - $B$8) + 0.5*I170^2)*$B$7) / (I170 * SQRT($B$7))</f>
        <v>0.0788175541103903</v>
      </c>
      <c r="L170" s="10" t="n">
        <f aca="false">K170 - I170*SQRT($B$7)</f>
        <v>-0.0215324458896097</v>
      </c>
      <c r="M170" s="36" t="n">
        <f aca="false">($B$3*EXP(-$B$8*$B$7)*_xlfn.NORM.DIST(K170, 0, 1, 1) - $B$4*EXP(-J170*$B$7)*_xlfn.NORM.DIST(L170, 0, 1, 1)) * $B$2</f>
        <v>18803.7006430732</v>
      </c>
      <c r="N170" s="37" t="n">
        <f aca="false">$B$18 + $B$17*H170</f>
        <v>-704.976659777138</v>
      </c>
      <c r="O170" s="37" t="n">
        <f aca="false">M170-$B$13</f>
        <v>-785.187957358721</v>
      </c>
      <c r="P170" s="37" t="n">
        <f aca="false">N170-$B$19</f>
        <v>-704.976659777138</v>
      </c>
      <c r="Q170" s="38" t="n">
        <f aca="false">O170+P170</f>
        <v>-1490.16461713586</v>
      </c>
    </row>
    <row r="171" customFormat="false" ht="13.8" hidden="false" customHeight="false" outlineLevel="0" collapsed="false">
      <c r="D171" s="33" t="n">
        <f aca="false">'Historical Data'!A171</f>
        <v>44271</v>
      </c>
      <c r="E171" s="13" t="n">
        <f aca="false">'Historical Data'!E171</f>
        <v>-0.00156968863222928</v>
      </c>
      <c r="F171" s="13" t="n">
        <f aca="false">'Historical Data'!F171</f>
        <v>-0.0018</v>
      </c>
      <c r="G171" s="14" t="n">
        <f aca="false">'Historical Data'!G171</f>
        <v>7.99999999999998E-005</v>
      </c>
      <c r="H171" s="31" t="n">
        <f aca="false">$B$3 * (1 + E171)</f>
        <v>4693.52105070875</v>
      </c>
      <c r="I171" s="34" t="n">
        <f aca="false">$B$6 +F171</f>
        <v>0.2072</v>
      </c>
      <c r="J171" s="35" t="n">
        <f aca="false">$B$5 + G171</f>
        <v>0.00168</v>
      </c>
      <c r="K171" s="10" t="n">
        <f aca="false">(LN(H171/$B$4) + ((J171 - $B$8) + 0.5*I171^2)*$B$7) / (I171 * SQRT($B$7))</f>
        <v>0.0368297115429826</v>
      </c>
      <c r="L171" s="10" t="n">
        <f aca="false">K171 - I171*SQRT($B$7)</f>
        <v>-0.0667702884570174</v>
      </c>
      <c r="M171" s="36" t="n">
        <f aca="false">($B$3*EXP(-$B$8*$B$7)*_xlfn.NORM.DIST(K171, 0, 1, 1) - $B$4*EXP(-J171*$B$7)*_xlfn.NORM.DIST(L171, 0, 1, 1)) * $B$2</f>
        <v>19422.608492754</v>
      </c>
      <c r="N171" s="37" t="n">
        <f aca="false">$B$18 + $B$17*H171</f>
        <v>384.321692439378</v>
      </c>
      <c r="O171" s="37" t="n">
        <f aca="false">M171-$B$13</f>
        <v>-166.280107677903</v>
      </c>
      <c r="P171" s="37" t="n">
        <f aca="false">N171-$B$19</f>
        <v>384.321692439378</v>
      </c>
      <c r="Q171" s="38" t="n">
        <f aca="false">O171+P171</f>
        <v>218.041584761475</v>
      </c>
    </row>
    <row r="172" customFormat="false" ht="13.8" hidden="false" customHeight="false" outlineLevel="0" collapsed="false">
      <c r="D172" s="33" t="n">
        <f aca="false">'Historical Data'!A172</f>
        <v>44270</v>
      </c>
      <c r="E172" s="13" t="n">
        <f aca="false">'Historical Data'!E172</f>
        <v>0.00649195859347662</v>
      </c>
      <c r="F172" s="13" t="n">
        <f aca="false">'Historical Data'!F172</f>
        <v>-0.00850000000000001</v>
      </c>
      <c r="G172" s="14" t="n">
        <f aca="false">'Historical Data'!G172</f>
        <v>-7.49999999999998E-005</v>
      </c>
      <c r="H172" s="31" t="n">
        <f aca="false">$B$3 * (1 + E172)</f>
        <v>4731.41804815207</v>
      </c>
      <c r="I172" s="34" t="n">
        <f aca="false">$B$6 +F172</f>
        <v>0.2005</v>
      </c>
      <c r="J172" s="35" t="n">
        <f aca="false">$B$5 + G172</f>
        <v>0.001525</v>
      </c>
      <c r="K172" s="10" t="n">
        <f aca="false">(LN(H172/$B$4) + ((J172 - $B$8) + 0.5*I172^2)*$B$7) / (I172 * SQRT($B$7))</f>
        <v>0.114486362502314</v>
      </c>
      <c r="L172" s="10" t="n">
        <f aca="false">K172 - I172*SQRT($B$7)</f>
        <v>0.0142363625023141</v>
      </c>
      <c r="M172" s="36" t="n">
        <f aca="false">($B$3*EXP(-$B$8*$B$7)*_xlfn.NORM.DIST(K172, 0, 1, 1) - $B$4*EXP(-J172*$B$7)*_xlfn.NORM.DIST(L172, 0, 1, 1)) * $B$2</f>
        <v>18749.584361805</v>
      </c>
      <c r="N172" s="37" t="n">
        <f aca="false">$B$18 + $B$17*H172</f>
        <v>-1589.48753444687</v>
      </c>
      <c r="O172" s="37" t="n">
        <f aca="false">M172-$B$13</f>
        <v>-839.304238626937</v>
      </c>
      <c r="P172" s="37" t="n">
        <f aca="false">N172-$B$19</f>
        <v>-1589.48753444687</v>
      </c>
      <c r="Q172" s="38" t="n">
        <f aca="false">O172+P172</f>
        <v>-2428.79177307381</v>
      </c>
    </row>
    <row r="173" customFormat="false" ht="13.8" hidden="false" customHeight="false" outlineLevel="0" collapsed="false">
      <c r="D173" s="33" t="n">
        <f aca="false">'Historical Data'!A173</f>
        <v>44267</v>
      </c>
      <c r="E173" s="13" t="n">
        <f aca="false">'Historical Data'!E173</f>
        <v>0.00101539851853349</v>
      </c>
      <c r="F173" s="13" t="n">
        <f aca="false">'Historical Data'!F173</f>
        <v>-0.0035</v>
      </c>
      <c r="G173" s="14" t="n">
        <f aca="false">'Historical Data'!G173</f>
        <v>5.62000000000002E-005</v>
      </c>
      <c r="H173" s="31" t="n">
        <f aca="false">$B$3 * (1 + E173)</f>
        <v>4705.67328689577</v>
      </c>
      <c r="I173" s="34" t="n">
        <f aca="false">$B$6 +F173</f>
        <v>0.2055</v>
      </c>
      <c r="J173" s="35" t="n">
        <f aca="false">$B$5 + G173</f>
        <v>0.0016562</v>
      </c>
      <c r="K173" s="10" t="n">
        <f aca="false">(LN(H173/$B$4) + ((J173 - $B$8) + 0.5*I173^2)*$B$7) / (I173 * SQRT($B$7))</f>
        <v>0.0613889498799249</v>
      </c>
      <c r="L173" s="10" t="n">
        <f aca="false">K173 - I173*SQRT($B$7)</f>
        <v>-0.0413610501200751</v>
      </c>
      <c r="M173" s="36" t="n">
        <f aca="false">($B$3*EXP(-$B$8*$B$7)*_xlfn.NORM.DIST(K173, 0, 1, 1) - $B$4*EXP(-J173*$B$7)*_xlfn.NORM.DIST(L173, 0, 1, 1)) * $B$2</f>
        <v>19263.3645147188</v>
      </c>
      <c r="N173" s="37" t="n">
        <f aca="false">$B$18 + $B$17*H173</f>
        <v>-248.60960902099</v>
      </c>
      <c r="O173" s="37" t="n">
        <f aca="false">M173-$B$13</f>
        <v>-325.524085713048</v>
      </c>
      <c r="P173" s="37" t="n">
        <f aca="false">N173-$B$19</f>
        <v>-248.60960902099</v>
      </c>
      <c r="Q173" s="38" t="n">
        <f aca="false">O173+P173</f>
        <v>-574.133694734039</v>
      </c>
    </row>
    <row r="174" customFormat="false" ht="13.8" hidden="false" customHeight="false" outlineLevel="0" collapsed="false">
      <c r="D174" s="33" t="n">
        <f aca="false">'Historical Data'!A174</f>
        <v>44266</v>
      </c>
      <c r="E174" s="13" t="n">
        <f aca="false">'Historical Data'!E174</f>
        <v>0.0103954796463537</v>
      </c>
      <c r="F174" s="13" t="n">
        <f aca="false">'Historical Data'!F174</f>
        <v>-0.00590000000000002</v>
      </c>
      <c r="G174" s="14" t="n">
        <f aca="false">'Historical Data'!G174</f>
        <v>-2.50000000000011E-006</v>
      </c>
      <c r="H174" s="31" t="n">
        <f aca="false">$B$3 * (1 + E174)</f>
        <v>4749.76811026954</v>
      </c>
      <c r="I174" s="34" t="n">
        <f aca="false">$B$6 +F174</f>
        <v>0.2031</v>
      </c>
      <c r="J174" s="35" t="n">
        <f aca="false">$B$5 + G174</f>
        <v>0.0015975</v>
      </c>
      <c r="K174" s="10" t="n">
        <f aca="false">(LN(H174/$B$4) + ((J174 - $B$8) + 0.5*I174^2)*$B$7) / (I174 * SQRT($B$7))</f>
        <v>0.152608512735393</v>
      </c>
      <c r="L174" s="10" t="n">
        <f aca="false">K174 - I174*SQRT($B$7)</f>
        <v>0.0510585127353931</v>
      </c>
      <c r="M174" s="36" t="n">
        <f aca="false">($B$3*EXP(-$B$8*$B$7)*_xlfn.NORM.DIST(K174, 0, 1, 1) - $B$4*EXP(-J174*$B$7)*_xlfn.NORM.DIST(L174, 0, 1, 1)) * $B$2</f>
        <v>18937.8654575825</v>
      </c>
      <c r="N174" s="37" t="n">
        <f aca="false">$B$18 + $B$17*H174</f>
        <v>-2545.22345984742</v>
      </c>
      <c r="O174" s="37" t="n">
        <f aca="false">M174-$B$13</f>
        <v>-651.023142849408</v>
      </c>
      <c r="P174" s="37" t="n">
        <f aca="false">N174-$B$19</f>
        <v>-2545.22345984742</v>
      </c>
      <c r="Q174" s="38" t="n">
        <f aca="false">O174+P174</f>
        <v>-3196.24660269682</v>
      </c>
    </row>
    <row r="175" customFormat="false" ht="13.8" hidden="false" customHeight="false" outlineLevel="0" collapsed="false">
      <c r="D175" s="33" t="n">
        <f aca="false">'Historical Data'!A175</f>
        <v>44265</v>
      </c>
      <c r="E175" s="13" t="n">
        <f aca="false">'Historical Data'!E175</f>
        <v>0.00603028301302566</v>
      </c>
      <c r="F175" s="13" t="n">
        <f aca="false">'Historical Data'!F175</f>
        <v>-0.00599999999999995</v>
      </c>
      <c r="G175" s="14" t="n">
        <f aca="false">'Historical Data'!G175</f>
        <v>6.87999999999999E-005</v>
      </c>
      <c r="H175" s="31" t="n">
        <f aca="false">$B$3 * (1 + E175)</f>
        <v>4729.24775741593</v>
      </c>
      <c r="I175" s="34" t="n">
        <f aca="false">$B$6 +F175</f>
        <v>0.203</v>
      </c>
      <c r="J175" s="35" t="n">
        <f aca="false">$B$5 + G175</f>
        <v>0.0016688</v>
      </c>
      <c r="K175" s="10" t="n">
        <f aca="false">(LN(H175/$B$4) + ((J175 - $B$8) + 0.5*I175^2)*$B$7) / (I175 * SQRT($B$7))</f>
        <v>0.110152695794219</v>
      </c>
      <c r="L175" s="10" t="n">
        <f aca="false">K175 - I175*SQRT($B$7)</f>
        <v>0.0086526957942188</v>
      </c>
      <c r="M175" s="36" t="n">
        <f aca="false">($B$3*EXP(-$B$8*$B$7)*_xlfn.NORM.DIST(K175, 0, 1, 1) - $B$4*EXP(-J175*$B$7)*_xlfn.NORM.DIST(L175, 0, 1, 1)) * $B$2</f>
        <v>18997.5768034185</v>
      </c>
      <c r="N175" s="37" t="n">
        <f aca="false">$B$18 + $B$17*H175</f>
        <v>-1476.45114188225</v>
      </c>
      <c r="O175" s="37" t="n">
        <f aca="false">M175-$B$13</f>
        <v>-591.311797013397</v>
      </c>
      <c r="P175" s="37" t="n">
        <f aca="false">N175-$B$19</f>
        <v>-1476.45114188225</v>
      </c>
      <c r="Q175" s="38" t="n">
        <f aca="false">O175+P175</f>
        <v>-2067.76293889565</v>
      </c>
    </row>
    <row r="176" customFormat="false" ht="13.8" hidden="false" customHeight="false" outlineLevel="0" collapsed="false">
      <c r="D176" s="33" t="n">
        <f aca="false">'Historical Data'!A176</f>
        <v>44264</v>
      </c>
      <c r="E176" s="13" t="n">
        <f aca="false">'Historical Data'!E176</f>
        <v>0.0141546835542414</v>
      </c>
      <c r="F176" s="13" t="n">
        <f aca="false">'Historical Data'!F176</f>
        <v>-0.00850000000000001</v>
      </c>
      <c r="G176" s="14" t="n">
        <f aca="false">'Historical Data'!G176</f>
        <v>-5.25E-005</v>
      </c>
      <c r="H176" s="31" t="n">
        <f aca="false">$B$3 * (1 + E176)</f>
        <v>4767.43975192013</v>
      </c>
      <c r="I176" s="34" t="n">
        <f aca="false">$B$6 +F176</f>
        <v>0.2005</v>
      </c>
      <c r="J176" s="35" t="n">
        <f aca="false">$B$5 + G176</f>
        <v>0.0015475</v>
      </c>
      <c r="K176" s="10" t="n">
        <f aca="false">(LN(H176/$B$4) + ((J176 - $B$8) + 0.5*I176^2)*$B$7) / (I176 * SQRT($B$7))</f>
        <v>0.190197981731804</v>
      </c>
      <c r="L176" s="10" t="n">
        <f aca="false">K176 - I176*SQRT($B$7)</f>
        <v>0.0899479817318038</v>
      </c>
      <c r="M176" s="36" t="n">
        <f aca="false">($B$3*EXP(-$B$8*$B$7)*_xlfn.NORM.DIST(K176, 0, 1, 1) - $B$4*EXP(-J176*$B$7)*_xlfn.NORM.DIST(L176, 0, 1, 1)) * $B$2</f>
        <v>18606.2781631909</v>
      </c>
      <c r="N176" s="37" t="n">
        <f aca="false">$B$18 + $B$17*H176</f>
        <v>-3465.62485566587</v>
      </c>
      <c r="O176" s="37" t="n">
        <f aca="false">M176-$B$13</f>
        <v>-982.610437240965</v>
      </c>
      <c r="P176" s="37" t="n">
        <f aca="false">N176-$B$19</f>
        <v>-3465.62485566587</v>
      </c>
      <c r="Q176" s="38" t="n">
        <f aca="false">O176+P176</f>
        <v>-4448.23529290683</v>
      </c>
    </row>
    <row r="177" customFormat="false" ht="13.8" hidden="false" customHeight="false" outlineLevel="0" collapsed="false">
      <c r="D177" s="33" t="n">
        <f aca="false">'Historical Data'!A177</f>
        <v>44263</v>
      </c>
      <c r="E177" s="13" t="n">
        <f aca="false">'Historical Data'!E177</f>
        <v>-0.00535927161798466</v>
      </c>
      <c r="F177" s="13" t="n">
        <f aca="false">'Historical Data'!F177</f>
        <v>0.00239999999999996</v>
      </c>
      <c r="G177" s="14" t="n">
        <f aca="false">'Historical Data'!G177</f>
        <v>-2.87999999999998E-005</v>
      </c>
      <c r="H177" s="31" t="n">
        <f aca="false">$B$3 * (1 + E177)</f>
        <v>4675.70660005102</v>
      </c>
      <c r="I177" s="34" t="n">
        <f aca="false">$B$6 +F177</f>
        <v>0.2114</v>
      </c>
      <c r="J177" s="35" t="n">
        <f aca="false">$B$5 + G177</f>
        <v>0.0015712</v>
      </c>
      <c r="K177" s="10" t="n">
        <f aca="false">(LN(H177/$B$4) + ((J177 - $B$8) + 0.5*I177^2)*$B$7) / (I177 * SQRT($B$7))</f>
        <v>0.00194286631465257</v>
      </c>
      <c r="L177" s="10" t="n">
        <f aca="false">K177 - I177*SQRT($B$7)</f>
        <v>-0.103757133685347</v>
      </c>
      <c r="M177" s="36" t="n">
        <f aca="false">($B$3*EXP(-$B$8*$B$7)*_xlfn.NORM.DIST(K177, 0, 1, 1) - $B$4*EXP(-J177*$B$7)*_xlfn.NORM.DIST(L177, 0, 1, 1)) * $B$2</f>
        <v>19786.4387574401</v>
      </c>
      <c r="N177" s="37" t="n">
        <f aca="false">$B$18 + $B$17*H177</f>
        <v>1312.16108480125</v>
      </c>
      <c r="O177" s="37" t="n">
        <f aca="false">M177-$B$13</f>
        <v>197.550157008161</v>
      </c>
      <c r="P177" s="37" t="n">
        <f aca="false">N177-$B$19</f>
        <v>1312.16108480125</v>
      </c>
      <c r="Q177" s="38" t="n">
        <f aca="false">O177+P177</f>
        <v>1509.71124180941</v>
      </c>
    </row>
    <row r="178" customFormat="false" ht="13.8" hidden="false" customHeight="false" outlineLevel="0" collapsed="false">
      <c r="D178" s="33" t="n">
        <f aca="false">'Historical Data'!A178</f>
        <v>44260</v>
      </c>
      <c r="E178" s="13" t="n">
        <f aca="false">'Historical Data'!E178</f>
        <v>0.0194959758204258</v>
      </c>
      <c r="F178" s="13" t="n">
        <f aca="false">'Historical Data'!F178</f>
        <v>-0.0219</v>
      </c>
      <c r="G178" s="14" t="n">
        <f aca="false">'Historical Data'!G178</f>
        <v>9.88E-005</v>
      </c>
      <c r="H178" s="31" t="n">
        <f aca="false">$B$3 * (1 + E178)</f>
        <v>4792.54863273424</v>
      </c>
      <c r="I178" s="34" t="n">
        <f aca="false">$B$6 +F178</f>
        <v>0.1871</v>
      </c>
      <c r="J178" s="35" t="n">
        <f aca="false">$B$5 + G178</f>
        <v>0.0016988</v>
      </c>
      <c r="K178" s="10" t="n">
        <f aca="false">(LN(H178/$B$4) + ((J178 - $B$8) + 0.5*I178^2)*$B$7) / (I178 * SQRT($B$7))</f>
        <v>0.253435222507579</v>
      </c>
      <c r="L178" s="10" t="n">
        <f aca="false">K178 - I178*SQRT($B$7)</f>
        <v>0.159885222507579</v>
      </c>
      <c r="M178" s="36" t="n">
        <f aca="false">($B$3*EXP(-$B$8*$B$7)*_xlfn.NORM.DIST(K178, 0, 1, 1) - $B$4*EXP(-J178*$B$7)*_xlfn.NORM.DIST(L178, 0, 1, 1)) * $B$2</f>
        <v>17174.1304448909</v>
      </c>
      <c r="N178" s="37" t="n">
        <f aca="false">$B$18 + $B$17*H178</f>
        <v>-4773.38388596353</v>
      </c>
      <c r="O178" s="37" t="n">
        <f aca="false">M178-$B$13</f>
        <v>-2414.75815554095</v>
      </c>
      <c r="P178" s="37" t="n">
        <f aca="false">N178-$B$19</f>
        <v>-4773.38388596353</v>
      </c>
      <c r="Q178" s="38" t="n">
        <f aca="false">O178+P178</f>
        <v>-7188.14204150448</v>
      </c>
    </row>
    <row r="179" customFormat="false" ht="13.8" hidden="false" customHeight="false" outlineLevel="0" collapsed="false">
      <c r="D179" s="33" t="n">
        <f aca="false">'Historical Data'!A179</f>
        <v>44259</v>
      </c>
      <c r="E179" s="13" t="n">
        <f aca="false">'Historical Data'!E179</f>
        <v>-0.0134172138271915</v>
      </c>
      <c r="F179" s="13" t="n">
        <f aca="false">'Historical Data'!F179</f>
        <v>0.0129</v>
      </c>
      <c r="G179" s="14" t="n">
        <f aca="false">'Historical Data'!G179</f>
        <v>-0.0001825</v>
      </c>
      <c r="H179" s="31" t="n">
        <f aca="false">$B$3 * (1 + E179)</f>
        <v>4637.82701951975</v>
      </c>
      <c r="I179" s="34" t="n">
        <f aca="false">$B$6 +F179</f>
        <v>0.2219</v>
      </c>
      <c r="J179" s="35" t="n">
        <f aca="false">$B$5 + G179</f>
        <v>0.0014175</v>
      </c>
      <c r="K179" s="10" t="n">
        <f aca="false">(LN(H179/$B$4) + ((J179 - $B$8) + 0.5*I179^2)*$B$7) / (I179 * SQRT($B$7))</f>
        <v>-0.0666850987839774</v>
      </c>
      <c r="L179" s="10" t="n">
        <f aca="false">K179 - I179*SQRT($B$7)</f>
        <v>-0.177635098783977</v>
      </c>
      <c r="M179" s="36" t="n">
        <f aca="false">($B$3*EXP(-$B$8*$B$7)*_xlfn.NORM.DIST(K179, 0, 1, 1) - $B$4*EXP(-J179*$B$7)*_xlfn.NORM.DIST(L179, 0, 1, 1)) * $B$2</f>
        <v>20633.1070975444</v>
      </c>
      <c r="N179" s="37" t="n">
        <f aca="false">$B$18 + $B$17*H179</f>
        <v>3285.06317750676</v>
      </c>
      <c r="O179" s="37" t="n">
        <f aca="false">M179-$B$13</f>
        <v>1044.2184971125</v>
      </c>
      <c r="P179" s="37" t="n">
        <f aca="false">N179-$B$19</f>
        <v>3285.06317750676</v>
      </c>
      <c r="Q179" s="38" t="n">
        <f aca="false">O179+P179</f>
        <v>4329.28167461926</v>
      </c>
    </row>
    <row r="180" customFormat="false" ht="13.8" hidden="false" customHeight="false" outlineLevel="0" collapsed="false">
      <c r="D180" s="33" t="n">
        <f aca="false">'Historical Data'!A180</f>
        <v>44258</v>
      </c>
      <c r="E180" s="13" t="n">
        <f aca="false">'Historical Data'!E180</f>
        <v>-0.0130662043412768</v>
      </c>
      <c r="F180" s="13" t="n">
        <f aca="false">'Historical Data'!F180</f>
        <v>0.0163</v>
      </c>
      <c r="G180" s="14" t="n">
        <f aca="false">'Historical Data'!G180</f>
        <v>0.0001037</v>
      </c>
      <c r="H180" s="31" t="n">
        <f aca="false">$B$3 * (1 + E180)</f>
        <v>4639.47708001209</v>
      </c>
      <c r="I180" s="34" t="n">
        <f aca="false">$B$6 +F180</f>
        <v>0.2253</v>
      </c>
      <c r="J180" s="35" t="n">
        <f aca="false">$B$5 + G180</f>
        <v>0.0017037</v>
      </c>
      <c r="K180" s="10" t="n">
        <f aca="false">(LN(H180/$B$4) + ((J180 - $B$8) + 0.5*I180^2)*$B$7) / (I180 * SQRT($B$7))</f>
        <v>-0.060198685148577</v>
      </c>
      <c r="L180" s="10" t="n">
        <f aca="false">K180 - I180*SQRT($B$7)</f>
        <v>-0.172848685148577</v>
      </c>
      <c r="M180" s="36" t="n">
        <f aca="false">($B$3*EXP(-$B$8*$B$7)*_xlfn.NORM.DIST(K180, 0, 1, 1) - $B$4*EXP(-J180*$B$7)*_xlfn.NORM.DIST(L180, 0, 1, 1)) * $B$2</f>
        <v>20977.6233957499</v>
      </c>
      <c r="N180" s="37" t="n">
        <f aca="false">$B$18 + $B$17*H180</f>
        <v>3199.12221003129</v>
      </c>
      <c r="O180" s="37" t="n">
        <f aca="false">M180-$B$13</f>
        <v>1388.73479531799</v>
      </c>
      <c r="P180" s="37" t="n">
        <f aca="false">N180-$B$19</f>
        <v>3199.12221003129</v>
      </c>
      <c r="Q180" s="38" t="n">
        <f aca="false">O180+P180</f>
        <v>4587.85700534927</v>
      </c>
    </row>
    <row r="181" customFormat="false" ht="13.8" hidden="false" customHeight="false" outlineLevel="0" collapsed="false">
      <c r="D181" s="33" t="n">
        <f aca="false">'Historical Data'!A181</f>
        <v>44257</v>
      </c>
      <c r="E181" s="13" t="n">
        <f aca="false">'Historical Data'!E181</f>
        <v>-0.00808084432393097</v>
      </c>
      <c r="F181" s="13" t="n">
        <f aca="false">'Historical Data'!F181</f>
        <v>0.00379999999999997</v>
      </c>
      <c r="G181" s="14" t="n">
        <f aca="false">'Historical Data'!G181</f>
        <v>-8.69999999999994E-006</v>
      </c>
      <c r="H181" s="31" t="n">
        <f aca="false">$B$3 * (1 + E181)</f>
        <v>4662.91275891763</v>
      </c>
      <c r="I181" s="34" t="n">
        <f aca="false">$B$6 +F181</f>
        <v>0.2128</v>
      </c>
      <c r="J181" s="35" t="n">
        <f aca="false">$B$5 + G181</f>
        <v>0.0015913</v>
      </c>
      <c r="K181" s="10" t="n">
        <f aca="false">(LN(H181/$B$4) + ((J181 - $B$8) + 0.5*I181^2)*$B$7) / (I181 * SQRT($B$7))</f>
        <v>-0.0230767510578283</v>
      </c>
      <c r="L181" s="10" t="n">
        <f aca="false">K181 - I181*SQRT($B$7)</f>
        <v>-0.129476751057828</v>
      </c>
      <c r="M181" s="36" t="n">
        <f aca="false">($B$3*EXP(-$B$8*$B$7)*_xlfn.NORM.DIST(K181, 0, 1, 1) - $B$4*EXP(-J181*$B$7)*_xlfn.NORM.DIST(L181, 0, 1, 1)) * $B$2</f>
        <v>19886.3770354413</v>
      </c>
      <c r="N181" s="37" t="n">
        <f aca="false">$B$18 + $B$17*H181</f>
        <v>1978.50943374782</v>
      </c>
      <c r="O181" s="37" t="n">
        <f aca="false">M181-$B$13</f>
        <v>297.488435009429</v>
      </c>
      <c r="P181" s="37" t="n">
        <f aca="false">N181-$B$19</f>
        <v>1978.50943374782</v>
      </c>
      <c r="Q181" s="38" t="n">
        <f aca="false">O181+P181</f>
        <v>2275.99786875725</v>
      </c>
    </row>
    <row r="182" customFormat="false" ht="13.8" hidden="false" customHeight="false" outlineLevel="0" collapsed="false">
      <c r="D182" s="33" t="n">
        <f aca="false">'Historical Data'!A182</f>
        <v>44256</v>
      </c>
      <c r="E182" s="13" t="n">
        <f aca="false">'Historical Data'!E182</f>
        <v>0.0237907193366831</v>
      </c>
      <c r="F182" s="13" t="n">
        <f aca="false">'Historical Data'!F182</f>
        <v>-0.0281999999999999</v>
      </c>
      <c r="G182" s="14" t="n">
        <f aca="false">'Historical Data'!G182</f>
        <v>-4.13E-005</v>
      </c>
      <c r="H182" s="31" t="n">
        <f aca="false">$B$3 * (1 + E182)</f>
        <v>4812.73779252981</v>
      </c>
      <c r="I182" s="34" t="n">
        <f aca="false">$B$6 +F182</f>
        <v>0.1808</v>
      </c>
      <c r="J182" s="35" t="n">
        <f aca="false">$B$5 + G182</f>
        <v>0.0015587</v>
      </c>
      <c r="K182" s="10" t="n">
        <f aca="false">(LN(H182/$B$4) + ((J182 - $B$8) + 0.5*I182^2)*$B$7) / (I182 * SQRT($B$7))</f>
        <v>0.305175719933595</v>
      </c>
      <c r="L182" s="10" t="n">
        <f aca="false">K182 - I182*SQRT($B$7)</f>
        <v>0.214775719933595</v>
      </c>
      <c r="M182" s="36" t="n">
        <f aca="false">($B$3*EXP(-$B$8*$B$7)*_xlfn.NORM.DIST(K182, 0, 1, 1) - $B$4*EXP(-J182*$B$7)*_xlfn.NORM.DIST(L182, 0, 1, 1)) * $B$2</f>
        <v>16382.1145418392</v>
      </c>
      <c r="N182" s="37" t="n">
        <f aca="false">$B$18 + $B$17*H182</f>
        <v>-5824.90650189589</v>
      </c>
      <c r="O182" s="37" t="n">
        <f aca="false">M182-$B$13</f>
        <v>-3206.77405859265</v>
      </c>
      <c r="P182" s="37" t="n">
        <f aca="false">N182-$B$19</f>
        <v>-5824.90650189589</v>
      </c>
      <c r="Q182" s="38" t="n">
        <f aca="false">O182+P182</f>
        <v>-9031.68056048854</v>
      </c>
    </row>
    <row r="183" customFormat="false" ht="13.8" hidden="false" customHeight="false" outlineLevel="0" collapsed="false">
      <c r="D183" s="33" t="n">
        <f aca="false">'Historical Data'!A183</f>
        <v>44253</v>
      </c>
      <c r="E183" s="13" t="n">
        <f aca="false">'Historical Data'!E183</f>
        <v>-0.00475016582492027</v>
      </c>
      <c r="F183" s="13" t="n">
        <f aca="false">'Historical Data'!F183</f>
        <v>-0.00640000000000002</v>
      </c>
      <c r="G183" s="14" t="n">
        <f aca="false">'Historical Data'!G183</f>
        <v>-2.12000000000001E-005</v>
      </c>
      <c r="H183" s="31" t="n">
        <f aca="false">$B$3 * (1 + E183)</f>
        <v>4678.56994547363</v>
      </c>
      <c r="I183" s="34" t="n">
        <f aca="false">$B$6 +F183</f>
        <v>0.2026</v>
      </c>
      <c r="J183" s="35" t="n">
        <f aca="false">$B$5 + G183</f>
        <v>0.0015788</v>
      </c>
      <c r="K183" s="10" t="n">
        <f aca="false">(LN(H183/$B$4) + ((J183 - $B$8) + 0.5*I183^2)*$B$7) / (I183 * SQRT($B$7))</f>
        <v>0.00359389222041278</v>
      </c>
      <c r="L183" s="10" t="n">
        <f aca="false">K183 - I183*SQRT($B$7)</f>
        <v>-0.0977061077795872</v>
      </c>
      <c r="M183" s="36" t="n">
        <f aca="false">($B$3*EXP(-$B$8*$B$7)*_xlfn.NORM.DIST(K183, 0, 1, 1) - $B$4*EXP(-J183*$B$7)*_xlfn.NORM.DIST(L183, 0, 1, 1)) * $B$2</f>
        <v>18967.4150810466</v>
      </c>
      <c r="N183" s="37" t="n">
        <f aca="false">$B$18 + $B$17*H183</f>
        <v>1163.02796090732</v>
      </c>
      <c r="O183" s="37" t="n">
        <f aca="false">M183-$B$13</f>
        <v>-621.47351938529</v>
      </c>
      <c r="P183" s="37" t="n">
        <f aca="false">N183-$B$19</f>
        <v>1163.02796090732</v>
      </c>
      <c r="Q183" s="38" t="n">
        <f aca="false">O183+P183</f>
        <v>541.554441522028</v>
      </c>
    </row>
    <row r="184" customFormat="false" ht="13.8" hidden="false" customHeight="false" outlineLevel="0" collapsed="false">
      <c r="D184" s="33" t="n">
        <f aca="false">'Historical Data'!A184</f>
        <v>44252</v>
      </c>
      <c r="E184" s="13" t="n">
        <f aca="false">'Historical Data'!E184</f>
        <v>-0.0244788469033965</v>
      </c>
      <c r="F184" s="13" t="n">
        <f aca="false">'Historical Data'!F184</f>
        <v>0.0435</v>
      </c>
      <c r="G184" s="14" t="n">
        <f aca="false">'Historical Data'!G184</f>
        <v>7.50000000000013E-006</v>
      </c>
      <c r="H184" s="31" t="n">
        <f aca="false">$B$3 * (1 + E184)</f>
        <v>4585.82738859182</v>
      </c>
      <c r="I184" s="34" t="n">
        <f aca="false">$B$6 +F184</f>
        <v>0.2525</v>
      </c>
      <c r="J184" s="35" t="n">
        <f aca="false">$B$5 + G184</f>
        <v>0.0016075</v>
      </c>
      <c r="K184" s="10" t="n">
        <f aca="false">(LN(H184/$B$4) + ((J184 - $B$8) + 0.5*I184^2)*$B$7) / (I184 * SQRT($B$7))</f>
        <v>-0.133164582499517</v>
      </c>
      <c r="L184" s="10" t="n">
        <f aca="false">K184 - I184*SQRT($B$7)</f>
        <v>-0.259414582499517</v>
      </c>
      <c r="M184" s="36" t="n">
        <f aca="false">($B$3*EXP(-$B$8*$B$7)*_xlfn.NORM.DIST(K184, 0, 1, 1) - $B$4*EXP(-J184*$B$7)*_xlfn.NORM.DIST(L184, 0, 1, 1)) * $B$2</f>
        <v>23210.5367627953</v>
      </c>
      <c r="N184" s="37" t="n">
        <f aca="false">$B$18 + $B$17*H184</f>
        <v>5993.38727293763</v>
      </c>
      <c r="O184" s="37" t="n">
        <f aca="false">M184-$B$13</f>
        <v>3621.64816236345</v>
      </c>
      <c r="P184" s="37" t="n">
        <f aca="false">N184-$B$19</f>
        <v>5993.38727293763</v>
      </c>
      <c r="Q184" s="38" t="n">
        <f aca="false">O184+P184</f>
        <v>9615.03543530109</v>
      </c>
    </row>
    <row r="185" customFormat="false" ht="13.8" hidden="false" customHeight="false" outlineLevel="0" collapsed="false">
      <c r="D185" s="33" t="n">
        <f aca="false">'Historical Data'!A185</f>
        <v>44251</v>
      </c>
      <c r="E185" s="13" t="n">
        <f aca="false">'Historical Data'!E185</f>
        <v>0.0113516619131904</v>
      </c>
      <c r="F185" s="13" t="n">
        <f aca="false">'Historical Data'!F185</f>
        <v>-0.0123</v>
      </c>
      <c r="G185" s="14" t="n">
        <f aca="false">'Historical Data'!G185</f>
        <v>2.24999999999999E-005</v>
      </c>
      <c r="H185" s="31" t="n">
        <f aca="false">$B$3 * (1 + E185)</f>
        <v>4754.26302748772</v>
      </c>
      <c r="I185" s="34" t="n">
        <f aca="false">$B$6 +F185</f>
        <v>0.1967</v>
      </c>
      <c r="J185" s="35" t="n">
        <f aca="false">$B$5 + G185</f>
        <v>0.0016225</v>
      </c>
      <c r="K185" s="10" t="n">
        <f aca="false">(LN(H185/$B$4) + ((J185 - $B$8) + 0.5*I185^2)*$B$7) / (I185 * SQRT($B$7))</f>
        <v>0.164003065864589</v>
      </c>
      <c r="L185" s="10" t="n">
        <f aca="false">K185 - I185*SQRT($B$7)</f>
        <v>0.0656530658645886</v>
      </c>
      <c r="M185" s="36" t="n">
        <f aca="false">($B$3*EXP(-$B$8*$B$7)*_xlfn.NORM.DIST(K185, 0, 1, 1) - $B$4*EXP(-J185*$B$7)*_xlfn.NORM.DIST(L185, 0, 1, 1)) * $B$2</f>
        <v>18317.3456984778</v>
      </c>
      <c r="N185" s="37" t="n">
        <f aca="false">$B$18 + $B$17*H185</f>
        <v>-2779.33459470948</v>
      </c>
      <c r="O185" s="37" t="n">
        <f aca="false">M185-$B$13</f>
        <v>-1271.54290195408</v>
      </c>
      <c r="P185" s="37" t="n">
        <f aca="false">N185-$B$19</f>
        <v>-2779.33459470948</v>
      </c>
      <c r="Q185" s="38" t="n">
        <f aca="false">O185+P185</f>
        <v>-4050.87749666356</v>
      </c>
    </row>
    <row r="186" customFormat="false" ht="13.8" hidden="false" customHeight="false" outlineLevel="0" collapsed="false">
      <c r="D186" s="33" t="n">
        <f aca="false">'Historical Data'!A186</f>
        <v>44250</v>
      </c>
      <c r="E186" s="13" t="n">
        <f aca="false">'Historical Data'!E186</f>
        <v>0.00125628788855914</v>
      </c>
      <c r="F186" s="13" t="n">
        <f aca="false">'Historical Data'!F186</f>
        <v>-0.00690000000000002</v>
      </c>
      <c r="G186" s="14" t="n">
        <f aca="false">'Historical Data'!G186</f>
        <v>0.00012</v>
      </c>
      <c r="H186" s="31" t="n">
        <f aca="false">$B$3 * (1 + E186)</f>
        <v>4706.80568373533</v>
      </c>
      <c r="I186" s="34" t="n">
        <f aca="false">$B$6 +F186</f>
        <v>0.2021</v>
      </c>
      <c r="J186" s="35" t="n">
        <f aca="false">$B$5 + G186</f>
        <v>0.00172</v>
      </c>
      <c r="K186" s="10" t="n">
        <f aca="false">(LN(H186/$B$4) + ((J186 - $B$8) + 0.5*I186^2)*$B$7) / (I186 * SQRT($B$7))</f>
        <v>0.0632464192896922</v>
      </c>
      <c r="L186" s="10" t="n">
        <f aca="false">K186 - I186*SQRT($B$7)</f>
        <v>-0.0378035807103078</v>
      </c>
      <c r="M186" s="36" t="n">
        <f aca="false">($B$3*EXP(-$B$8*$B$7)*_xlfn.NORM.DIST(K186, 0, 1, 1) - $B$4*EXP(-J186*$B$7)*_xlfn.NORM.DIST(L186, 0, 1, 1)) * $B$2</f>
        <v>18948.0407880883</v>
      </c>
      <c r="N186" s="37" t="n">
        <f aca="false">$B$18 + $B$17*H186</f>
        <v>-307.588828515902</v>
      </c>
      <c r="O186" s="37" t="n">
        <f aca="false">M186-$B$13</f>
        <v>-640.8478123436</v>
      </c>
      <c r="P186" s="37" t="n">
        <f aca="false">N186-$B$19</f>
        <v>-307.588828515902</v>
      </c>
      <c r="Q186" s="38" t="n">
        <f aca="false">O186+P186</f>
        <v>-948.436640859502</v>
      </c>
    </row>
    <row r="187" customFormat="false" ht="13.8" hidden="false" customHeight="false" outlineLevel="0" collapsed="false">
      <c r="D187" s="33" t="n">
        <f aca="false">'Historical Data'!A187</f>
        <v>44249</v>
      </c>
      <c r="E187" s="13" t="n">
        <f aca="false">'Historical Data'!E187</f>
        <v>-0.00773284937965701</v>
      </c>
      <c r="F187" s="13" t="n">
        <f aca="false">'Historical Data'!F187</f>
        <v>0.00719999999999998</v>
      </c>
      <c r="G187" s="14" t="n">
        <f aca="false">'Historical Data'!G187</f>
        <v>2.4999999999999E-006</v>
      </c>
      <c r="H187" s="31" t="n">
        <f aca="false">$B$3 * (1 + E187)</f>
        <v>4664.54864835117</v>
      </c>
      <c r="I187" s="34" t="n">
        <f aca="false">$B$6 +F187</f>
        <v>0.2162</v>
      </c>
      <c r="J187" s="35" t="n">
        <f aca="false">$B$5 + G187</f>
        <v>0.0016025</v>
      </c>
      <c r="K187" s="10" t="n">
        <f aca="false">(LN(H187/$B$4) + ((J187 - $B$8) + 0.5*I187^2)*$B$7) / (I187 * SQRT($B$7))</f>
        <v>-0.0177564559901322</v>
      </c>
      <c r="L187" s="10" t="n">
        <f aca="false">K187 - I187*SQRT($B$7)</f>
        <v>-0.125856455990132</v>
      </c>
      <c r="M187" s="36" t="n">
        <f aca="false">($B$3*EXP(-$B$8*$B$7)*_xlfn.NORM.DIST(K187, 0, 1, 1) - $B$4*EXP(-J187*$B$7)*_xlfn.NORM.DIST(L187, 0, 1, 1)) * $B$2</f>
        <v>20211.0854612752</v>
      </c>
      <c r="N187" s="37" t="n">
        <f aca="false">$B$18 + $B$17*H187</f>
        <v>1893.30654497247</v>
      </c>
      <c r="O187" s="37" t="n">
        <f aca="false">M187-$B$13</f>
        <v>622.196860843269</v>
      </c>
      <c r="P187" s="37" t="n">
        <f aca="false">N187-$B$19</f>
        <v>1893.30654497247</v>
      </c>
      <c r="Q187" s="38" t="n">
        <f aca="false">O187+P187</f>
        <v>2515.50340581574</v>
      </c>
    </row>
    <row r="188" customFormat="false" ht="13.8" hidden="false" customHeight="false" outlineLevel="0" collapsed="false">
      <c r="D188" s="33" t="n">
        <f aca="false">'Historical Data'!A188</f>
        <v>44246</v>
      </c>
      <c r="E188" s="13" t="n">
        <f aca="false">'Historical Data'!E188</f>
        <v>-0.00185489413562179</v>
      </c>
      <c r="F188" s="13" t="n">
        <f aca="false">'Historical Data'!F188</f>
        <v>-0.00769999999999998</v>
      </c>
      <c r="G188" s="14" t="n">
        <f aca="false">'Historical Data'!G188</f>
        <v>-7.13E-005</v>
      </c>
      <c r="H188" s="31" t="n">
        <f aca="false">$B$3 * (1 + E188)</f>
        <v>4692.18032815786</v>
      </c>
      <c r="I188" s="34" t="n">
        <f aca="false">$B$6 +F188</f>
        <v>0.2013</v>
      </c>
      <c r="J188" s="35" t="n">
        <f aca="false">$B$5 + G188</f>
        <v>0.0015287</v>
      </c>
      <c r="K188" s="10" t="n">
        <f aca="false">(LN(H188/$B$4) + ((J188 - $B$8) + 0.5*I188^2)*$B$7) / (I188 * SQRT($B$7))</f>
        <v>0.0317016360452152</v>
      </c>
      <c r="L188" s="10" t="n">
        <f aca="false">K188 - I188*SQRT($B$7)</f>
        <v>-0.0689483639547848</v>
      </c>
      <c r="M188" s="36" t="n">
        <f aca="false">($B$3*EXP(-$B$8*$B$7)*_xlfn.NORM.DIST(K188, 0, 1, 1) - $B$4*EXP(-J188*$B$7)*_xlfn.NORM.DIST(L188, 0, 1, 1)) * $B$2</f>
        <v>18860.5850832021</v>
      </c>
      <c r="N188" s="37" t="n">
        <f aca="false">$B$18 + $B$17*H188</f>
        <v>454.151249401359</v>
      </c>
      <c r="O188" s="37" t="n">
        <f aca="false">M188-$B$13</f>
        <v>-728.303517229826</v>
      </c>
      <c r="P188" s="37" t="n">
        <f aca="false">N188-$B$19</f>
        <v>454.151249401359</v>
      </c>
      <c r="Q188" s="38" t="n">
        <f aca="false">O188+P188</f>
        <v>-274.152267828467</v>
      </c>
    </row>
    <row r="189" customFormat="false" ht="13.8" hidden="false" customHeight="false" outlineLevel="0" collapsed="false">
      <c r="D189" s="33" t="n">
        <f aca="false">'Historical Data'!A189</f>
        <v>44245</v>
      </c>
      <c r="E189" s="13" t="n">
        <f aca="false">'Historical Data'!E189</f>
        <v>-0.00441580839054467</v>
      </c>
      <c r="F189" s="13" t="n">
        <f aca="false">'Historical Data'!F189</f>
        <v>0.00340000000000001</v>
      </c>
      <c r="G189" s="14" t="n">
        <f aca="false">'Historical Data'!G189</f>
        <v>1E-005</v>
      </c>
      <c r="H189" s="31" t="n">
        <f aca="false">$B$3 * (1 + E189)</f>
        <v>4680.14172633689</v>
      </c>
      <c r="I189" s="34" t="n">
        <f aca="false">$B$6 +F189</f>
        <v>0.2124</v>
      </c>
      <c r="J189" s="35" t="n">
        <f aca="false">$B$5 + G189</f>
        <v>0.00161</v>
      </c>
      <c r="K189" s="10" t="n">
        <f aca="false">(LN(H189/$B$4) + ((J189 - $B$8) + 0.5*I189^2)*$B$7) / (I189 * SQRT($B$7))</f>
        <v>0.0114513477436256</v>
      </c>
      <c r="L189" s="10" t="n">
        <f aca="false">K189 - I189*SQRT($B$7)</f>
        <v>-0.0947486522563744</v>
      </c>
      <c r="M189" s="36" t="n">
        <f aca="false">($B$3*EXP(-$B$8*$B$7)*_xlfn.NORM.DIST(K189, 0, 1, 1) - $B$4*EXP(-J189*$B$7)*_xlfn.NORM.DIST(L189, 0, 1, 1)) * $B$2</f>
        <v>19890.5637929518</v>
      </c>
      <c r="N189" s="37" t="n">
        <f aca="false">$B$18 + $B$17*H189</f>
        <v>1081.16407247717</v>
      </c>
      <c r="O189" s="37" t="n">
        <f aca="false">M189-$B$13</f>
        <v>301.675192519906</v>
      </c>
      <c r="P189" s="37" t="n">
        <f aca="false">N189-$B$19</f>
        <v>1081.16407247717</v>
      </c>
      <c r="Q189" s="38" t="n">
        <f aca="false">O189+P189</f>
        <v>1382.83926499708</v>
      </c>
    </row>
    <row r="190" customFormat="false" ht="13.8" hidden="false" customHeight="false" outlineLevel="0" collapsed="false">
      <c r="D190" s="33" t="n">
        <f aca="false">'Historical Data'!A190</f>
        <v>44244</v>
      </c>
      <c r="E190" s="13" t="n">
        <f aca="false">'Historical Data'!E190</f>
        <v>-0.000320399533132121</v>
      </c>
      <c r="F190" s="13" t="n">
        <f aca="false">'Historical Data'!F190</f>
        <v>-0.000300000000000022</v>
      </c>
      <c r="G190" s="14" t="n">
        <f aca="false">'Historical Data'!G190</f>
        <v>-7.24999999999999E-005</v>
      </c>
      <c r="H190" s="31" t="n">
        <f aca="false">$B$3 * (1 + E190)</f>
        <v>4699.3938338347</v>
      </c>
      <c r="I190" s="34" t="n">
        <f aca="false">$B$6 +F190</f>
        <v>0.2087</v>
      </c>
      <c r="J190" s="35" t="n">
        <f aca="false">$B$5 + G190</f>
        <v>0.0015275</v>
      </c>
      <c r="K190" s="10" t="n">
        <f aca="false">(LN(H190/$B$4) + ((J190 - $B$8) + 0.5*I190^2)*$B$7) / (I190 * SQRT($B$7))</f>
        <v>0.0489303821559293</v>
      </c>
      <c r="L190" s="10" t="n">
        <f aca="false">K190 - I190*SQRT($B$7)</f>
        <v>-0.0554196178440707</v>
      </c>
      <c r="M190" s="36" t="n">
        <f aca="false">($B$3*EXP(-$B$8*$B$7)*_xlfn.NORM.DIST(K190, 0, 1, 1) - $B$4*EXP(-J190*$B$7)*_xlfn.NORM.DIST(L190, 0, 1, 1)) * $B$2</f>
        <v>19556.6212874055</v>
      </c>
      <c r="N190" s="37" t="n">
        <f aca="false">$B$18 + $B$17*H190</f>
        <v>78.4464436460985</v>
      </c>
      <c r="O190" s="37" t="n">
        <f aca="false">M190-$B$13</f>
        <v>-32.2673130263865</v>
      </c>
      <c r="P190" s="37" t="n">
        <f aca="false">N190-$B$19</f>
        <v>78.4464436460985</v>
      </c>
      <c r="Q190" s="38" t="n">
        <f aca="false">O190+P190</f>
        <v>46.1791306197119</v>
      </c>
    </row>
    <row r="191" customFormat="false" ht="13.8" hidden="false" customHeight="false" outlineLevel="0" collapsed="false">
      <c r="D191" s="33" t="n">
        <f aca="false">'Historical Data'!A191</f>
        <v>44243</v>
      </c>
      <c r="E191" s="13" t="n">
        <f aca="false">'Historical Data'!E191</f>
        <v>-0.000569274911495499</v>
      </c>
      <c r="F191" s="13" t="n">
        <f aca="false">'Historical Data'!F191</f>
        <v>0.0105</v>
      </c>
      <c r="G191" s="14" t="n">
        <f aca="false">'Historical Data'!G191</f>
        <v>-5.12000000000002E-005</v>
      </c>
      <c r="H191" s="31" t="n">
        <f aca="false">$B$3 * (1 + E191)</f>
        <v>4698.22389556855</v>
      </c>
      <c r="I191" s="34" t="n">
        <f aca="false">$B$6 +F191</f>
        <v>0.2195</v>
      </c>
      <c r="J191" s="35" t="n">
        <f aca="false">$B$5 + G191</f>
        <v>0.0015488</v>
      </c>
      <c r="K191" s="10" t="n">
        <f aca="false">(LN(H191/$B$4) + ((J191 - $B$8) + 0.5*I191^2)*$B$7) / (I191 * SQRT($B$7))</f>
        <v>0.0495698791801384</v>
      </c>
      <c r="L191" s="10" t="n">
        <f aca="false">K191 - I191*SQRT($B$7)</f>
        <v>-0.0601801208198616</v>
      </c>
      <c r="M191" s="36" t="n">
        <f aca="false">($B$3*EXP(-$B$8*$B$7)*_xlfn.NORM.DIST(K191, 0, 1, 1) - $B$4*EXP(-J191*$B$7)*_xlfn.NORM.DIST(L191, 0, 1, 1)) * $B$2</f>
        <v>20568.9021395133</v>
      </c>
      <c r="N191" s="37" t="n">
        <f aca="false">$B$18 + $B$17*H191</f>
        <v>139.380952984589</v>
      </c>
      <c r="O191" s="37" t="n">
        <f aca="false">M191-$B$13</f>
        <v>980.013539081392</v>
      </c>
      <c r="P191" s="37" t="n">
        <f aca="false">N191-$B$19</f>
        <v>139.380952984589</v>
      </c>
      <c r="Q191" s="38" t="n">
        <f aca="false">O191+P191</f>
        <v>1119.39449206598</v>
      </c>
    </row>
    <row r="192" customFormat="false" ht="13.8" hidden="false" customHeight="false" outlineLevel="0" collapsed="false">
      <c r="D192" s="33" t="n">
        <f aca="false">'Historical Data'!A192</f>
        <v>44239</v>
      </c>
      <c r="E192" s="13" t="n">
        <f aca="false">'Historical Data'!E192</f>
        <v>0.00471098310174178</v>
      </c>
      <c r="F192" s="13" t="n">
        <f aca="false">'Historical Data'!F192</f>
        <v>-0.00719999999999998</v>
      </c>
      <c r="G192" s="14" t="n">
        <f aca="false">'Historical Data'!G192</f>
        <v>-3.87999999999999E-005</v>
      </c>
      <c r="H192" s="31" t="n">
        <f aca="false">$B$3 * (1 + E192)</f>
        <v>4723.04586046298</v>
      </c>
      <c r="I192" s="34" t="n">
        <f aca="false">$B$6 +F192</f>
        <v>0.2018</v>
      </c>
      <c r="J192" s="35" t="n">
        <f aca="false">$B$5 + G192</f>
        <v>0.0015612</v>
      </c>
      <c r="K192" s="10" t="n">
        <f aca="false">(LN(H192/$B$4) + ((J192 - $B$8) + 0.5*I192^2)*$B$7) / (I192 * SQRT($B$7))</f>
        <v>0.0969338567792472</v>
      </c>
      <c r="L192" s="10" t="n">
        <f aca="false">K192 - I192*SQRT($B$7)</f>
        <v>-0.00396614322075281</v>
      </c>
      <c r="M192" s="36" t="n">
        <f aca="false">($B$3*EXP(-$B$8*$B$7)*_xlfn.NORM.DIST(K192, 0, 1, 1) - $B$4*EXP(-J192*$B$7)*_xlfn.NORM.DIST(L192, 0, 1, 1)) * $B$2</f>
        <v>18891.959342377</v>
      </c>
      <c r="N192" s="37" t="n">
        <f aca="false">$B$18 + $B$17*H192</f>
        <v>-1153.43448473819</v>
      </c>
      <c r="O192" s="37" t="n">
        <f aca="false">M192-$B$13</f>
        <v>-696.929258054934</v>
      </c>
      <c r="P192" s="37" t="n">
        <f aca="false">N192-$B$19</f>
        <v>-1153.43448473819</v>
      </c>
      <c r="Q192" s="38" t="n">
        <f aca="false">O192+P192</f>
        <v>-1850.36374279312</v>
      </c>
    </row>
    <row r="193" customFormat="false" ht="13.8" hidden="false" customHeight="false" outlineLevel="0" collapsed="false">
      <c r="D193" s="33" t="n">
        <f aca="false">'Historical Data'!A193</f>
        <v>44238</v>
      </c>
      <c r="E193" s="13" t="n">
        <f aca="false">'Historical Data'!E193</f>
        <v>0.00166245511371188</v>
      </c>
      <c r="F193" s="13" t="n">
        <f aca="false">'Historical Data'!F193</f>
        <v>-0.00270000000000004</v>
      </c>
      <c r="G193" s="14" t="n">
        <f aca="false">'Historical Data'!G193</f>
        <v>-3.25E-005</v>
      </c>
      <c r="H193" s="31" t="n">
        <f aca="false">$B$3 * (1 + E193)</f>
        <v>4708.71503524405</v>
      </c>
      <c r="I193" s="34" t="n">
        <f aca="false">$B$6 +F193</f>
        <v>0.2063</v>
      </c>
      <c r="J193" s="35" t="n">
        <f aca="false">$B$5 + G193</f>
        <v>0.0015675</v>
      </c>
      <c r="K193" s="10" t="n">
        <f aca="false">(LN(H193/$B$4) + ((J193 - $B$8) + 0.5*I193^2)*$B$7) / (I193 * SQRT($B$7))</f>
        <v>0.0675997189999317</v>
      </c>
      <c r="L193" s="10" t="n">
        <f aca="false">K193 - I193*SQRT($B$7)</f>
        <v>-0.0355502810000682</v>
      </c>
      <c r="M193" s="36" t="n">
        <f aca="false">($B$3*EXP(-$B$8*$B$7)*_xlfn.NORM.DIST(K193, 0, 1, 1) - $B$4*EXP(-J193*$B$7)*_xlfn.NORM.DIST(L193, 0, 1, 1)) * $B$2</f>
        <v>19331.7162736533</v>
      </c>
      <c r="N193" s="37" t="n">
        <f aca="false">$B$18 + $B$17*H193</f>
        <v>-407.034586215275</v>
      </c>
      <c r="O193" s="37" t="n">
        <f aca="false">M193-$B$13</f>
        <v>-257.172326778618</v>
      </c>
      <c r="P193" s="37" t="n">
        <f aca="false">N193-$B$19</f>
        <v>-407.034586215275</v>
      </c>
      <c r="Q193" s="38" t="n">
        <f aca="false">O193+P193</f>
        <v>-664.206912993894</v>
      </c>
    </row>
    <row r="194" customFormat="false" ht="13.8" hidden="false" customHeight="false" outlineLevel="0" collapsed="false">
      <c r="D194" s="33" t="n">
        <f aca="false">'Historical Data'!A194</f>
        <v>44237</v>
      </c>
      <c r="E194" s="13" t="n">
        <f aca="false">'Historical Data'!E194</f>
        <v>-0.000345159962466979</v>
      </c>
      <c r="F194" s="13" t="n">
        <f aca="false">'Historical Data'!F194</f>
        <v>0.00380000000000003</v>
      </c>
      <c r="G194" s="14" t="n">
        <f aca="false">'Historical Data'!G194</f>
        <v>-1.62000000000001E-005</v>
      </c>
      <c r="H194" s="31" t="n">
        <f aca="false">$B$3 * (1 + E194)</f>
        <v>4699.27743753244</v>
      </c>
      <c r="I194" s="34" t="n">
        <f aca="false">$B$6 +F194</f>
        <v>0.2128</v>
      </c>
      <c r="J194" s="35" t="n">
        <f aca="false">$B$5 + G194</f>
        <v>0.0015838</v>
      </c>
      <c r="K194" s="10" t="n">
        <f aca="false">(LN(H194/$B$4) + ((J194 - $B$8) + 0.5*I194^2)*$B$7) / (I194 * SQRT($B$7))</f>
        <v>0.049917391504913</v>
      </c>
      <c r="L194" s="10" t="n">
        <f aca="false">K194 - I194*SQRT($B$7)</f>
        <v>-0.056482608495087</v>
      </c>
      <c r="M194" s="36" t="n">
        <f aca="false">($B$3*EXP(-$B$8*$B$7)*_xlfn.NORM.DIST(K194, 0, 1, 1) - $B$4*EXP(-J194*$B$7)*_xlfn.NORM.DIST(L194, 0, 1, 1)) * $B$2</f>
        <v>19943.7009177596</v>
      </c>
      <c r="N194" s="37" t="n">
        <f aca="false">$B$18 + $B$17*H194</f>
        <v>84.5087734050758</v>
      </c>
      <c r="O194" s="37" t="n">
        <f aca="false">M194-$B$13</f>
        <v>354.812317327698</v>
      </c>
      <c r="P194" s="37" t="n">
        <f aca="false">N194-$B$19</f>
        <v>84.5087734050758</v>
      </c>
      <c r="Q194" s="38" t="n">
        <f aca="false">O194+P194</f>
        <v>439.321090732774</v>
      </c>
    </row>
    <row r="195" customFormat="false" ht="13.8" hidden="false" customHeight="false" outlineLevel="0" collapsed="false">
      <c r="D195" s="33" t="n">
        <f aca="false">'Historical Data'!A195</f>
        <v>44236</v>
      </c>
      <c r="E195" s="13" t="n">
        <f aca="false">'Historical Data'!E195</f>
        <v>-0.00111349758273982</v>
      </c>
      <c r="F195" s="13" t="n">
        <f aca="false">'Historical Data'!F195</f>
        <v>0.00459999999999999</v>
      </c>
      <c r="G195" s="14" t="n">
        <f aca="false">'Historical Data'!G195</f>
        <v>7.12E-005</v>
      </c>
      <c r="H195" s="31" t="n">
        <f aca="false">$B$3 * (1 + E195)</f>
        <v>4695.6655592133</v>
      </c>
      <c r="I195" s="34" t="n">
        <f aca="false">$B$6 +F195</f>
        <v>0.2136</v>
      </c>
      <c r="J195" s="35" t="n">
        <f aca="false">$B$5 + G195</f>
        <v>0.0016712</v>
      </c>
      <c r="K195" s="10" t="n">
        <f aca="false">(LN(H195/$B$4) + ((J195 - $B$8) + 0.5*I195^2)*$B$7) / (I195 * SQRT($B$7))</f>
        <v>0.0431348503580736</v>
      </c>
      <c r="L195" s="10" t="n">
        <f aca="false">K195 - I195*SQRT($B$7)</f>
        <v>-0.0636651496419264</v>
      </c>
      <c r="M195" s="36" t="n">
        <f aca="false">($B$3*EXP(-$B$8*$B$7)*_xlfn.NORM.DIST(K195, 0, 1, 1) - $B$4*EXP(-J195*$B$7)*_xlfn.NORM.DIST(L195, 0, 1, 1)) * $B$2</f>
        <v>20022.5440064232</v>
      </c>
      <c r="N195" s="37" t="n">
        <f aca="false">$B$18 + $B$17*H195</f>
        <v>272.628129387624</v>
      </c>
      <c r="O195" s="37" t="n">
        <f aca="false">M195-$B$13</f>
        <v>433.655405991296</v>
      </c>
      <c r="P195" s="37" t="n">
        <f aca="false">N195-$B$19</f>
        <v>272.628129387624</v>
      </c>
      <c r="Q195" s="38" t="n">
        <f aca="false">O195+P195</f>
        <v>706.28353537892</v>
      </c>
    </row>
    <row r="196" customFormat="false" ht="13.8" hidden="false" customHeight="false" outlineLevel="0" collapsed="false">
      <c r="D196" s="33" t="n">
        <f aca="false">'Historical Data'!A196</f>
        <v>44235</v>
      </c>
      <c r="E196" s="13" t="n">
        <f aca="false">'Historical Data'!E196</f>
        <v>0.00739934599660907</v>
      </c>
      <c r="F196" s="13" t="n">
        <f aca="false">'Historical Data'!F196</f>
        <v>0.00130000000000002</v>
      </c>
      <c r="G196" s="14" t="n">
        <f aca="false">'Historical Data'!G196</f>
        <v>4.49999999999999E-005</v>
      </c>
      <c r="H196" s="31" t="n">
        <f aca="false">$B$3 * (1 + E196)</f>
        <v>4735.68358559546</v>
      </c>
      <c r="I196" s="34" t="n">
        <f aca="false">$B$6 +F196</f>
        <v>0.2103</v>
      </c>
      <c r="J196" s="35" t="n">
        <f aca="false">$B$5 + G196</f>
        <v>0.001645</v>
      </c>
      <c r="K196" s="10" t="n">
        <f aca="false">(LN(H196/$B$4) + ((J196 - $B$8) + 0.5*I196^2)*$B$7) / (I196 * SQRT($B$7))</f>
        <v>0.122792357393118</v>
      </c>
      <c r="L196" s="10" t="n">
        <f aca="false">K196 - I196*SQRT($B$7)</f>
        <v>0.0176423573931179</v>
      </c>
      <c r="M196" s="36" t="n">
        <f aca="false">($B$3*EXP(-$B$8*$B$7)*_xlfn.NORM.DIST(K196, 0, 1, 1) - $B$4*EXP(-J196*$B$7)*_xlfn.NORM.DIST(L196, 0, 1, 1)) * $B$2</f>
        <v>19664.8160508044</v>
      </c>
      <c r="N196" s="37" t="n">
        <f aca="false">$B$18 + $B$17*H196</f>
        <v>-1811.65176199481</v>
      </c>
      <c r="O196" s="37" t="n">
        <f aca="false">M196-$B$13</f>
        <v>75.9274503725464</v>
      </c>
      <c r="P196" s="37" t="n">
        <f aca="false">N196-$B$19</f>
        <v>-1811.65176199481</v>
      </c>
      <c r="Q196" s="38" t="n">
        <f aca="false">O196+P196</f>
        <v>-1735.72431162227</v>
      </c>
    </row>
    <row r="197" customFormat="false" ht="13.8" hidden="false" customHeight="false" outlineLevel="0" collapsed="false">
      <c r="D197" s="33" t="n">
        <f aca="false">'Historical Data'!A197</f>
        <v>44232</v>
      </c>
      <c r="E197" s="13" t="n">
        <f aca="false">'Historical Data'!E197</f>
        <v>0.00389747245424532</v>
      </c>
      <c r="F197" s="13" t="n">
        <f aca="false">'Historical Data'!F197</f>
        <v>-0.00270000000000004</v>
      </c>
      <c r="G197" s="14" t="n">
        <f aca="false">'Historical Data'!G197</f>
        <v>-1.74999999999999E-005</v>
      </c>
      <c r="H197" s="31" t="n">
        <f aca="false">$B$3 * (1 + E197)</f>
        <v>4719.22162826016</v>
      </c>
      <c r="I197" s="34" t="n">
        <f aca="false">$B$6 +F197</f>
        <v>0.2063</v>
      </c>
      <c r="J197" s="35" t="n">
        <f aca="false">$B$5 + G197</f>
        <v>0.0015825</v>
      </c>
      <c r="K197" s="10" t="n">
        <f aca="false">(LN(H197/$B$4) + ((J197 - $B$8) + 0.5*I197^2)*$B$7) / (I197 * SQRT($B$7))</f>
        <v>0.0892436571551466</v>
      </c>
      <c r="L197" s="10" t="n">
        <f aca="false">K197 - I197*SQRT($B$7)</f>
        <v>-0.0139063428448534</v>
      </c>
      <c r="M197" s="36" t="n">
        <f aca="false">($B$3*EXP(-$B$8*$B$7)*_xlfn.NORM.DIST(K197, 0, 1, 1) - $B$4*EXP(-J197*$B$7)*_xlfn.NORM.DIST(L197, 0, 1, 1)) * $B$2</f>
        <v>19321.3340426004</v>
      </c>
      <c r="N197" s="37" t="n">
        <f aca="false">$B$18 + $B$17*H197</f>
        <v>-954.254989872832</v>
      </c>
      <c r="O197" s="37" t="n">
        <f aca="false">M197-$B$13</f>
        <v>-267.5545578315</v>
      </c>
      <c r="P197" s="37" t="n">
        <f aca="false">N197-$B$19</f>
        <v>-954.254989872832</v>
      </c>
      <c r="Q197" s="38" t="n">
        <f aca="false">O197+P197</f>
        <v>-1221.80954770433</v>
      </c>
    </row>
    <row r="198" customFormat="false" ht="13.8" hidden="false" customHeight="false" outlineLevel="0" collapsed="false">
      <c r="D198" s="33" t="n">
        <f aca="false">'Historical Data'!A198</f>
        <v>44231</v>
      </c>
      <c r="E198" s="13" t="n">
        <f aca="false">'Historical Data'!E198</f>
        <v>0.010853304161434</v>
      </c>
      <c r="F198" s="13" t="n">
        <f aca="false">'Historical Data'!F198</f>
        <v>-0.00779999999999997</v>
      </c>
      <c r="G198" s="14" t="n">
        <f aca="false">'Historical Data'!G198</f>
        <v>-2.50000000000001E-005</v>
      </c>
      <c r="H198" s="31" t="n">
        <f aca="false">$B$3 * (1 + E198)</f>
        <v>4751.92029753249</v>
      </c>
      <c r="I198" s="34" t="n">
        <f aca="false">$B$6 +F198</f>
        <v>0.2012</v>
      </c>
      <c r="J198" s="35" t="n">
        <f aca="false">$B$5 + G198</f>
        <v>0.001575</v>
      </c>
      <c r="K198" s="10" t="n">
        <f aca="false">(LN(H198/$B$4) + ((J198 - $B$8) + 0.5*I198^2)*$B$7) / (I198 * SQRT($B$7))</f>
        <v>0.157542343627614</v>
      </c>
      <c r="L198" s="10" t="n">
        <f aca="false">K198 - I198*SQRT($B$7)</f>
        <v>0.0569423436276142</v>
      </c>
      <c r="M198" s="36" t="n">
        <f aca="false">($B$3*EXP(-$B$8*$B$7)*_xlfn.NORM.DIST(K198, 0, 1, 1) - $B$4*EXP(-J198*$B$7)*_xlfn.NORM.DIST(L198, 0, 1, 1)) * $B$2</f>
        <v>18748.8699400983</v>
      </c>
      <c r="N198" s="37" t="n">
        <f aca="false">$B$18 + $B$17*H198</f>
        <v>-2657.31695970675</v>
      </c>
      <c r="O198" s="37" t="n">
        <f aca="false">M198-$B$13</f>
        <v>-840.01866033359</v>
      </c>
      <c r="P198" s="37" t="n">
        <f aca="false">N198-$B$19</f>
        <v>-2657.31695970675</v>
      </c>
      <c r="Q198" s="38" t="n">
        <f aca="false">O198+P198</f>
        <v>-3497.33562004034</v>
      </c>
    </row>
    <row r="199" customFormat="false" ht="13.8" hidden="false" customHeight="false" outlineLevel="0" collapsed="false">
      <c r="D199" s="33" t="n">
        <f aca="false">'Historical Data'!A199</f>
        <v>44230</v>
      </c>
      <c r="E199" s="13" t="n">
        <f aca="false">'Historical Data'!E199</f>
        <v>0.00100880482762777</v>
      </c>
      <c r="F199" s="13" t="n">
        <f aca="false">'Historical Data'!F199</f>
        <v>-0.0179</v>
      </c>
      <c r="G199" s="14" t="n">
        <f aca="false">'Historical Data'!G199</f>
        <v>2.88E-005</v>
      </c>
      <c r="H199" s="31" t="n">
        <f aca="false">$B$3 * (1 + E199)</f>
        <v>4705.6422906142</v>
      </c>
      <c r="I199" s="34" t="n">
        <f aca="false">$B$6 +F199</f>
        <v>0.1911</v>
      </c>
      <c r="J199" s="35" t="n">
        <f aca="false">$B$5 + G199</f>
        <v>0.0016288</v>
      </c>
      <c r="K199" s="10" t="n">
        <f aca="false">(LN(H199/$B$4) + ((J199 - $B$8) + 0.5*I199^2)*$B$7) / (I199 * SQRT($B$7))</f>
        <v>0.05840290503396</v>
      </c>
      <c r="L199" s="10" t="n">
        <f aca="false">K199 - I199*SQRT($B$7)</f>
        <v>-0.03714709496604</v>
      </c>
      <c r="M199" s="36" t="n">
        <f aca="false">($B$3*EXP(-$B$8*$B$7)*_xlfn.NORM.DIST(K199, 0, 1, 1) - $B$4*EXP(-J199*$B$7)*_xlfn.NORM.DIST(L199, 0, 1, 1)) * $B$2</f>
        <v>17913.1471104659</v>
      </c>
      <c r="N199" s="37" t="n">
        <f aca="false">$B$18 + $B$17*H199</f>
        <v>-246.995213403774</v>
      </c>
      <c r="O199" s="37" t="n">
        <f aca="false">M199-$B$13</f>
        <v>-1675.741489966</v>
      </c>
      <c r="P199" s="37" t="n">
        <f aca="false">N199-$B$19</f>
        <v>-246.995213403774</v>
      </c>
      <c r="Q199" s="38" t="n">
        <f aca="false">O199+P199</f>
        <v>-1922.73670336978</v>
      </c>
    </row>
    <row r="200" customFormat="false" ht="13.8" hidden="false" customHeight="false" outlineLevel="0" collapsed="false">
      <c r="D200" s="33" t="n">
        <f aca="false">'Historical Data'!A200</f>
        <v>44229</v>
      </c>
      <c r="E200" s="13" t="n">
        <f aca="false">'Historical Data'!E200</f>
        <v>0.0138982368185359</v>
      </c>
      <c r="F200" s="13" t="n">
        <f aca="false">'Historical Data'!F200</f>
        <v>-0.0317</v>
      </c>
      <c r="G200" s="14" t="n">
        <f aca="false">'Historical Data'!G200</f>
        <v>-3.24999999999998E-005</v>
      </c>
      <c r="H200" s="31" t="n">
        <f aca="false">$B$3 * (1 + E200)</f>
        <v>4766.23422146026</v>
      </c>
      <c r="I200" s="34" t="n">
        <f aca="false">$B$6 +F200</f>
        <v>0.1773</v>
      </c>
      <c r="J200" s="35" t="n">
        <f aca="false">$B$5 + G200</f>
        <v>0.0015675</v>
      </c>
      <c r="K200" s="10" t="n">
        <f aca="false">(LN(H200/$B$4) + ((J200 - $B$8) + 0.5*I200^2)*$B$7) / (I200 * SQRT($B$7))</f>
        <v>0.199930380323173</v>
      </c>
      <c r="L200" s="10" t="n">
        <f aca="false">K200 - I200*SQRT($B$7)</f>
        <v>0.111280380323173</v>
      </c>
      <c r="M200" s="36" t="n">
        <f aca="false">($B$3*EXP(-$B$8*$B$7)*_xlfn.NORM.DIST(K200, 0, 1, 1) - $B$4*EXP(-J200*$B$7)*_xlfn.NORM.DIST(L200, 0, 1, 1)) * $B$2</f>
        <v>16417.9256881211</v>
      </c>
      <c r="N200" s="37" t="n">
        <f aca="false">$B$18 + $B$17*H200</f>
        <v>-3402.83657940314</v>
      </c>
      <c r="O200" s="37" t="n">
        <f aca="false">M200-$B$13</f>
        <v>-3170.96291231082</v>
      </c>
      <c r="P200" s="37" t="n">
        <f aca="false">N200-$B$19</f>
        <v>-3402.83657940314</v>
      </c>
      <c r="Q200" s="38" t="n">
        <f aca="false">O200+P200</f>
        <v>-6573.79949171397</v>
      </c>
    </row>
    <row r="201" customFormat="false" ht="13.8" hidden="false" customHeight="false" outlineLevel="0" collapsed="false">
      <c r="D201" s="33" t="n">
        <f aca="false">'Historical Data'!A201</f>
        <v>44228</v>
      </c>
      <c r="E201" s="13" t="n">
        <f aca="false">'Historical Data'!E201</f>
        <v>0.0160517360213666</v>
      </c>
      <c r="F201" s="13" t="n">
        <f aca="false">'Historical Data'!F201</f>
        <v>-0.0135</v>
      </c>
      <c r="G201" s="14" t="n">
        <f aca="false">'Historical Data'!G201</f>
        <v>-6.38000000000001E-005</v>
      </c>
      <c r="H201" s="31" t="n">
        <f aca="false">$B$3 * (1 + E201)</f>
        <v>4776.35760586284</v>
      </c>
      <c r="I201" s="34" t="n">
        <f aca="false">$B$6 +F201</f>
        <v>0.1955</v>
      </c>
      <c r="J201" s="35" t="n">
        <f aca="false">$B$5 + G201</f>
        <v>0.0015362</v>
      </c>
      <c r="K201" s="10" t="n">
        <f aca="false">(LN(H201/$B$4) + ((J201 - $B$8) + 0.5*I201^2)*$B$7) / (I201 * SQRT($B$7))</f>
        <v>0.211619952846223</v>
      </c>
      <c r="L201" s="10" t="n">
        <f aca="false">K201 - I201*SQRT($B$7)</f>
        <v>0.113869952846223</v>
      </c>
      <c r="M201" s="36" t="n">
        <f aca="false">($B$3*EXP(-$B$8*$B$7)*_xlfn.NORM.DIST(K201, 0, 1, 1) - $B$4*EXP(-J201*$B$7)*_xlfn.NORM.DIST(L201, 0, 1, 1)) * $B$2</f>
        <v>18079.6489114206</v>
      </c>
      <c r="N201" s="37" t="n">
        <f aca="false">$B$18 + $B$17*H201</f>
        <v>-3930.09812752515</v>
      </c>
      <c r="O201" s="37" t="n">
        <f aca="false">M201-$B$13</f>
        <v>-1509.23968901134</v>
      </c>
      <c r="P201" s="37" t="n">
        <f aca="false">N201-$B$19</f>
        <v>-3930.09812752515</v>
      </c>
      <c r="Q201" s="38" t="n">
        <f aca="false">O201+P201</f>
        <v>-5439.33781653649</v>
      </c>
    </row>
    <row r="202" customFormat="false" ht="13.8" hidden="false" customHeight="false" outlineLevel="0" collapsed="false">
      <c r="D202" s="33" t="n">
        <f aca="false">'Historical Data'!A202</f>
        <v>44225</v>
      </c>
      <c r="E202" s="13" t="n">
        <f aca="false">'Historical Data'!E202</f>
        <v>-0.0193115029387071</v>
      </c>
      <c r="F202" s="13" t="n">
        <f aca="false">'Historical Data'!F202</f>
        <v>0.0210999999999999</v>
      </c>
      <c r="G202" s="14" t="n">
        <f aca="false">'Historical Data'!G202</f>
        <v>-3.12000000000003E-005</v>
      </c>
      <c r="H202" s="31" t="n">
        <f aca="false">$B$3 * (1 + E202)</f>
        <v>4610.11855583543</v>
      </c>
      <c r="I202" s="34" t="n">
        <f aca="false">$B$6 +F202</f>
        <v>0.2301</v>
      </c>
      <c r="J202" s="35" t="n">
        <f aca="false">$B$5 + G202</f>
        <v>0.0015688</v>
      </c>
      <c r="K202" s="10" t="n">
        <f aca="false">(LN(H202/$B$4) + ((J202 - $B$8) + 0.5*I202^2)*$B$7) / (I202 * SQRT($B$7))</f>
        <v>-0.112037850648656</v>
      </c>
      <c r="L202" s="10" t="n">
        <f aca="false">K202 - I202*SQRT($B$7)</f>
        <v>-0.227087850648656</v>
      </c>
      <c r="M202" s="36" t="n">
        <f aca="false">($B$3*EXP(-$B$8*$B$7)*_xlfn.NORM.DIST(K202, 0, 1, 1) - $B$4*EXP(-J202*$B$7)*_xlfn.NORM.DIST(L202, 0, 1, 1)) * $B$2</f>
        <v>21255.4872312629</v>
      </c>
      <c r="N202" s="37" t="n">
        <f aca="false">$B$18 + $B$17*H202</f>
        <v>4728.21764811501</v>
      </c>
      <c r="O202" s="37" t="n">
        <f aca="false">M202-$B$13</f>
        <v>1666.59863083098</v>
      </c>
      <c r="P202" s="37" t="n">
        <f aca="false">N202-$B$19</f>
        <v>4728.21764811501</v>
      </c>
      <c r="Q202" s="38" t="n">
        <f aca="false">O202+P202</f>
        <v>6394.81627894599</v>
      </c>
    </row>
    <row r="203" customFormat="false" ht="13.8" hidden="false" customHeight="false" outlineLevel="0" collapsed="false">
      <c r="D203" s="33" t="n">
        <f aca="false">'Historical Data'!A203</f>
        <v>44224</v>
      </c>
      <c r="E203" s="13" t="n">
        <f aca="false">'Historical Data'!E203</f>
        <v>0.00976066247730478</v>
      </c>
      <c r="F203" s="13" t="n">
        <f aca="false">'Historical Data'!F203</f>
        <v>-0.0396</v>
      </c>
      <c r="G203" s="14" t="n">
        <f aca="false">'Historical Data'!G203</f>
        <v>-6.49999999999995E-005</v>
      </c>
      <c r="H203" s="31" t="n">
        <f aca="false">$B$3 * (1 + E203)</f>
        <v>4746.78389823956</v>
      </c>
      <c r="I203" s="34" t="n">
        <f aca="false">$B$6 +F203</f>
        <v>0.1694</v>
      </c>
      <c r="J203" s="35" t="n">
        <f aca="false">$B$5 + G203</f>
        <v>0.001535</v>
      </c>
      <c r="K203" s="10" t="n">
        <f aca="false">(LN(H203/$B$4) + ((J203 - $B$8) + 0.5*I203^2)*$B$7) / (I203 * SQRT($B$7))</f>
        <v>0.156837425355364</v>
      </c>
      <c r="L203" s="10" t="n">
        <f aca="false">K203 - I203*SQRT($B$7)</f>
        <v>0.072137425355364</v>
      </c>
      <c r="M203" s="36" t="n">
        <f aca="false">($B$3*EXP(-$B$8*$B$7)*_xlfn.NORM.DIST(K203, 0, 1, 1) - $B$4*EXP(-J203*$B$7)*_xlfn.NORM.DIST(L203, 0, 1, 1)) * $B$2</f>
        <v>15772.0792288098</v>
      </c>
      <c r="N203" s="37" t="n">
        <f aca="false">$B$18 + $B$17*H203</f>
        <v>-2389.79517694528</v>
      </c>
      <c r="O203" s="37" t="n">
        <f aca="false">M203-$B$13</f>
        <v>-3816.80937162214</v>
      </c>
      <c r="P203" s="37" t="n">
        <f aca="false">N203-$B$19</f>
        <v>-2389.79517694528</v>
      </c>
      <c r="Q203" s="38" t="n">
        <f aca="false">O203+P203</f>
        <v>-6206.60454856742</v>
      </c>
    </row>
    <row r="204" customFormat="false" ht="13.8" hidden="false" customHeight="false" outlineLevel="0" collapsed="false">
      <c r="D204" s="33" t="n">
        <f aca="false">'Historical Data'!A204</f>
        <v>44223</v>
      </c>
      <c r="E204" s="13" t="n">
        <f aca="false">'Historical Data'!E204</f>
        <v>-0.0256778591133671</v>
      </c>
      <c r="F204" s="13" t="n">
        <f aca="false">'Historical Data'!F204</f>
        <v>0.0884</v>
      </c>
      <c r="G204" s="14" t="n">
        <f aca="false">'Historical Data'!G204</f>
        <v>-7.00000000000002E-005</v>
      </c>
      <c r="H204" s="31" t="n">
        <f aca="false">$B$3 * (1 + E204)</f>
        <v>4580.19095209397</v>
      </c>
      <c r="I204" s="34" t="n">
        <f aca="false">$B$6 +F204</f>
        <v>0.2974</v>
      </c>
      <c r="J204" s="35" t="n">
        <f aca="false">$B$5 + G204</f>
        <v>0.00153</v>
      </c>
      <c r="K204" s="10" t="n">
        <f aca="false">(LN(H204/$B$4) + ((J204 - $B$8) + 0.5*I204^2)*$B$7) / (I204 * SQRT($B$7))</f>
        <v>-0.100705749105909</v>
      </c>
      <c r="L204" s="10" t="n">
        <f aca="false">K204 - I204*SQRT($B$7)</f>
        <v>-0.249405749105909</v>
      </c>
      <c r="M204" s="36" t="n">
        <f aca="false">($B$3*EXP(-$B$8*$B$7)*_xlfn.NORM.DIST(K204, 0, 1, 1) - $B$4*EXP(-J204*$B$7)*_xlfn.NORM.DIST(L204, 0, 1, 1)) * $B$2</f>
        <v>27435.1705834449</v>
      </c>
      <c r="N204" s="37" t="n">
        <f aca="false">$B$18 + $B$17*H204</f>
        <v>6286.95275613602</v>
      </c>
      <c r="O204" s="37" t="n">
        <f aca="false">M204-$B$13</f>
        <v>7846.281983013</v>
      </c>
      <c r="P204" s="37" t="n">
        <f aca="false">N204-$B$19</f>
        <v>6286.95275613602</v>
      </c>
      <c r="Q204" s="38" t="n">
        <f aca="false">O204+P204</f>
        <v>14133.234739149</v>
      </c>
    </row>
    <row r="205" customFormat="false" ht="13.8" hidden="false" customHeight="false" outlineLevel="0" collapsed="false">
      <c r="D205" s="33" t="n">
        <f aca="false">'Historical Data'!A205</f>
        <v>44222</v>
      </c>
      <c r="E205" s="13" t="n">
        <f aca="false">'Historical Data'!E205</f>
        <v>-0.00148883632138119</v>
      </c>
      <c r="F205" s="13" t="n">
        <f aca="false">'Historical Data'!F205</f>
        <v>9.9999999999989E-005</v>
      </c>
      <c r="G205" s="14" t="n">
        <f aca="false">'Historical Data'!G205</f>
        <v>5.62000000000002E-005</v>
      </c>
      <c r="H205" s="31" t="n">
        <f aca="false">$B$3 * (1 + E205)</f>
        <v>4693.90112933682</v>
      </c>
      <c r="I205" s="34" t="n">
        <f aca="false">$B$6 +F205</f>
        <v>0.2091</v>
      </c>
      <c r="J205" s="35" t="n">
        <f aca="false">$B$5 + G205</f>
        <v>0.0016562</v>
      </c>
      <c r="K205" s="10" t="n">
        <f aca="false">(LN(H205/$B$4) + ((J205 - $B$8) + 0.5*I205^2)*$B$7) / (I205 * SQRT($B$7))</f>
        <v>0.038158350172403</v>
      </c>
      <c r="L205" s="10" t="n">
        <f aca="false">K205 - I205*SQRT($B$7)</f>
        <v>-0.066391649827597</v>
      </c>
      <c r="M205" s="36" t="n">
        <f aca="false">($B$3*EXP(-$B$8*$B$7)*_xlfn.NORM.DIST(K205, 0, 1, 1) - $B$4*EXP(-J205*$B$7)*_xlfn.NORM.DIST(L205, 0, 1, 1)) * $B$2</f>
        <v>19599.429401351</v>
      </c>
      <c r="N205" s="37" t="n">
        <f aca="false">$B$18 + $B$17*H205</f>
        <v>364.525857580942</v>
      </c>
      <c r="O205" s="37" t="n">
        <f aca="false">M205-$B$13</f>
        <v>10.5408009190796</v>
      </c>
      <c r="P205" s="37" t="n">
        <f aca="false">N205-$B$19</f>
        <v>364.525857580942</v>
      </c>
      <c r="Q205" s="38" t="n">
        <f aca="false">O205+P205</f>
        <v>375.066658500022</v>
      </c>
    </row>
    <row r="206" customFormat="false" ht="13.8" hidden="false" customHeight="false" outlineLevel="0" collapsed="false">
      <c r="D206" s="33" t="n">
        <f aca="false">'Historical Data'!A206</f>
        <v>44221</v>
      </c>
      <c r="E206" s="13" t="n">
        <f aca="false">'Historical Data'!E206</f>
        <v>0.00361580332528955</v>
      </c>
      <c r="F206" s="13" t="n">
        <f aca="false">'Historical Data'!F206</f>
        <v>0.00890000000000002</v>
      </c>
      <c r="G206" s="14" t="n">
        <f aca="false">'Historical Data'!G206</f>
        <v>-2.37000000000002E-005</v>
      </c>
      <c r="H206" s="31" t="n">
        <f aca="false">$B$3 * (1 + E206)</f>
        <v>4717.89752985185</v>
      </c>
      <c r="I206" s="34" t="n">
        <f aca="false">$B$6 +F206</f>
        <v>0.2179</v>
      </c>
      <c r="J206" s="35" t="n">
        <f aca="false">$B$5 + G206</f>
        <v>0.0015763</v>
      </c>
      <c r="K206" s="10" t="n">
        <f aca="false">(LN(H206/$B$4) + ((J206 - $B$8) + 0.5*I206^2)*$B$7) / (I206 * SQRT($B$7))</f>
        <v>0.0875484926438564</v>
      </c>
      <c r="L206" s="10" t="n">
        <f aca="false">K206 - I206*SQRT($B$7)</f>
        <v>-0.0214015073561437</v>
      </c>
      <c r="M206" s="36" t="n">
        <f aca="false">($B$3*EXP(-$B$8*$B$7)*_xlfn.NORM.DIST(K206, 0, 1, 1) - $B$4*EXP(-J206*$B$7)*_xlfn.NORM.DIST(L206, 0, 1, 1)) * $B$2</f>
        <v>20409.7243462242</v>
      </c>
      <c r="N206" s="37" t="n">
        <f aca="false">$B$18 + $B$17*H206</f>
        <v>-885.291276862787</v>
      </c>
      <c r="O206" s="37" t="n">
        <f aca="false">M206-$B$13</f>
        <v>820.835745792283</v>
      </c>
      <c r="P206" s="37" t="n">
        <f aca="false">N206-$B$19</f>
        <v>-885.291276862787</v>
      </c>
      <c r="Q206" s="38" t="n">
        <f aca="false">O206+P206</f>
        <v>-64.4555310705036</v>
      </c>
    </row>
    <row r="207" customFormat="false" ht="13.8" hidden="false" customHeight="false" outlineLevel="0" collapsed="false">
      <c r="D207" s="33" t="n">
        <f aca="false">'Historical Data'!A207</f>
        <v>44218</v>
      </c>
      <c r="E207" s="13" t="n">
        <f aca="false">'Historical Data'!E207</f>
        <v>-0.00301058636360108</v>
      </c>
      <c r="F207" s="13" t="n">
        <f aca="false">'Historical Data'!F207</f>
        <v>0.00290000000000001</v>
      </c>
      <c r="G207" s="14" t="n">
        <f aca="false">'Historical Data'!G207</f>
        <v>-2.49999999999998E-005</v>
      </c>
      <c r="H207" s="31" t="n">
        <f aca="false">$B$3 * (1 + E207)</f>
        <v>4686.74753456335</v>
      </c>
      <c r="I207" s="34" t="n">
        <f aca="false">$B$6 +F207</f>
        <v>0.2119</v>
      </c>
      <c r="J207" s="35" t="n">
        <f aca="false">$B$5 + G207</f>
        <v>0.001575</v>
      </c>
      <c r="K207" s="10" t="n">
        <f aca="false">(LN(H207/$B$4) + ((J207 - $B$8) + 0.5*I207^2)*$B$7) / (I207 * SQRT($B$7))</f>
        <v>0.0244579891936927</v>
      </c>
      <c r="L207" s="10" t="n">
        <f aca="false">K207 - I207*SQRT($B$7)</f>
        <v>-0.0814920108063073</v>
      </c>
      <c r="M207" s="36" t="n">
        <f aca="false">($B$3*EXP(-$B$8*$B$7)*_xlfn.NORM.DIST(K207, 0, 1, 1) - $B$4*EXP(-J207*$B$7)*_xlfn.NORM.DIST(L207, 0, 1, 1)) * $B$2</f>
        <v>19851.0038306651</v>
      </c>
      <c r="N207" s="37" t="n">
        <f aca="false">$B$18 + $B$17*H207</f>
        <v>737.110292281868</v>
      </c>
      <c r="O207" s="37" t="n">
        <f aca="false">M207-$B$13</f>
        <v>262.115230233212</v>
      </c>
      <c r="P207" s="37" t="n">
        <f aca="false">N207-$B$19</f>
        <v>737.110292281868</v>
      </c>
      <c r="Q207" s="38" t="n">
        <f aca="false">O207+P207</f>
        <v>999.22552251508</v>
      </c>
    </row>
    <row r="208" customFormat="false" ht="13.8" hidden="false" customHeight="false" outlineLevel="0" collapsed="false">
      <c r="D208" s="33" t="n">
        <f aca="false">'Historical Data'!A208</f>
        <v>44217</v>
      </c>
      <c r="E208" s="13" t="n">
        <f aca="false">'Historical Data'!E208</f>
        <v>0.000316730921505304</v>
      </c>
      <c r="F208" s="13" t="n">
        <f aca="false">'Historical Data'!F208</f>
        <v>-0.000200000000000033</v>
      </c>
      <c r="G208" s="14" t="n">
        <f aca="false">'Historical Data'!G208</f>
        <v>-4.63E-005</v>
      </c>
      <c r="H208" s="31" t="n">
        <f aca="false">$B$3 * (1 + E208)</f>
        <v>4702.3889203889</v>
      </c>
      <c r="I208" s="34" t="n">
        <f aca="false">$B$6 +F208</f>
        <v>0.2088</v>
      </c>
      <c r="J208" s="35" t="n">
        <f aca="false">$B$5 + G208</f>
        <v>0.0015537</v>
      </c>
      <c r="K208" s="10" t="n">
        <f aca="false">(LN(H208/$B$4) + ((J208 - $B$8) + 0.5*I208^2)*$B$7) / (I208 * SQRT($B$7))</f>
        <v>0.055122469088657</v>
      </c>
      <c r="L208" s="10" t="n">
        <f aca="false">K208 - I208*SQRT($B$7)</f>
        <v>-0.049277530911343</v>
      </c>
      <c r="M208" s="36" t="n">
        <f aca="false">($B$3*EXP(-$B$8*$B$7)*_xlfn.NORM.DIST(K208, 0, 1, 1) - $B$4*EXP(-J208*$B$7)*_xlfn.NORM.DIST(L208, 0, 1, 1)) * $B$2</f>
        <v>19567.4630493572</v>
      </c>
      <c r="N208" s="37" t="n">
        <f aca="false">$B$18 + $B$17*H208</f>
        <v>-77.5482228140754</v>
      </c>
      <c r="O208" s="37" t="n">
        <f aca="false">M208-$B$13</f>
        <v>-21.4255510746625</v>
      </c>
      <c r="P208" s="37" t="n">
        <f aca="false">N208-$B$19</f>
        <v>-77.5482228140754</v>
      </c>
      <c r="Q208" s="38" t="n">
        <f aca="false">O208+P208</f>
        <v>-98.9737738887379</v>
      </c>
    </row>
    <row r="209" customFormat="false" ht="13.8" hidden="false" customHeight="false" outlineLevel="0" collapsed="false">
      <c r="D209" s="33" t="n">
        <f aca="false">'Historical Data'!A209</f>
        <v>44216</v>
      </c>
      <c r="E209" s="13" t="n">
        <f aca="false">'Historical Data'!E209</f>
        <v>0.0139355762574003</v>
      </c>
      <c r="F209" s="13" t="n">
        <f aca="false">'Historical Data'!F209</f>
        <v>-0.00969999999999999</v>
      </c>
      <c r="G209" s="14" t="n">
        <f aca="false">'Historical Data'!G209</f>
        <v>-1.25000000000004E-005</v>
      </c>
      <c r="H209" s="31" t="n">
        <f aca="false">$B$3 * (1 + E209)</f>
        <v>4766.40975042841</v>
      </c>
      <c r="I209" s="34" t="n">
        <f aca="false">$B$6 +F209</f>
        <v>0.1993</v>
      </c>
      <c r="J209" s="35" t="n">
        <f aca="false">$B$5 + G209</f>
        <v>0.0015875</v>
      </c>
      <c r="K209" s="10" t="n">
        <f aca="false">(LN(H209/$B$4) + ((J209 - $B$8) + 0.5*I209^2)*$B$7) / (I209 * SQRT($B$7))</f>
        <v>0.18867340830593</v>
      </c>
      <c r="L209" s="10" t="n">
        <f aca="false">K209 - I209*SQRT($B$7)</f>
        <v>0.0890234083059297</v>
      </c>
      <c r="M209" s="36" t="n">
        <f aca="false">($B$3*EXP(-$B$8*$B$7)*_xlfn.NORM.DIST(K209, 0, 1, 1) - $B$4*EXP(-J209*$B$7)*_xlfn.NORM.DIST(L209, 0, 1, 1)) * $B$2</f>
        <v>18500.6659696187</v>
      </c>
      <c r="N209" s="37" t="n">
        <f aca="false">$B$18 + $B$17*H209</f>
        <v>-3411.97874686518</v>
      </c>
      <c r="O209" s="37" t="n">
        <f aca="false">M209-$B$13</f>
        <v>-1088.22263081315</v>
      </c>
      <c r="P209" s="37" t="n">
        <f aca="false">N209-$B$19</f>
        <v>-3411.97874686518</v>
      </c>
      <c r="Q209" s="38" t="n">
        <f aca="false">O209+P209</f>
        <v>-4500.20137767833</v>
      </c>
    </row>
    <row r="210" customFormat="false" ht="13.8" hidden="false" customHeight="false" outlineLevel="0" collapsed="false">
      <c r="D210" s="33" t="n">
        <f aca="false">'Historical Data'!A210</f>
        <v>44215</v>
      </c>
      <c r="E210" s="13" t="n">
        <f aca="false">'Historical Data'!E210</f>
        <v>0.00813640283951433</v>
      </c>
      <c r="F210" s="13" t="n">
        <f aca="false">'Historical Data'!F210</f>
        <v>-0.00569999999999998</v>
      </c>
      <c r="G210" s="14" t="n">
        <f aca="false">'Historical Data'!G210</f>
        <v>2.50000000000033E-006</v>
      </c>
      <c r="H210" s="31" t="n">
        <f aca="false">$B$3 * (1 + E210)</f>
        <v>4739.14841610827</v>
      </c>
      <c r="I210" s="34" t="n">
        <f aca="false">$B$6 +F210</f>
        <v>0.2033</v>
      </c>
      <c r="J210" s="35" t="n">
        <f aca="false">$B$5 + G210</f>
        <v>0.0016025</v>
      </c>
      <c r="K210" s="10" t="n">
        <f aca="false">(LN(H210/$B$4) + ((J210 - $B$8) + 0.5*I210^2)*$B$7) / (I210 * SQRT($B$7))</f>
        <v>0.130550585553467</v>
      </c>
      <c r="L210" s="10" t="n">
        <f aca="false">K210 - I210*SQRT($B$7)</f>
        <v>0.0289005855534675</v>
      </c>
      <c r="M210" s="36" t="n">
        <f aca="false">($B$3*EXP(-$B$8*$B$7)*_xlfn.NORM.DIST(K210, 0, 1, 1) - $B$4*EXP(-J210*$B$7)*_xlfn.NORM.DIST(L210, 0, 1, 1)) * $B$2</f>
        <v>18994.8521107579</v>
      </c>
      <c r="N210" s="37" t="n">
        <f aca="false">$B$18 + $B$17*H210</f>
        <v>-1992.1123498294</v>
      </c>
      <c r="O210" s="37" t="n">
        <f aca="false">M210-$B$13</f>
        <v>-594.036489673999</v>
      </c>
      <c r="P210" s="37" t="n">
        <f aca="false">N210-$B$19</f>
        <v>-1992.1123498294</v>
      </c>
      <c r="Q210" s="38" t="n">
        <f aca="false">O210+P210</f>
        <v>-2586.1488395034</v>
      </c>
    </row>
    <row r="211" customFormat="false" ht="13.8" hidden="false" customHeight="false" outlineLevel="0" collapsed="false">
      <c r="D211" s="33" t="n">
        <f aca="false">'Historical Data'!A211</f>
        <v>44211</v>
      </c>
      <c r="E211" s="13" t="n">
        <f aca="false">'Historical Data'!E211</f>
        <v>-0.00719001775768402</v>
      </c>
      <c r="F211" s="13" t="n">
        <f aca="false">'Historical Data'!F211</f>
        <v>0.00940000000000002</v>
      </c>
      <c r="G211" s="14" t="n">
        <f aca="false">'Historical Data'!G211</f>
        <v>-2.24999999999999E-005</v>
      </c>
      <c r="H211" s="31" t="n">
        <f aca="false">$B$3 * (1 + E211)</f>
        <v>4667.1004455229</v>
      </c>
      <c r="I211" s="34" t="n">
        <f aca="false">$B$6 +F211</f>
        <v>0.2184</v>
      </c>
      <c r="J211" s="35" t="n">
        <f aca="false">$B$5 + G211</f>
        <v>0.0015775</v>
      </c>
      <c r="K211" s="10" t="n">
        <f aca="false">(LN(H211/$B$4) + ((J211 - $B$8) + 0.5*I211^2)*$B$7) / (I211 * SQRT($B$7))</f>
        <v>-0.0115320101336451</v>
      </c>
      <c r="L211" s="10" t="n">
        <f aca="false">K211 - I211*SQRT($B$7)</f>
        <v>-0.120732010133645</v>
      </c>
      <c r="M211" s="36" t="n">
        <f aca="false">($B$3*EXP(-$B$8*$B$7)*_xlfn.NORM.DIST(K211, 0, 1, 1) - $B$4*EXP(-J211*$B$7)*_xlfn.NORM.DIST(L211, 0, 1, 1)) * $B$2</f>
        <v>20423.2016892961</v>
      </c>
      <c r="N211" s="37" t="n">
        <f aca="false">$B$18 + $B$17*H211</f>
        <v>1760.39995230001</v>
      </c>
      <c r="O211" s="37" t="n">
        <f aca="false">M211-$B$13</f>
        <v>834.313088864201</v>
      </c>
      <c r="P211" s="37" t="n">
        <f aca="false">N211-$B$19</f>
        <v>1760.39995230001</v>
      </c>
      <c r="Q211" s="38" t="n">
        <f aca="false">O211+P211</f>
        <v>2594.71304116421</v>
      </c>
    </row>
    <row r="212" customFormat="false" ht="13.8" hidden="false" customHeight="false" outlineLevel="0" collapsed="false">
      <c r="D212" s="33" t="n">
        <f aca="false">'Historical Data'!A212</f>
        <v>44210</v>
      </c>
      <c r="E212" s="13" t="n">
        <f aca="false">'Historical Data'!E212</f>
        <v>-0.00375343846460752</v>
      </c>
      <c r="F212" s="13" t="n">
        <f aca="false">'Historical Data'!F212</f>
        <v>0.00769999999999998</v>
      </c>
      <c r="G212" s="14" t="n">
        <f aca="false">'Historical Data'!G212</f>
        <v>-0.0001562</v>
      </c>
      <c r="H212" s="31" t="n">
        <f aca="false">$B$3 * (1 + E212)</f>
        <v>4683.25546112173</v>
      </c>
      <c r="I212" s="34" t="n">
        <f aca="false">$B$6 +F212</f>
        <v>0.2167</v>
      </c>
      <c r="J212" s="35" t="n">
        <f aca="false">$B$5 + G212</f>
        <v>0.0014438</v>
      </c>
      <c r="K212" s="10" t="n">
        <f aca="false">(LN(H212/$B$4) + ((J212 - $B$8) + 0.5*I212^2)*$B$7) / (I212 * SQRT($B$7))</f>
        <v>0.01910762306365</v>
      </c>
      <c r="L212" s="10" t="n">
        <f aca="false">K212 - I212*SQRT($B$7)</f>
        <v>-0.08924237693635</v>
      </c>
      <c r="M212" s="36" t="n">
        <f aca="false">($B$3*EXP(-$B$8*$B$7)*_xlfn.NORM.DIST(K212, 0, 1, 1) - $B$4*EXP(-J212*$B$7)*_xlfn.NORM.DIST(L212, 0, 1, 1)) * $B$2</f>
        <v>20288.8935816423</v>
      </c>
      <c r="N212" s="37" t="n">
        <f aca="false">$B$18 + $B$17*H212</f>
        <v>918.989787889528</v>
      </c>
      <c r="O212" s="37" t="n">
        <f aca="false">M212-$B$13</f>
        <v>700.004981210441</v>
      </c>
      <c r="P212" s="37" t="n">
        <f aca="false">N212-$B$19</f>
        <v>918.989787889528</v>
      </c>
      <c r="Q212" s="38" t="n">
        <f aca="false">O212+P212</f>
        <v>1618.99476909997</v>
      </c>
    </row>
    <row r="213" customFormat="false" ht="13.8" hidden="false" customHeight="false" outlineLevel="0" collapsed="false">
      <c r="D213" s="33" t="n">
        <f aca="false">'Historical Data'!A213</f>
        <v>44209</v>
      </c>
      <c r="E213" s="13" t="n">
        <f aca="false">'Historical Data'!E213</f>
        <v>0.00227560316637687</v>
      </c>
      <c r="F213" s="13" t="n">
        <f aca="false">'Historical Data'!F213</f>
        <v>-0.00650000000000001</v>
      </c>
      <c r="G213" s="14" t="n">
        <f aca="false">'Historical Data'!G213</f>
        <v>7.5E-005</v>
      </c>
      <c r="H213" s="31" t="n">
        <f aca="false">$B$3 * (1 + E213)</f>
        <v>4711.59738292482</v>
      </c>
      <c r="I213" s="34" t="n">
        <f aca="false">$B$6 +F213</f>
        <v>0.2025</v>
      </c>
      <c r="J213" s="35" t="n">
        <f aca="false">$B$5 + G213</f>
        <v>0.001675</v>
      </c>
      <c r="K213" s="10" t="n">
        <f aca="false">(LN(H213/$B$4) + ((J213 - $B$8) + 0.5*I213^2)*$B$7) / (I213 * SQRT($B$7))</f>
        <v>0.0732597447187297</v>
      </c>
      <c r="L213" s="10" t="n">
        <f aca="false">K213 - I213*SQRT($B$7)</f>
        <v>-0.0279902552812703</v>
      </c>
      <c r="M213" s="36" t="n">
        <f aca="false">($B$3*EXP(-$B$8*$B$7)*_xlfn.NORM.DIST(K213, 0, 1, 1) - $B$4*EXP(-J213*$B$7)*_xlfn.NORM.DIST(L213, 0, 1, 1)) * $B$2</f>
        <v>18979.6447634995</v>
      </c>
      <c r="N213" s="37" t="n">
        <f aca="false">$B$18 + $B$17*H213</f>
        <v>-557.157414703514</v>
      </c>
      <c r="O213" s="37" t="n">
        <f aca="false">M213-$B$13</f>
        <v>-609.243836932408</v>
      </c>
      <c r="P213" s="37" t="n">
        <f aca="false">N213-$B$19</f>
        <v>-557.157414703514</v>
      </c>
      <c r="Q213" s="38" t="n">
        <f aca="false">O213+P213</f>
        <v>-1166.40125163592</v>
      </c>
    </row>
    <row r="214" customFormat="false" ht="13.8" hidden="false" customHeight="false" outlineLevel="0" collapsed="false">
      <c r="D214" s="33" t="n">
        <f aca="false">'Historical Data'!A214</f>
        <v>44208</v>
      </c>
      <c r="E214" s="13" t="n">
        <f aca="false">'Historical Data'!E214</f>
        <v>0.000415832151194451</v>
      </c>
      <c r="F214" s="13" t="n">
        <f aca="false">'Historical Data'!F214</f>
        <v>-0.005</v>
      </c>
      <c r="G214" s="14" t="n">
        <f aca="false">'Historical Data'!G214</f>
        <v>9.24999999999997E-005</v>
      </c>
      <c r="H214" s="31" t="n">
        <f aca="false">$B$3 * (1 + E214)</f>
        <v>4702.85478535955</v>
      </c>
      <c r="I214" s="34" t="n">
        <f aca="false">$B$6 +F214</f>
        <v>0.204</v>
      </c>
      <c r="J214" s="35" t="n">
        <f aca="false">$B$5 + G214</f>
        <v>0.0016925</v>
      </c>
      <c r="K214" s="10" t="n">
        <f aca="false">(LN(H214/$B$4) + ((J214 - $B$8) + 0.5*I214^2)*$B$7) / (I214 * SQRT($B$7))</f>
        <v>0.0553026540879041</v>
      </c>
      <c r="L214" s="10" t="n">
        <f aca="false">K214 - I214*SQRT($B$7)</f>
        <v>-0.0466973459120959</v>
      </c>
      <c r="M214" s="36" t="n">
        <f aca="false">($B$3*EXP(-$B$8*$B$7)*_xlfn.NORM.DIST(K214, 0, 1, 1) - $B$4*EXP(-J214*$B$7)*_xlfn.NORM.DIST(L214, 0, 1, 1)) * $B$2</f>
        <v>19125.7221201975</v>
      </c>
      <c r="N214" s="37" t="n">
        <f aca="false">$B$18 + $B$17*H214</f>
        <v>-101.812112820655</v>
      </c>
      <c r="O214" s="37" t="n">
        <f aca="false">M214-$B$13</f>
        <v>-463.166480234439</v>
      </c>
      <c r="P214" s="37" t="n">
        <f aca="false">N214-$B$19</f>
        <v>-101.812112820655</v>
      </c>
      <c r="Q214" s="38" t="n">
        <f aca="false">O214+P214</f>
        <v>-564.978593055093</v>
      </c>
    </row>
    <row r="215" customFormat="false" ht="13.8" hidden="false" customHeight="false" outlineLevel="0" collapsed="false">
      <c r="D215" s="33" t="n">
        <f aca="false">'Historical Data'!A215</f>
        <v>44207</v>
      </c>
      <c r="E215" s="13" t="n">
        <f aca="false">'Historical Data'!E215</f>
        <v>-0.00655479674116521</v>
      </c>
      <c r="F215" s="13" t="n">
        <f aca="false">'Historical Data'!F215</f>
        <v>0.018</v>
      </c>
      <c r="G215" s="14" t="n">
        <f aca="false">'Historical Data'!G215</f>
        <v>1.20000000000025E-006</v>
      </c>
      <c r="H215" s="31" t="n">
        <f aca="false">$B$3 * (1 + E215)</f>
        <v>4670.08655599946</v>
      </c>
      <c r="I215" s="34" t="n">
        <f aca="false">$B$6 +F215</f>
        <v>0.227</v>
      </c>
      <c r="J215" s="35" t="n">
        <f aca="false">$B$5 + G215</f>
        <v>0.0016012</v>
      </c>
      <c r="K215" s="10" t="n">
        <f aca="false">(LN(H215/$B$4) + ((J215 - $B$8) + 0.5*I215^2)*$B$7) / (I215 * SQRT($B$7))</f>
        <v>-0.00118897587369441</v>
      </c>
      <c r="L215" s="10" t="n">
        <f aca="false">K215 - I215*SQRT($B$7)</f>
        <v>-0.114688975873694</v>
      </c>
      <c r="M215" s="36" t="n">
        <f aca="false">($B$3*EXP(-$B$8*$B$7)*_xlfn.NORM.DIST(K215, 0, 1, 1) - $B$4*EXP(-J215*$B$7)*_xlfn.NORM.DIST(L215, 0, 1, 1)) * $B$2</f>
        <v>21238.6556450404</v>
      </c>
      <c r="N215" s="37" t="n">
        <f aca="false">$B$18 + $B$17*H215</f>
        <v>1604.87279160775</v>
      </c>
      <c r="O215" s="37" t="n">
        <f aca="false">M215-$B$13</f>
        <v>1649.76704460855</v>
      </c>
      <c r="P215" s="37" t="n">
        <f aca="false">N215-$B$19</f>
        <v>1604.87279160775</v>
      </c>
      <c r="Q215" s="38" t="n">
        <f aca="false">O215+P215</f>
        <v>3254.6398362163</v>
      </c>
    </row>
    <row r="216" customFormat="false" ht="13.8" hidden="false" customHeight="false" outlineLevel="0" collapsed="false">
      <c r="D216" s="33" t="n">
        <f aca="false">'Historical Data'!A216</f>
        <v>44204</v>
      </c>
      <c r="E216" s="13" t="n">
        <f aca="false">'Historical Data'!E216</f>
        <v>0.00549189098241487</v>
      </c>
      <c r="F216" s="13" t="n">
        <f aca="false">'Historical Data'!F216</f>
        <v>-0.00120000000000003</v>
      </c>
      <c r="G216" s="14" t="n">
        <f aca="false">'Historical Data'!G216</f>
        <v>-3.70000000000014E-006</v>
      </c>
      <c r="H216" s="31" t="n">
        <f aca="false">$B$3 * (1 + E216)</f>
        <v>4726.71683031923</v>
      </c>
      <c r="I216" s="34" t="n">
        <f aca="false">$B$6 +F216</f>
        <v>0.2078</v>
      </c>
      <c r="J216" s="35" t="n">
        <f aca="false">$B$5 + G216</f>
        <v>0.0015963</v>
      </c>
      <c r="K216" s="10" t="n">
        <f aca="false">(LN(H216/$B$4) + ((J216 - $B$8) + 0.5*I216^2)*$B$7) / (I216 * SQRT($B$7))</f>
        <v>0.104653951261845</v>
      </c>
      <c r="L216" s="10" t="n">
        <f aca="false">K216 - I216*SQRT($B$7)</f>
        <v>0.000753951261844812</v>
      </c>
      <c r="M216" s="36" t="n">
        <f aca="false">($B$3*EXP(-$B$8*$B$7)*_xlfn.NORM.DIST(K216, 0, 1, 1) - $B$4*EXP(-J216*$B$7)*_xlfn.NORM.DIST(L216, 0, 1, 1)) * $B$2</f>
        <v>19449.2934431705</v>
      </c>
      <c r="N216" s="37" t="n">
        <f aca="false">$B$18 + $B$17*H216</f>
        <v>-1344.63153629185</v>
      </c>
      <c r="O216" s="37" t="n">
        <f aca="false">M216-$B$13</f>
        <v>-139.595157261421</v>
      </c>
      <c r="P216" s="37" t="n">
        <f aca="false">N216-$B$19</f>
        <v>-1344.63153629185</v>
      </c>
      <c r="Q216" s="38" t="n">
        <f aca="false">O216+P216</f>
        <v>-1484.22669355328</v>
      </c>
    </row>
    <row r="217" customFormat="false" ht="13.8" hidden="false" customHeight="false" outlineLevel="0" collapsed="false">
      <c r="D217" s="33" t="n">
        <f aca="false">'Historical Data'!A217</f>
        <v>44203</v>
      </c>
      <c r="E217" s="13" t="n">
        <f aca="false">'Historical Data'!E217</f>
        <v>0.0148473642926892</v>
      </c>
      <c r="F217" s="13" t="n">
        <f aca="false">'Historical Data'!F217</f>
        <v>-0.0177</v>
      </c>
      <c r="G217" s="14" t="n">
        <f aca="false">'Historical Data'!G217</f>
        <v>-9.25000000000001E-005</v>
      </c>
      <c r="H217" s="31" t="n">
        <f aca="false">$B$3 * (1 + E217)</f>
        <v>4770.6959748035</v>
      </c>
      <c r="I217" s="34" t="n">
        <f aca="false">$B$6 +F217</f>
        <v>0.1913</v>
      </c>
      <c r="J217" s="35" t="n">
        <f aca="false">$B$5 + G217</f>
        <v>0.0015075</v>
      </c>
      <c r="K217" s="10" t="n">
        <f aca="false">(LN(H217/$B$4) + ((J217 - $B$8) + 0.5*I217^2)*$B$7) / (I217 * SQRT($B$7))</f>
        <v>0.201668138299435</v>
      </c>
      <c r="L217" s="10" t="n">
        <f aca="false">K217 - I217*SQRT($B$7)</f>
        <v>0.106018138299435</v>
      </c>
      <c r="M217" s="36" t="n">
        <f aca="false">($B$3*EXP(-$B$8*$B$7)*_xlfn.NORM.DIST(K217, 0, 1, 1) - $B$4*EXP(-J217*$B$7)*_xlfn.NORM.DIST(L217, 0, 1, 1)) * $B$2</f>
        <v>17714.5684659818</v>
      </c>
      <c r="N217" s="37" t="n">
        <f aca="false">$B$18 + $B$17*H217</f>
        <v>-3635.2204227449</v>
      </c>
      <c r="O217" s="37" t="n">
        <f aca="false">M217-$B$13</f>
        <v>-1874.32013445014</v>
      </c>
      <c r="P217" s="37" t="n">
        <f aca="false">N217-$B$19</f>
        <v>-3635.2204227449</v>
      </c>
      <c r="Q217" s="38" t="n">
        <f aca="false">O217+P217</f>
        <v>-5509.54055719503</v>
      </c>
    </row>
    <row r="218" customFormat="false" ht="13.8" hidden="false" customHeight="false" outlineLevel="0" collapsed="false">
      <c r="D218" s="33" t="n">
        <f aca="false">'Historical Data'!A218</f>
        <v>44202</v>
      </c>
      <c r="E218" s="13" t="n">
        <f aca="false">'Historical Data'!E218</f>
        <v>0.00570990055972054</v>
      </c>
      <c r="F218" s="13" t="n">
        <f aca="false">'Historical Data'!F218</f>
        <v>-0.00459999999999999</v>
      </c>
      <c r="G218" s="14" t="n">
        <f aca="false">'Historical Data'!G218</f>
        <v>-2.87999999999998E-005</v>
      </c>
      <c r="H218" s="31" t="n">
        <f aca="false">$B$3 * (1 + E218)</f>
        <v>4727.74167154119</v>
      </c>
      <c r="I218" s="34" t="n">
        <f aca="false">$B$6 +F218</f>
        <v>0.2044</v>
      </c>
      <c r="J218" s="35" t="n">
        <f aca="false">$B$5 + G218</f>
        <v>0.0015712</v>
      </c>
      <c r="K218" s="10" t="n">
        <f aca="false">(LN(H218/$B$4) + ((J218 - $B$8) + 0.5*I218^2)*$B$7) / (I218 * SQRT($B$7))</f>
        <v>0.106740517281974</v>
      </c>
      <c r="L218" s="10" t="n">
        <f aca="false">K218 - I218*SQRT($B$7)</f>
        <v>0.00454051728197413</v>
      </c>
      <c r="M218" s="36" t="n">
        <f aca="false">($B$3*EXP(-$B$8*$B$7)*_xlfn.NORM.DIST(K218, 0, 1, 1) - $B$4*EXP(-J218*$B$7)*_xlfn.NORM.DIST(L218, 0, 1, 1)) * $B$2</f>
        <v>19126.8196952367</v>
      </c>
      <c r="N218" s="37" t="n">
        <f aca="false">$B$18 + $B$17*H218</f>
        <v>-1398.00888005149</v>
      </c>
      <c r="O218" s="37" t="n">
        <f aca="false">M218-$B$13</f>
        <v>-462.068905195156</v>
      </c>
      <c r="P218" s="37" t="n">
        <f aca="false">N218-$B$19</f>
        <v>-1398.00888005149</v>
      </c>
      <c r="Q218" s="38" t="n">
        <f aca="false">O218+P218</f>
        <v>-1860.07778524665</v>
      </c>
    </row>
    <row r="219" customFormat="false" ht="13.8" hidden="false" customHeight="false" outlineLevel="0" collapsed="false">
      <c r="D219" s="33" t="n">
        <f aca="false">'Historical Data'!A219</f>
        <v>44201</v>
      </c>
      <c r="E219" s="13" t="n">
        <f aca="false">'Historical Data'!E219</f>
        <v>0.00708253955386207</v>
      </c>
      <c r="F219" s="13" t="n">
        <f aca="false">'Historical Data'!F219</f>
        <v>-0.0101</v>
      </c>
      <c r="G219" s="14" t="n">
        <f aca="false">'Historical Data'!G219</f>
        <v>-3.70000000000014E-006</v>
      </c>
      <c r="H219" s="31" t="n">
        <f aca="false">$B$3 * (1 + E219)</f>
        <v>4734.19431018875</v>
      </c>
      <c r="I219" s="34" t="n">
        <f aca="false">$B$6 +F219</f>
        <v>0.1989</v>
      </c>
      <c r="J219" s="35" t="n">
        <f aca="false">$B$5 + G219</f>
        <v>0.0015963</v>
      </c>
      <c r="K219" s="10" t="n">
        <f aca="false">(LN(H219/$B$4) + ((J219 - $B$8) + 0.5*I219^2)*$B$7) / (I219 * SQRT($B$7))</f>
        <v>0.120681773964023</v>
      </c>
      <c r="L219" s="10" t="n">
        <f aca="false">K219 - I219*SQRT($B$7)</f>
        <v>0.0212317739640233</v>
      </c>
      <c r="M219" s="36" t="n">
        <f aca="false">($B$3*EXP(-$B$8*$B$7)*_xlfn.NORM.DIST(K219, 0, 1, 1) - $B$4*EXP(-J219*$B$7)*_xlfn.NORM.DIST(L219, 0, 1, 1)) * $B$2</f>
        <v>18595.9921843875</v>
      </c>
      <c r="N219" s="37" t="n">
        <f aca="false">$B$18 + $B$17*H219</f>
        <v>-1734.0850486019</v>
      </c>
      <c r="O219" s="37" t="n">
        <f aca="false">M219-$B$13</f>
        <v>-992.896416044368</v>
      </c>
      <c r="P219" s="37" t="n">
        <f aca="false">N219-$B$19</f>
        <v>-1734.0850486019</v>
      </c>
      <c r="Q219" s="38" t="n">
        <f aca="false">O219+P219</f>
        <v>-2726.98146464627</v>
      </c>
    </row>
    <row r="220" customFormat="false" ht="13.8" hidden="false" customHeight="false" outlineLevel="0" collapsed="false">
      <c r="D220" s="33" t="n">
        <f aca="false">'Historical Data'!A220</f>
        <v>44200</v>
      </c>
      <c r="E220" s="13" t="n">
        <f aca="false">'Historical Data'!E220</f>
        <v>-0.0147547835902951</v>
      </c>
      <c r="F220" s="13" t="n">
        <f aca="false">'Historical Data'!F220</f>
        <v>0.0298</v>
      </c>
      <c r="G220" s="14" t="n">
        <f aca="false">'Historical Data'!G220</f>
        <v>-1.12999999999997E-005</v>
      </c>
      <c r="H220" s="31" t="n">
        <f aca="false">$B$3 * (1 + E220)</f>
        <v>4631.53923782038</v>
      </c>
      <c r="I220" s="34" t="n">
        <f aca="false">$B$6 +F220</f>
        <v>0.2388</v>
      </c>
      <c r="J220" s="35" t="n">
        <f aca="false">$B$5 + G220</f>
        <v>0.0015887</v>
      </c>
      <c r="K220" s="10" t="n">
        <f aca="false">(LN(H220/$B$4) + ((J220 - $B$8) + 0.5*I220^2)*$B$7) / (I220 * SQRT($B$7))</f>
        <v>-0.0648187866279138</v>
      </c>
      <c r="L220" s="10" t="n">
        <f aca="false">K220 - I220*SQRT($B$7)</f>
        <v>-0.184218786627914</v>
      </c>
      <c r="M220" s="36" t="n">
        <f aca="false">($B$3*EXP(-$B$8*$B$7)*_xlfn.NORM.DIST(K220, 0, 1, 1) - $B$4*EXP(-J220*$B$7)*_xlfn.NORM.DIST(L220, 0, 1, 1)) * $B$2</f>
        <v>22205.6528792319</v>
      </c>
      <c r="N220" s="37" t="n">
        <f aca="false">$B$18 + $B$17*H220</f>
        <v>3612.55301501779</v>
      </c>
      <c r="O220" s="37" t="n">
        <f aca="false">M220-$B$13</f>
        <v>2616.76427880002</v>
      </c>
      <c r="P220" s="37" t="n">
        <f aca="false">N220-$B$19</f>
        <v>3612.55301501779</v>
      </c>
      <c r="Q220" s="38" t="n">
        <f aca="false">O220+P220</f>
        <v>6229.31729381781</v>
      </c>
    </row>
    <row r="221" customFormat="false" ht="13.8" hidden="false" customHeight="false" outlineLevel="0" collapsed="false">
      <c r="D221" s="33" t="n">
        <f aca="false">'Historical Data'!A221</f>
        <v>44196</v>
      </c>
      <c r="E221" s="13" t="n">
        <f aca="false">'Historical Data'!E221</f>
        <v>0.00643883774021714</v>
      </c>
      <c r="F221" s="13" t="n">
        <f aca="false">'Historical Data'!F221</f>
        <v>-0.00159999999999999</v>
      </c>
      <c r="G221" s="14" t="n">
        <f aca="false">'Historical Data'!G221</f>
        <v>8.79999999999978E-006</v>
      </c>
      <c r="H221" s="31" t="n">
        <f aca="false">$B$3 * (1 + E221)</f>
        <v>4731.16833233299</v>
      </c>
      <c r="I221" s="34" t="n">
        <f aca="false">$B$6 +F221</f>
        <v>0.2074</v>
      </c>
      <c r="J221" s="35" t="n">
        <f aca="false">$B$5 + G221</f>
        <v>0.0016088</v>
      </c>
      <c r="K221" s="10" t="n">
        <f aca="false">(LN(H221/$B$4) + ((J221 - $B$8) + 0.5*I221^2)*$B$7) / (I221 * SQRT($B$7))</f>
        <v>0.113763182051997</v>
      </c>
      <c r="L221" s="10" t="n">
        <f aca="false">K221 - I221*SQRT($B$7)</f>
        <v>0.0100631820519972</v>
      </c>
      <c r="M221" s="36" t="n">
        <f aca="false">($B$3*EXP(-$B$8*$B$7)*_xlfn.NORM.DIST(K221, 0, 1, 1) - $B$4*EXP(-J221*$B$7)*_xlfn.NORM.DIST(L221, 0, 1, 1)) * $B$2</f>
        <v>19402.3936052744</v>
      </c>
      <c r="N221" s="37" t="n">
        <f aca="false">$B$18 + $B$17*H221</f>
        <v>-1576.48145425401</v>
      </c>
      <c r="O221" s="37" t="n">
        <f aca="false">M221-$B$13</f>
        <v>-186.494995157453</v>
      </c>
      <c r="P221" s="37" t="n">
        <f aca="false">N221-$B$19</f>
        <v>-1576.48145425401</v>
      </c>
      <c r="Q221" s="38" t="n">
        <f aca="false">O221+P221</f>
        <v>-1762.97644941146</v>
      </c>
    </row>
    <row r="222" customFormat="false" ht="13.8" hidden="false" customHeight="false" outlineLevel="0" collapsed="false">
      <c r="D222" s="33" t="n">
        <f aca="false">'Historical Data'!A222</f>
        <v>44195</v>
      </c>
      <c r="E222" s="13" t="n">
        <f aca="false">'Historical Data'!E222</f>
        <v>0.00134154717953128</v>
      </c>
      <c r="F222" s="13" t="n">
        <f aca="false">'Historical Data'!F222</f>
        <v>-0.00800000000000001</v>
      </c>
      <c r="G222" s="14" t="n">
        <f aca="false">'Historical Data'!G222</f>
        <v>-0.0001638</v>
      </c>
      <c r="H222" s="31" t="n">
        <f aca="false">$B$3 * (1 + E222)</f>
        <v>4707.20647913626</v>
      </c>
      <c r="I222" s="34" t="n">
        <f aca="false">$B$6 +F222</f>
        <v>0.201</v>
      </c>
      <c r="J222" s="35" t="n">
        <f aca="false">$B$5 + G222</f>
        <v>0.0014362</v>
      </c>
      <c r="K222" s="10" t="n">
        <f aca="false">(LN(H222/$B$4) + ((J222 - $B$8) + 0.5*I222^2)*$B$7) / (I222 * SQRT($B$7))</f>
        <v>0.0631823194937401</v>
      </c>
      <c r="L222" s="10" t="n">
        <f aca="false">K222 - I222*SQRT($B$7)</f>
        <v>-0.0373176805062599</v>
      </c>
      <c r="M222" s="36" t="n">
        <f aca="false">($B$3*EXP(-$B$8*$B$7)*_xlfn.NORM.DIST(K222, 0, 1, 1) - $B$4*EXP(-J222*$B$7)*_xlfn.NORM.DIST(L222, 0, 1, 1)) * $B$2</f>
        <v>18828.8053432739</v>
      </c>
      <c r="N222" s="37" t="n">
        <f aca="false">$B$18 + $B$17*H222</f>
        <v>-328.463665938965</v>
      </c>
      <c r="O222" s="37" t="n">
        <f aca="false">M222-$B$13</f>
        <v>-760.083257158021</v>
      </c>
      <c r="P222" s="37" t="n">
        <f aca="false">N222-$B$19</f>
        <v>-328.463665938965</v>
      </c>
      <c r="Q222" s="38" t="n">
        <f aca="false">O222+P222</f>
        <v>-1088.54692309699</v>
      </c>
    </row>
    <row r="223" customFormat="false" ht="13.8" hidden="false" customHeight="false" outlineLevel="0" collapsed="false">
      <c r="D223" s="33" t="n">
        <f aca="false">'Historical Data'!A223</f>
        <v>44194</v>
      </c>
      <c r="E223" s="13" t="n">
        <f aca="false">'Historical Data'!E223</f>
        <v>0.00647572548108855</v>
      </c>
      <c r="F223" s="13" t="n">
        <f aca="false">'Historical Data'!F223</f>
        <v>0.00869999999999999</v>
      </c>
      <c r="G223" s="14" t="n">
        <f aca="false">'Historical Data'!G223</f>
        <v>0.0001375</v>
      </c>
      <c r="H223" s="31" t="n">
        <f aca="false">$B$3 * (1 + E223)</f>
        <v>4731.34173791405</v>
      </c>
      <c r="I223" s="34" t="n">
        <f aca="false">$B$6 +F223</f>
        <v>0.2177</v>
      </c>
      <c r="J223" s="35" t="n">
        <f aca="false">$B$5 + G223</f>
        <v>0.0017375</v>
      </c>
      <c r="K223" s="10" t="n">
        <f aca="false">(LN(H223/$B$4) + ((J223 - $B$8) + 0.5*I223^2)*$B$7) / (I223 * SQRT($B$7))</f>
        <v>0.114041197091023</v>
      </c>
      <c r="L223" s="10" t="n">
        <f aca="false">K223 - I223*SQRT($B$7)</f>
        <v>0.00519119709102285</v>
      </c>
      <c r="M223" s="36" t="n">
        <f aca="false">($B$3*EXP(-$B$8*$B$7)*_xlfn.NORM.DIST(K223, 0, 1, 1) - $B$4*EXP(-J223*$B$7)*_xlfn.NORM.DIST(L223, 0, 1, 1)) * $B$2</f>
        <v>20375.4454519049</v>
      </c>
      <c r="N223" s="37" t="n">
        <f aca="false">$B$18 + $B$17*H223</f>
        <v>-1585.51302823049</v>
      </c>
      <c r="O223" s="37" t="n">
        <f aca="false">M223-$B$13</f>
        <v>786.556851473051</v>
      </c>
      <c r="P223" s="37" t="n">
        <f aca="false">N223-$B$19</f>
        <v>-1585.51302823049</v>
      </c>
      <c r="Q223" s="38" t="n">
        <f aca="false">O223+P223</f>
        <v>-798.956176757438</v>
      </c>
    </row>
    <row r="224" customFormat="false" ht="13.8" hidden="false" customHeight="false" outlineLevel="0" collapsed="false">
      <c r="D224" s="33" t="n">
        <f aca="false">'Historical Data'!A224</f>
        <v>44189</v>
      </c>
      <c r="E224" s="13" t="n">
        <f aca="false">'Historical Data'!E224</f>
        <v>0.00353657578163746</v>
      </c>
      <c r="F224" s="13" t="n">
        <f aca="false">'Historical Data'!F224</f>
        <v>-0.00889999999999996</v>
      </c>
      <c r="G224" s="14" t="n">
        <f aca="false">'Historical Data'!G224</f>
        <v>-0.0001087</v>
      </c>
      <c r="H224" s="31" t="n">
        <f aca="false">$B$3 * (1 + E224)</f>
        <v>4717.5250890919</v>
      </c>
      <c r="I224" s="34" t="n">
        <f aca="false">$B$6 +F224</f>
        <v>0.2001</v>
      </c>
      <c r="J224" s="35" t="n">
        <f aca="false">$B$5 + G224</f>
        <v>0.0014913</v>
      </c>
      <c r="K224" s="10" t="n">
        <f aca="false">(LN(H224/$B$4) + ((J224 - $B$8) + 0.5*I224^2)*$B$7) / (I224 * SQRT($B$7))</f>
        <v>0.0850391109737939</v>
      </c>
      <c r="L224" s="10" t="n">
        <f aca="false">K224 - I224*SQRT($B$7)</f>
        <v>-0.0150108890262061</v>
      </c>
      <c r="M224" s="36" t="n">
        <f aca="false">($B$3*EXP(-$B$8*$B$7)*_xlfn.NORM.DIST(K224, 0, 1, 1) - $B$4*EXP(-J224*$B$7)*_xlfn.NORM.DIST(L224, 0, 1, 1)) * $B$2</f>
        <v>18737.63689433</v>
      </c>
      <c r="N224" s="37" t="n">
        <f aca="false">$B$18 + $B$17*H224</f>
        <v>-865.893249101704</v>
      </c>
      <c r="O224" s="37" t="n">
        <f aca="false">M224-$B$13</f>
        <v>-851.251706101859</v>
      </c>
      <c r="P224" s="37" t="n">
        <f aca="false">N224-$B$19</f>
        <v>-865.893249101704</v>
      </c>
      <c r="Q224" s="38" t="n">
        <f aca="false">O224+P224</f>
        <v>-1717.14495520356</v>
      </c>
    </row>
    <row r="225" customFormat="false" ht="13.8" hidden="false" customHeight="false" outlineLevel="0" collapsed="false">
      <c r="D225" s="33" t="n">
        <f aca="false">'Historical Data'!A225</f>
        <v>44188</v>
      </c>
      <c r="E225" s="13" t="n">
        <f aca="false">'Historical Data'!E225</f>
        <v>0.000745811252800266</v>
      </c>
      <c r="F225" s="13" t="n">
        <f aca="false">'Historical Data'!F225</f>
        <v>-0.00990000000000002</v>
      </c>
      <c r="G225" s="14" t="n">
        <f aca="false">'Historical Data'!G225</f>
        <v>0.0001287</v>
      </c>
      <c r="H225" s="31" t="n">
        <f aca="false">$B$3 * (1 + E225)</f>
        <v>4704.40598411829</v>
      </c>
      <c r="I225" s="34" t="n">
        <f aca="false">$B$6 +F225</f>
        <v>0.1991</v>
      </c>
      <c r="J225" s="35" t="n">
        <f aca="false">$B$5 + G225</f>
        <v>0.0017287</v>
      </c>
      <c r="K225" s="10" t="n">
        <f aca="false">(LN(H225/$B$4) + ((J225 - $B$8) + 0.5*I225^2)*$B$7) / (I225 * SQRT($B$7))</f>
        <v>0.0575872378080608</v>
      </c>
      <c r="L225" s="10" t="n">
        <f aca="false">K225 - I225*SQRT($B$7)</f>
        <v>-0.0419627621919392</v>
      </c>
      <c r="M225" s="36" t="n">
        <f aca="false">($B$3*EXP(-$B$8*$B$7)*_xlfn.NORM.DIST(K225, 0, 1, 1) - $B$4*EXP(-J225*$B$7)*_xlfn.NORM.DIST(L225, 0, 1, 1)) * $B$2</f>
        <v>18668.5193033996</v>
      </c>
      <c r="N225" s="37" t="n">
        <f aca="false">$B$18 + $B$17*H225</f>
        <v>-182.604012688447</v>
      </c>
      <c r="O225" s="37" t="n">
        <f aca="false">M225-$B$13</f>
        <v>-920.36929703231</v>
      </c>
      <c r="P225" s="37" t="n">
        <f aca="false">N225-$B$19</f>
        <v>-182.604012688447</v>
      </c>
      <c r="Q225" s="38" t="n">
        <f aca="false">O225+P225</f>
        <v>-1102.97330972076</v>
      </c>
    </row>
    <row r="226" customFormat="false" ht="13.8" hidden="false" customHeight="false" outlineLevel="0" collapsed="false">
      <c r="D226" s="33" t="n">
        <f aca="false">'Historical Data'!A226</f>
        <v>44187</v>
      </c>
      <c r="E226" s="13" t="n">
        <f aca="false">'Historical Data'!E226</f>
        <v>-0.00207311660333642</v>
      </c>
      <c r="F226" s="13" t="n">
        <f aca="false">'Historical Data'!F226</f>
        <v>-0.00329999999999997</v>
      </c>
      <c r="G226" s="14" t="n">
        <f aca="false">'Historical Data'!G226</f>
        <v>-6.74999999999999E-005</v>
      </c>
      <c r="H226" s="31" t="n">
        <f aca="false">$B$3 * (1 + E226)</f>
        <v>4691.15448615938</v>
      </c>
      <c r="I226" s="34" t="n">
        <f aca="false">$B$6 +F226</f>
        <v>0.2057</v>
      </c>
      <c r="J226" s="35" t="n">
        <f aca="false">$B$5 + G226</f>
        <v>0.0015325</v>
      </c>
      <c r="K226" s="10" t="n">
        <f aca="false">(LN(H226/$B$4) + ((J226 - $B$8) + 0.5*I226^2)*$B$7) / (I226 * SQRT($B$7))</f>
        <v>0.0310833035085772</v>
      </c>
      <c r="L226" s="10" t="n">
        <f aca="false">K226 - I226*SQRT($B$7)</f>
        <v>-0.0717666964914228</v>
      </c>
      <c r="M226" s="36" t="n">
        <f aca="false">($B$3*EXP(-$B$8*$B$7)*_xlfn.NORM.DIST(K226, 0, 1, 1) - $B$4*EXP(-J226*$B$7)*_xlfn.NORM.DIST(L226, 0, 1, 1)) * $B$2</f>
        <v>19272.140681051</v>
      </c>
      <c r="N226" s="37" t="n">
        <f aca="false">$B$18 + $B$17*H226</f>
        <v>507.580717130419</v>
      </c>
      <c r="O226" s="37" t="n">
        <f aca="false">M226-$B$13</f>
        <v>-316.747919380941</v>
      </c>
      <c r="P226" s="37" t="n">
        <f aca="false">N226-$B$19</f>
        <v>507.580717130419</v>
      </c>
      <c r="Q226" s="38" t="n">
        <f aca="false">O226+P226</f>
        <v>190.832797749477</v>
      </c>
    </row>
    <row r="227" customFormat="false" ht="13.8" hidden="false" customHeight="false" outlineLevel="0" collapsed="false">
      <c r="D227" s="33" t="n">
        <f aca="false">'Historical Data'!A227</f>
        <v>44186</v>
      </c>
      <c r="E227" s="13" t="n">
        <f aca="false">'Historical Data'!E227</f>
        <v>-0.00390628159195128</v>
      </c>
      <c r="F227" s="13" t="n">
        <f aca="false">'Historical Data'!F227</f>
        <v>0.0241</v>
      </c>
      <c r="G227" s="14" t="n">
        <f aca="false">'Historical Data'!G227</f>
        <v>9.12999999999999E-005</v>
      </c>
      <c r="H227" s="31" t="n">
        <f aca="false">$B$3 * (1 + E227)</f>
        <v>4682.5369608644</v>
      </c>
      <c r="I227" s="34" t="n">
        <f aca="false">$B$6 +F227</f>
        <v>0.2331</v>
      </c>
      <c r="J227" s="35" t="n">
        <f aca="false">$B$5 + G227</f>
        <v>0.0016913</v>
      </c>
      <c r="K227" s="10" t="n">
        <f aca="false">(LN(H227/$B$4) + ((J227 - $B$8) + 0.5*I227^2)*$B$7) / (I227 * SQRT($B$7))</f>
        <v>0.0248892768170045</v>
      </c>
      <c r="L227" s="10" t="n">
        <f aca="false">K227 - I227*SQRT($B$7)</f>
        <v>-0.0916607231829955</v>
      </c>
      <c r="M227" s="36" t="n">
        <f aca="false">($B$3*EXP(-$B$8*$B$7)*_xlfn.NORM.DIST(K227, 0, 1, 1) - $B$4*EXP(-J227*$B$7)*_xlfn.NORM.DIST(L227, 0, 1, 1)) * $B$2</f>
        <v>21838.0951210951</v>
      </c>
      <c r="N227" s="37" t="n">
        <f aca="false">$B$18 + $B$17*H227</f>
        <v>956.411814253486</v>
      </c>
      <c r="O227" s="37" t="n">
        <f aca="false">M227-$B$13</f>
        <v>2249.20652066325</v>
      </c>
      <c r="P227" s="37" t="n">
        <f aca="false">N227-$B$19</f>
        <v>956.411814253486</v>
      </c>
      <c r="Q227" s="38" t="n">
        <f aca="false">O227+P227</f>
        <v>3205.61833491674</v>
      </c>
    </row>
    <row r="228" customFormat="false" ht="13.8" hidden="false" customHeight="false" outlineLevel="0" collapsed="false">
      <c r="D228" s="33" t="n">
        <f aca="false">'Historical Data'!A228</f>
        <v>44183</v>
      </c>
      <c r="E228" s="13" t="n">
        <f aca="false">'Historical Data'!E228</f>
        <v>-0.00351110012679723</v>
      </c>
      <c r="F228" s="13" t="n">
        <f aca="false">'Historical Data'!F228</f>
        <v>0.000200000000000033</v>
      </c>
      <c r="G228" s="14" t="n">
        <f aca="false">'Historical Data'!G228</f>
        <v>-2.88000000000003E-005</v>
      </c>
      <c r="H228" s="31" t="n">
        <f aca="false">$B$3 * (1 + E228)</f>
        <v>4684.39466941394</v>
      </c>
      <c r="I228" s="34" t="n">
        <f aca="false">$B$6 +F228</f>
        <v>0.2092</v>
      </c>
      <c r="J228" s="35" t="n">
        <f aca="false">$B$5 + G228</f>
        <v>0.0015712</v>
      </c>
      <c r="K228" s="10" t="n">
        <f aca="false">(LN(H228/$B$4) + ((J228 - $B$8) + 0.5*I228^2)*$B$7) / (I228 * SQRT($B$7))</f>
        <v>0.0186051768162219</v>
      </c>
      <c r="L228" s="10" t="n">
        <f aca="false">K228 - I228*SQRT($B$7)</f>
        <v>-0.0859948231837781</v>
      </c>
      <c r="M228" s="36" t="n">
        <f aca="false">($B$3*EXP(-$B$8*$B$7)*_xlfn.NORM.DIST(K228, 0, 1, 1) - $B$4*EXP(-J228*$B$7)*_xlfn.NORM.DIST(L228, 0, 1, 1)) * $B$2</f>
        <v>19594.9231468524</v>
      </c>
      <c r="N228" s="37" t="n">
        <f aca="false">$B$18 + $B$17*H228</f>
        <v>859.655803927453</v>
      </c>
      <c r="O228" s="37" t="n">
        <f aca="false">M228-$B$13</f>
        <v>6.03454642045836</v>
      </c>
      <c r="P228" s="37" t="n">
        <f aca="false">N228-$B$19</f>
        <v>859.655803927453</v>
      </c>
      <c r="Q228" s="38" t="n">
        <f aca="false">O228+P228</f>
        <v>865.690350347912</v>
      </c>
    </row>
    <row r="229" customFormat="false" ht="13.8" hidden="false" customHeight="false" outlineLevel="0" collapsed="false">
      <c r="D229" s="33" t="n">
        <f aca="false">'Historical Data'!A229</f>
        <v>44182</v>
      </c>
      <c r="E229" s="13" t="n">
        <f aca="false">'Historical Data'!E229</f>
        <v>0.00575763880070346</v>
      </c>
      <c r="F229" s="13" t="n">
        <f aca="false">'Historical Data'!F229</f>
        <v>-0.00320000000000004</v>
      </c>
      <c r="G229" s="14" t="n">
        <f aca="false">'Historical Data'!G229</f>
        <v>2.24999999999999E-005</v>
      </c>
      <c r="H229" s="31" t="n">
        <f aca="false">$B$3 * (1 + E229)</f>
        <v>4727.96608423823</v>
      </c>
      <c r="I229" s="34" t="n">
        <f aca="false">$B$6 +F229</f>
        <v>0.2058</v>
      </c>
      <c r="J229" s="35" t="n">
        <f aca="false">$B$5 + G229</f>
        <v>0.0016225</v>
      </c>
      <c r="K229" s="10" t="n">
        <f aca="false">(LN(H229/$B$4) + ((J229 - $B$8) + 0.5*I229^2)*$B$7) / (I229 * SQRT($B$7))</f>
        <v>0.107297929520224</v>
      </c>
      <c r="L229" s="10" t="n">
        <f aca="false">K229 - I229*SQRT($B$7)</f>
        <v>0.00439792952022433</v>
      </c>
      <c r="M229" s="36" t="n">
        <f aca="false">($B$3*EXP(-$B$8*$B$7)*_xlfn.NORM.DIST(K229, 0, 1, 1) - $B$4*EXP(-J229*$B$7)*_xlfn.NORM.DIST(L229, 0, 1, 1)) * $B$2</f>
        <v>19260.524872353</v>
      </c>
      <c r="N229" s="37" t="n">
        <f aca="false">$B$18 + $B$17*H229</f>
        <v>-1409.69708444559</v>
      </c>
      <c r="O229" s="37" t="n">
        <f aca="false">M229-$B$13</f>
        <v>-328.363728078919</v>
      </c>
      <c r="P229" s="37" t="n">
        <f aca="false">N229-$B$19</f>
        <v>-1409.69708444559</v>
      </c>
      <c r="Q229" s="38" t="n">
        <f aca="false">O229+P229</f>
        <v>-1738.06081252451</v>
      </c>
    </row>
    <row r="230" customFormat="false" ht="13.8" hidden="false" customHeight="false" outlineLevel="0" collapsed="false">
      <c r="D230" s="33" t="n">
        <f aca="false">'Historical Data'!A230</f>
        <v>44181</v>
      </c>
      <c r="E230" s="13" t="n">
        <f aca="false">'Historical Data'!E230</f>
        <v>0.00177284808721878</v>
      </c>
      <c r="F230" s="13" t="n">
        <f aca="false">'Historical Data'!F230</f>
        <v>-0.00399999999999995</v>
      </c>
      <c r="G230" s="14" t="n">
        <f aca="false">'Historical Data'!G230</f>
        <v>7.63000000000001E-005</v>
      </c>
      <c r="H230" s="31" t="n">
        <f aca="false">$B$3 * (1 + E230)</f>
        <v>4709.23398157321</v>
      </c>
      <c r="I230" s="34" t="n">
        <f aca="false">$B$6 +F230</f>
        <v>0.205</v>
      </c>
      <c r="J230" s="35" t="n">
        <f aca="false">$B$5 + G230</f>
        <v>0.0016763</v>
      </c>
      <c r="K230" s="10" t="n">
        <f aca="false">(LN(H230/$B$4) + ((J230 - $B$8) + 0.5*I230^2)*$B$7) / (I230 * SQRT($B$7))</f>
        <v>0.0687168628968841</v>
      </c>
      <c r="L230" s="10" t="n">
        <f aca="false">K230 - I230*SQRT($B$7)</f>
        <v>-0.0337831371031159</v>
      </c>
      <c r="M230" s="36" t="n">
        <f aca="false">($B$3*EXP(-$B$8*$B$7)*_xlfn.NORM.DIST(K230, 0, 1, 1) - $B$4*EXP(-J230*$B$7)*_xlfn.NORM.DIST(L230, 0, 1, 1)) * $B$2</f>
        <v>19215.7473081352</v>
      </c>
      <c r="N230" s="37" t="n">
        <f aca="false">$B$18 + $B$17*H230</f>
        <v>-434.063140503364</v>
      </c>
      <c r="O230" s="37" t="n">
        <f aca="false">M230-$B$13</f>
        <v>-373.141292296714</v>
      </c>
      <c r="P230" s="37" t="n">
        <f aca="false">N230-$B$19</f>
        <v>-434.063140503364</v>
      </c>
      <c r="Q230" s="38" t="n">
        <f aca="false">O230+P230</f>
        <v>-807.204432800078</v>
      </c>
    </row>
    <row r="231" customFormat="false" ht="13.8" hidden="false" customHeight="false" outlineLevel="0" collapsed="false">
      <c r="D231" s="33" t="n">
        <f aca="false">'Historical Data'!A231</f>
        <v>44180</v>
      </c>
      <c r="E231" s="13" t="n">
        <f aca="false">'Historical Data'!E231</f>
        <v>0.0129212143145012</v>
      </c>
      <c r="F231" s="13" t="n">
        <f aca="false">'Historical Data'!F231</f>
        <v>-0.0124</v>
      </c>
      <c r="G231" s="14" t="n">
        <f aca="false">'Historical Data'!G231</f>
        <v>9.5E-005</v>
      </c>
      <c r="H231" s="31" t="n">
        <f aca="false">$B$3 * (1 + E231)</f>
        <v>4761.64133637104</v>
      </c>
      <c r="I231" s="34" t="n">
        <f aca="false">$B$6 +F231</f>
        <v>0.1966</v>
      </c>
      <c r="J231" s="35" t="n">
        <f aca="false">$B$5 + G231</f>
        <v>0.001695</v>
      </c>
      <c r="K231" s="10" t="n">
        <f aca="false">(LN(H231/$B$4) + ((J231 - $B$8) + 0.5*I231^2)*$B$7) / (I231 * SQRT($B$7))</f>
        <v>0.179996364460293</v>
      </c>
      <c r="L231" s="10" t="n">
        <f aca="false">K231 - I231*SQRT($B$7)</f>
        <v>0.0816963644602927</v>
      </c>
      <c r="M231" s="36" t="n">
        <f aca="false">($B$3*EXP(-$B$8*$B$7)*_xlfn.NORM.DIST(K231, 0, 1, 1) - $B$4*EXP(-J231*$B$7)*_xlfn.NORM.DIST(L231, 0, 1, 1)) * $B$2</f>
        <v>18276.6392678086</v>
      </c>
      <c r="N231" s="37" t="n">
        <f aca="false">$B$18 + $B$17*H231</f>
        <v>-3163.62293244645</v>
      </c>
      <c r="O231" s="37" t="n">
        <f aca="false">M231-$B$13</f>
        <v>-1312.24933262329</v>
      </c>
      <c r="P231" s="37" t="n">
        <f aca="false">N231-$B$19</f>
        <v>-3163.62293244645</v>
      </c>
      <c r="Q231" s="38" t="n">
        <f aca="false">O231+P231</f>
        <v>-4475.87226506974</v>
      </c>
    </row>
    <row r="232" customFormat="false" ht="13.8" hidden="false" customHeight="false" outlineLevel="0" collapsed="false">
      <c r="D232" s="33" t="n">
        <f aca="false">'Historical Data'!A232</f>
        <v>44179</v>
      </c>
      <c r="E232" s="13" t="n">
        <f aca="false">'Historical Data'!E232</f>
        <v>-0.00435926692252686</v>
      </c>
      <c r="F232" s="13" t="n">
        <f aca="false">'Historical Data'!F232</f>
        <v>0.0106</v>
      </c>
      <c r="G232" s="14" t="n">
        <f aca="false">'Historical Data'!G232</f>
        <v>2.75000000000002E-005</v>
      </c>
      <c r="H232" s="31" t="n">
        <f aca="false">$B$3 * (1 + E232)</f>
        <v>4680.40752212389</v>
      </c>
      <c r="I232" s="34" t="n">
        <f aca="false">$B$6 +F232</f>
        <v>0.2196</v>
      </c>
      <c r="J232" s="35" t="n">
        <f aca="false">$B$5 + G232</f>
        <v>0.0016275</v>
      </c>
      <c r="K232" s="10" t="n">
        <f aca="false">(LN(H232/$B$4) + ((J232 - $B$8) + 0.5*I232^2)*$B$7) / (I232 * SQRT($B$7))</f>
        <v>0.0151739414341846</v>
      </c>
      <c r="L232" s="10" t="n">
        <f aca="false">K232 - I232*SQRT($B$7)</f>
        <v>-0.0946260585658154</v>
      </c>
      <c r="M232" s="36" t="n">
        <f aca="false">($B$3*EXP(-$B$8*$B$7)*_xlfn.NORM.DIST(K232, 0, 1, 1) - $B$4*EXP(-J232*$B$7)*_xlfn.NORM.DIST(L232, 0, 1, 1)) * $B$2</f>
        <v>20566.6948109738</v>
      </c>
      <c r="N232" s="37" t="n">
        <f aca="false">$B$18 + $B$17*H232</f>
        <v>1067.3204908678</v>
      </c>
      <c r="O232" s="37" t="n">
        <f aca="false">M232-$B$13</f>
        <v>977.806210541894</v>
      </c>
      <c r="P232" s="37" t="n">
        <f aca="false">N232-$B$19</f>
        <v>1067.3204908678</v>
      </c>
      <c r="Q232" s="38" t="n">
        <f aca="false">O232+P232</f>
        <v>2045.1267014097</v>
      </c>
    </row>
    <row r="233" customFormat="false" ht="13.8" hidden="false" customHeight="false" outlineLevel="0" collapsed="false">
      <c r="D233" s="33" t="n">
        <f aca="false">'Historical Data'!A233</f>
        <v>44176</v>
      </c>
      <c r="E233" s="13" t="n">
        <f aca="false">'Historical Data'!E233</f>
        <v>-0.00126496006106702</v>
      </c>
      <c r="F233" s="13" t="n">
        <f aca="false">'Historical Data'!F233</f>
        <v>0.01</v>
      </c>
      <c r="G233" s="14" t="n">
        <f aca="false">'Historical Data'!G233</f>
        <v>-3.00000000000001E-005</v>
      </c>
      <c r="H233" s="31" t="n">
        <f aca="false">$B$3 * (1 + E233)</f>
        <v>4694.95354924893</v>
      </c>
      <c r="I233" s="34" t="n">
        <f aca="false">$B$6 +F233</f>
        <v>0.219</v>
      </c>
      <c r="J233" s="35" t="n">
        <f aca="false">$B$5 + G233</f>
        <v>0.00157</v>
      </c>
      <c r="K233" s="10" t="n">
        <f aca="false">(LN(H233/$B$4) + ((J233 - $B$8) + 0.5*I233^2)*$B$7) / (I233 * SQRT($B$7))</f>
        <v>0.0431220475033472</v>
      </c>
      <c r="L233" s="10" t="n">
        <f aca="false">K233 - I233*SQRT($B$7)</f>
        <v>-0.0663779524966528</v>
      </c>
      <c r="M233" s="36" t="n">
        <f aca="false">($B$3*EXP(-$B$8*$B$7)*_xlfn.NORM.DIST(K233, 0, 1, 1) - $B$4*EXP(-J233*$B$7)*_xlfn.NORM.DIST(L233, 0, 1, 1)) * $B$2</f>
        <v>20522.1855251117</v>
      </c>
      <c r="N233" s="37" t="n">
        <f aca="false">$B$18 + $B$17*H233</f>
        <v>309.712118413619</v>
      </c>
      <c r="O233" s="37" t="n">
        <f aca="false">M233-$B$13</f>
        <v>933.29692467978</v>
      </c>
      <c r="P233" s="37" t="n">
        <f aca="false">N233-$B$19</f>
        <v>309.712118413619</v>
      </c>
      <c r="Q233" s="38" t="n">
        <f aca="false">O233+P233</f>
        <v>1243.0090430934</v>
      </c>
    </row>
    <row r="234" customFormat="false" ht="13.8" hidden="false" customHeight="false" outlineLevel="0" collapsed="false">
      <c r="D234" s="33" t="n">
        <f aca="false">'Historical Data'!A234</f>
        <v>44175</v>
      </c>
      <c r="E234" s="13" t="n">
        <f aca="false">'Historical Data'!E234</f>
        <v>-0.00128511606885184</v>
      </c>
      <c r="F234" s="13" t="n">
        <f aca="false">'Historical Data'!F234</f>
        <v>0.00319999999999998</v>
      </c>
      <c r="G234" s="14" t="n">
        <f aca="false">'Historical Data'!G234</f>
        <v>-1.13000000000001E-005</v>
      </c>
      <c r="H234" s="31" t="n">
        <f aca="false">$B$3 * (1 + E234)</f>
        <v>4694.85879787193</v>
      </c>
      <c r="I234" s="34" t="n">
        <f aca="false">$B$6 +F234</f>
        <v>0.2122</v>
      </c>
      <c r="J234" s="35" t="n">
        <f aca="false">$B$5 + G234</f>
        <v>0.0015887</v>
      </c>
      <c r="K234" s="10" t="n">
        <f aca="false">(LN(H234/$B$4) + ((J234 - $B$8) + 0.5*I234^2)*$B$7) / (I234 * SQRT($B$7))</f>
        <v>0.0409032748477288</v>
      </c>
      <c r="L234" s="10" t="n">
        <f aca="false">K234 - I234*SQRT($B$7)</f>
        <v>-0.0651967251522712</v>
      </c>
      <c r="M234" s="36" t="n">
        <f aca="false">($B$3*EXP(-$B$8*$B$7)*_xlfn.NORM.DIST(K234, 0, 1, 1) - $B$4*EXP(-J234*$B$7)*_xlfn.NORM.DIST(L234, 0, 1, 1)) * $B$2</f>
        <v>19886.4397707932</v>
      </c>
      <c r="N234" s="37" t="n">
        <f aca="false">$B$18 + $B$17*H234</f>
        <v>314.647104158939</v>
      </c>
      <c r="O234" s="37" t="n">
        <f aca="false">M234-$B$13</f>
        <v>297.551170361337</v>
      </c>
      <c r="P234" s="37" t="n">
        <f aca="false">N234-$B$19</f>
        <v>314.647104158939</v>
      </c>
      <c r="Q234" s="38" t="n">
        <f aca="false">O234+P234</f>
        <v>612.198274520277</v>
      </c>
    </row>
    <row r="235" customFormat="false" ht="13.8" hidden="false" customHeight="false" outlineLevel="0" collapsed="false">
      <c r="D235" s="33" t="n">
        <f aca="false">'Historical Data'!A235</f>
        <v>44174</v>
      </c>
      <c r="E235" s="13" t="n">
        <f aca="false">'Historical Data'!E235</f>
        <v>-0.00794922006887699</v>
      </c>
      <c r="F235" s="13" t="n">
        <f aca="false">'Historical Data'!F235</f>
        <v>0.0086</v>
      </c>
      <c r="G235" s="14" t="n">
        <f aca="false">'Historical Data'!G235</f>
        <v>-9.36999999999999E-005</v>
      </c>
      <c r="H235" s="31" t="n">
        <f aca="false">$B$3 * (1 + E235)</f>
        <v>4663.53151137822</v>
      </c>
      <c r="I235" s="34" t="n">
        <f aca="false">$B$6 +F235</f>
        <v>0.2176</v>
      </c>
      <c r="J235" s="35" t="n">
        <f aca="false">$B$5 + G235</f>
        <v>0.0015063</v>
      </c>
      <c r="K235" s="10" t="n">
        <f aca="false">(LN(H235/$B$4) + ((J235 - $B$8) + 0.5*I235^2)*$B$7) / (I235 * SQRT($B$7))</f>
        <v>-0.0191699316241065</v>
      </c>
      <c r="L235" s="10" t="n">
        <f aca="false">K235 - I235*SQRT($B$7)</f>
        <v>-0.127969931624106</v>
      </c>
      <c r="M235" s="36" t="n">
        <f aca="false">($B$3*EXP(-$B$8*$B$7)*_xlfn.NORM.DIST(K235, 0, 1, 1) - $B$4*EXP(-J235*$B$7)*_xlfn.NORM.DIST(L235, 0, 1, 1)) * $B$2</f>
        <v>20334.1509623313</v>
      </c>
      <c r="N235" s="37" t="n">
        <f aca="false">$B$18 + $B$17*H235</f>
        <v>1946.28262428398</v>
      </c>
      <c r="O235" s="37" t="n">
        <f aca="false">M235-$B$13</f>
        <v>745.262361899448</v>
      </c>
      <c r="P235" s="37" t="n">
        <f aca="false">N235-$B$19</f>
        <v>1946.28262428398</v>
      </c>
      <c r="Q235" s="38" t="n">
        <f aca="false">O235+P235</f>
        <v>2691.54498618343</v>
      </c>
    </row>
    <row r="236" customFormat="false" ht="13.8" hidden="false" customHeight="false" outlineLevel="0" collapsed="false">
      <c r="D236" s="33" t="n">
        <f aca="false">'Historical Data'!A236</f>
        <v>44173</v>
      </c>
      <c r="E236" s="13" t="n">
        <f aca="false">'Historical Data'!E236</f>
        <v>0.00278713745544379</v>
      </c>
      <c r="F236" s="13" t="n">
        <f aca="false">'Historical Data'!F236</f>
        <v>-0.00649999999999998</v>
      </c>
      <c r="G236" s="14" t="n">
        <f aca="false">'Historical Data'!G236</f>
        <v>-3.79999999999998E-006</v>
      </c>
      <c r="H236" s="31" t="n">
        <f aca="false">$B$3 * (1 + E236)</f>
        <v>4714.0020544643</v>
      </c>
      <c r="I236" s="34" t="n">
        <f aca="false">$B$6 +F236</f>
        <v>0.2025</v>
      </c>
      <c r="J236" s="35" t="n">
        <f aca="false">$B$5 + G236</f>
        <v>0.0015962</v>
      </c>
      <c r="K236" s="10" t="n">
        <f aca="false">(LN(H236/$B$4) + ((J236 - $B$8) + 0.5*I236^2)*$B$7) / (I236 * SQRT($B$7))</f>
        <v>0.078104610762936</v>
      </c>
      <c r="L236" s="10" t="n">
        <f aca="false">K236 - I236*SQRT($B$7)</f>
        <v>-0.023145389237064</v>
      </c>
      <c r="M236" s="36" t="n">
        <f aca="false">($B$3*EXP(-$B$8*$B$7)*_xlfn.NORM.DIST(K236, 0, 1, 1) - $B$4*EXP(-J236*$B$7)*_xlfn.NORM.DIST(L236, 0, 1, 1)) * $B$2</f>
        <v>18972.8154775778</v>
      </c>
      <c r="N236" s="37" t="n">
        <f aca="false">$B$18 + $B$17*H236</f>
        <v>-682.401185779192</v>
      </c>
      <c r="O236" s="37" t="n">
        <f aca="false">M236-$B$13</f>
        <v>-616.073122854141</v>
      </c>
      <c r="P236" s="37" t="n">
        <f aca="false">N236-$B$19</f>
        <v>-682.401185779192</v>
      </c>
      <c r="Q236" s="38" t="n">
        <f aca="false">O236+P236</f>
        <v>-1298.47430863333</v>
      </c>
    </row>
    <row r="237" customFormat="false" ht="13.8" hidden="false" customHeight="false" outlineLevel="0" collapsed="false">
      <c r="D237" s="33" t="n">
        <f aca="false">'Historical Data'!A237</f>
        <v>44172</v>
      </c>
      <c r="E237" s="13" t="n">
        <f aca="false">'Historical Data'!E237</f>
        <v>-0.00193559549298206</v>
      </c>
      <c r="F237" s="13" t="n">
        <f aca="false">'Historical Data'!F237</f>
        <v>0.0023</v>
      </c>
      <c r="G237" s="14" t="n">
        <f aca="false">'Historical Data'!G237</f>
        <v>4.49999999999999E-005</v>
      </c>
      <c r="H237" s="31" t="n">
        <f aca="false">$B$3 * (1 + E237)</f>
        <v>4691.80095914704</v>
      </c>
      <c r="I237" s="34" t="n">
        <f aca="false">$B$6 +F237</f>
        <v>0.2113</v>
      </c>
      <c r="J237" s="35" t="n">
        <f aca="false">$B$5 + G237</f>
        <v>0.001645</v>
      </c>
      <c r="K237" s="10" t="n">
        <f aca="false">(LN(H237/$B$4) + ((J237 - $B$8) + 0.5*I237^2)*$B$7) / (I237 * SQRT($B$7))</f>
        <v>0.0345929017632899</v>
      </c>
      <c r="L237" s="10" t="n">
        <f aca="false">K237 - I237*SQRT($B$7)</f>
        <v>-0.0710570982367101</v>
      </c>
      <c r="M237" s="36" t="n">
        <f aca="false">($B$3*EXP(-$B$8*$B$7)*_xlfn.NORM.DIST(K237, 0, 1, 1) - $B$4*EXP(-J237*$B$7)*_xlfn.NORM.DIST(L237, 0, 1, 1)) * $B$2</f>
        <v>19803.4669749338</v>
      </c>
      <c r="N237" s="37" t="n">
        <f aca="false">$B$18 + $B$17*H237</f>
        <v>473.910124891729</v>
      </c>
      <c r="O237" s="37" t="n">
        <f aca="false">M237-$B$13</f>
        <v>214.578374501936</v>
      </c>
      <c r="P237" s="37" t="n">
        <f aca="false">N237-$B$19</f>
        <v>473.910124891729</v>
      </c>
      <c r="Q237" s="38" t="n">
        <f aca="false">O237+P237</f>
        <v>688.488499393665</v>
      </c>
    </row>
    <row r="238" customFormat="false" ht="13.8" hidden="false" customHeight="false" outlineLevel="0" collapsed="false">
      <c r="D238" s="33" t="n">
        <f aca="false">'Historical Data'!A238</f>
        <v>44169</v>
      </c>
      <c r="E238" s="13" t="n">
        <f aca="false">'Historical Data'!E238</f>
        <v>0.00883623510930742</v>
      </c>
      <c r="F238" s="13" t="n">
        <f aca="false">'Historical Data'!F238</f>
        <v>-0.00270000000000001</v>
      </c>
      <c r="G238" s="14" t="n">
        <f aca="false">'Historical Data'!G238</f>
        <v>5.00000000000023E-006</v>
      </c>
      <c r="H238" s="31" t="n">
        <f aca="false">$B$3 * (1 + E238)</f>
        <v>4742.43825762534</v>
      </c>
      <c r="I238" s="34" t="n">
        <f aca="false">$B$6 +F238</f>
        <v>0.2063</v>
      </c>
      <c r="J238" s="35" t="n">
        <f aca="false">$B$5 + G238</f>
        <v>0.001605</v>
      </c>
      <c r="K238" s="10" t="n">
        <f aca="false">(LN(H238/$B$4) + ((J238 - $B$8) + 0.5*I238^2)*$B$7) / (I238 * SQRT($B$7))</f>
        <v>0.136874796853269</v>
      </c>
      <c r="L238" s="10" t="n">
        <f aca="false">K238 - I238*SQRT($B$7)</f>
        <v>0.0337247968532692</v>
      </c>
      <c r="M238" s="36" t="n">
        <f aca="false">($B$3*EXP(-$B$8*$B$7)*_xlfn.NORM.DIST(K238, 0, 1, 1) - $B$4*EXP(-J238*$B$7)*_xlfn.NORM.DIST(L238, 0, 1, 1)) * $B$2</f>
        <v>19266.1987168383</v>
      </c>
      <c r="N238" s="37" t="n">
        <f aca="false">$B$18 + $B$17*H238</f>
        <v>-2163.4588938689</v>
      </c>
      <c r="O238" s="37" t="n">
        <f aca="false">M238-$B$13</f>
        <v>-322.689883593557</v>
      </c>
      <c r="P238" s="37" t="n">
        <f aca="false">N238-$B$19</f>
        <v>-2163.4588938689</v>
      </c>
      <c r="Q238" s="38" t="n">
        <f aca="false">O238+P238</f>
        <v>-2486.14877746245</v>
      </c>
    </row>
    <row r="239" customFormat="false" ht="13.8" hidden="false" customHeight="false" outlineLevel="0" collapsed="false">
      <c r="D239" s="33" t="n">
        <f aca="false">'Historical Data'!A239</f>
        <v>44168</v>
      </c>
      <c r="E239" s="13" t="n">
        <f aca="false">'Historical Data'!E239</f>
        <v>-0.00062414656814791</v>
      </c>
      <c r="F239" s="13" t="n">
        <f aca="false">'Historical Data'!F239</f>
        <v>0.000200000000000006</v>
      </c>
      <c r="G239" s="14" t="n">
        <f aca="false">'Historical Data'!G239</f>
        <v>-5.11999999999999E-005</v>
      </c>
      <c r="H239" s="31" t="n">
        <f aca="false">$B$3 * (1 + E239)</f>
        <v>4697.96594939779</v>
      </c>
      <c r="I239" s="34" t="n">
        <f aca="false">$B$6 +F239</f>
        <v>0.2092</v>
      </c>
      <c r="J239" s="35" t="n">
        <f aca="false">$B$5 + G239</f>
        <v>0.0015488</v>
      </c>
      <c r="K239" s="10" t="n">
        <f aca="false">(LN(H239/$B$4) + ((J239 - $B$8) + 0.5*I239^2)*$B$7) / (I239 * SQRT($B$7))</f>
        <v>0.0462087817523678</v>
      </c>
      <c r="L239" s="10" t="n">
        <f aca="false">K239 - I239*SQRT($B$7)</f>
        <v>-0.0583912182476322</v>
      </c>
      <c r="M239" s="36" t="n">
        <f aca="false">($B$3*EXP(-$B$8*$B$7)*_xlfn.NORM.DIST(K239, 0, 1, 1) - $B$4*EXP(-J239*$B$7)*_xlfn.NORM.DIST(L239, 0, 1, 1)) * $B$2</f>
        <v>19604.3849501789</v>
      </c>
      <c r="N239" s="37" t="n">
        <f aca="false">$B$18 + $B$17*H239</f>
        <v>152.815698907187</v>
      </c>
      <c r="O239" s="37" t="n">
        <f aca="false">M239-$B$13</f>
        <v>15.496349747038</v>
      </c>
      <c r="P239" s="37" t="n">
        <f aca="false">N239-$B$19</f>
        <v>152.815698907187</v>
      </c>
      <c r="Q239" s="38" t="n">
        <f aca="false">O239+P239</f>
        <v>168.312048654225</v>
      </c>
    </row>
    <row r="240" customFormat="false" ht="13.8" hidden="false" customHeight="false" outlineLevel="0" collapsed="false">
      <c r="D240" s="33" t="n">
        <f aca="false">'Historical Data'!A240</f>
        <v>44167</v>
      </c>
      <c r="E240" s="13" t="n">
        <f aca="false">'Historical Data'!E240</f>
        <v>0.0017911507324333</v>
      </c>
      <c r="F240" s="13" t="n">
        <f aca="false">'Historical Data'!F240</f>
        <v>0.0005</v>
      </c>
      <c r="G240" s="14" t="n">
        <f aca="false">'Historical Data'!G240</f>
        <v>-1.50000000000003E-005</v>
      </c>
      <c r="H240" s="31" t="n">
        <f aca="false">$B$3 * (1 + E240)</f>
        <v>4709.3200204781</v>
      </c>
      <c r="I240" s="34" t="n">
        <f aca="false">$B$6 +F240</f>
        <v>0.2095</v>
      </c>
      <c r="J240" s="35" t="n">
        <f aca="false">$B$5 + G240</f>
        <v>0.001585</v>
      </c>
      <c r="K240" s="10" t="n">
        <f aca="false">(LN(H240/$B$4) + ((J240 - $B$8) + 0.5*I240^2)*$B$7) / (I240 * SQRT($B$7))</f>
        <v>0.0694231960368474</v>
      </c>
      <c r="L240" s="10" t="n">
        <f aca="false">K240 - I240*SQRT($B$7)</f>
        <v>-0.0353268039631525</v>
      </c>
      <c r="M240" s="36" t="n">
        <f aca="false">($B$3*EXP(-$B$8*$B$7)*_xlfn.NORM.DIST(K240, 0, 1, 1) - $B$4*EXP(-J240*$B$7)*_xlfn.NORM.DIST(L240, 0, 1, 1)) * $B$2</f>
        <v>19632.001949109</v>
      </c>
      <c r="N240" s="37" t="n">
        <f aca="false">$B$18 + $B$17*H240</f>
        <v>-438.544349986885</v>
      </c>
      <c r="O240" s="37" t="n">
        <f aca="false">M240-$B$13</f>
        <v>43.1133486770705</v>
      </c>
      <c r="P240" s="37" t="n">
        <f aca="false">N240-$B$19</f>
        <v>-438.544349986885</v>
      </c>
      <c r="Q240" s="38" t="n">
        <f aca="false">O240+P240</f>
        <v>-395.431001309815</v>
      </c>
    </row>
    <row r="241" customFormat="false" ht="13.8" hidden="false" customHeight="false" outlineLevel="0" collapsed="false">
      <c r="D241" s="33" t="n">
        <f aca="false">'Historical Data'!A241</f>
        <v>44166</v>
      </c>
      <c r="E241" s="13" t="n">
        <f aca="false">'Historical Data'!E241</f>
        <v>0.0112711679547606</v>
      </c>
      <c r="F241" s="13" t="n">
        <f aca="false">'Historical Data'!F241</f>
        <v>0.00159999999999999</v>
      </c>
      <c r="G241" s="14" t="n">
        <f aca="false">'Historical Data'!G241</f>
        <v>4.37000000000003E-005</v>
      </c>
      <c r="H241" s="31" t="n">
        <f aca="false">$B$3 * (1 + E241)</f>
        <v>4753.88463343853</v>
      </c>
      <c r="I241" s="34" t="n">
        <f aca="false">$B$6 +F241</f>
        <v>0.2106</v>
      </c>
      <c r="J241" s="35" t="n">
        <f aca="false">$B$5 + G241</f>
        <v>0.0016437</v>
      </c>
      <c r="K241" s="10" t="n">
        <f aca="false">(LN(H241/$B$4) + ((J241 - $B$8) + 0.5*I241^2)*$B$7) / (I241 * SQRT($B$7))</f>
        <v>0.159193652763704</v>
      </c>
      <c r="L241" s="10" t="n">
        <f aca="false">K241 - I241*SQRT($B$7)</f>
        <v>0.0538936527637039</v>
      </c>
      <c r="M241" s="36" t="n">
        <f aca="false">($B$3*EXP(-$B$8*$B$7)*_xlfn.NORM.DIST(K241, 0, 1, 1) - $B$4*EXP(-J241*$B$7)*_xlfn.NORM.DIST(L241, 0, 1, 1)) * $B$2</f>
        <v>19629.7793484886</v>
      </c>
      <c r="N241" s="37" t="n">
        <f aca="false">$B$18 + $B$17*H241</f>
        <v>-2759.62649865798</v>
      </c>
      <c r="O241" s="37" t="n">
        <f aca="false">M241-$B$13</f>
        <v>40.8907480566995</v>
      </c>
      <c r="P241" s="37" t="n">
        <f aca="false">N241-$B$19</f>
        <v>-2759.62649865798</v>
      </c>
      <c r="Q241" s="38" t="n">
        <f aca="false">O241+P241</f>
        <v>-2718.73575060128</v>
      </c>
    </row>
    <row r="242" customFormat="false" ht="13.8" hidden="false" customHeight="false" outlineLevel="0" collapsed="false">
      <c r="D242" s="33" t="n">
        <f aca="false">'Historical Data'!A242</f>
        <v>44165</v>
      </c>
      <c r="E242" s="13" t="n">
        <f aca="false">'Historical Data'!E242</f>
        <v>-0.00459548971374379</v>
      </c>
      <c r="F242" s="13" t="n">
        <f aca="false">'Historical Data'!F242</f>
        <v>-0.001</v>
      </c>
      <c r="G242" s="14" t="n">
        <f aca="false">'Historical Data'!G242</f>
        <v>2.24999999999999E-005</v>
      </c>
      <c r="H242" s="31" t="n">
        <f aca="false">$B$3 * (1 + E242)</f>
        <v>4679.29706240466</v>
      </c>
      <c r="I242" s="34" t="n">
        <f aca="false">$B$6 +F242</f>
        <v>0.208</v>
      </c>
      <c r="J242" s="35" t="n">
        <f aca="false">$B$5 + G242</f>
        <v>0.0016225</v>
      </c>
      <c r="K242" s="10" t="n">
        <f aca="false">(LN(H242/$B$4) + ((J242 - $B$8) + 0.5*I242^2)*$B$7) / (I242 * SQRT($B$7))</f>
        <v>0.00776484193752696</v>
      </c>
      <c r="L242" s="10" t="n">
        <f aca="false">K242 - I242*SQRT($B$7)</f>
        <v>-0.096235158062473</v>
      </c>
      <c r="M242" s="36" t="n">
        <f aca="false">($B$3*EXP(-$B$8*$B$7)*_xlfn.NORM.DIST(K242, 0, 1, 1) - $B$4*EXP(-J242*$B$7)*_xlfn.NORM.DIST(L242, 0, 1, 1)) * $B$2</f>
        <v>19477.4201166741</v>
      </c>
      <c r="N242" s="37" t="n">
        <f aca="false">$B$18 + $B$17*H242</f>
        <v>1125.1571478004</v>
      </c>
      <c r="O242" s="37" t="n">
        <f aca="false">M242-$B$13</f>
        <v>-111.468483757835</v>
      </c>
      <c r="P242" s="37" t="n">
        <f aca="false">N242-$B$19</f>
        <v>1125.1571478004</v>
      </c>
      <c r="Q242" s="38" t="n">
        <f aca="false">O242+P242</f>
        <v>1013.68866404257</v>
      </c>
    </row>
    <row r="243" customFormat="false" ht="13.8" hidden="false" customHeight="false" outlineLevel="0" collapsed="false">
      <c r="D243" s="33" t="n">
        <f aca="false">'Historical Data'!A243</f>
        <v>44162</v>
      </c>
      <c r="E243" s="13" t="n">
        <f aca="false">'Historical Data'!E243</f>
        <v>0.00239692532337821</v>
      </c>
      <c r="F243" s="13" t="n">
        <f aca="false">'Historical Data'!F243</f>
        <v>0.000100000000000017</v>
      </c>
      <c r="G243" s="14" t="n">
        <f aca="false">'Historical Data'!G243</f>
        <v>-7.62000000000002E-005</v>
      </c>
      <c r="H243" s="31" t="n">
        <f aca="false">$B$3 * (1 + E243)</f>
        <v>4712.16770625267</v>
      </c>
      <c r="I243" s="34" t="n">
        <f aca="false">$B$6 +F243</f>
        <v>0.2091</v>
      </c>
      <c r="J243" s="35" t="n">
        <f aca="false">$B$5 + G243</f>
        <v>0.0015238</v>
      </c>
      <c r="K243" s="10" t="n">
        <f aca="false">(LN(H243/$B$4) + ((J243 - $B$8) + 0.5*I243^2)*$B$7) / (I243 * SQRT($B$7))</f>
        <v>0.0749914732659164</v>
      </c>
      <c r="L243" s="10" t="n">
        <f aca="false">K243 - I243*SQRT($B$7)</f>
        <v>-0.0295585267340836</v>
      </c>
      <c r="M243" s="36" t="n">
        <f aca="false">($B$3*EXP(-$B$8*$B$7)*_xlfn.NORM.DIST(K243, 0, 1, 1) - $B$4*EXP(-J243*$B$7)*_xlfn.NORM.DIST(L243, 0, 1, 1)) * $B$2</f>
        <v>19588.8292114432</v>
      </c>
      <c r="N243" s="37" t="n">
        <f aca="false">$B$18 + $B$17*H243</f>
        <v>-586.861864205013</v>
      </c>
      <c r="O243" s="37" t="n">
        <f aca="false">M243-$B$13</f>
        <v>-0.0593889887095429</v>
      </c>
      <c r="P243" s="37" t="n">
        <f aca="false">N243-$B$19</f>
        <v>-586.861864205013</v>
      </c>
      <c r="Q243" s="38" t="n">
        <f aca="false">O243+P243</f>
        <v>-586.921253193723</v>
      </c>
    </row>
    <row r="244" customFormat="false" ht="13.8" hidden="false" customHeight="false" outlineLevel="0" collapsed="false">
      <c r="D244" s="33" t="n">
        <f aca="false">'Historical Data'!A244</f>
        <v>44160</v>
      </c>
      <c r="E244" s="13" t="n">
        <f aca="false">'Historical Data'!E244</f>
        <v>-0.00158441551296817</v>
      </c>
      <c r="F244" s="13" t="n">
        <f aca="false">'Historical Data'!F244</f>
        <v>-0.00420000000000001</v>
      </c>
      <c r="G244" s="14" t="n">
        <f aca="false">'Historical Data'!G244</f>
        <v>7.50000000000013E-006</v>
      </c>
      <c r="H244" s="31" t="n">
        <f aca="false">$B$3 * (1 + E244)</f>
        <v>4693.45182111509</v>
      </c>
      <c r="I244" s="34" t="n">
        <f aca="false">$B$6 +F244</f>
        <v>0.2048</v>
      </c>
      <c r="J244" s="35" t="n">
        <f aca="false">$B$5 + G244</f>
        <v>0.0016075</v>
      </c>
      <c r="K244" s="10" t="n">
        <f aca="false">(LN(H244/$B$4) + ((J244 - $B$8) + 0.5*I244^2)*$B$7) / (I244 * SQRT($B$7))</f>
        <v>0.0357332321618266</v>
      </c>
      <c r="L244" s="10" t="n">
        <f aca="false">K244 - I244*SQRT($B$7)</f>
        <v>-0.0666667678381734</v>
      </c>
      <c r="M244" s="36" t="n">
        <f aca="false">($B$3*EXP(-$B$8*$B$7)*_xlfn.NORM.DIST(K244, 0, 1, 1) - $B$4*EXP(-J244*$B$7)*_xlfn.NORM.DIST(L244, 0, 1, 1)) * $B$2</f>
        <v>19193.7071126852</v>
      </c>
      <c r="N244" s="37" t="n">
        <f aca="false">$B$18 + $B$17*H244</f>
        <v>387.927413735772</v>
      </c>
      <c r="O244" s="37" t="n">
        <f aca="false">M244-$B$13</f>
        <v>-395.181487746686</v>
      </c>
      <c r="P244" s="37" t="n">
        <f aca="false">N244-$B$19</f>
        <v>387.927413735772</v>
      </c>
      <c r="Q244" s="38" t="n">
        <f aca="false">O244+P244</f>
        <v>-7.25407401091434</v>
      </c>
    </row>
    <row r="245" customFormat="false" ht="13.8" hidden="false" customHeight="false" outlineLevel="0" collapsed="false">
      <c r="D245" s="33" t="n">
        <f aca="false">'Historical Data'!A245</f>
        <v>44159</v>
      </c>
      <c r="E245" s="13" t="n">
        <f aca="false">'Historical Data'!E245</f>
        <v>0.0161617178044438</v>
      </c>
      <c r="F245" s="13" t="n">
        <f aca="false">'Historical Data'!F245</f>
        <v>-0.00590000000000002</v>
      </c>
      <c r="G245" s="14" t="n">
        <f aca="false">'Historical Data'!G245</f>
        <v>0.0002575</v>
      </c>
      <c r="H245" s="31" t="n">
        <f aca="false">$B$3 * (1 + E245)</f>
        <v>4776.87461922691</v>
      </c>
      <c r="I245" s="34" t="n">
        <f aca="false">$B$6 +F245</f>
        <v>0.2031</v>
      </c>
      <c r="J245" s="35" t="n">
        <f aca="false">$B$5 + G245</f>
        <v>0.0018575</v>
      </c>
      <c r="K245" s="10" t="n">
        <f aca="false">(LN(H245/$B$4) + ((J245 - $B$8) + 0.5*I245^2)*$B$7) / (I245 * SQRT($B$7))</f>
        <v>0.209286891258353</v>
      </c>
      <c r="L245" s="10" t="n">
        <f aca="false">K245 - I245*SQRT($B$7)</f>
        <v>0.107736891258353</v>
      </c>
      <c r="M245" s="36" t="n">
        <f aca="false">($B$3*EXP(-$B$8*$B$7)*_xlfn.NORM.DIST(K245, 0, 1, 1) - $B$4*EXP(-J245*$B$7)*_xlfn.NORM.DIST(L245, 0, 1, 1)) * $B$2</f>
        <v>18815.3560611391</v>
      </c>
      <c r="N245" s="37" t="n">
        <f aca="false">$B$18 + $B$17*H245</f>
        <v>-3957.02600617692</v>
      </c>
      <c r="O245" s="37" t="n">
        <f aca="false">M245-$B$13</f>
        <v>-773.532539292821</v>
      </c>
      <c r="P245" s="37" t="n">
        <f aca="false">N245-$B$19</f>
        <v>-3957.02600617692</v>
      </c>
      <c r="Q245" s="38" t="n">
        <f aca="false">O245+P245</f>
        <v>-4730.55854546974</v>
      </c>
    </row>
    <row r="246" customFormat="false" ht="13.8" hidden="false" customHeight="false" outlineLevel="0" collapsed="false">
      <c r="D246" s="33" t="n">
        <f aca="false">'Historical Data'!A246</f>
        <v>44158</v>
      </c>
      <c r="E246" s="13" t="n">
        <f aca="false">'Historical Data'!E246</f>
        <v>0.00563591695385024</v>
      </c>
      <c r="F246" s="13" t="n">
        <f aca="false">'Historical Data'!F246</f>
        <v>-0.00629999999999997</v>
      </c>
      <c r="G246" s="14" t="n">
        <f aca="false">'Historical Data'!G246</f>
        <v>1.62000000000001E-005</v>
      </c>
      <c r="H246" s="31" t="n">
        <f aca="false">$B$3 * (1 + E246)</f>
        <v>4727.39388200835</v>
      </c>
      <c r="I246" s="34" t="n">
        <f aca="false">$B$6 +F246</f>
        <v>0.2027</v>
      </c>
      <c r="J246" s="35" t="n">
        <f aca="false">$B$5 + G246</f>
        <v>0.0016162</v>
      </c>
      <c r="K246" s="10" t="n">
        <f aca="false">(LN(H246/$B$4) + ((J246 - $B$8) + 0.5*I246^2)*$B$7) / (I246 * SQRT($B$7))</f>
        <v>0.106167299901902</v>
      </c>
      <c r="L246" s="10" t="n">
        <f aca="false">K246 - I246*SQRT($B$7)</f>
        <v>0.00481729990190151</v>
      </c>
      <c r="M246" s="36" t="n">
        <f aca="false">($B$3*EXP(-$B$8*$B$7)*_xlfn.NORM.DIST(K246, 0, 1, 1) - $B$4*EXP(-J246*$B$7)*_xlfn.NORM.DIST(L246, 0, 1, 1)) * $B$2</f>
        <v>18970.6737538452</v>
      </c>
      <c r="N246" s="37" t="n">
        <f aca="false">$B$18 + $B$17*H246</f>
        <v>-1379.89477510285</v>
      </c>
      <c r="O246" s="37" t="n">
        <f aca="false">M246-$B$13</f>
        <v>-618.214846586714</v>
      </c>
      <c r="P246" s="37" t="n">
        <f aca="false">N246-$B$19</f>
        <v>-1379.89477510285</v>
      </c>
      <c r="Q246" s="38" t="n">
        <f aca="false">O246+P246</f>
        <v>-1998.10962168956</v>
      </c>
    </row>
    <row r="247" customFormat="false" ht="13.8" hidden="false" customHeight="false" outlineLevel="0" collapsed="false">
      <c r="D247" s="33" t="n">
        <f aca="false">'Historical Data'!A247</f>
        <v>44155</v>
      </c>
      <c r="E247" s="13" t="n">
        <f aca="false">'Historical Data'!E247</f>
        <v>-0.00679254132617879</v>
      </c>
      <c r="F247" s="13" t="n">
        <f aca="false">'Historical Data'!F247</f>
        <v>0.00259999999999999</v>
      </c>
      <c r="G247" s="14" t="n">
        <f aca="false">'Historical Data'!G247</f>
        <v>-7.74999999999999E-005</v>
      </c>
      <c r="H247" s="31" t="n">
        <f aca="false">$B$3 * (1 + E247)</f>
        <v>4668.96894247977</v>
      </c>
      <c r="I247" s="34" t="n">
        <f aca="false">$B$6 +F247</f>
        <v>0.2116</v>
      </c>
      <c r="J247" s="35" t="n">
        <f aca="false">$B$5 + G247</f>
        <v>0.0015225</v>
      </c>
      <c r="K247" s="10" t="n">
        <f aca="false">(LN(H247/$B$4) + ((J247 - $B$8) + 0.5*I247^2)*$B$7) / (I247 * SQRT($B$7))</f>
        <v>-0.0117038812501868</v>
      </c>
      <c r="L247" s="10" t="n">
        <f aca="false">K247 - I247*SQRT($B$7)</f>
        <v>-0.117503881250187</v>
      </c>
      <c r="M247" s="36" t="n">
        <f aca="false">($B$3*EXP(-$B$8*$B$7)*_xlfn.NORM.DIST(K247, 0, 1, 1) - $B$4*EXP(-J247*$B$7)*_xlfn.NORM.DIST(L247, 0, 1, 1)) * $B$2</f>
        <v>19786.9191329858</v>
      </c>
      <c r="N247" s="37" t="n">
        <f aca="false">$B$18 + $B$17*H247</f>
        <v>1663.08204368784</v>
      </c>
      <c r="O247" s="37" t="n">
        <f aca="false">M247-$B$13</f>
        <v>198.030532553912</v>
      </c>
      <c r="P247" s="37" t="n">
        <f aca="false">N247-$B$19</f>
        <v>1663.08204368784</v>
      </c>
      <c r="Q247" s="38" t="n">
        <f aca="false">O247+P247</f>
        <v>1861.11257624175</v>
      </c>
    </row>
    <row r="248" customFormat="false" ht="13.8" hidden="false" customHeight="false" outlineLevel="0" collapsed="false">
      <c r="D248" s="33" t="n">
        <f aca="false">'Historical Data'!A248</f>
        <v>44154</v>
      </c>
      <c r="E248" s="13" t="n">
        <f aca="false">'Historical Data'!E248</f>
        <v>0.00394642061332084</v>
      </c>
      <c r="F248" s="13" t="n">
        <f aca="false">'Historical Data'!F248</f>
        <v>-0.00590000000000002</v>
      </c>
      <c r="G248" s="14" t="n">
        <f aca="false">'Historical Data'!G248</f>
        <v>-0.0001112</v>
      </c>
      <c r="H248" s="31" t="n">
        <f aca="false">$B$3 * (1 + E248)</f>
        <v>4719.45172866116</v>
      </c>
      <c r="I248" s="34" t="n">
        <f aca="false">$B$6 +F248</f>
        <v>0.2031</v>
      </c>
      <c r="J248" s="35" t="n">
        <f aca="false">$B$5 + G248</f>
        <v>0.0014888</v>
      </c>
      <c r="K248" s="10" t="n">
        <f aca="false">(LN(H248/$B$4) + ((J248 - $B$8) + 0.5*I248^2)*$B$7) / (I248 * SQRT($B$7))</f>
        <v>0.0892866092815251</v>
      </c>
      <c r="L248" s="10" t="n">
        <f aca="false">K248 - I248*SQRT($B$7)</f>
        <v>-0.0122633907184748</v>
      </c>
      <c r="M248" s="36" t="n">
        <f aca="false">($B$3*EXP(-$B$8*$B$7)*_xlfn.NORM.DIST(K248, 0, 1, 1) - $B$4*EXP(-J248*$B$7)*_xlfn.NORM.DIST(L248, 0, 1, 1)) * $B$2</f>
        <v>19015.8128895909</v>
      </c>
      <c r="N248" s="37" t="n">
        <f aca="false">$B$18 + $B$17*H248</f>
        <v>-966.239429940411</v>
      </c>
      <c r="O248" s="37" t="n">
        <f aca="false">M248-$B$13</f>
        <v>-573.075710840974</v>
      </c>
      <c r="P248" s="37" t="n">
        <f aca="false">N248-$B$19</f>
        <v>-966.239429940411</v>
      </c>
      <c r="Q248" s="38" t="n">
        <f aca="false">O248+P248</f>
        <v>-1539.31514078139</v>
      </c>
    </row>
    <row r="249" customFormat="false" ht="13.8" hidden="false" customHeight="false" outlineLevel="0" collapsed="false">
      <c r="D249" s="33" t="n">
        <f aca="false">'Historical Data'!A249</f>
        <v>44153</v>
      </c>
      <c r="E249" s="13" t="n">
        <f aca="false">'Historical Data'!E249</f>
        <v>-0.0115638324103139</v>
      </c>
      <c r="F249" s="13" t="n">
        <f aca="false">'Historical Data'!F249</f>
        <v>0.0101</v>
      </c>
      <c r="G249" s="14" t="n">
        <f aca="false">'Historical Data'!G249</f>
        <v>-7.25000000000001E-005</v>
      </c>
      <c r="H249" s="31" t="n">
        <f aca="false">$B$3 * (1 + E249)</f>
        <v>4646.53958022235</v>
      </c>
      <c r="I249" s="34" t="n">
        <f aca="false">$B$6 +F249</f>
        <v>0.2191</v>
      </c>
      <c r="J249" s="35" t="n">
        <f aca="false">$B$5 + G249</f>
        <v>0.0015275</v>
      </c>
      <c r="K249" s="10" t="n">
        <f aca="false">(LN(H249/$B$4) + ((J249 - $B$8) + 0.5*I249^2)*$B$7) / (I249 * SQRT($B$7))</f>
        <v>-0.0515630965732668</v>
      </c>
      <c r="L249" s="10" t="n">
        <f aca="false">K249 - I249*SQRT($B$7)</f>
        <v>-0.161113096573267</v>
      </c>
      <c r="M249" s="36" t="n">
        <f aca="false">($B$3*EXP(-$B$8*$B$7)*_xlfn.NORM.DIST(K249, 0, 1, 1) - $B$4*EXP(-J249*$B$7)*_xlfn.NORM.DIST(L249, 0, 1, 1)) * $B$2</f>
        <v>20415.2316937674</v>
      </c>
      <c r="N249" s="37" t="n">
        <f aca="false">$B$18 + $B$17*H249</f>
        <v>2831.28230132209</v>
      </c>
      <c r="O249" s="37" t="n">
        <f aca="false">M249-$B$13</f>
        <v>826.343093335527</v>
      </c>
      <c r="P249" s="37" t="n">
        <f aca="false">N249-$B$19</f>
        <v>2831.28230132209</v>
      </c>
      <c r="Q249" s="38" t="n">
        <f aca="false">O249+P249</f>
        <v>3657.62539465762</v>
      </c>
    </row>
    <row r="250" customFormat="false" ht="13.8" hidden="false" customHeight="false" outlineLevel="0" collapsed="false">
      <c r="D250" s="33" t="n">
        <f aca="false">'Historical Data'!A250</f>
        <v>44152</v>
      </c>
      <c r="E250" s="13" t="n">
        <f aca="false">'Historical Data'!E250</f>
        <v>-0.00479195789253106</v>
      </c>
      <c r="F250" s="13" t="n">
        <f aca="false">'Historical Data'!F250</f>
        <v>0.000300000000000022</v>
      </c>
      <c r="G250" s="14" t="n">
        <f aca="false">'Historical Data'!G250</f>
        <v>0.0001062</v>
      </c>
      <c r="H250" s="31" t="n">
        <f aca="false">$B$3 * (1 + E250)</f>
        <v>4678.373485143</v>
      </c>
      <c r="I250" s="34" t="n">
        <f aca="false">$B$6 +F250</f>
        <v>0.2093</v>
      </c>
      <c r="J250" s="35" t="n">
        <f aca="false">$B$5 + G250</f>
        <v>0.0017062</v>
      </c>
      <c r="K250" s="10" t="n">
        <f aca="false">(LN(H250/$B$4) + ((J250 - $B$8) + 0.5*I250^2)*$B$7) / (I250 * SQRT($B$7))</f>
        <v>0.00667830975533882</v>
      </c>
      <c r="L250" s="10" t="n">
        <f aca="false">K250 - I250*SQRT($B$7)</f>
        <v>-0.0979716902446612</v>
      </c>
      <c r="M250" s="36" t="n">
        <f aca="false">($B$3*EXP(-$B$8*$B$7)*_xlfn.NORM.DIST(K250, 0, 1, 1) - $B$4*EXP(-J250*$B$7)*_xlfn.NORM.DIST(L250, 0, 1, 1)) * $B$2</f>
        <v>19602.3264174421</v>
      </c>
      <c r="N250" s="37" t="n">
        <f aca="false">$B$18 + $B$17*H250</f>
        <v>1173.26030751734</v>
      </c>
      <c r="O250" s="37" t="n">
        <f aca="false">M250-$B$13</f>
        <v>13.4378170101627</v>
      </c>
      <c r="P250" s="37" t="n">
        <f aca="false">N250-$B$19</f>
        <v>1173.26030751734</v>
      </c>
      <c r="Q250" s="38" t="n">
        <f aca="false">O250+P250</f>
        <v>1186.6981245275</v>
      </c>
    </row>
    <row r="251" customFormat="false" ht="13.8" hidden="false" customHeight="false" outlineLevel="0" collapsed="false">
      <c r="D251" s="33" t="n">
        <f aca="false">'Historical Data'!A251</f>
        <v>44151</v>
      </c>
      <c r="E251" s="13" t="n">
        <f aca="false">'Historical Data'!E251</f>
        <v>0.0116480481988202</v>
      </c>
      <c r="F251" s="13" t="n">
        <f aca="false">'Historical Data'!F251</f>
        <v>-0.00340000000000001</v>
      </c>
      <c r="G251" s="14" t="n">
        <f aca="false">'Historical Data'!G251</f>
        <v>-1.62000000000001E-005</v>
      </c>
      <c r="H251" s="31" t="n">
        <f aca="false">$B$3 * (1 + E251)</f>
        <v>4755.65630977783</v>
      </c>
      <c r="I251" s="34" t="n">
        <f aca="false">$B$6 +F251</f>
        <v>0.2056</v>
      </c>
      <c r="J251" s="35" t="n">
        <f aca="false">$B$5 + G251</f>
        <v>0.0015838</v>
      </c>
      <c r="K251" s="10" t="n">
        <f aca="false">(LN(H251/$B$4) + ((J251 - $B$8) + 0.5*I251^2)*$B$7) / (I251 * SQRT($B$7))</f>
        <v>0.164013637321563</v>
      </c>
      <c r="L251" s="10" t="n">
        <f aca="false">K251 - I251*SQRT($B$7)</f>
        <v>0.0612136373215626</v>
      </c>
      <c r="M251" s="36" t="n">
        <f aca="false">($B$3*EXP(-$B$8*$B$7)*_xlfn.NORM.DIST(K251, 0, 1, 1) - $B$4*EXP(-J251*$B$7)*_xlfn.NORM.DIST(L251, 0, 1, 1)) * $B$2</f>
        <v>19147.8030083196</v>
      </c>
      <c r="N251" s="37" t="n">
        <f aca="false">$B$18 + $B$17*H251</f>
        <v>-2851.90164818129</v>
      </c>
      <c r="O251" s="37" t="n">
        <f aca="false">M251-$B$13</f>
        <v>-441.085592112268</v>
      </c>
      <c r="P251" s="37" t="n">
        <f aca="false">N251-$B$19</f>
        <v>-2851.90164818129</v>
      </c>
      <c r="Q251" s="38" t="n">
        <f aca="false">O251+P251</f>
        <v>-3292.98724029355</v>
      </c>
    </row>
    <row r="252" customFormat="false" ht="13.8" hidden="false" customHeight="false" outlineLevel="0" collapsed="false">
      <c r="D252" s="33" t="n">
        <f aca="false">'Historical Data'!A252</f>
        <v>44148</v>
      </c>
      <c r="E252" s="13" t="n">
        <f aca="false">'Historical Data'!E252</f>
        <v>0.013610365817456</v>
      </c>
      <c r="F252" s="13" t="n">
        <f aca="false">'Historical Data'!F252</f>
        <v>-0.0153</v>
      </c>
      <c r="G252" s="14" t="n">
        <f aca="false">'Historical Data'!G252</f>
        <v>1E-005</v>
      </c>
      <c r="H252" s="31" t="n">
        <f aca="false">$B$3 * (1 + E252)</f>
        <v>4764.88096867128</v>
      </c>
      <c r="I252" s="34" t="n">
        <f aca="false">$B$6 +F252</f>
        <v>0.1937</v>
      </c>
      <c r="J252" s="35" t="n">
        <f aca="false">$B$5 + G252</f>
        <v>0.00161</v>
      </c>
      <c r="K252" s="10" t="n">
        <f aca="false">(LN(H252/$B$4) + ((J252 - $B$8) + 0.5*I252^2)*$B$7) / (I252 * SQRT($B$7))</f>
        <v>0.188033432693597</v>
      </c>
      <c r="L252" s="10" t="n">
        <f aca="false">K252 - I252*SQRT($B$7)</f>
        <v>0.0911834326935965</v>
      </c>
      <c r="M252" s="36" t="n">
        <f aca="false">($B$3*EXP(-$B$8*$B$7)*_xlfn.NORM.DIST(K252, 0, 1, 1) - $B$4*EXP(-J252*$B$7)*_xlfn.NORM.DIST(L252, 0, 1, 1)) * $B$2</f>
        <v>17980.725655308</v>
      </c>
      <c r="N252" s="37" t="n">
        <f aca="false">$B$18 + $B$17*H252</f>
        <v>-3332.35440346858</v>
      </c>
      <c r="O252" s="37" t="n">
        <f aca="false">M252-$B$13</f>
        <v>-1608.16294512392</v>
      </c>
      <c r="P252" s="37" t="n">
        <f aca="false">N252-$B$19</f>
        <v>-3332.35440346858</v>
      </c>
      <c r="Q252" s="38" t="n">
        <f aca="false">O252+P252</f>
        <v>-4940.5173485925</v>
      </c>
    </row>
    <row r="253" customFormat="false" ht="13.8" hidden="false" customHeight="false" outlineLevel="0" collapsed="false">
      <c r="D253" s="33" t="n">
        <f aca="false">'Historical Data'!A253</f>
        <v>44147</v>
      </c>
      <c r="E253" s="13" t="n">
        <f aca="false">'Historical Data'!E253</f>
        <v>-0.0099785593927213</v>
      </c>
      <c r="F253" s="13" t="n">
        <f aca="false">'Historical Data'!F253</f>
        <v>0.016</v>
      </c>
      <c r="G253" s="14" t="n">
        <f aca="false">'Historical Data'!G253</f>
        <v>3.70000000000014E-006</v>
      </c>
      <c r="H253" s="31" t="n">
        <f aca="false">$B$3 * (1 + E253)</f>
        <v>4653.99179015076</v>
      </c>
      <c r="I253" s="34" t="n">
        <f aca="false">$B$6 +F253</f>
        <v>0.225</v>
      </c>
      <c r="J253" s="35" t="n">
        <f aca="false">$B$5 + G253</f>
        <v>0.0016037</v>
      </c>
      <c r="K253" s="10" t="n">
        <f aca="false">(LN(H253/$B$4) + ((J253 - $B$8) + 0.5*I253^2)*$B$7) / (I253 * SQRT($B$7))</f>
        <v>-0.0328855903017364</v>
      </c>
      <c r="L253" s="10" t="n">
        <f aca="false">K253 - I253*SQRT($B$7)</f>
        <v>-0.145385590301736</v>
      </c>
      <c r="M253" s="36" t="n">
        <f aca="false">($B$3*EXP(-$B$8*$B$7)*_xlfn.NORM.DIST(K253, 0, 1, 1) - $B$4*EXP(-J253*$B$7)*_xlfn.NORM.DIST(L253, 0, 1, 1)) * $B$2</f>
        <v>21003.6684139288</v>
      </c>
      <c r="N253" s="37" t="n">
        <f aca="false">$B$18 + $B$17*H253</f>
        <v>2443.14493663059</v>
      </c>
      <c r="O253" s="37" t="n">
        <f aca="false">M253-$B$13</f>
        <v>1414.7798134969</v>
      </c>
      <c r="P253" s="37" t="n">
        <f aca="false">N253-$B$19</f>
        <v>2443.14493663059</v>
      </c>
      <c r="Q253" s="38" t="n">
        <f aca="false">O253+P253</f>
        <v>3857.92475012749</v>
      </c>
    </row>
    <row r="254" customFormat="false" ht="13.8" hidden="false" customHeight="false" outlineLevel="0" collapsed="false">
      <c r="D254" s="33" t="n">
        <f aca="false">'Historical Data'!A254</f>
        <v>44146</v>
      </c>
      <c r="E254" s="13" t="n">
        <f aca="false">'Historical Data'!E254</f>
        <v>0.0076518884341692</v>
      </c>
      <c r="F254" s="13" t="n">
        <f aca="false">'Historical Data'!F254</f>
        <v>-0.00869999999999999</v>
      </c>
      <c r="G254" s="14" t="n">
        <f aca="false">'Historical Data'!G254</f>
        <v>7.00000000000002E-005</v>
      </c>
      <c r="H254" s="31" t="n">
        <f aca="false">$B$3 * (1 + E254)</f>
        <v>4736.87076234019</v>
      </c>
      <c r="I254" s="34" t="n">
        <f aca="false">$B$6 +F254</f>
        <v>0.2003</v>
      </c>
      <c r="J254" s="35" t="n">
        <f aca="false">$B$5 + G254</f>
        <v>0.00167</v>
      </c>
      <c r="K254" s="10" t="n">
        <f aca="false">(LN(H254/$B$4) + ((J254 - $B$8) + 0.5*I254^2)*$B$7) / (I254 * SQRT($B$7))</f>
        <v>0.126363179999298</v>
      </c>
      <c r="L254" s="10" t="n">
        <f aca="false">K254 - I254*SQRT($B$7)</f>
        <v>0.0262131799992981</v>
      </c>
      <c r="M254" s="36" t="n">
        <f aca="false">($B$3*EXP(-$B$8*$B$7)*_xlfn.NORM.DIST(K254, 0, 1, 1) - $B$4*EXP(-J254*$B$7)*_xlfn.NORM.DIST(L254, 0, 1, 1)) * $B$2</f>
        <v>18723.854546503</v>
      </c>
      <c r="N254" s="37" t="n">
        <f aca="false">$B$18 + $B$17*H254</f>
        <v>-1873.48411206927</v>
      </c>
      <c r="O254" s="37" t="n">
        <f aca="false">M254-$B$13</f>
        <v>-865.03405392891</v>
      </c>
      <c r="P254" s="37" t="n">
        <f aca="false">N254-$B$19</f>
        <v>-1873.48411206927</v>
      </c>
      <c r="Q254" s="38" t="n">
        <f aca="false">O254+P254</f>
        <v>-2738.51816599818</v>
      </c>
    </row>
    <row r="255" customFormat="false" ht="13.8" hidden="false" customHeight="false" outlineLevel="0" collapsed="false">
      <c r="D255" s="33" t="n">
        <f aca="false">'Historical Data'!A255</f>
        <v>44145</v>
      </c>
      <c r="E255" s="13" t="n">
        <f aca="false">'Historical Data'!E255</f>
        <v>-0.00139980284466967</v>
      </c>
      <c r="F255" s="13" t="n">
        <f aca="false">'Historical Data'!F255</f>
        <v>-0.00390000000000001</v>
      </c>
      <c r="G255" s="14" t="n">
        <f aca="false">'Historical Data'!G255</f>
        <v>8.62999999999997E-005</v>
      </c>
      <c r="H255" s="31" t="n">
        <f aca="false">$B$3 * (1 + E255)</f>
        <v>4694.31966680749</v>
      </c>
      <c r="I255" s="34" t="n">
        <f aca="false">$B$6 +F255</f>
        <v>0.2051</v>
      </c>
      <c r="J255" s="35" t="n">
        <f aca="false">$B$5 + G255</f>
        <v>0.0016863</v>
      </c>
      <c r="K255" s="10" t="n">
        <f aca="false">(LN(H255/$B$4) + ((J255 - $B$8) + 0.5*I255^2)*$B$7) / (I255 * SQRT($B$7))</f>
        <v>0.0378258680262022</v>
      </c>
      <c r="L255" s="10" t="n">
        <f aca="false">K255 - I255*SQRT($B$7)</f>
        <v>-0.0647241319737978</v>
      </c>
      <c r="M255" s="36" t="n">
        <f aca="false">($B$3*EXP(-$B$8*$B$7)*_xlfn.NORM.DIST(K255, 0, 1, 1) - $B$4*EXP(-J255*$B$7)*_xlfn.NORM.DIST(L255, 0, 1, 1)) * $B$2</f>
        <v>19226.749957213</v>
      </c>
      <c r="N255" s="37" t="n">
        <f aca="false">$B$18 + $B$17*H255</f>
        <v>342.726950618788</v>
      </c>
      <c r="O255" s="37" t="n">
        <f aca="false">M255-$B$13</f>
        <v>-362.138643218939</v>
      </c>
      <c r="P255" s="37" t="n">
        <f aca="false">N255-$B$19</f>
        <v>342.726950618788</v>
      </c>
      <c r="Q255" s="38" t="n">
        <f aca="false">O255+P255</f>
        <v>-19.4116926001516</v>
      </c>
    </row>
    <row r="256" customFormat="false" ht="13.8" hidden="false" customHeight="false" outlineLevel="0" collapsed="false">
      <c r="D256" s="33" t="n">
        <f aca="false">'Historical Data'!A256</f>
        <v>44144</v>
      </c>
      <c r="E256" s="13" t="n">
        <f aca="false">'Historical Data'!E256</f>
        <v>0.0116998723443056</v>
      </c>
      <c r="F256" s="13" t="n">
        <f aca="false">'Historical Data'!F256</f>
        <v>-0.00489999999999996</v>
      </c>
      <c r="G256" s="14" t="n">
        <f aca="false">'Historical Data'!G256</f>
        <v>-8.79999999999978E-006</v>
      </c>
      <c r="H256" s="31" t="n">
        <f aca="false">$B$3 * (1 + E256)</f>
        <v>4755.89992990335</v>
      </c>
      <c r="I256" s="34" t="n">
        <f aca="false">$B$6 +F256</f>
        <v>0.2041</v>
      </c>
      <c r="J256" s="35" t="n">
        <f aca="false">$B$5 + G256</f>
        <v>0.0015912</v>
      </c>
      <c r="K256" s="10" t="n">
        <f aca="false">(LN(H256/$B$4) + ((J256 - $B$8) + 0.5*I256^2)*$B$7) / (I256 * SQRT($B$7))</f>
        <v>0.164986372369469</v>
      </c>
      <c r="L256" s="10" t="n">
        <f aca="false">K256 - I256*SQRT($B$7)</f>
        <v>0.0629363723694687</v>
      </c>
      <c r="M256" s="36" t="n">
        <f aca="false">($B$3*EXP(-$B$8*$B$7)*_xlfn.NORM.DIST(K256, 0, 1, 1) - $B$4*EXP(-J256*$B$7)*_xlfn.NORM.DIST(L256, 0, 1, 1)) * $B$2</f>
        <v>19005.7745539198</v>
      </c>
      <c r="N256" s="37" t="n">
        <f aca="false">$B$18 + $B$17*H256</f>
        <v>-2864.59024316326</v>
      </c>
      <c r="O256" s="37" t="n">
        <f aca="false">M256-$B$13</f>
        <v>-583.114046512084</v>
      </c>
      <c r="P256" s="37" t="n">
        <f aca="false">N256-$B$19</f>
        <v>-2864.59024316326</v>
      </c>
      <c r="Q256" s="38" t="n">
        <f aca="false">O256+P256</f>
        <v>-3447.70428967534</v>
      </c>
    </row>
    <row r="257" customFormat="false" ht="13.8" hidden="false" customHeight="false" outlineLevel="0" collapsed="false">
      <c r="D257" s="33" t="n">
        <f aca="false">'Historical Data'!A257</f>
        <v>44141</v>
      </c>
      <c r="E257" s="13" t="n">
        <f aca="false">'Historical Data'!E257</f>
        <v>-0.000287712401543905</v>
      </c>
      <c r="F257" s="13" t="n">
        <f aca="false">'Historical Data'!F257</f>
        <v>-0.0168</v>
      </c>
      <c r="G257" s="14" t="n">
        <f aca="false">'Historical Data'!G257</f>
        <v>-7.12000000000004E-005</v>
      </c>
      <c r="H257" s="31" t="n">
        <f aca="false">$B$3 * (1 + E257)</f>
        <v>4699.54749277158</v>
      </c>
      <c r="I257" s="34" t="n">
        <f aca="false">$B$6 +F257</f>
        <v>0.1922</v>
      </c>
      <c r="J257" s="35" t="n">
        <f aca="false">$B$5 + G257</f>
        <v>0.0015288</v>
      </c>
      <c r="K257" s="10" t="n">
        <f aca="false">(LN(H257/$B$4) + ((J257 - $B$8) + 0.5*I257^2)*$B$7) / (I257 * SQRT($B$7))</f>
        <v>0.0448704599511203</v>
      </c>
      <c r="L257" s="10" t="n">
        <f aca="false">K257 - I257*SQRT($B$7)</f>
        <v>-0.0512295400488797</v>
      </c>
      <c r="M257" s="36" t="n">
        <f aca="false">($B$3*EXP(-$B$8*$B$7)*_xlfn.NORM.DIST(K257, 0, 1, 1) - $B$4*EXP(-J257*$B$7)*_xlfn.NORM.DIST(L257, 0, 1, 1)) * $B$2</f>
        <v>18011.4398842343</v>
      </c>
      <c r="N257" s="37" t="n">
        <f aca="false">$B$18 + $B$17*H257</f>
        <v>70.4433445122559</v>
      </c>
      <c r="O257" s="37" t="n">
        <f aca="false">M257-$B$13</f>
        <v>-1577.44871619757</v>
      </c>
      <c r="P257" s="37" t="n">
        <f aca="false">N257-$B$19</f>
        <v>70.4433445122559</v>
      </c>
      <c r="Q257" s="38" t="n">
        <f aca="false">O257+P257</f>
        <v>-1507.00537168531</v>
      </c>
    </row>
    <row r="258" customFormat="false" ht="13.8" hidden="false" customHeight="false" outlineLevel="0" collapsed="false">
      <c r="D258" s="33" t="n">
        <f aca="false">'Historical Data'!A258</f>
        <v>44140</v>
      </c>
      <c r="E258" s="13" t="n">
        <f aca="false">'Historical Data'!E258</f>
        <v>0.0194601909718188</v>
      </c>
      <c r="F258" s="13" t="n">
        <f aca="false">'Historical Data'!F258</f>
        <v>-0.00929999999999997</v>
      </c>
      <c r="G258" s="14" t="n">
        <f aca="false">'Historical Data'!G258</f>
        <v>-0.0001925</v>
      </c>
      <c r="H258" s="31" t="n">
        <f aca="false">$B$3 * (1 + E258)</f>
        <v>4792.38041173942</v>
      </c>
      <c r="I258" s="34" t="n">
        <f aca="false">$B$6 +F258</f>
        <v>0.1997</v>
      </c>
      <c r="J258" s="35" t="n">
        <f aca="false">$B$5 + G258</f>
        <v>0.0014075</v>
      </c>
      <c r="K258" s="10" t="n">
        <f aca="false">(LN(H258/$B$4) + ((J258 - $B$8) + 0.5*I258^2)*$B$7) / (I258 * SQRT($B$7))</f>
        <v>0.242465186980611</v>
      </c>
      <c r="L258" s="10" t="n">
        <f aca="false">K258 - I258*SQRT($B$7)</f>
        <v>0.142615186980611</v>
      </c>
      <c r="M258" s="36" t="n">
        <f aca="false">($B$3*EXP(-$B$8*$B$7)*_xlfn.NORM.DIST(K258, 0, 1, 1) - $B$4*EXP(-J258*$B$7)*_xlfn.NORM.DIST(L258, 0, 1, 1)) * $B$2</f>
        <v>18361.9010293797</v>
      </c>
      <c r="N258" s="37" t="n">
        <f aca="false">$B$18 + $B$17*H258</f>
        <v>-4764.62234351621</v>
      </c>
      <c r="O258" s="37" t="n">
        <f aca="false">M258-$B$13</f>
        <v>-1226.98757105222</v>
      </c>
      <c r="P258" s="37" t="n">
        <f aca="false">N258-$B$19</f>
        <v>-4764.62234351621</v>
      </c>
      <c r="Q258" s="38" t="n">
        <f aca="false">O258+P258</f>
        <v>-5991.60991456844</v>
      </c>
    </row>
    <row r="259" customFormat="false" ht="13.8" hidden="false" customHeight="false" outlineLevel="0" collapsed="false">
      <c r="D259" s="33" t="n">
        <f aca="false">'Historical Data'!A259</f>
        <v>44139</v>
      </c>
      <c r="E259" s="13" t="n">
        <f aca="false">'Historical Data'!E259</f>
        <v>0.0220470384309444</v>
      </c>
      <c r="F259" s="13" t="n">
        <f aca="false">'Historical Data'!F259</f>
        <v>-0.0354</v>
      </c>
      <c r="G259" s="14" t="n">
        <f aca="false">'Historical Data'!G259</f>
        <v>7.5E-005</v>
      </c>
      <c r="H259" s="31" t="n">
        <f aca="false">$B$3 * (1 + E259)</f>
        <v>4804.54092296003</v>
      </c>
      <c r="I259" s="34" t="n">
        <f aca="false">$B$6 +F259</f>
        <v>0.1736</v>
      </c>
      <c r="J259" s="35" t="n">
        <f aca="false">$B$5 + G259</f>
        <v>0.001675</v>
      </c>
      <c r="K259" s="10" t="n">
        <f aca="false">(LN(H259/$B$4) + ((J259 - $B$8) + 0.5*I259^2)*$B$7) / (I259 * SQRT($B$7))</f>
        <v>0.294854684151338</v>
      </c>
      <c r="L259" s="10" t="n">
        <f aca="false">K259 - I259*SQRT($B$7)</f>
        <v>0.208054684151338</v>
      </c>
      <c r="M259" s="36" t="n">
        <f aca="false">($B$3*EXP(-$B$8*$B$7)*_xlfn.NORM.DIST(K259, 0, 1, 1) - $B$4*EXP(-J259*$B$7)*_xlfn.NORM.DIST(L259, 0, 1, 1)) * $B$2</f>
        <v>15772.2761655133</v>
      </c>
      <c r="N259" s="37" t="n">
        <f aca="false">$B$18 + $B$17*H259</f>
        <v>-5397.98463789796</v>
      </c>
      <c r="O259" s="37" t="n">
        <f aca="false">M259-$B$13</f>
        <v>-3816.61243491862</v>
      </c>
      <c r="P259" s="37" t="n">
        <f aca="false">N259-$B$19</f>
        <v>-5397.98463789796</v>
      </c>
      <c r="Q259" s="38" t="n">
        <f aca="false">O259+P259</f>
        <v>-9214.59707281658</v>
      </c>
    </row>
    <row r="260" customFormat="false" ht="13.8" hidden="false" customHeight="false" outlineLevel="0" collapsed="false">
      <c r="D260" s="33" t="n">
        <f aca="false">'Historical Data'!A260</f>
        <v>44138</v>
      </c>
      <c r="E260" s="13" t="n">
        <f aca="false">'Historical Data'!E260</f>
        <v>0.0177993136449321</v>
      </c>
      <c r="F260" s="13" t="n">
        <f aca="false">'Historical Data'!F260</f>
        <v>-0.0154</v>
      </c>
      <c r="G260" s="14" t="n">
        <f aca="false">'Historical Data'!G260</f>
        <v>4.62000000000001E-005</v>
      </c>
      <c r="H260" s="31" t="n">
        <f aca="false">$B$3 * (1 + E260)</f>
        <v>4784.57279351346</v>
      </c>
      <c r="I260" s="34" t="n">
        <f aca="false">$B$6 +F260</f>
        <v>0.1936</v>
      </c>
      <c r="J260" s="35" t="n">
        <f aca="false">$B$5 + G260</f>
        <v>0.0016462</v>
      </c>
      <c r="K260" s="10" t="n">
        <f aca="false">(LN(H260/$B$4) + ((J260 - $B$8) + 0.5*I260^2)*$B$7) / (I260 * SQRT($B$7))</f>
        <v>0.230779244016101</v>
      </c>
      <c r="L260" s="10" t="n">
        <f aca="false">K260 - I260*SQRT($B$7)</f>
        <v>0.133979244016101</v>
      </c>
      <c r="M260" s="36" t="n">
        <f aca="false">($B$3*EXP(-$B$8*$B$7)*_xlfn.NORM.DIST(K260, 0, 1, 1) - $B$4*EXP(-J260*$B$7)*_xlfn.NORM.DIST(L260, 0, 1, 1)) * $B$2</f>
        <v>17850.6009676867</v>
      </c>
      <c r="N260" s="37" t="n">
        <f aca="false">$B$18 + $B$17*H260</f>
        <v>-4357.97406175043</v>
      </c>
      <c r="O260" s="37" t="n">
        <f aca="false">M260-$B$13</f>
        <v>-1738.28763274523</v>
      </c>
      <c r="P260" s="37" t="n">
        <f aca="false">N260-$B$19</f>
        <v>-4357.97406175043</v>
      </c>
      <c r="Q260" s="38" t="n">
        <f aca="false">O260+P260</f>
        <v>-6096.26169449566</v>
      </c>
    </row>
    <row r="261" customFormat="false" ht="13.8" hidden="false" customHeight="false" outlineLevel="0" collapsed="false">
      <c r="D261" s="33" t="n">
        <f aca="false">'Historical Data'!A261</f>
        <v>44137</v>
      </c>
      <c r="E261" s="13" t="n">
        <f aca="false">'Historical Data'!E261</f>
        <v>0.0123181934947216</v>
      </c>
      <c r="F261" s="13" t="n">
        <f aca="false">'Historical Data'!F261</f>
        <v>-0.0121</v>
      </c>
      <c r="G261" s="14" t="n">
        <f aca="false">'Historical Data'!G261</f>
        <v>4.38000000000001E-005</v>
      </c>
      <c r="H261" s="31" t="n">
        <f aca="false">$B$3 * (1 + E261)</f>
        <v>4758.80659579934</v>
      </c>
      <c r="I261" s="34" t="n">
        <f aca="false">$B$6 +F261</f>
        <v>0.1969</v>
      </c>
      <c r="J261" s="35" t="n">
        <f aca="false">$B$5 + G261</f>
        <v>0.0016438</v>
      </c>
      <c r="K261" s="10" t="n">
        <f aca="false">(LN(H261/$B$4) + ((J261 - $B$8) + 0.5*I261^2)*$B$7) / (I261 * SQRT($B$7))</f>
        <v>0.173693175671436</v>
      </c>
      <c r="L261" s="10" t="n">
        <f aca="false">K261 - I261*SQRT($B$7)</f>
        <v>0.075243175671436</v>
      </c>
      <c r="M261" s="36" t="n">
        <f aca="false">($B$3*EXP(-$B$8*$B$7)*_xlfn.NORM.DIST(K261, 0, 1, 1) - $B$4*EXP(-J261*$B$7)*_xlfn.NORM.DIST(L261, 0, 1, 1)) * $B$2</f>
        <v>18316.1726470576</v>
      </c>
      <c r="N261" s="37" t="n">
        <f aca="false">$B$18 + $B$17*H261</f>
        <v>-3015.9796500302</v>
      </c>
      <c r="O261" s="37" t="n">
        <f aca="false">M261-$B$13</f>
        <v>-1272.71595337434</v>
      </c>
      <c r="P261" s="37" t="n">
        <f aca="false">N261-$B$19</f>
        <v>-3015.9796500302</v>
      </c>
      <c r="Q261" s="38" t="n">
        <f aca="false">O261+P261</f>
        <v>-4288.69560340454</v>
      </c>
    </row>
    <row r="262" customFormat="false" ht="13.8" hidden="false" customHeight="false" outlineLevel="0" collapsed="false">
      <c r="D262" s="33" t="n">
        <f aca="false">'Historical Data'!A262</f>
        <v>44134</v>
      </c>
      <c r="E262" s="13" t="n">
        <f aca="false">'Historical Data'!E262</f>
        <v>-0.0121295062701844</v>
      </c>
      <c r="F262" s="13" t="n">
        <f aca="false">'Historical Data'!F262</f>
        <v>0.00430000000000003</v>
      </c>
      <c r="G262" s="14" t="n">
        <f aca="false">'Historical Data'!G262</f>
        <v>1.36999999999997E-005</v>
      </c>
      <c r="H262" s="31" t="n">
        <f aca="false">$B$3 * (1 + E262)</f>
        <v>4643.88040397449</v>
      </c>
      <c r="I262" s="34" t="n">
        <f aca="false">$B$6 +F262</f>
        <v>0.2133</v>
      </c>
      <c r="J262" s="35" t="n">
        <f aca="false">$B$5 + G262</f>
        <v>0.0016137</v>
      </c>
      <c r="K262" s="10" t="n">
        <f aca="false">(LN(H262/$B$4) + ((J262 - $B$8) + 0.5*I262^2)*$B$7) / (I262 * SQRT($B$7))</f>
        <v>-0.0610701621822358</v>
      </c>
      <c r="L262" s="10" t="n">
        <f aca="false">K262 - I262*SQRT($B$7)</f>
        <v>-0.167720162182236</v>
      </c>
      <c r="M262" s="36" t="n">
        <f aca="false">($B$3*EXP(-$B$8*$B$7)*_xlfn.NORM.DIST(K262, 0, 1, 1) - $B$4*EXP(-J262*$B$7)*_xlfn.NORM.DIST(L262, 0, 1, 1)) * $B$2</f>
        <v>19861.9763639255</v>
      </c>
      <c r="N262" s="37" t="n">
        <f aca="false">$B$18 + $B$17*H262</f>
        <v>2969.78157482791</v>
      </c>
      <c r="O262" s="37" t="n">
        <f aca="false">M262-$B$13</f>
        <v>273.087763493619</v>
      </c>
      <c r="P262" s="37" t="n">
        <f aca="false">N262-$B$19</f>
        <v>2969.78157482791</v>
      </c>
      <c r="Q262" s="38" t="n">
        <f aca="false">O262+P262</f>
        <v>3242.86933832153</v>
      </c>
    </row>
    <row r="263" customFormat="false" ht="13.8" hidden="false" customHeight="false" outlineLevel="0" collapsed="false">
      <c r="D263" s="33" t="n">
        <f aca="false">'Historical Data'!A263</f>
        <v>44133</v>
      </c>
      <c r="E263" s="13" t="n">
        <f aca="false">'Historical Data'!E263</f>
        <v>0.0119473071173299</v>
      </c>
      <c r="F263" s="13" t="n">
        <f aca="false">'Historical Data'!F263</f>
        <v>-0.0191</v>
      </c>
      <c r="G263" s="14" t="n">
        <f aca="false">'Historical Data'!G263</f>
        <v>0</v>
      </c>
      <c r="H263" s="31" t="n">
        <f aca="false">$B$3 * (1 + E263)</f>
        <v>4757.06309602786</v>
      </c>
      <c r="I263" s="34" t="n">
        <f aca="false">$B$6 +F263</f>
        <v>0.1899</v>
      </c>
      <c r="J263" s="35" t="n">
        <f aca="false">$B$5 + G263</f>
        <v>0.0016</v>
      </c>
      <c r="K263" s="10" t="n">
        <f aca="false">(LN(H263/$B$4) + ((J263 - $B$8) + 0.5*I263^2)*$B$7) / (I263 * SQRT($B$7))</f>
        <v>0.172556637112222</v>
      </c>
      <c r="L263" s="10" t="n">
        <f aca="false">K263 - I263*SQRT($B$7)</f>
        <v>0.0776066371122225</v>
      </c>
      <c r="M263" s="36" t="n">
        <f aca="false">($B$3*EXP(-$B$8*$B$7)*_xlfn.NORM.DIST(K263, 0, 1, 1) - $B$4*EXP(-J263*$B$7)*_xlfn.NORM.DIST(L263, 0, 1, 1)) * $B$2</f>
        <v>17661.5218900213</v>
      </c>
      <c r="N263" s="37" t="n">
        <f aca="false">$B$18 + $B$17*H263</f>
        <v>-2925.17203549109</v>
      </c>
      <c r="O263" s="37" t="n">
        <f aca="false">M263-$B$13</f>
        <v>-1927.36671041061</v>
      </c>
      <c r="P263" s="37" t="n">
        <f aca="false">N263-$B$19</f>
        <v>-2925.17203549109</v>
      </c>
      <c r="Q263" s="38" t="n">
        <f aca="false">O263+P263</f>
        <v>-4852.53874590171</v>
      </c>
    </row>
    <row r="264" customFormat="false" ht="13.8" hidden="false" customHeight="false" outlineLevel="0" collapsed="false">
      <c r="D264" s="33" t="n">
        <f aca="false">'Historical Data'!A264</f>
        <v>44132</v>
      </c>
      <c r="E264" s="13" t="n">
        <f aca="false">'Historical Data'!E264</f>
        <v>-0.0352879068505432</v>
      </c>
      <c r="F264" s="13" t="n">
        <f aca="false">'Historical Data'!F264</f>
        <v>0.0503</v>
      </c>
      <c r="G264" s="14" t="n">
        <f aca="false">'Historical Data'!G264</f>
        <v>1.13000000000001E-005</v>
      </c>
      <c r="H264" s="31" t="n">
        <f aca="false">$B$3 * (1 + E264)</f>
        <v>4535.01507868628</v>
      </c>
      <c r="I264" s="34" t="n">
        <f aca="false">$B$6 +F264</f>
        <v>0.2593</v>
      </c>
      <c r="J264" s="35" t="n">
        <f aca="false">$B$5 + G264</f>
        <v>0.0016113</v>
      </c>
      <c r="K264" s="10" t="n">
        <f aca="false">(LN(H264/$B$4) + ((J264 - $B$8) + 0.5*I264^2)*$B$7) / (I264 * SQRT($B$7))</f>
        <v>-0.212249787705429</v>
      </c>
      <c r="L264" s="10" t="n">
        <f aca="false">K264 - I264*SQRT($B$7)</f>
        <v>-0.341899787705429</v>
      </c>
      <c r="M264" s="36" t="n">
        <f aca="false">($B$3*EXP(-$B$8*$B$7)*_xlfn.NORM.DIST(K264, 0, 1, 1) - $B$4*EXP(-J264*$B$7)*_xlfn.NORM.DIST(L264, 0, 1, 1)) * $B$2</f>
        <v>23384.1396106801</v>
      </c>
      <c r="N264" s="37" t="n">
        <f aca="false">$B$18 + $B$17*H264</f>
        <v>8639.87150380475</v>
      </c>
      <c r="O264" s="37" t="n">
        <f aca="false">M264-$B$13</f>
        <v>3795.25101024819</v>
      </c>
      <c r="P264" s="37" t="n">
        <f aca="false">N264-$B$19</f>
        <v>8639.87150380475</v>
      </c>
      <c r="Q264" s="38" t="n">
        <f aca="false">O264+P264</f>
        <v>12435.1225140529</v>
      </c>
    </row>
    <row r="265" customFormat="false" ht="13.8" hidden="false" customHeight="false" outlineLevel="0" collapsed="false">
      <c r="D265" s="33" t="n">
        <f aca="false">'Historical Data'!A265</f>
        <v>44131</v>
      </c>
      <c r="E265" s="13" t="n">
        <f aca="false">'Historical Data'!E265</f>
        <v>-0.00302560740024171</v>
      </c>
      <c r="F265" s="13" t="n">
        <f aca="false">'Historical Data'!F265</f>
        <v>0.00649999999999995</v>
      </c>
      <c r="G265" s="14" t="n">
        <f aca="false">'Historical Data'!G265</f>
        <v>-9.00000000000002E-005</v>
      </c>
      <c r="H265" s="31" t="n">
        <f aca="false">$B$3 * (1 + E265)</f>
        <v>4686.6769221722</v>
      </c>
      <c r="I265" s="34" t="n">
        <f aca="false">$B$6 +F265</f>
        <v>0.2155</v>
      </c>
      <c r="J265" s="35" t="n">
        <f aca="false">$B$5 + G265</f>
        <v>0.00151</v>
      </c>
      <c r="K265" s="10" t="n">
        <f aca="false">(LN(H265/$B$4) + ((J265 - $B$8) + 0.5*I265^2)*$B$7) / (I265 * SQRT($B$7))</f>
        <v>0.0255437349999773</v>
      </c>
      <c r="L265" s="10" t="n">
        <f aca="false">K265 - I265*SQRT($B$7)</f>
        <v>-0.0822062650000227</v>
      </c>
      <c r="M265" s="36" t="n">
        <f aca="false">($B$3*EXP(-$B$8*$B$7)*_xlfn.NORM.DIST(K265, 0, 1, 1) - $B$4*EXP(-J265*$B$7)*_xlfn.NORM.DIST(L265, 0, 1, 1)) * $B$2</f>
        <v>20184.4935992291</v>
      </c>
      <c r="N265" s="37" t="n">
        <f aca="false">$B$18 + $B$17*H265</f>
        <v>740.788034545782</v>
      </c>
      <c r="O265" s="37" t="n">
        <f aca="false">M265-$B$13</f>
        <v>595.604998797171</v>
      </c>
      <c r="P265" s="37" t="n">
        <f aca="false">N265-$B$19</f>
        <v>740.788034545782</v>
      </c>
      <c r="Q265" s="38" t="n">
        <f aca="false">O265+P265</f>
        <v>1336.39303334295</v>
      </c>
    </row>
    <row r="266" customFormat="false" ht="13.8" hidden="false" customHeight="false" outlineLevel="0" collapsed="false">
      <c r="D266" s="33" t="n">
        <f aca="false">'Historical Data'!A266</f>
        <v>44130</v>
      </c>
      <c r="E266" s="13" t="n">
        <f aca="false">'Historical Data'!E266</f>
        <v>-0.0185895382626486</v>
      </c>
      <c r="F266" s="13" t="n">
        <f aca="false">'Historical Data'!F266</f>
        <v>0.0308</v>
      </c>
      <c r="G266" s="14" t="n">
        <f aca="false">'Historical Data'!G266</f>
        <v>5.75000000000003E-005</v>
      </c>
      <c r="H266" s="31" t="n">
        <f aca="false">$B$3 * (1 + E266)</f>
        <v>4613.51243958112</v>
      </c>
      <c r="I266" s="34" t="n">
        <f aca="false">$B$6 +F266</f>
        <v>0.2398</v>
      </c>
      <c r="J266" s="35" t="n">
        <f aca="false">$B$5 + G266</f>
        <v>0.0016575</v>
      </c>
      <c r="K266" s="10" t="n">
        <f aca="false">(LN(H266/$B$4) + ((J266 - $B$8) + 0.5*I266^2)*$B$7) / (I266 * SQRT($B$7))</f>
        <v>-0.0964313208469329</v>
      </c>
      <c r="L266" s="10" t="n">
        <f aca="false">K266 - I266*SQRT($B$7)</f>
        <v>-0.216331320846933</v>
      </c>
      <c r="M266" s="36" t="n">
        <f aca="false">($B$3*EXP(-$B$8*$B$7)*_xlfn.NORM.DIST(K266, 0, 1, 1) - $B$4*EXP(-J266*$B$7)*_xlfn.NORM.DIST(L266, 0, 1, 1)) * $B$2</f>
        <v>22202.4526982142</v>
      </c>
      <c r="N266" s="37" t="n">
        <f aca="false">$B$18 + $B$17*H266</f>
        <v>4551.4522180245</v>
      </c>
      <c r="O266" s="37" t="n">
        <f aca="false">M266-$B$13</f>
        <v>2613.56409778229</v>
      </c>
      <c r="P266" s="37" t="n">
        <f aca="false">N266-$B$19</f>
        <v>4551.4522180245</v>
      </c>
      <c r="Q266" s="38" t="n">
        <f aca="false">O266+P266</f>
        <v>7165.01631580679</v>
      </c>
    </row>
    <row r="267" customFormat="false" ht="13.8" hidden="false" customHeight="false" outlineLevel="0" collapsed="false">
      <c r="D267" s="33" t="n">
        <f aca="false">'Historical Data'!A267</f>
        <v>44127</v>
      </c>
      <c r="E267" s="13" t="n">
        <f aca="false">'Historical Data'!E267</f>
        <v>0.00344578962151343</v>
      </c>
      <c r="F267" s="13" t="n">
        <f aca="false">'Historical Data'!F267</f>
        <v>-0.00309999999999999</v>
      </c>
      <c r="G267" s="14" t="n">
        <f aca="false">'Historical Data'!G267</f>
        <v>1.74999999999997E-005</v>
      </c>
      <c r="H267" s="31" t="n">
        <f aca="false">$B$3 * (1 + E267)</f>
        <v>4717.09831243177</v>
      </c>
      <c r="I267" s="34" t="n">
        <f aca="false">$B$6 +F267</f>
        <v>0.2059</v>
      </c>
      <c r="J267" s="35" t="n">
        <f aca="false">$B$5 + G267</f>
        <v>0.0016175</v>
      </c>
      <c r="K267" s="10" t="n">
        <f aca="false">(LN(H267/$B$4) + ((J267 - $B$8) + 0.5*I267^2)*$B$7) / (I267 * SQRT($B$7))</f>
        <v>0.0849304783014054</v>
      </c>
      <c r="L267" s="10" t="n">
        <f aca="false">K267 - I267*SQRT($B$7)</f>
        <v>-0.0180195216985946</v>
      </c>
      <c r="M267" s="36" t="n">
        <f aca="false">($B$3*EXP(-$B$8*$B$7)*_xlfn.NORM.DIST(K267, 0, 1, 1) - $B$4*EXP(-J267*$B$7)*_xlfn.NORM.DIST(L267, 0, 1, 1)) * $B$2</f>
        <v>19288.8200999761</v>
      </c>
      <c r="N267" s="37" t="n">
        <f aca="false">$B$18 + $B$17*H267</f>
        <v>-843.665216106805</v>
      </c>
      <c r="O267" s="37" t="n">
        <f aca="false">M267-$B$13</f>
        <v>-300.068500455745</v>
      </c>
      <c r="P267" s="37" t="n">
        <f aca="false">N267-$B$19</f>
        <v>-843.665216106805</v>
      </c>
      <c r="Q267" s="38" t="n">
        <f aca="false">O267+P267</f>
        <v>-1143.73371656255</v>
      </c>
    </row>
    <row r="268" customFormat="false" ht="13.8" hidden="false" customHeight="false" outlineLevel="0" collapsed="false">
      <c r="D268" s="33" t="n">
        <f aca="false">'Historical Data'!A268</f>
        <v>44126</v>
      </c>
      <c r="E268" s="13" t="n">
        <f aca="false">'Historical Data'!E268</f>
        <v>0.00521894538299428</v>
      </c>
      <c r="F268" s="13" t="n">
        <f aca="false">'Historical Data'!F268</f>
        <v>-0.00310000000000005</v>
      </c>
      <c r="G268" s="14" t="n">
        <f aca="false">'Historical Data'!G268</f>
        <v>5.62000000000002E-005</v>
      </c>
      <c r="H268" s="31" t="n">
        <f aca="false">$B$3 * (1 + E268)</f>
        <v>4725.43374035092</v>
      </c>
      <c r="I268" s="34" t="n">
        <f aca="false">$B$6 +F268</f>
        <v>0.2059</v>
      </c>
      <c r="J268" s="35" t="n">
        <f aca="false">$B$5 + G268</f>
        <v>0.0016562</v>
      </c>
      <c r="K268" s="10" t="n">
        <f aca="false">(LN(H268/$B$4) + ((J268 - $B$8) + 0.5*I268^2)*$B$7) / (I268 * SQRT($B$7))</f>
        <v>0.102173629298944</v>
      </c>
      <c r="L268" s="10" t="n">
        <f aca="false">K268 - I268*SQRT($B$7)</f>
        <v>-0.00077637070105642</v>
      </c>
      <c r="M268" s="36" t="n">
        <f aca="false">($B$3*EXP(-$B$8*$B$7)*_xlfn.NORM.DIST(K268, 0, 1, 1) - $B$4*EXP(-J268*$B$7)*_xlfn.NORM.DIST(L268, 0, 1, 1)) * $B$2</f>
        <v>19277.1302053193</v>
      </c>
      <c r="N268" s="37" t="n">
        <f aca="false">$B$18 + $B$17*H268</f>
        <v>-1277.80368740548</v>
      </c>
      <c r="O268" s="37" t="n">
        <f aca="false">M268-$B$13</f>
        <v>-311.758395112611</v>
      </c>
      <c r="P268" s="37" t="n">
        <f aca="false">N268-$B$19</f>
        <v>-1277.80368740548</v>
      </c>
      <c r="Q268" s="38" t="n">
        <f aca="false">O268+P268</f>
        <v>-1589.56208251809</v>
      </c>
    </row>
    <row r="269" customFormat="false" ht="13.8" hidden="false" customHeight="false" outlineLevel="0" collapsed="false">
      <c r="D269" s="33" t="n">
        <f aca="false">'Historical Data'!A269</f>
        <v>44125</v>
      </c>
      <c r="E269" s="13" t="n">
        <f aca="false">'Historical Data'!E269</f>
        <v>-0.00219568298519945</v>
      </c>
      <c r="F269" s="13" t="n">
        <f aca="false">'Historical Data'!F269</f>
        <v>-0.005</v>
      </c>
      <c r="G269" s="14" t="n">
        <f aca="false">'Historical Data'!G269</f>
        <v>-6.61999999999998E-005</v>
      </c>
      <c r="H269" s="31" t="n">
        <f aca="false">$B$3 * (1 + E269)</f>
        <v>4690.57831385488</v>
      </c>
      <c r="I269" s="34" t="n">
        <f aca="false">$B$6 +F269</f>
        <v>0.204</v>
      </c>
      <c r="J269" s="35" t="n">
        <f aca="false">$B$5 + G269</f>
        <v>0.0015338</v>
      </c>
      <c r="K269" s="10" t="n">
        <f aca="false">(LN(H269/$B$4) + ((J269 - $B$8) + 0.5*I269^2)*$B$7) / (I269 * SQRT($B$7))</f>
        <v>0.029287774202099</v>
      </c>
      <c r="L269" s="10" t="n">
        <f aca="false">K269 - I269*SQRT($B$7)</f>
        <v>-0.072712225797901</v>
      </c>
      <c r="M269" s="36" t="n">
        <f aca="false">($B$3*EXP(-$B$8*$B$7)*_xlfn.NORM.DIST(K269, 0, 1, 1) - $B$4*EXP(-J269*$B$7)*_xlfn.NORM.DIST(L269, 0, 1, 1)) * $B$2</f>
        <v>19112.4989997905</v>
      </c>
      <c r="N269" s="37" t="n">
        <f aca="false">$B$18 + $B$17*H269</f>
        <v>537.589801955648</v>
      </c>
      <c r="O269" s="37" t="n">
        <f aca="false">M269-$B$13</f>
        <v>-476.389600641414</v>
      </c>
      <c r="P269" s="37" t="n">
        <f aca="false">N269-$B$19</f>
        <v>537.589801955648</v>
      </c>
      <c r="Q269" s="38" t="n">
        <f aca="false">O269+P269</f>
        <v>61.2002013142337</v>
      </c>
    </row>
    <row r="270" customFormat="false" ht="13.8" hidden="false" customHeight="false" outlineLevel="0" collapsed="false">
      <c r="D270" s="33" t="n">
        <f aca="false">'Historical Data'!A270</f>
        <v>44124</v>
      </c>
      <c r="E270" s="13" t="n">
        <f aca="false">'Historical Data'!E270</f>
        <v>0.00472727697174125</v>
      </c>
      <c r="F270" s="13" t="n">
        <f aca="false">'Historical Data'!F270</f>
        <v>-0.00289999999999996</v>
      </c>
      <c r="G270" s="14" t="n">
        <f aca="false">'Historical Data'!G270</f>
        <v>7.12E-005</v>
      </c>
      <c r="H270" s="31" t="n">
        <f aca="false">$B$3 * (1 + E270)</f>
        <v>4723.12245631646</v>
      </c>
      <c r="I270" s="34" t="n">
        <f aca="false">$B$6 +F270</f>
        <v>0.2061</v>
      </c>
      <c r="J270" s="35" t="n">
        <f aca="false">$B$5 + G270</f>
        <v>0.0016712</v>
      </c>
      <c r="K270" s="10" t="n">
        <f aca="false">(LN(H270/$B$4) + ((J270 - $B$8) + 0.5*I270^2)*$B$7) / (I270 * SQRT($B$7))</f>
        <v>0.0974632677078866</v>
      </c>
      <c r="L270" s="10" t="n">
        <f aca="false">K270 - I270*SQRT($B$7)</f>
        <v>-0.0055867322921134</v>
      </c>
      <c r="M270" s="36" t="n">
        <f aca="false">($B$3*EXP(-$B$8*$B$7)*_xlfn.NORM.DIST(K270, 0, 1, 1) - $B$4*EXP(-J270*$B$7)*_xlfn.NORM.DIST(L270, 0, 1, 1)) * $B$2</f>
        <v>19301.1341629417</v>
      </c>
      <c r="N270" s="37" t="n">
        <f aca="false">$B$18 + $B$17*H270</f>
        <v>-1157.42386681432</v>
      </c>
      <c r="O270" s="37" t="n">
        <f aca="false">M270-$B$13</f>
        <v>-287.754437490228</v>
      </c>
      <c r="P270" s="37" t="n">
        <f aca="false">N270-$B$19</f>
        <v>-1157.42386681432</v>
      </c>
      <c r="Q270" s="38" t="n">
        <f aca="false">O270+P270</f>
        <v>-1445.17830430455</v>
      </c>
    </row>
    <row r="271" customFormat="false" ht="13.8" hidden="false" customHeight="false" outlineLevel="0" collapsed="false">
      <c r="D271" s="33" t="n">
        <f aca="false">'Historical Data'!A271</f>
        <v>44123</v>
      </c>
      <c r="E271" s="13" t="n">
        <f aca="false">'Historical Data'!E271</f>
        <v>-0.0163298228089361</v>
      </c>
      <c r="F271" s="13" t="n">
        <f aca="false">'Historical Data'!F271</f>
        <v>0.0119</v>
      </c>
      <c r="G271" s="14" t="n">
        <f aca="false">'Historical Data'!G271</f>
        <v>-9.75000000000004E-005</v>
      </c>
      <c r="H271" s="31" t="n">
        <f aca="false">$B$3 * (1 + E271)</f>
        <v>4624.13513595747</v>
      </c>
      <c r="I271" s="34" t="n">
        <f aca="false">$B$6 +F271</f>
        <v>0.2209</v>
      </c>
      <c r="J271" s="35" t="n">
        <f aca="false">$B$5 + G271</f>
        <v>0.0015025</v>
      </c>
      <c r="K271" s="10" t="n">
        <f aca="false">(LN(H271/$B$4) + ((J271 - $B$8) + 0.5*I271^2)*$B$7) / (I271 * SQRT($B$7))</f>
        <v>-0.0940642611917849</v>
      </c>
      <c r="L271" s="10" t="n">
        <f aca="false">K271 - I271*SQRT($B$7)</f>
        <v>-0.204514261191785</v>
      </c>
      <c r="M271" s="36" t="n">
        <f aca="false">($B$3*EXP(-$B$8*$B$7)*_xlfn.NORM.DIST(K271, 0, 1, 1) - $B$4*EXP(-J271*$B$7)*_xlfn.NORM.DIST(L271, 0, 1, 1)) * $B$2</f>
        <v>20469.1373072234</v>
      </c>
      <c r="N271" s="37" t="n">
        <f aca="false">$B$18 + $B$17*H271</f>
        <v>3998.1847420609</v>
      </c>
      <c r="O271" s="37" t="n">
        <f aca="false">M271-$B$13</f>
        <v>880.248706791532</v>
      </c>
      <c r="P271" s="37" t="n">
        <f aca="false">N271-$B$19</f>
        <v>3998.1847420609</v>
      </c>
      <c r="Q271" s="38" t="n">
        <f aca="false">O271+P271</f>
        <v>4878.43344885243</v>
      </c>
    </row>
    <row r="272" customFormat="false" ht="13.8" hidden="false" customHeight="false" outlineLevel="0" collapsed="false">
      <c r="D272" s="33" t="n">
        <f aca="false">'Historical Data'!A272</f>
        <v>44120</v>
      </c>
      <c r="E272" s="13" t="n">
        <f aca="false">'Historical Data'!E272</f>
        <v>0.000134927971429555</v>
      </c>
      <c r="F272" s="13" t="n">
        <f aca="false">'Historical Data'!F272</f>
        <v>0.00490000000000002</v>
      </c>
      <c r="G272" s="14" t="n">
        <f aca="false">'Historical Data'!G272</f>
        <v>6.30000000000032E-006</v>
      </c>
      <c r="H272" s="31" t="n">
        <f aca="false">$B$3 * (1 + E272)</f>
        <v>4701.53428290089</v>
      </c>
      <c r="I272" s="34" t="n">
        <f aca="false">$B$6 +F272</f>
        <v>0.2139</v>
      </c>
      <c r="J272" s="35" t="n">
        <f aca="false">$B$5 + G272</f>
        <v>0.0016063</v>
      </c>
      <c r="K272" s="10" t="n">
        <f aca="false">(LN(H272/$B$4) + ((J272 - $B$8) + 0.5*I272^2)*$B$7) / (I272 * SQRT($B$7))</f>
        <v>0.0547512400137413</v>
      </c>
      <c r="L272" s="10" t="n">
        <f aca="false">K272 - I272*SQRT($B$7)</f>
        <v>-0.0521987599862587</v>
      </c>
      <c r="M272" s="36" t="n">
        <f aca="false">($B$3*EXP(-$B$8*$B$7)*_xlfn.NORM.DIST(K272, 0, 1, 1) - $B$4*EXP(-J272*$B$7)*_xlfn.NORM.DIST(L272, 0, 1, 1)) * $B$2</f>
        <v>20048.0555144676</v>
      </c>
      <c r="N272" s="37" t="n">
        <f aca="false">$B$18 + $B$17*H272</f>
        <v>-33.0356895453879</v>
      </c>
      <c r="O272" s="37" t="n">
        <f aca="false">M272-$B$13</f>
        <v>459.166914035675</v>
      </c>
      <c r="P272" s="37" t="n">
        <f aca="false">N272-$B$19</f>
        <v>-33.0356895453879</v>
      </c>
      <c r="Q272" s="38" t="n">
        <f aca="false">O272+P272</f>
        <v>426.131224490287</v>
      </c>
    </row>
    <row r="273" customFormat="false" ht="13.8" hidden="false" customHeight="false" outlineLevel="0" collapsed="false">
      <c r="D273" s="33" t="n">
        <f aca="false">'Historical Data'!A273</f>
        <v>44119</v>
      </c>
      <c r="E273" s="13" t="n">
        <f aca="false">'Historical Data'!E273</f>
        <v>-0.00152780285896914</v>
      </c>
      <c r="F273" s="13" t="n">
        <f aca="false">'Historical Data'!F273</f>
        <v>0.00479999999999997</v>
      </c>
      <c r="G273" s="14" t="n">
        <f aca="false">'Historical Data'!G273</f>
        <v>-0.0001238</v>
      </c>
      <c r="H273" s="31" t="n">
        <f aca="false">$B$3 * (1 + E273)</f>
        <v>4693.71795154027</v>
      </c>
      <c r="I273" s="34" t="n">
        <f aca="false">$B$6 +F273</f>
        <v>0.2138</v>
      </c>
      <c r="J273" s="35" t="n">
        <f aca="false">$B$5 + G273</f>
        <v>0.0014762</v>
      </c>
      <c r="K273" s="10" t="n">
        <f aca="false">(LN(H273/$B$4) + ((J273 - $B$8) + 0.5*I273^2)*$B$7) / (I273 * SQRT($B$7))</f>
        <v>0.0388576600575864</v>
      </c>
      <c r="L273" s="10" t="n">
        <f aca="false">K273 - I273*SQRT($B$7)</f>
        <v>-0.0680423399424136</v>
      </c>
      <c r="M273" s="36" t="n">
        <f aca="false">($B$3*EXP(-$B$8*$B$7)*_xlfn.NORM.DIST(K273, 0, 1, 1) - $B$4*EXP(-J273*$B$7)*_xlfn.NORM.DIST(L273, 0, 1, 1)) * $B$2</f>
        <v>20029.3420766504</v>
      </c>
      <c r="N273" s="37" t="n">
        <f aca="false">$B$18 + $B$17*H273</f>
        <v>374.066402990284</v>
      </c>
      <c r="O273" s="37" t="n">
        <f aca="false">M273-$B$13</f>
        <v>440.453476218543</v>
      </c>
      <c r="P273" s="37" t="n">
        <f aca="false">N273-$B$19</f>
        <v>374.066402990284</v>
      </c>
      <c r="Q273" s="38" t="n">
        <f aca="false">O273+P273</f>
        <v>814.519879208827</v>
      </c>
    </row>
    <row r="274" customFormat="false" ht="13.8" hidden="false" customHeight="false" outlineLevel="0" collapsed="false">
      <c r="D274" s="33" t="n">
        <f aca="false">'Historical Data'!A274</f>
        <v>44118</v>
      </c>
      <c r="E274" s="13" t="n">
        <f aca="false">'Historical Data'!E274</f>
        <v>-0.00662313884388355</v>
      </c>
      <c r="F274" s="13" t="n">
        <f aca="false">'Historical Data'!F274</f>
        <v>-0.00109999999999999</v>
      </c>
      <c r="G274" s="14" t="n">
        <f aca="false">'Historical Data'!G274</f>
        <v>-6.74999999999999E-005</v>
      </c>
      <c r="H274" s="31" t="n">
        <f aca="false">$B$3 * (1 + E274)</f>
        <v>4669.76528660879</v>
      </c>
      <c r="I274" s="34" t="n">
        <f aca="false">$B$6 +F274</f>
        <v>0.2079</v>
      </c>
      <c r="J274" s="35" t="n">
        <f aca="false">$B$5 + G274</f>
        <v>0.0015325</v>
      </c>
      <c r="K274" s="10" t="n">
        <f aca="false">(LN(H274/$B$4) + ((J274 - $B$8) + 0.5*I274^2)*$B$7) / (I274 * SQRT($B$7))</f>
        <v>-0.0121139288604223</v>
      </c>
      <c r="L274" s="10" t="n">
        <f aca="false">K274 - I274*SQRT($B$7)</f>
        <v>-0.116063928860422</v>
      </c>
      <c r="M274" s="36" t="n">
        <f aca="false">($B$3*EXP(-$B$8*$B$7)*_xlfn.NORM.DIST(K274, 0, 1, 1) - $B$4*EXP(-J274*$B$7)*_xlfn.NORM.DIST(L274, 0, 1, 1)) * $B$2</f>
        <v>19442.3412538903</v>
      </c>
      <c r="N274" s="37" t="n">
        <f aca="false">$B$18 + $B$17*H274</f>
        <v>1621.60563405961</v>
      </c>
      <c r="O274" s="37" t="n">
        <f aca="false">M274-$B$13</f>
        <v>-146.547346541636</v>
      </c>
      <c r="P274" s="37" t="n">
        <f aca="false">N274-$B$19</f>
        <v>1621.60563405961</v>
      </c>
      <c r="Q274" s="38" t="n">
        <f aca="false">O274+P274</f>
        <v>1475.05828751798</v>
      </c>
    </row>
    <row r="275" customFormat="false" ht="13.8" hidden="false" customHeight="false" outlineLevel="0" collapsed="false">
      <c r="D275" s="33" t="n">
        <f aca="false">'Historical Data'!A275</f>
        <v>44117</v>
      </c>
      <c r="E275" s="13" t="n">
        <f aca="false">'Historical Data'!E275</f>
        <v>-0.00630690788915234</v>
      </c>
      <c r="F275" s="13" t="n">
        <f aca="false">'Historical Data'!F275</f>
        <v>0.00370000000000004</v>
      </c>
      <c r="G275" s="14" t="n">
        <f aca="false">'Historical Data'!G275</f>
        <v>8.00000000000002E-005</v>
      </c>
      <c r="H275" s="31" t="n">
        <f aca="false">$B$3 * (1 + E275)</f>
        <v>4671.25185670388</v>
      </c>
      <c r="I275" s="34" t="n">
        <f aca="false">$B$6 +F275</f>
        <v>0.2127</v>
      </c>
      <c r="J275" s="35" t="n">
        <f aca="false">$B$5 + G275</f>
        <v>0.00168</v>
      </c>
      <c r="K275" s="10" t="n">
        <f aca="false">(LN(H275/$B$4) + ((J275 - $B$8) + 0.5*I275^2)*$B$7) / (I275 * SQRT($B$7))</f>
        <v>-0.00612806021390529</v>
      </c>
      <c r="L275" s="10" t="n">
        <f aca="false">K275 - I275*SQRT($B$7)</f>
        <v>-0.112478060213905</v>
      </c>
      <c r="M275" s="36" t="n">
        <f aca="false">($B$3*EXP(-$B$8*$B$7)*_xlfn.NORM.DIST(K275, 0, 1, 1) - $B$4*EXP(-J275*$B$7)*_xlfn.NORM.DIST(L275, 0, 1, 1)) * $B$2</f>
        <v>19904.6424288426</v>
      </c>
      <c r="N275" s="37" t="n">
        <f aca="false">$B$18 + $B$17*H275</f>
        <v>1544.1798228327</v>
      </c>
      <c r="O275" s="37" t="n">
        <f aca="false">M275-$B$13</f>
        <v>315.753828410699</v>
      </c>
      <c r="P275" s="37" t="n">
        <f aca="false">N275-$B$19</f>
        <v>1544.1798228327</v>
      </c>
      <c r="Q275" s="38" t="n">
        <f aca="false">O275+P275</f>
        <v>1859.93365124339</v>
      </c>
    </row>
    <row r="276" customFormat="false" ht="13.8" hidden="false" customHeight="false" outlineLevel="0" collapsed="false">
      <c r="D276" s="33" t="n">
        <f aca="false">'Historical Data'!A276</f>
        <v>44116</v>
      </c>
      <c r="E276" s="13" t="n">
        <f aca="false">'Historical Data'!E276</f>
        <v>0.0164187131341076</v>
      </c>
      <c r="F276" s="13" t="n">
        <f aca="false">'Historical Data'!F276</f>
        <v>-0.003</v>
      </c>
      <c r="G276" s="14" t="n">
        <f aca="false">'Historical Data'!G276</f>
        <v>4.74999999999998E-005</v>
      </c>
      <c r="H276" s="31" t="n">
        <f aca="false">$B$3 * (1 + E276)</f>
        <v>4778.08272857213</v>
      </c>
      <c r="I276" s="34" t="n">
        <f aca="false">$B$6 +F276</f>
        <v>0.206</v>
      </c>
      <c r="J276" s="35" t="n">
        <f aca="false">$B$5 + G276</f>
        <v>0.0016475</v>
      </c>
      <c r="K276" s="10" t="n">
        <f aca="false">(LN(H276/$B$4) + ((J276 - $B$8) + 0.5*I276^2)*$B$7) / (I276 * SQRT($B$7))</f>
        <v>0.209725810533692</v>
      </c>
      <c r="L276" s="10" t="n">
        <f aca="false">K276 - I276*SQRT($B$7)</f>
        <v>0.106725810533692</v>
      </c>
      <c r="M276" s="36" t="n">
        <f aca="false">($B$3*EXP(-$B$8*$B$7)*_xlfn.NORM.DIST(K276, 0, 1, 1) - $B$4*EXP(-J276*$B$7)*_xlfn.NORM.DIST(L276, 0, 1, 1)) * $B$2</f>
        <v>19071.0131196277</v>
      </c>
      <c r="N276" s="37" t="n">
        <f aca="false">$B$18 + $B$17*H276</f>
        <v>-4019.94859987957</v>
      </c>
      <c r="O276" s="37" t="n">
        <f aca="false">M276-$B$13</f>
        <v>-517.875480804196</v>
      </c>
      <c r="P276" s="37" t="n">
        <f aca="false">N276-$B$19</f>
        <v>-4019.94859987957</v>
      </c>
      <c r="Q276" s="38" t="n">
        <f aca="false">O276+P276</f>
        <v>-4537.82408068377</v>
      </c>
    </row>
    <row r="277" customFormat="false" ht="13.8" hidden="false" customHeight="false" outlineLevel="0" collapsed="false">
      <c r="D277" s="33" t="n">
        <f aca="false">'Historical Data'!A277</f>
        <v>44113</v>
      </c>
      <c r="E277" s="13" t="n">
        <f aca="false">'Historical Data'!E277</f>
        <v>0.00879068593461252</v>
      </c>
      <c r="F277" s="13" t="n">
        <f aca="false">'Historical Data'!F277</f>
        <v>-0.0121</v>
      </c>
      <c r="G277" s="14" t="n">
        <f aca="false">'Historical Data'!G277</f>
        <v>3.63E-005</v>
      </c>
      <c r="H277" s="31" t="n">
        <f aca="false">$B$3 * (1 + E277)</f>
        <v>4742.22413551002</v>
      </c>
      <c r="I277" s="34" t="n">
        <f aca="false">$B$6 +F277</f>
        <v>0.1969</v>
      </c>
      <c r="J277" s="35" t="n">
        <f aca="false">$B$5 + G277</f>
        <v>0.0016363</v>
      </c>
      <c r="K277" s="10" t="n">
        <f aca="false">(LN(H277/$B$4) + ((J277 - $B$8) + 0.5*I277^2)*$B$7) / (I277 * SQRT($B$7))</f>
        <v>0.138217867540363</v>
      </c>
      <c r="L277" s="10" t="n">
        <f aca="false">K277 - I277*SQRT($B$7)</f>
        <v>0.0397678675403626</v>
      </c>
      <c r="M277" s="36" t="n">
        <f aca="false">($B$3*EXP(-$B$8*$B$7)*_xlfn.NORM.DIST(K277, 0, 1, 1) - $B$4*EXP(-J277*$B$7)*_xlfn.NORM.DIST(L277, 0, 1, 1)) * $B$2</f>
        <v>18385.0606343667</v>
      </c>
      <c r="N277" s="37" t="n">
        <f aca="false">$B$18 + $B$17*H277</f>
        <v>-2152.30665924825</v>
      </c>
      <c r="O277" s="37" t="n">
        <f aca="false">M277-$B$13</f>
        <v>-1203.82796606518</v>
      </c>
      <c r="P277" s="37" t="n">
        <f aca="false">N277-$B$19</f>
        <v>-2152.30665924825</v>
      </c>
      <c r="Q277" s="38" t="n">
        <f aca="false">O277+P277</f>
        <v>-3356.13462531343</v>
      </c>
    </row>
    <row r="278" customFormat="false" ht="13.8" hidden="false" customHeight="false" outlineLevel="0" collapsed="false">
      <c r="D278" s="33" t="n">
        <f aca="false">'Historical Data'!A278</f>
        <v>44112</v>
      </c>
      <c r="E278" s="13" t="n">
        <f aca="false">'Historical Data'!E278</f>
        <v>0.00800713565047007</v>
      </c>
      <c r="F278" s="13" t="n">
        <f aca="false">'Historical Data'!F278</f>
        <v>-0.0121</v>
      </c>
      <c r="G278" s="14" t="n">
        <f aca="false">'Historical Data'!G278</f>
        <v>-8.99999999999998E-005</v>
      </c>
      <c r="H278" s="31" t="n">
        <f aca="false">$B$3 * (1 + E278)</f>
        <v>4738.54074397929</v>
      </c>
      <c r="I278" s="34" t="n">
        <f aca="false">$B$6 +F278</f>
        <v>0.1969</v>
      </c>
      <c r="J278" s="35" t="n">
        <f aca="false">$B$5 + G278</f>
        <v>0.00151</v>
      </c>
      <c r="K278" s="10" t="n">
        <f aca="false">(LN(H278/$B$4) + ((J278 - $B$8) + 0.5*I278^2)*$B$7) / (I278 * SQRT($B$7))</f>
        <v>0.130004569755655</v>
      </c>
      <c r="L278" s="10" t="n">
        <f aca="false">K278 - I278*SQRT($B$7)</f>
        <v>0.0315545697556554</v>
      </c>
      <c r="M278" s="36" t="n">
        <f aca="false">($B$3*EXP(-$B$8*$B$7)*_xlfn.NORM.DIST(K278, 0, 1, 1) - $B$4*EXP(-J278*$B$7)*_xlfn.NORM.DIST(L278, 0, 1, 1)) * $B$2</f>
        <v>18390.2488132426</v>
      </c>
      <c r="N278" s="37" t="n">
        <f aca="false">$B$18 + $B$17*H278</f>
        <v>-1960.46264309753</v>
      </c>
      <c r="O278" s="37" t="n">
        <f aca="false">M278-$B$13</f>
        <v>-1198.63978718927</v>
      </c>
      <c r="P278" s="37" t="n">
        <f aca="false">N278-$B$19</f>
        <v>-1960.46264309753</v>
      </c>
      <c r="Q278" s="38" t="n">
        <f aca="false">O278+P278</f>
        <v>-3159.1024302868</v>
      </c>
    </row>
    <row r="279" customFormat="false" ht="13.8" hidden="false" customHeight="false" outlineLevel="0" collapsed="false">
      <c r="D279" s="33" t="n">
        <f aca="false">'Historical Data'!A279</f>
        <v>44111</v>
      </c>
      <c r="E279" s="13" t="n">
        <f aca="false">'Historical Data'!E279</f>
        <v>0.017405793004954</v>
      </c>
      <c r="F279" s="13" t="n">
        <f aca="false">'Historical Data'!F279</f>
        <v>-0.0118</v>
      </c>
      <c r="G279" s="14" t="n">
        <f aca="false">'Historical Data'!G279</f>
        <v>-2.50000000000033E-006</v>
      </c>
      <c r="H279" s="31" t="n">
        <f aca="false">$B$3 * (1 + E279)</f>
        <v>4782.72289233699</v>
      </c>
      <c r="I279" s="34" t="n">
        <f aca="false">$B$6 +F279</f>
        <v>0.1972</v>
      </c>
      <c r="J279" s="35" t="n">
        <f aca="false">$B$5 + G279</f>
        <v>0.0015975</v>
      </c>
      <c r="K279" s="10" t="n">
        <f aca="false">(LN(H279/$B$4) + ((J279 - $B$8) + 0.5*I279^2)*$B$7) / (I279 * SQRT($B$7))</f>
        <v>0.224304283173221</v>
      </c>
      <c r="L279" s="10" t="n">
        <f aca="false">K279 - I279*SQRT($B$7)</f>
        <v>0.125704283173221</v>
      </c>
      <c r="M279" s="36" t="n">
        <f aca="false">($B$3*EXP(-$B$8*$B$7)*_xlfn.NORM.DIST(K279, 0, 1, 1) - $B$4*EXP(-J279*$B$7)*_xlfn.NORM.DIST(L279, 0, 1, 1)) * $B$2</f>
        <v>18203.0083468839</v>
      </c>
      <c r="N279" s="37" t="n">
        <f aca="false">$B$18 + $B$17*H279</f>
        <v>-4261.62468693758</v>
      </c>
      <c r="O279" s="37" t="n">
        <f aca="false">M279-$B$13</f>
        <v>-1385.88025354798</v>
      </c>
      <c r="P279" s="37" t="n">
        <f aca="false">N279-$B$19</f>
        <v>-4261.62468693758</v>
      </c>
      <c r="Q279" s="38" t="n">
        <f aca="false">O279+P279</f>
        <v>-5647.50494048555</v>
      </c>
    </row>
    <row r="280" customFormat="false" ht="13.8" hidden="false" customHeight="false" outlineLevel="0" collapsed="false">
      <c r="D280" s="33" t="n">
        <f aca="false">'Historical Data'!A280</f>
        <v>44110</v>
      </c>
      <c r="E280" s="13" t="n">
        <f aca="false">'Historical Data'!E280</f>
        <v>-0.0139880245142477</v>
      </c>
      <c r="F280" s="13" t="n">
        <f aca="false">'Historical Data'!F280</f>
        <v>0.00600000000000001</v>
      </c>
      <c r="G280" s="14" t="n">
        <f aca="false">'Historical Data'!G280</f>
        <v>9.5E-005</v>
      </c>
      <c r="H280" s="31" t="n">
        <f aca="false">$B$3 * (1 + E280)</f>
        <v>4635.14369556097</v>
      </c>
      <c r="I280" s="34" t="n">
        <f aca="false">$B$6 +F280</f>
        <v>0.215</v>
      </c>
      <c r="J280" s="35" t="n">
        <f aca="false">$B$5 + G280</f>
        <v>0.001695</v>
      </c>
      <c r="K280" s="10" t="n">
        <f aca="false">(LN(H280/$B$4) + ((J280 - $B$8) + 0.5*I280^2)*$B$7) / (I280 * SQRT($B$7))</f>
        <v>-0.0770688737691401</v>
      </c>
      <c r="L280" s="10" t="n">
        <f aca="false">K280 - I280*SQRT($B$7)</f>
        <v>-0.18456887376914</v>
      </c>
      <c r="M280" s="36" t="n">
        <f aca="false">($B$3*EXP(-$B$8*$B$7)*_xlfn.NORM.DIST(K280, 0, 1, 1) - $B$4*EXP(-J280*$B$7)*_xlfn.NORM.DIST(L280, 0, 1, 1)) * $B$2</f>
        <v>19983.9548252951</v>
      </c>
      <c r="N280" s="37" t="n">
        <f aca="false">$B$18 + $B$17*H280</f>
        <v>3424.8201489262</v>
      </c>
      <c r="O280" s="37" t="n">
        <f aca="false">M280-$B$13</f>
        <v>395.066224863218</v>
      </c>
      <c r="P280" s="37" t="n">
        <f aca="false">N280-$B$19</f>
        <v>3424.8201489262</v>
      </c>
      <c r="Q280" s="38" t="n">
        <f aca="false">O280+P280</f>
        <v>3819.88637378942</v>
      </c>
    </row>
    <row r="281" customFormat="false" ht="13.8" hidden="false" customHeight="false" outlineLevel="0" collapsed="false">
      <c r="D281" s="33" t="n">
        <f aca="false">'Historical Data'!A281</f>
        <v>44109</v>
      </c>
      <c r="E281" s="13" t="n">
        <f aca="false">'Historical Data'!E281</f>
        <v>0.0179755348759423</v>
      </c>
      <c r="F281" s="13" t="n">
        <f aca="false">'Historical Data'!F281</f>
        <v>-0.0111</v>
      </c>
      <c r="G281" s="14" t="n">
        <f aca="false">'Historical Data'!G281</f>
        <v>-0.0001325</v>
      </c>
      <c r="H281" s="31" t="n">
        <f aca="false">$B$3 * (1 + E281)</f>
        <v>4785.40119189832</v>
      </c>
      <c r="I281" s="34" t="n">
        <f aca="false">$B$6 +F281</f>
        <v>0.1979</v>
      </c>
      <c r="J281" s="35" t="n">
        <f aca="false">$B$5 + G281</f>
        <v>0.0014675</v>
      </c>
      <c r="K281" s="10" t="n">
        <f aca="false">(LN(H281/$B$4) + ((J281 - $B$8) + 0.5*I281^2)*$B$7) / (I281 * SQRT($B$7))</f>
        <v>0.229189606378757</v>
      </c>
      <c r="L281" s="10" t="n">
        <f aca="false">K281 - I281*SQRT($B$7)</f>
        <v>0.130239606378757</v>
      </c>
      <c r="M281" s="36" t="n">
        <f aca="false">($B$3*EXP(-$B$8*$B$7)*_xlfn.NORM.DIST(K281, 0, 1, 1) - $B$4*EXP(-J281*$B$7)*_xlfn.NORM.DIST(L281, 0, 1, 1)) * $B$2</f>
        <v>18243.8994299815</v>
      </c>
      <c r="N281" s="37" t="n">
        <f aca="false">$B$18 + $B$17*H281</f>
        <v>-4401.11997002488</v>
      </c>
      <c r="O281" s="37" t="n">
        <f aca="false">M281-$B$13</f>
        <v>-1344.98917045035</v>
      </c>
      <c r="P281" s="37" t="n">
        <f aca="false">N281-$B$19</f>
        <v>-4401.11997002488</v>
      </c>
      <c r="Q281" s="38" t="n">
        <f aca="false">O281+P281</f>
        <v>-5746.10914047523</v>
      </c>
    </row>
    <row r="282" customFormat="false" ht="13.8" hidden="false" customHeight="false" outlineLevel="0" collapsed="false">
      <c r="D282" s="33" t="n">
        <f aca="false">'Historical Data'!A282</f>
        <v>44106</v>
      </c>
      <c r="E282" s="13" t="n">
        <f aca="false">'Historical Data'!E282</f>
        <v>-0.0095716990061524</v>
      </c>
      <c r="F282" s="13" t="n">
        <f aca="false">'Historical Data'!F282</f>
        <v>0.00669999999999998</v>
      </c>
      <c r="G282" s="14" t="n">
        <f aca="false">'Historical Data'!G282</f>
        <v>-5.00000000000023E-006</v>
      </c>
      <c r="H282" s="31" t="n">
        <f aca="false">$B$3 * (1 + E282)</f>
        <v>4655.90440014198</v>
      </c>
      <c r="I282" s="34" t="n">
        <f aca="false">$B$6 +F282</f>
        <v>0.2157</v>
      </c>
      <c r="J282" s="35" t="n">
        <f aca="false">$B$5 + G282</f>
        <v>0.001595</v>
      </c>
      <c r="K282" s="10" t="n">
        <f aca="false">(LN(H282/$B$4) + ((J282 - $B$8) + 0.5*I282^2)*$B$7) / (I282 * SQRT($B$7))</f>
        <v>-0.0352641714713238</v>
      </c>
      <c r="L282" s="10" t="n">
        <f aca="false">K282 - I282*SQRT($B$7)</f>
        <v>-0.143114171471324</v>
      </c>
      <c r="M282" s="36" t="n">
        <f aca="false">($B$3*EXP(-$B$8*$B$7)*_xlfn.NORM.DIST(K282, 0, 1, 1) - $B$4*EXP(-J282*$B$7)*_xlfn.NORM.DIST(L282, 0, 1, 1)) * $B$2</f>
        <v>20135.8284521144</v>
      </c>
      <c r="N282" s="37" t="n">
        <f aca="false">$B$18 + $B$17*H282</f>
        <v>2343.52946567527</v>
      </c>
      <c r="O282" s="37" t="n">
        <f aca="false">M282-$B$13</f>
        <v>546.939851682553</v>
      </c>
      <c r="P282" s="37" t="n">
        <f aca="false">N282-$B$19</f>
        <v>2343.52946567527</v>
      </c>
      <c r="Q282" s="38" t="n">
        <f aca="false">O282+P282</f>
        <v>2890.46931735782</v>
      </c>
    </row>
    <row r="283" customFormat="false" ht="13.8" hidden="false" customHeight="false" outlineLevel="0" collapsed="false">
      <c r="D283" s="33" t="n">
        <f aca="false">'Historical Data'!A283</f>
        <v>44105</v>
      </c>
      <c r="E283" s="13" t="n">
        <f aca="false">'Historical Data'!E283</f>
        <v>0.00529289325007443</v>
      </c>
      <c r="F283" s="13" t="n">
        <f aca="false">'Historical Data'!F283</f>
        <v>0.000800000000000023</v>
      </c>
      <c r="G283" s="14" t="n">
        <f aca="false">'Historical Data'!G283</f>
        <v>1.20000000000025E-006</v>
      </c>
      <c r="H283" s="31" t="n">
        <f aca="false">$B$3 * (1 + E283)</f>
        <v>4725.78136187927</v>
      </c>
      <c r="I283" s="34" t="n">
        <f aca="false">$B$6 +F283</f>
        <v>0.2098</v>
      </c>
      <c r="J283" s="35" t="n">
        <f aca="false">$B$5 + G283</f>
        <v>0.0016012</v>
      </c>
      <c r="K283" s="10" t="n">
        <f aca="false">(LN(H283/$B$4) + ((J283 - $B$8) + 0.5*I283^2)*$B$7) / (I283 * SQRT($B$7))</f>
        <v>0.102776359595068</v>
      </c>
      <c r="L283" s="10" t="n">
        <f aca="false">K283 - I283*SQRT($B$7)</f>
        <v>-0.00212364040493192</v>
      </c>
      <c r="M283" s="36" t="n">
        <f aca="false">($B$3*EXP(-$B$8*$B$7)*_xlfn.NORM.DIST(K283, 0, 1, 1) - $B$4*EXP(-J283*$B$7)*_xlfn.NORM.DIST(L283, 0, 1, 1)) * $B$2</f>
        <v>19639.0086703743</v>
      </c>
      <c r="N283" s="37" t="n">
        <f aca="false">$B$18 + $B$17*H283</f>
        <v>-1295.90904208858</v>
      </c>
      <c r="O283" s="37" t="n">
        <f aca="false">M283-$B$13</f>
        <v>50.1200699424298</v>
      </c>
      <c r="P283" s="37" t="n">
        <f aca="false">N283-$B$19</f>
        <v>-1295.90904208858</v>
      </c>
      <c r="Q283" s="38" t="n">
        <f aca="false">O283+P283</f>
        <v>-1245.78897214615</v>
      </c>
    </row>
    <row r="284" customFormat="false" ht="13.8" hidden="false" customHeight="false" outlineLevel="0" collapsed="false">
      <c r="D284" s="33" t="n">
        <f aca="false">'Historical Data'!A284</f>
        <v>44104</v>
      </c>
      <c r="E284" s="13" t="n">
        <f aca="false">'Historical Data'!E284</f>
        <v>0.00825370937229253</v>
      </c>
      <c r="F284" s="13" t="n">
        <f aca="false">'Historical Data'!F284</f>
        <v>0.0055</v>
      </c>
      <c r="G284" s="14" t="n">
        <f aca="false">'Historical Data'!G284</f>
        <v>8.74999999999999E-005</v>
      </c>
      <c r="H284" s="31" t="n">
        <f aca="false">$B$3 * (1 + E284)</f>
        <v>4739.69986238821</v>
      </c>
      <c r="I284" s="34" t="n">
        <f aca="false">$B$6 +F284</f>
        <v>0.2145</v>
      </c>
      <c r="J284" s="35" t="n">
        <f aca="false">$B$5 + G284</f>
        <v>0.0016875</v>
      </c>
      <c r="K284" s="10" t="n">
        <f aca="false">(LN(H284/$B$4) + ((J284 - $B$8) + 0.5*I284^2)*$B$7) / (I284 * SQRT($B$7))</f>
        <v>0.130470769556619</v>
      </c>
      <c r="L284" s="10" t="n">
        <f aca="false">K284 - I284*SQRT($B$7)</f>
        <v>0.023220769556619</v>
      </c>
      <c r="M284" s="36" t="n">
        <f aca="false">($B$3*EXP(-$B$8*$B$7)*_xlfn.NORM.DIST(K284, 0, 1, 1) - $B$4*EXP(-J284*$B$7)*_xlfn.NORM.DIST(L284, 0, 1, 1)) * $B$2</f>
        <v>20049.91962914</v>
      </c>
      <c r="N284" s="37" t="n">
        <f aca="false">$B$18 + $B$17*H284</f>
        <v>-2020.83361612761</v>
      </c>
      <c r="O284" s="37" t="n">
        <f aca="false">M284-$B$13</f>
        <v>461.031028708159</v>
      </c>
      <c r="P284" s="37" t="n">
        <f aca="false">N284-$B$19</f>
        <v>-2020.83361612761</v>
      </c>
      <c r="Q284" s="38" t="n">
        <f aca="false">O284+P284</f>
        <v>-1559.80258741945</v>
      </c>
    </row>
    <row r="285" customFormat="false" ht="13.8" hidden="false" customHeight="false" outlineLevel="0" collapsed="false">
      <c r="D285" s="33" t="n">
        <f aca="false">'Historical Data'!A285</f>
        <v>44103</v>
      </c>
      <c r="E285" s="13" t="n">
        <f aca="false">'Historical Data'!E285</f>
        <v>-0.00481262680510808</v>
      </c>
      <c r="F285" s="13" t="n">
        <f aca="false">'Historical Data'!F285</f>
        <v>-0.00650000000000001</v>
      </c>
      <c r="G285" s="14" t="n">
        <f aca="false">'Historical Data'!G285</f>
        <v>4.74999999999998E-005</v>
      </c>
      <c r="H285" s="31" t="n">
        <f aca="false">$B$3 * (1 + E285)</f>
        <v>4678.27632265187</v>
      </c>
      <c r="I285" s="34" t="n">
        <f aca="false">$B$6 +F285</f>
        <v>0.2025</v>
      </c>
      <c r="J285" s="35" t="n">
        <f aca="false">$B$5 + G285</f>
        <v>0.0016475</v>
      </c>
      <c r="K285" s="10" t="n">
        <f aca="false">(LN(H285/$B$4) + ((J285 - $B$8) + 0.5*I285^2)*$B$7) / (I285 * SQRT($B$7))</f>
        <v>0.00309542188830596</v>
      </c>
      <c r="L285" s="10" t="n">
        <f aca="false">K285 - I285*SQRT($B$7)</f>
        <v>-0.098154578111694</v>
      </c>
      <c r="M285" s="36" t="n">
        <f aca="false">($B$3*EXP(-$B$8*$B$7)*_xlfn.NORM.DIST(K285, 0, 1, 1) - $B$4*EXP(-J285*$B$7)*_xlfn.NORM.DIST(L285, 0, 1, 1)) * $B$2</f>
        <v>18961.3580121342</v>
      </c>
      <c r="N285" s="37" t="n">
        <f aca="false">$B$18 + $B$17*H285</f>
        <v>1178.32087258698</v>
      </c>
      <c r="O285" s="37" t="n">
        <f aca="false">M285-$B$13</f>
        <v>-627.530588297712</v>
      </c>
      <c r="P285" s="37" t="n">
        <f aca="false">N285-$B$19</f>
        <v>1178.32087258698</v>
      </c>
      <c r="Q285" s="38" t="n">
        <f aca="false">O285+P285</f>
        <v>550.790284289265</v>
      </c>
    </row>
    <row r="286" customFormat="false" ht="13.8" hidden="false" customHeight="false" outlineLevel="0" collapsed="false">
      <c r="D286" s="33" t="n">
        <f aca="false">'Historical Data'!A286</f>
        <v>44102</v>
      </c>
      <c r="E286" s="13" t="n">
        <f aca="false">'Historical Data'!E286</f>
        <v>0.0161105485590245</v>
      </c>
      <c r="F286" s="13" t="n">
        <f aca="false">'Historical Data'!F286</f>
        <v>-0.00290000000000001</v>
      </c>
      <c r="G286" s="14" t="n">
        <f aca="false">'Historical Data'!G286</f>
        <v>2.50000000000003E-005</v>
      </c>
      <c r="H286" s="31" t="n">
        <f aca="false">$B$3 * (1 + E286)</f>
        <v>4776.63407772112</v>
      </c>
      <c r="I286" s="34" t="n">
        <f aca="false">$B$6 +F286</f>
        <v>0.2061</v>
      </c>
      <c r="J286" s="35" t="n">
        <f aca="false">$B$5 + G286</f>
        <v>0.001625</v>
      </c>
      <c r="K286" s="10" t="n">
        <f aca="false">(LN(H286/$B$4) + ((J286 - $B$8) + 0.5*I286^2)*$B$7) / (I286 * SQRT($B$7))</f>
        <v>0.206676876506587</v>
      </c>
      <c r="L286" s="10" t="n">
        <f aca="false">K286 - I286*SQRT($B$7)</f>
        <v>0.103626876506587</v>
      </c>
      <c r="M286" s="36" t="n">
        <f aca="false">($B$3*EXP(-$B$8*$B$7)*_xlfn.NORM.DIST(K286, 0, 1, 1) - $B$4*EXP(-J286*$B$7)*_xlfn.NORM.DIST(L286, 0, 1, 1)) * $B$2</f>
        <v>19088.005994126</v>
      </c>
      <c r="N286" s="37" t="n">
        <f aca="false">$B$18 + $B$17*H286</f>
        <v>-3944.49775656321</v>
      </c>
      <c r="O286" s="37" t="n">
        <f aca="false">M286-$B$13</f>
        <v>-500.882606305866</v>
      </c>
      <c r="P286" s="37" t="n">
        <f aca="false">N286-$B$19</f>
        <v>-3944.49775656321</v>
      </c>
      <c r="Q286" s="38" t="n">
        <f aca="false">O286+P286</f>
        <v>-4445.38036286908</v>
      </c>
    </row>
    <row r="287" customFormat="false" ht="13.8" hidden="false" customHeight="false" outlineLevel="0" collapsed="false">
      <c r="D287" s="33" t="n">
        <f aca="false">'Historical Data'!A287</f>
        <v>44099</v>
      </c>
      <c r="E287" s="13" t="n">
        <f aca="false">'Historical Data'!E287</f>
        <v>0.0159767633116592</v>
      </c>
      <c r="F287" s="13" t="n">
        <f aca="false">'Historical Data'!F287</f>
        <v>-0.0103</v>
      </c>
      <c r="G287" s="14" t="n">
        <f aca="false">'Historical Data'!G287</f>
        <v>-0.0001537</v>
      </c>
      <c r="H287" s="31" t="n">
        <f aca="false">$B$3 * (1 + E287)</f>
        <v>4776.00516665178</v>
      </c>
      <c r="I287" s="34" t="n">
        <f aca="false">$B$6 +F287</f>
        <v>0.1987</v>
      </c>
      <c r="J287" s="35" t="n">
        <f aca="false">$B$5 + G287</f>
        <v>0.0014463</v>
      </c>
      <c r="K287" s="10" t="n">
        <f aca="false">(LN(H287/$B$4) + ((J287 - $B$8) + 0.5*I287^2)*$B$7) / (I287 * SQRT($B$7))</f>
        <v>0.208830039139502</v>
      </c>
      <c r="L287" s="10" t="n">
        <f aca="false">K287 - I287*SQRT($B$7)</f>
        <v>0.109480039139502</v>
      </c>
      <c r="M287" s="36" t="n">
        <f aca="false">($B$3*EXP(-$B$8*$B$7)*_xlfn.NORM.DIST(K287, 0, 1, 1) - $B$4*EXP(-J287*$B$7)*_xlfn.NORM.DIST(L287, 0, 1, 1)) * $B$2</f>
        <v>18380.2973456657</v>
      </c>
      <c r="N287" s="37" t="n">
        <f aca="false">$B$18 + $B$17*H287</f>
        <v>-3911.74185094272</v>
      </c>
      <c r="O287" s="37" t="n">
        <f aca="false">M287-$B$13</f>
        <v>-1208.59125476622</v>
      </c>
      <c r="P287" s="37" t="n">
        <f aca="false">N287-$B$19</f>
        <v>-3911.74185094272</v>
      </c>
      <c r="Q287" s="38" t="n">
        <f aca="false">O287+P287</f>
        <v>-5120.33310570895</v>
      </c>
    </row>
    <row r="288" customFormat="false" ht="13.8" hidden="false" customHeight="false" outlineLevel="0" collapsed="false">
      <c r="D288" s="33" t="n">
        <f aca="false">'Historical Data'!A288</f>
        <v>44098</v>
      </c>
      <c r="E288" s="13" t="n">
        <f aca="false">'Historical Data'!E288</f>
        <v>0.00298740778270701</v>
      </c>
      <c r="F288" s="13" t="n">
        <f aca="false">'Historical Data'!F288</f>
        <v>-0.00220000000000004</v>
      </c>
      <c r="G288" s="14" t="n">
        <f aca="false">'Historical Data'!G288</f>
        <v>8.24999999999997E-005</v>
      </c>
      <c r="H288" s="31" t="n">
        <f aca="false">$B$3 * (1 + E288)</f>
        <v>4714.94350524573</v>
      </c>
      <c r="I288" s="34" t="n">
        <f aca="false">$B$6 +F288</f>
        <v>0.2068</v>
      </c>
      <c r="J288" s="35" t="n">
        <f aca="false">$B$5 + G288</f>
        <v>0.0016825</v>
      </c>
      <c r="K288" s="10" t="n">
        <f aca="false">(LN(H288/$B$4) + ((J288 - $B$8) + 0.5*I288^2)*$B$7) / (I288 * SQRT($B$7))</f>
        <v>0.0807481561639968</v>
      </c>
      <c r="L288" s="10" t="n">
        <f aca="false">K288 - I288*SQRT($B$7)</f>
        <v>-0.0226518438360031</v>
      </c>
      <c r="M288" s="36" t="n">
        <f aca="false">($B$3*EXP(-$B$8*$B$7)*_xlfn.NORM.DIST(K288, 0, 1, 1) - $B$4*EXP(-J288*$B$7)*_xlfn.NORM.DIST(L288, 0, 1, 1)) * $B$2</f>
        <v>19379.465959885</v>
      </c>
      <c r="N288" s="37" t="n">
        <f aca="false">$B$18 + $B$17*H288</f>
        <v>-731.435261416103</v>
      </c>
      <c r="O288" s="37" t="n">
        <f aca="false">M288-$B$13</f>
        <v>-209.42264054688</v>
      </c>
      <c r="P288" s="37" t="n">
        <f aca="false">N288-$B$19</f>
        <v>-731.435261416103</v>
      </c>
      <c r="Q288" s="38" t="n">
        <f aca="false">O288+P288</f>
        <v>-940.857901962983</v>
      </c>
    </row>
    <row r="289" customFormat="false" ht="13.8" hidden="false" customHeight="false" outlineLevel="0" collapsed="false">
      <c r="D289" s="33" t="n">
        <f aca="false">'Historical Data'!A289</f>
        <v>44097</v>
      </c>
      <c r="E289" s="13" t="n">
        <f aca="false">'Historical Data'!E289</f>
        <v>-0.0237214114013579</v>
      </c>
      <c r="F289" s="13" t="n">
        <f aca="false">'Historical Data'!F289</f>
        <v>0.0161</v>
      </c>
      <c r="G289" s="14" t="n">
        <f aca="false">'Historical Data'!G289</f>
        <v>2.50000000000003E-005</v>
      </c>
      <c r="H289" s="31" t="n">
        <f aca="false">$B$3 * (1 + E289)</f>
        <v>4589.38801714336</v>
      </c>
      <c r="I289" s="34" t="n">
        <f aca="false">$B$6 +F289</f>
        <v>0.2251</v>
      </c>
      <c r="J289" s="35" t="n">
        <f aca="false">$B$5 + G289</f>
        <v>0.001625</v>
      </c>
      <c r="K289" s="10" t="n">
        <f aca="false">(LN(H289/$B$4) + ((J289 - $B$8) + 0.5*I289^2)*$B$7) / (I289 * SQRT($B$7))</f>
        <v>-0.156972837948395</v>
      </c>
      <c r="L289" s="10" t="n">
        <f aca="false">K289 - I289*SQRT($B$7)</f>
        <v>-0.269522837948395</v>
      </c>
      <c r="M289" s="36" t="n">
        <f aca="false">($B$3*EXP(-$B$8*$B$7)*_xlfn.NORM.DIST(K289, 0, 1, 1) - $B$4*EXP(-J289*$B$7)*_xlfn.NORM.DIST(L289, 0, 1, 1)) * $B$2</f>
        <v>20623.7430722957</v>
      </c>
      <c r="N289" s="37" t="n">
        <f aca="false">$B$18 + $B$17*H289</f>
        <v>5807.93718552525</v>
      </c>
      <c r="O289" s="37" t="n">
        <f aca="false">M289-$B$13</f>
        <v>1034.85447186386</v>
      </c>
      <c r="P289" s="37" t="n">
        <f aca="false">N289-$B$19</f>
        <v>5807.93718552525</v>
      </c>
      <c r="Q289" s="38" t="n">
        <f aca="false">O289+P289</f>
        <v>6842.79165738911</v>
      </c>
    </row>
    <row r="290" customFormat="false" ht="13.8" hidden="false" customHeight="false" outlineLevel="0" collapsed="false">
      <c r="D290" s="33" t="n">
        <f aca="false">'Historical Data'!A290</f>
        <v>44096</v>
      </c>
      <c r="E290" s="13" t="n">
        <f aca="false">'Historical Data'!E290</f>
        <v>0.0105179423722821</v>
      </c>
      <c r="F290" s="13" t="n">
        <f aca="false">'Historical Data'!F290</f>
        <v>0.000300000000000022</v>
      </c>
      <c r="G290" s="14" t="n">
        <f aca="false">'Historical Data'!G290</f>
        <v>-7.50000000000013E-006</v>
      </c>
      <c r="H290" s="31" t="n">
        <f aca="false">$B$3 * (1 + E290)</f>
        <v>4750.34379529786</v>
      </c>
      <c r="I290" s="34" t="n">
        <f aca="false">$B$6 +F290</f>
        <v>0.2093</v>
      </c>
      <c r="J290" s="35" t="n">
        <f aca="false">$B$5 + G290</f>
        <v>0.0015925</v>
      </c>
      <c r="K290" s="10" t="n">
        <f aca="false">(LN(H290/$B$4) + ((J290 - $B$8) + 0.5*I290^2)*$B$7) / (I290 * SQRT($B$7))</f>
        <v>0.152288102139215</v>
      </c>
      <c r="L290" s="10" t="n">
        <f aca="false">K290 - I290*SQRT($B$7)</f>
        <v>0.0476381021392154</v>
      </c>
      <c r="M290" s="36" t="n">
        <f aca="false">($B$3*EXP(-$B$8*$B$7)*_xlfn.NORM.DIST(K290, 0, 1, 1) - $B$4*EXP(-J290*$B$7)*_xlfn.NORM.DIST(L290, 0, 1, 1)) * $B$2</f>
        <v>19518.8444128641</v>
      </c>
      <c r="N290" s="37" t="n">
        <f aca="false">$B$18 + $B$17*H290</f>
        <v>-2575.20716561124</v>
      </c>
      <c r="O290" s="37" t="n">
        <f aca="false">M290-$B$13</f>
        <v>-70.0441875677825</v>
      </c>
      <c r="P290" s="37" t="n">
        <f aca="false">N290-$B$19</f>
        <v>-2575.20716561124</v>
      </c>
      <c r="Q290" s="38" t="n">
        <f aca="false">O290+P290</f>
        <v>-2645.25135317902</v>
      </c>
    </row>
    <row r="291" customFormat="false" ht="13.8" hidden="false" customHeight="false" outlineLevel="0" collapsed="false">
      <c r="D291" s="33" t="n">
        <f aca="false">'Historical Data'!A291</f>
        <v>44095</v>
      </c>
      <c r="E291" s="13" t="n">
        <f aca="false">'Historical Data'!E291</f>
        <v>-0.0115711243059886</v>
      </c>
      <c r="F291" s="13" t="n">
        <f aca="false">'Historical Data'!F291</f>
        <v>0.0118</v>
      </c>
      <c r="G291" s="14" t="n">
        <f aca="false">'Historical Data'!G291</f>
        <v>-2.12999999999997E-005</v>
      </c>
      <c r="H291" s="31" t="n">
        <f aca="false">$B$3 * (1 + E291)</f>
        <v>4646.50530174998</v>
      </c>
      <c r="I291" s="34" t="n">
        <f aca="false">$B$6 +F291</f>
        <v>0.2208</v>
      </c>
      <c r="J291" s="35" t="n">
        <f aca="false">$B$5 + G291</f>
        <v>0.0015787</v>
      </c>
      <c r="K291" s="10" t="n">
        <f aca="false">(LN(H291/$B$4) + ((J291 - $B$8) + 0.5*I291^2)*$B$7) / (I291 * SQRT($B$7))</f>
        <v>-0.0502702510076396</v>
      </c>
      <c r="L291" s="10" t="n">
        <f aca="false">K291 - I291*SQRT($B$7)</f>
        <v>-0.16067025100764</v>
      </c>
      <c r="M291" s="36" t="n">
        <f aca="false">($B$3*EXP(-$B$8*$B$7)*_xlfn.NORM.DIST(K291, 0, 1, 1) - $B$4*EXP(-J291*$B$7)*_xlfn.NORM.DIST(L291, 0, 1, 1)) * $B$2</f>
        <v>20578.0166431187</v>
      </c>
      <c r="N291" s="37" t="n">
        <f aca="false">$B$18 + $B$17*H291</f>
        <v>2833.06764500696</v>
      </c>
      <c r="O291" s="37" t="n">
        <f aca="false">M291-$B$13</f>
        <v>989.128042686843</v>
      </c>
      <c r="P291" s="37" t="n">
        <f aca="false">N291-$B$19</f>
        <v>2833.06764500696</v>
      </c>
      <c r="Q291" s="38" t="n">
        <f aca="false">O291+P291</f>
        <v>3822.1956876938</v>
      </c>
    </row>
    <row r="292" customFormat="false" ht="13.8" hidden="false" customHeight="false" outlineLevel="0" collapsed="false">
      <c r="D292" s="33" t="n">
        <f aca="false">'Historical Data'!A292</f>
        <v>44092</v>
      </c>
      <c r="E292" s="13" t="n">
        <f aca="false">'Historical Data'!E292</f>
        <v>-0.0111825702038423</v>
      </c>
      <c r="F292" s="13" t="n">
        <f aca="false">'Historical Data'!F292</f>
        <v>-0.00289999999999996</v>
      </c>
      <c r="G292" s="14" t="n">
        <f aca="false">'Historical Data'!G292</f>
        <v>-2E-005</v>
      </c>
      <c r="H292" s="31" t="n">
        <f aca="false">$B$3 * (1 + E292)</f>
        <v>4648.33185572876</v>
      </c>
      <c r="I292" s="34" t="n">
        <f aca="false">$B$6 +F292</f>
        <v>0.2061</v>
      </c>
      <c r="J292" s="35" t="n">
        <f aca="false">$B$5 + G292</f>
        <v>0.00158</v>
      </c>
      <c r="K292" s="10" t="n">
        <f aca="false">(LN(H292/$B$4) + ((J292 - $B$8) + 0.5*I292^2)*$B$7) / (I292 * SQRT($B$7))</f>
        <v>-0.0576507905195052</v>
      </c>
      <c r="L292" s="10" t="n">
        <f aca="false">K292 - I292*SQRT($B$7)</f>
        <v>-0.160700790519505</v>
      </c>
      <c r="M292" s="36" t="n">
        <f aca="false">($B$3*EXP(-$B$8*$B$7)*_xlfn.NORM.DIST(K292, 0, 1, 1) - $B$4*EXP(-J292*$B$7)*_xlfn.NORM.DIST(L292, 0, 1, 1)) * $B$2</f>
        <v>19201.6166223957</v>
      </c>
      <c r="N292" s="37" t="n">
        <f aca="false">$B$18 + $B$17*H292</f>
        <v>2737.93427455687</v>
      </c>
      <c r="O292" s="37" t="n">
        <f aca="false">M292-$B$13</f>
        <v>-387.271978036188</v>
      </c>
      <c r="P292" s="37" t="n">
        <f aca="false">N292-$B$19</f>
        <v>2737.93427455687</v>
      </c>
      <c r="Q292" s="38" t="n">
        <f aca="false">O292+P292</f>
        <v>2350.66229652068</v>
      </c>
    </row>
    <row r="293" customFormat="false" ht="13.8" hidden="false" customHeight="false" outlineLevel="0" collapsed="false">
      <c r="D293" s="33" t="n">
        <f aca="false">'Historical Data'!A293</f>
        <v>44091</v>
      </c>
      <c r="E293" s="13" t="n">
        <f aca="false">'Historical Data'!E293</f>
        <v>-0.00841237162124231</v>
      </c>
      <c r="F293" s="13" t="n">
        <f aca="false">'Historical Data'!F293</f>
        <v>0.00179999999999997</v>
      </c>
      <c r="G293" s="14" t="n">
        <f aca="false">'Historical Data'!G293</f>
        <v>-5.87000000000001E-005</v>
      </c>
      <c r="H293" s="31" t="n">
        <f aca="false">$B$3 * (1 + E293)</f>
        <v>4661.3542822457</v>
      </c>
      <c r="I293" s="34" t="n">
        <f aca="false">$B$6 +F293</f>
        <v>0.2108</v>
      </c>
      <c r="J293" s="35" t="n">
        <f aca="false">$B$5 + G293</f>
        <v>0.0015413</v>
      </c>
      <c r="K293" s="10" t="n">
        <f aca="false">(LN(H293/$B$4) + ((J293 - $B$8) + 0.5*I293^2)*$B$7) / (I293 * SQRT($B$7))</f>
        <v>-0.0275906102668873</v>
      </c>
      <c r="L293" s="10" t="n">
        <f aca="false">K293 - I293*SQRT($B$7)</f>
        <v>-0.132990610266887</v>
      </c>
      <c r="M293" s="36" t="n">
        <f aca="false">($B$3*EXP(-$B$8*$B$7)*_xlfn.NORM.DIST(K293, 0, 1, 1) - $B$4*EXP(-J293*$B$7)*_xlfn.NORM.DIST(L293, 0, 1, 1)) * $B$2</f>
        <v>19690.8341833317</v>
      </c>
      <c r="N293" s="37" t="n">
        <f aca="false">$B$18 + $B$17*H293</f>
        <v>2059.68039299184</v>
      </c>
      <c r="O293" s="37" t="n">
        <f aca="false">M293-$B$13</f>
        <v>101.945582899771</v>
      </c>
      <c r="P293" s="37" t="n">
        <f aca="false">N293-$B$19</f>
        <v>2059.68039299184</v>
      </c>
      <c r="Q293" s="38" t="n">
        <f aca="false">O293+P293</f>
        <v>2161.62597589161</v>
      </c>
    </row>
    <row r="294" customFormat="false" ht="13.8" hidden="false" customHeight="false" outlineLevel="0" collapsed="false">
      <c r="D294" s="33" t="n">
        <f aca="false">'Historical Data'!A294</f>
        <v>44090</v>
      </c>
      <c r="E294" s="13" t="n">
        <f aca="false">'Historical Data'!E294</f>
        <v>-0.00461895801481826</v>
      </c>
      <c r="F294" s="13" t="n">
        <f aca="false">'Historical Data'!F294</f>
        <v>0.003</v>
      </c>
      <c r="G294" s="14" t="n">
        <f aca="false">'Historical Data'!G294</f>
        <v>-0.0001288</v>
      </c>
      <c r="H294" s="31" t="n">
        <f aca="false">$B$3 * (1 + E294)</f>
        <v>4679.18674026814</v>
      </c>
      <c r="I294" s="34" t="n">
        <f aca="false">$B$6 +F294</f>
        <v>0.212</v>
      </c>
      <c r="J294" s="35" t="n">
        <f aca="false">$B$5 + G294</f>
        <v>0.0014712</v>
      </c>
      <c r="K294" s="10" t="n">
        <f aca="false">(LN(H294/$B$4) + ((J294 - $B$8) + 0.5*I294^2)*$B$7) / (I294 * SQRT($B$7))</f>
        <v>0.00902020411560927</v>
      </c>
      <c r="L294" s="10" t="n">
        <f aca="false">K294 - I294*SQRT($B$7)</f>
        <v>-0.0969797958843907</v>
      </c>
      <c r="M294" s="36" t="n">
        <f aca="false">($B$3*EXP(-$B$8*$B$7)*_xlfn.NORM.DIST(K294, 0, 1, 1) - $B$4*EXP(-J294*$B$7)*_xlfn.NORM.DIST(L294, 0, 1, 1)) * $B$2</f>
        <v>19843.6346047739</v>
      </c>
      <c r="N294" s="37" t="n">
        <f aca="false">$B$18 + $B$17*H294</f>
        <v>1130.90311359413</v>
      </c>
      <c r="O294" s="37" t="n">
        <f aca="false">M294-$B$13</f>
        <v>254.746004341996</v>
      </c>
      <c r="P294" s="37" t="n">
        <f aca="false">N294-$B$19</f>
        <v>1130.90311359413</v>
      </c>
      <c r="Q294" s="38" t="n">
        <f aca="false">O294+P294</f>
        <v>1385.64911793613</v>
      </c>
    </row>
    <row r="295" customFormat="false" ht="13.8" hidden="false" customHeight="false" outlineLevel="0" collapsed="false">
      <c r="D295" s="33" t="n">
        <f aca="false">'Historical Data'!A295</f>
        <v>44089</v>
      </c>
      <c r="E295" s="13" t="n">
        <f aca="false">'Historical Data'!E295</f>
        <v>0.00521938561388358</v>
      </c>
      <c r="F295" s="13" t="n">
        <f aca="false">'Historical Data'!F295</f>
        <v>-0.00209999999999999</v>
      </c>
      <c r="G295" s="14" t="n">
        <f aca="false">'Historical Data'!G295</f>
        <v>8.88E-005</v>
      </c>
      <c r="H295" s="31" t="n">
        <f aca="false">$B$3 * (1 + E295)</f>
        <v>4725.4358098323</v>
      </c>
      <c r="I295" s="34" t="n">
        <f aca="false">$B$6 +F295</f>
        <v>0.2069</v>
      </c>
      <c r="J295" s="35" t="n">
        <f aca="false">$B$5 + G295</f>
        <v>0.0016888</v>
      </c>
      <c r="K295" s="10" t="n">
        <f aca="false">(LN(H295/$B$4) + ((J295 - $B$8) + 0.5*I295^2)*$B$7) / (I295 * SQRT($B$7))</f>
        <v>0.102261605427812</v>
      </c>
      <c r="L295" s="10" t="n">
        <f aca="false">K295 - I295*SQRT($B$7)</f>
        <v>-0.0011883945721882</v>
      </c>
      <c r="M295" s="36" t="n">
        <f aca="false">($B$3*EXP(-$B$8*$B$7)*_xlfn.NORM.DIST(K295, 0, 1, 1) - $B$4*EXP(-J295*$B$7)*_xlfn.NORM.DIST(L295, 0, 1, 1)) * $B$2</f>
        <v>19372.7262664859</v>
      </c>
      <c r="N295" s="37" t="n">
        <f aca="false">$B$18 + $B$17*H295</f>
        <v>-1277.91147329178</v>
      </c>
      <c r="O295" s="37" t="n">
        <f aca="false">M295-$B$13</f>
        <v>-216.16233394602</v>
      </c>
      <c r="P295" s="37" t="n">
        <f aca="false">N295-$B$19</f>
        <v>-1277.91147329178</v>
      </c>
      <c r="Q295" s="38" t="n">
        <f aca="false">O295+P295</f>
        <v>-1494.0738072378</v>
      </c>
    </row>
    <row r="296" customFormat="false" ht="13.8" hidden="false" customHeight="false" outlineLevel="0" collapsed="false">
      <c r="D296" s="33" t="n">
        <f aca="false">'Historical Data'!A296</f>
        <v>44088</v>
      </c>
      <c r="E296" s="13" t="n">
        <f aca="false">'Historical Data'!E296</f>
        <v>0.0127418085166884</v>
      </c>
      <c r="F296" s="13" t="n">
        <f aca="false">'Historical Data'!F296</f>
        <v>-0.00650000000000001</v>
      </c>
      <c r="G296" s="14" t="n">
        <f aca="false">'Historical Data'!G296</f>
        <v>-0.0001313</v>
      </c>
      <c r="H296" s="31" t="n">
        <f aca="false">$B$3 * (1 + E296)</f>
        <v>4760.7979676561</v>
      </c>
      <c r="I296" s="34" t="n">
        <f aca="false">$B$6 +F296</f>
        <v>0.2025</v>
      </c>
      <c r="J296" s="35" t="n">
        <f aca="false">$B$5 + G296</f>
        <v>0.0014687</v>
      </c>
      <c r="K296" s="10" t="n">
        <f aca="false">(LN(H296/$B$4) + ((J296 - $B$8) + 0.5*I296^2)*$B$7) / (I296 * SQRT($B$7))</f>
        <v>0.175350824308039</v>
      </c>
      <c r="L296" s="10" t="n">
        <f aca="false">K296 - I296*SQRT($B$7)</f>
        <v>0.0741008243080389</v>
      </c>
      <c r="M296" s="36" t="n">
        <f aca="false">($B$3*EXP(-$B$8*$B$7)*_xlfn.NORM.DIST(K296, 0, 1, 1) - $B$4*EXP(-J296*$B$7)*_xlfn.NORM.DIST(L296, 0, 1, 1)) * $B$2</f>
        <v>18825.0869883753</v>
      </c>
      <c r="N296" s="37" t="n">
        <f aca="false">$B$18 + $B$17*H296</f>
        <v>-3119.69731660574</v>
      </c>
      <c r="O296" s="37" t="n">
        <f aca="false">M296-$B$13</f>
        <v>-763.801612056614</v>
      </c>
      <c r="P296" s="37" t="n">
        <f aca="false">N296-$B$19</f>
        <v>-3119.69731660574</v>
      </c>
      <c r="Q296" s="38" t="n">
        <f aca="false">O296+P296</f>
        <v>-3883.49892866236</v>
      </c>
    </row>
    <row r="297" customFormat="false" ht="13.8" hidden="false" customHeight="false" outlineLevel="0" collapsed="false">
      <c r="D297" s="33" t="n">
        <f aca="false">'Historical Data'!A297</f>
        <v>44085</v>
      </c>
      <c r="E297" s="13" t="n">
        <f aca="false">'Historical Data'!E297</f>
        <v>0.000533063407592849</v>
      </c>
      <c r="F297" s="13" t="n">
        <f aca="false">'Historical Data'!F297</f>
        <v>-0.0179</v>
      </c>
      <c r="G297" s="14" t="n">
        <f aca="false">'Historical Data'!G297</f>
        <v>1.25000000000004E-005</v>
      </c>
      <c r="H297" s="31" t="n">
        <f aca="false">$B$3 * (1 + E297)</f>
        <v>4703.40587777275</v>
      </c>
      <c r="I297" s="34" t="n">
        <f aca="false">$B$6 +F297</f>
        <v>0.1911</v>
      </c>
      <c r="J297" s="35" t="n">
        <f aca="false">$B$5 + G297</f>
        <v>0.0016125</v>
      </c>
      <c r="K297" s="10" t="n">
        <f aca="false">(LN(H297/$B$4) + ((J297 - $B$8) + 0.5*I297^2)*$B$7) / (I297 * SQRT($B$7))</f>
        <v>0.0533851138646328</v>
      </c>
      <c r="L297" s="10" t="n">
        <f aca="false">K297 - I297*SQRT($B$7)</f>
        <v>-0.0421648861353672</v>
      </c>
      <c r="M297" s="36" t="n">
        <f aca="false">($B$3*EXP(-$B$8*$B$7)*_xlfn.NORM.DIST(K297, 0, 1, 1) - $B$4*EXP(-J297*$B$7)*_xlfn.NORM.DIST(L297, 0, 1, 1)) * $B$2</f>
        <v>17912.9439160171</v>
      </c>
      <c r="N297" s="37" t="n">
        <f aca="false">$B$18 + $B$17*H297</f>
        <v>-130.514948491851</v>
      </c>
      <c r="O297" s="37" t="n">
        <f aca="false">M297-$B$13</f>
        <v>-1675.94468441475</v>
      </c>
      <c r="P297" s="37" t="n">
        <f aca="false">N297-$B$19</f>
        <v>-130.514948491851</v>
      </c>
      <c r="Q297" s="38" t="n">
        <f aca="false">O297+P297</f>
        <v>-1806.4596329066</v>
      </c>
    </row>
    <row r="298" customFormat="false" ht="13.8" hidden="false" customHeight="false" outlineLevel="0" collapsed="false">
      <c r="D298" s="33" t="n">
        <f aca="false">'Historical Data'!A298</f>
        <v>44084</v>
      </c>
      <c r="E298" s="13" t="n">
        <f aca="false">'Historical Data'!E298</f>
        <v>-0.0175847906418434</v>
      </c>
      <c r="F298" s="13" t="n">
        <f aca="false">'Historical Data'!F298</f>
        <v>0.00799999999999995</v>
      </c>
      <c r="G298" s="14" t="n">
        <f aca="false">'Historical Data'!G298</f>
        <v>-1.12000000000003E-005</v>
      </c>
      <c r="H298" s="31" t="n">
        <f aca="false">$B$3 * (1 + E298)</f>
        <v>4618.23565767176</v>
      </c>
      <c r="I298" s="34" t="n">
        <f aca="false">$B$6 +F298</f>
        <v>0.217</v>
      </c>
      <c r="J298" s="35" t="n">
        <f aca="false">$B$5 + G298</f>
        <v>0.0015888</v>
      </c>
      <c r="K298" s="10" t="n">
        <f aca="false">(LN(H298/$B$4) + ((J298 - $B$8) + 0.5*I298^2)*$B$7) / (I298 * SQRT($B$7))</f>
        <v>-0.10928953797776</v>
      </c>
      <c r="L298" s="10" t="n">
        <f aca="false">K298 - I298*SQRT($B$7)</f>
        <v>-0.21778953797776</v>
      </c>
      <c r="M298" s="36" t="n">
        <f aca="false">($B$3*EXP(-$B$8*$B$7)*_xlfn.NORM.DIST(K298, 0, 1, 1) - $B$4*EXP(-J298*$B$7)*_xlfn.NORM.DIST(L298, 0, 1, 1)) * $B$2</f>
        <v>20067.538201399</v>
      </c>
      <c r="N298" s="37" t="n">
        <f aca="false">$B$18 + $B$17*H298</f>
        <v>4305.45036888454</v>
      </c>
      <c r="O298" s="37" t="n">
        <f aca="false">M298-$B$13</f>
        <v>478.649600967106</v>
      </c>
      <c r="P298" s="37" t="n">
        <f aca="false">N298-$B$19</f>
        <v>4305.45036888454</v>
      </c>
      <c r="Q298" s="38" t="n">
        <f aca="false">O298+P298</f>
        <v>4784.09996985165</v>
      </c>
    </row>
    <row r="299" customFormat="false" ht="13.8" hidden="false" customHeight="false" outlineLevel="0" collapsed="false">
      <c r="D299" s="33" t="n">
        <f aca="false">'Historical Data'!A299</f>
        <v>44083</v>
      </c>
      <c r="E299" s="13" t="n">
        <f aca="false">'Historical Data'!E299</f>
        <v>0.020145024971187</v>
      </c>
      <c r="F299" s="13" t="n">
        <f aca="false">'Historical Data'!F299</f>
        <v>-0.0219</v>
      </c>
      <c r="G299" s="14" t="n">
        <f aca="false">'Historical Data'!G299</f>
        <v>7.50000000000013E-006</v>
      </c>
      <c r="H299" s="31" t="n">
        <f aca="false">$B$3 * (1 + E299)</f>
        <v>4795.59974788705</v>
      </c>
      <c r="I299" s="34" t="n">
        <f aca="false">$B$6 +F299</f>
        <v>0.1871</v>
      </c>
      <c r="J299" s="35" t="n">
        <f aca="false">$B$5 + G299</f>
        <v>0.0016075</v>
      </c>
      <c r="K299" s="10" t="n">
        <f aca="false">(LN(H299/$B$4) + ((J299 - $B$8) + 0.5*I299^2)*$B$7) / (I299 * SQRT($B$7))</f>
        <v>0.259994385715352</v>
      </c>
      <c r="L299" s="10" t="n">
        <f aca="false">K299 - I299*SQRT($B$7)</f>
        <v>0.166444385715352</v>
      </c>
      <c r="M299" s="36" t="n">
        <f aca="false">($B$3*EXP(-$B$8*$B$7)*_xlfn.NORM.DIST(K299, 0, 1, 1) - $B$4*EXP(-J299*$B$7)*_xlfn.NORM.DIST(L299, 0, 1, 1)) * $B$2</f>
        <v>17144.4796114284</v>
      </c>
      <c r="N299" s="37" t="n">
        <f aca="false">$B$18 + $B$17*H299</f>
        <v>-4932.29671935938</v>
      </c>
      <c r="O299" s="37" t="n">
        <f aca="false">M299-$B$13</f>
        <v>-2444.40898900348</v>
      </c>
      <c r="P299" s="37" t="n">
        <f aca="false">N299-$B$19</f>
        <v>-4932.29671935938</v>
      </c>
      <c r="Q299" s="38" t="n">
        <f aca="false">O299+P299</f>
        <v>-7376.70570836286</v>
      </c>
    </row>
    <row r="300" customFormat="false" ht="13.8" hidden="false" customHeight="false" outlineLevel="0" collapsed="false">
      <c r="D300" s="33" t="n">
        <f aca="false">'Historical Data'!A300</f>
        <v>44082</v>
      </c>
      <c r="E300" s="13" t="n">
        <f aca="false">'Historical Data'!E300</f>
        <v>-0.027756378831384</v>
      </c>
      <c r="F300" s="13" t="n">
        <f aca="false">'Historical Data'!F300</f>
        <v>-0.00440000000000001</v>
      </c>
      <c r="G300" s="14" t="n">
        <f aca="false">'Historical Data'!G300</f>
        <v>1.49999999999998E-005</v>
      </c>
      <c r="H300" s="31" t="n">
        <f aca="false">$B$3 * (1 + E300)</f>
        <v>4570.42003875155</v>
      </c>
      <c r="I300" s="34" t="n">
        <f aca="false">$B$6 +F300</f>
        <v>0.2046</v>
      </c>
      <c r="J300" s="35" t="n">
        <f aca="false">$B$5 + G300</f>
        <v>0.001615</v>
      </c>
      <c r="K300" s="10" t="n">
        <f aca="false">(LN(H300/$B$4) + ((J300 - $B$8) + 0.5*I300^2)*$B$7) / (I300 * SQRT($B$7))</f>
        <v>-0.223973332004479</v>
      </c>
      <c r="L300" s="10" t="n">
        <f aca="false">K300 - I300*SQRT($B$7)</f>
        <v>-0.326273332004479</v>
      </c>
      <c r="M300" s="36" t="n">
        <f aca="false">($B$3*EXP(-$B$8*$B$7)*_xlfn.NORM.DIST(K300, 0, 1, 1) - $B$4*EXP(-J300*$B$7)*_xlfn.NORM.DIST(L300, 0, 1, 1)) * $B$2</f>
        <v>18465.9065565666</v>
      </c>
      <c r="N300" s="37" t="n">
        <f aca="false">$B$18 + $B$17*H300</f>
        <v>6795.85636886233</v>
      </c>
      <c r="O300" s="37" t="n">
        <f aca="false">M300-$B$13</f>
        <v>-1122.98204386525</v>
      </c>
      <c r="P300" s="37" t="n">
        <f aca="false">N300-$B$19</f>
        <v>6795.85636886233</v>
      </c>
      <c r="Q300" s="38" t="n">
        <f aca="false">O300+P300</f>
        <v>5672.87432499708</v>
      </c>
    </row>
    <row r="301" customFormat="false" ht="13.8" hidden="false" customHeight="false" outlineLevel="0" collapsed="false">
      <c r="D301" s="33" t="n">
        <f aca="false">'Historical Data'!A301</f>
        <v>44078</v>
      </c>
      <c r="E301" s="13" t="n">
        <f aca="false">'Historical Data'!E301</f>
        <v>-0.00813299913749688</v>
      </c>
      <c r="F301" s="13" t="n">
        <f aca="false">'Historical Data'!F301</f>
        <v>-0.0288</v>
      </c>
      <c r="G301" s="14" t="n">
        <f aca="false">'Historical Data'!G301</f>
        <v>-1.49999999999998E-005</v>
      </c>
      <c r="H301" s="31" t="n">
        <f aca="false">$B$3 * (1 + E301)</f>
        <v>4662.66758435454</v>
      </c>
      <c r="I301" s="34" t="n">
        <f aca="false">$B$6 +F301</f>
        <v>0.1802</v>
      </c>
      <c r="J301" s="35" t="n">
        <f aca="false">$B$5 + G301</f>
        <v>0.001585</v>
      </c>
      <c r="K301" s="10" t="n">
        <f aca="false">(LN(H301/$B$4) + ((J301 - $B$8) + 0.5*I301^2)*$B$7) / (I301 * SQRT($B$7))</f>
        <v>-0.0456270521294768</v>
      </c>
      <c r="L301" s="10" t="n">
        <f aca="false">K301 - I301*SQRT($B$7)</f>
        <v>-0.135727052129477</v>
      </c>
      <c r="M301" s="36" t="n">
        <f aca="false">($B$3*EXP(-$B$8*$B$7)*_xlfn.NORM.DIST(K301, 0, 1, 1) - $B$4*EXP(-J301*$B$7)*_xlfn.NORM.DIST(L301, 0, 1, 1)) * $B$2</f>
        <v>16821.4892285325</v>
      </c>
      <c r="N301" s="37" t="n">
        <f aca="false">$B$18 + $B$17*H301</f>
        <v>1991.27898931885</v>
      </c>
      <c r="O301" s="37" t="n">
        <f aca="false">M301-$B$13</f>
        <v>-2767.39937189941</v>
      </c>
      <c r="P301" s="37" t="n">
        <f aca="false">N301-$B$19</f>
        <v>1991.27898931885</v>
      </c>
      <c r="Q301" s="38" t="n">
        <f aca="false">O301+P301</f>
        <v>-776.120382580564</v>
      </c>
    </row>
    <row r="302" customFormat="false" ht="13.8" hidden="false" customHeight="false" outlineLevel="0" collapsed="false">
      <c r="D302" s="33" t="n">
        <f aca="false">'Historical Data'!A302</f>
        <v>44077</v>
      </c>
      <c r="E302" s="13" t="n">
        <f aca="false">'Historical Data'!E302</f>
        <v>-0.0351258363959295</v>
      </c>
      <c r="F302" s="13" t="n">
        <f aca="false">'Historical Data'!F302</f>
        <v>0.0496</v>
      </c>
      <c r="G302" s="14" t="n">
        <f aca="false">'Historical Data'!G302</f>
        <v>-1.75000000000002E-005</v>
      </c>
      <c r="H302" s="31" t="n">
        <f aca="false">$B$3 * (1 + E302)</f>
        <v>4535.77695568638</v>
      </c>
      <c r="I302" s="34" t="n">
        <f aca="false">$B$6 +F302</f>
        <v>0.2586</v>
      </c>
      <c r="J302" s="35" t="n">
        <f aca="false">$B$5 + G302</f>
        <v>0.0015825</v>
      </c>
      <c r="K302" s="10" t="n">
        <f aca="false">(LN(H302/$B$4) + ((J302 - $B$8) + 0.5*I302^2)*$B$7) / (I302 * SQRT($B$7))</f>
        <v>-0.211931295872493</v>
      </c>
      <c r="L302" s="10" t="n">
        <f aca="false">K302 - I302*SQRT($B$7)</f>
        <v>-0.341231295872493</v>
      </c>
      <c r="M302" s="36" t="n">
        <f aca="false">($B$3*EXP(-$B$8*$B$7)*_xlfn.NORM.DIST(K302, 0, 1, 1) - $B$4*EXP(-J302*$B$7)*_xlfn.NORM.DIST(L302, 0, 1, 1)) * $B$2</f>
        <v>23323.0365747112</v>
      </c>
      <c r="N302" s="37" t="n">
        <f aca="false">$B$18 + $B$17*H302</f>
        <v>8600.19026375966</v>
      </c>
      <c r="O302" s="37" t="n">
        <f aca="false">M302-$B$13</f>
        <v>3734.14797427927</v>
      </c>
      <c r="P302" s="37" t="n">
        <f aca="false">N302-$B$19</f>
        <v>8600.19026375966</v>
      </c>
      <c r="Q302" s="38" t="n">
        <f aca="false">O302+P302</f>
        <v>12334.3382380389</v>
      </c>
    </row>
    <row r="303" customFormat="false" ht="13.8" hidden="false" customHeight="false" outlineLevel="0" collapsed="false">
      <c r="D303" s="33" t="n">
        <f aca="false">'Historical Data'!A303</f>
        <v>44076</v>
      </c>
      <c r="E303" s="13" t="n">
        <f aca="false">'Historical Data'!E303</f>
        <v>0.0153658571165269</v>
      </c>
      <c r="F303" s="13" t="n">
        <f aca="false">'Historical Data'!F303</f>
        <v>0.00569999999999998</v>
      </c>
      <c r="G303" s="14" t="n">
        <f aca="false">'Historical Data'!G303</f>
        <v>1.20000000000025E-006</v>
      </c>
      <c r="H303" s="31" t="n">
        <f aca="false">$B$3 * (1 + E303)</f>
        <v>4773.13335771908</v>
      </c>
      <c r="I303" s="34" t="n">
        <f aca="false">$B$6 +F303</f>
        <v>0.2147</v>
      </c>
      <c r="J303" s="35" t="n">
        <f aca="false">$B$5 + G303</f>
        <v>0.0016012</v>
      </c>
      <c r="K303" s="10" t="n">
        <f aca="false">(LN(H303/$B$4) + ((J303 - $B$8) + 0.5*I303^2)*$B$7) / (I303 * SQRT($B$7))</f>
        <v>0.195727146327301</v>
      </c>
      <c r="L303" s="10" t="n">
        <f aca="false">K303 - I303*SQRT($B$7)</f>
        <v>0.0883771463273007</v>
      </c>
      <c r="M303" s="36" t="n">
        <f aca="false">($B$3*EXP(-$B$8*$B$7)*_xlfn.NORM.DIST(K303, 0, 1, 1) - $B$4*EXP(-J303*$B$7)*_xlfn.NORM.DIST(L303, 0, 1, 1)) * $B$2</f>
        <v>19920.8888227176</v>
      </c>
      <c r="N303" s="37" t="n">
        <f aca="false">$B$18 + $B$17*H303</f>
        <v>-3762.16791760697</v>
      </c>
      <c r="O303" s="37" t="n">
        <f aca="false">M303-$B$13</f>
        <v>332.00022228566</v>
      </c>
      <c r="P303" s="37" t="n">
        <f aca="false">N303-$B$19</f>
        <v>-3762.16791760697</v>
      </c>
      <c r="Q303" s="38" t="n">
        <f aca="false">O303+P303</f>
        <v>-3430.16769532131</v>
      </c>
    </row>
    <row r="304" customFormat="false" ht="13.8" hidden="false" customHeight="false" outlineLevel="0" collapsed="false">
      <c r="D304" s="33" t="n">
        <f aca="false">'Historical Data'!A304</f>
        <v>44075</v>
      </c>
      <c r="E304" s="13" t="n">
        <f aca="false">'Historical Data'!E304</f>
        <v>0.00531355383821586</v>
      </c>
      <c r="F304" s="13" t="n">
        <f aca="false">'Historical Data'!F304</f>
        <v>0.0248</v>
      </c>
      <c r="G304" s="14" t="n">
        <f aca="false">'Historical Data'!G304</f>
        <v>0.0001025</v>
      </c>
      <c r="H304" s="31" t="n">
        <f aca="false">$B$3 * (1 + E304)</f>
        <v>4725.87848523807</v>
      </c>
      <c r="I304" s="34" t="n">
        <f aca="false">$B$6 +F304</f>
        <v>0.2338</v>
      </c>
      <c r="J304" s="35" t="n">
        <f aca="false">$B$5 + G304</f>
        <v>0.0017025</v>
      </c>
      <c r="K304" s="10" t="n">
        <f aca="false">(LN(H304/$B$4) + ((J304 - $B$8) + 0.5*I304^2)*$B$7) / (I304 * SQRT($B$7))</f>
        <v>0.104002709323731</v>
      </c>
      <c r="L304" s="10" t="n">
        <f aca="false">K304 - I304*SQRT($B$7)</f>
        <v>-0.0128972906762687</v>
      </c>
      <c r="M304" s="36" t="n">
        <f aca="false">($B$3*EXP(-$B$8*$B$7)*_xlfn.NORM.DIST(K304, 0, 1, 1) - $B$4*EXP(-J304*$B$7)*_xlfn.NORM.DIST(L304, 0, 1, 1)) * $B$2</f>
        <v>21894.0718618836</v>
      </c>
      <c r="N304" s="37" t="n">
        <f aca="false">$B$18 + $B$17*H304</f>
        <v>-1300.96756900806</v>
      </c>
      <c r="O304" s="37" t="n">
        <f aca="false">M304-$B$13</f>
        <v>2305.18326145175</v>
      </c>
      <c r="P304" s="37" t="n">
        <f aca="false">N304-$B$19</f>
        <v>-1300.96756900806</v>
      </c>
      <c r="Q304" s="38" t="n">
        <f aca="false">O304+P304</f>
        <v>1004.21569244369</v>
      </c>
    </row>
    <row r="305" customFormat="false" ht="13.8" hidden="false" customHeight="false" outlineLevel="0" collapsed="false">
      <c r="D305" s="33" t="n">
        <f aca="false">'Historical Data'!A305</f>
        <v>44071</v>
      </c>
      <c r="E305" s="13" t="n">
        <f aca="false">'Historical Data'!E305</f>
        <v>0.00673257665982696</v>
      </c>
      <c r="F305" s="13" t="n">
        <f aca="false">'Historical Data'!F305</f>
        <v>-0.00309999999999999</v>
      </c>
      <c r="G305" s="14" t="n">
        <f aca="false">'Historical Data'!G305</f>
        <v>-5.12000000000004E-005</v>
      </c>
      <c r="H305" s="31" t="n">
        <f aca="false">$B$3 * (1 + E305)</f>
        <v>4732.54916962018</v>
      </c>
      <c r="I305" s="34" t="n">
        <f aca="false">$B$6 +F305</f>
        <v>0.2059</v>
      </c>
      <c r="J305" s="35" t="n">
        <f aca="false">$B$5 + G305</f>
        <v>0.0015488</v>
      </c>
      <c r="K305" s="10" t="n">
        <f aca="false">(LN(H305/$B$4) + ((J305 - $B$8) + 0.5*I305^2)*$B$7) / (I305 * SQRT($B$7))</f>
        <v>0.116528075070534</v>
      </c>
      <c r="L305" s="10" t="n">
        <f aca="false">K305 - I305*SQRT($B$7)</f>
        <v>0.0135780750705343</v>
      </c>
      <c r="M305" s="36" t="n">
        <f aca="false">($B$3*EXP(-$B$8*$B$7)*_xlfn.NORM.DIST(K305, 0, 1, 1) - $B$4*EXP(-J305*$B$7)*_xlfn.NORM.DIST(L305, 0, 1, 1)) * $B$2</f>
        <v>19254.7972473649</v>
      </c>
      <c r="N305" s="37" t="n">
        <f aca="false">$B$18 + $B$17*H305</f>
        <v>-1648.40032810063</v>
      </c>
      <c r="O305" s="37" t="n">
        <f aca="false">M305-$B$13</f>
        <v>-334.091353066971</v>
      </c>
      <c r="P305" s="37" t="n">
        <f aca="false">N305-$B$19</f>
        <v>-1648.40032810063</v>
      </c>
      <c r="Q305" s="38" t="n">
        <f aca="false">O305+P305</f>
        <v>-1982.4916811676</v>
      </c>
    </row>
    <row r="306" customFormat="false" ht="13.8" hidden="false" customHeight="false" outlineLevel="0" collapsed="false">
      <c r="D306" s="33" t="n">
        <f aca="false">'Historical Data'!A306</f>
        <v>44070</v>
      </c>
      <c r="E306" s="13" t="n">
        <f aca="false">'Historical Data'!E306</f>
        <v>0.00167302435084071</v>
      </c>
      <c r="F306" s="13" t="n">
        <f aca="false">'Historical Data'!F306</f>
        <v>0.0123</v>
      </c>
      <c r="G306" s="14" t="n">
        <f aca="false">'Historical Data'!G306</f>
        <v>-9.87999999999996E-005</v>
      </c>
      <c r="H306" s="31" t="n">
        <f aca="false">$B$3 * (1 + E306)</f>
        <v>4708.76472017087</v>
      </c>
      <c r="I306" s="34" t="n">
        <f aca="false">$B$6 +F306</f>
        <v>0.2213</v>
      </c>
      <c r="J306" s="35" t="n">
        <f aca="false">$B$5 + G306</f>
        <v>0.0015012</v>
      </c>
      <c r="K306" s="10" t="n">
        <f aca="false">(LN(H306/$B$4) + ((J306 - $B$8) + 0.5*I306^2)*$B$7) / (I306 * SQRT($B$7))</f>
        <v>0.070209106683987</v>
      </c>
      <c r="L306" s="10" t="n">
        <f aca="false">K306 - I306*SQRT($B$7)</f>
        <v>-0.040440893316013</v>
      </c>
      <c r="M306" s="36" t="n">
        <f aca="false">($B$3*EXP(-$B$8*$B$7)*_xlfn.NORM.DIST(K306, 0, 1, 1) - $B$4*EXP(-J306*$B$7)*_xlfn.NORM.DIST(L306, 0, 1, 1)) * $B$2</f>
        <v>20732.6711041263</v>
      </c>
      <c r="N306" s="37" t="n">
        <f aca="false">$B$18 + $B$17*H306</f>
        <v>-409.622352360573</v>
      </c>
      <c r="O306" s="37" t="n">
        <f aca="false">M306-$B$13</f>
        <v>1143.78250369437</v>
      </c>
      <c r="P306" s="37" t="n">
        <f aca="false">N306-$B$19</f>
        <v>-409.622352360573</v>
      </c>
      <c r="Q306" s="38" t="n">
        <f aca="false">O306+P306</f>
        <v>734.160151333792</v>
      </c>
    </row>
    <row r="307" customFormat="false" ht="13.8" hidden="false" customHeight="false" outlineLevel="0" collapsed="false">
      <c r="D307" s="33" t="n">
        <f aca="false">'Historical Data'!A307</f>
        <v>44069</v>
      </c>
      <c r="E307" s="13" t="n">
        <f aca="false">'Historical Data'!E307</f>
        <v>0.0101956661884877</v>
      </c>
      <c r="F307" s="13" t="n">
        <f aca="false">'Historical Data'!F307</f>
        <v>0.00790000000000002</v>
      </c>
      <c r="G307" s="14" t="n">
        <f aca="false">'Historical Data'!G307</f>
        <v>4.87999999999999E-005</v>
      </c>
      <c r="H307" s="31" t="n">
        <f aca="false">$B$3 * (1 + E307)</f>
        <v>4748.82880718546</v>
      </c>
      <c r="I307" s="34" t="n">
        <f aca="false">$B$6 +F307</f>
        <v>0.2169</v>
      </c>
      <c r="J307" s="35" t="n">
        <f aca="false">$B$5 + G307</f>
        <v>0.0016488</v>
      </c>
      <c r="K307" s="10" t="n">
        <f aca="false">(LN(H307/$B$4) + ((J307 - $B$8) + 0.5*I307^2)*$B$7) / (I307 * SQRT($B$7))</f>
        <v>0.147874063989312</v>
      </c>
      <c r="L307" s="10" t="n">
        <f aca="false">K307 - I307*SQRT($B$7)</f>
        <v>0.0394240639893121</v>
      </c>
      <c r="M307" s="36" t="n">
        <f aca="false">($B$3*EXP(-$B$8*$B$7)*_xlfn.NORM.DIST(K307, 0, 1, 1) - $B$4*EXP(-J307*$B$7)*_xlfn.NORM.DIST(L307, 0, 1, 1)) * $B$2</f>
        <v>20242.7149642484</v>
      </c>
      <c r="N307" s="37" t="n">
        <f aca="false">$B$18 + $B$17*H307</f>
        <v>-2496.30124385984</v>
      </c>
      <c r="O307" s="37" t="n">
        <f aca="false">M307-$B$13</f>
        <v>653.826363816461</v>
      </c>
      <c r="P307" s="37" t="n">
        <f aca="false">N307-$B$19</f>
        <v>-2496.30124385984</v>
      </c>
      <c r="Q307" s="38" t="n">
        <f aca="false">O307+P307</f>
        <v>-1842.47488004338</v>
      </c>
    </row>
    <row r="308" customFormat="false" ht="13.8" hidden="false" customHeight="false" outlineLevel="0" collapsed="false">
      <c r="D308" s="33" t="n">
        <f aca="false">'Historical Data'!A308</f>
        <v>44068</v>
      </c>
      <c r="E308" s="13" t="n">
        <f aca="false">'Historical Data'!E308</f>
        <v>0.00359632556946665</v>
      </c>
      <c r="F308" s="13" t="n">
        <f aca="false">'Historical Data'!F308</f>
        <v>-0.00190000000000001</v>
      </c>
      <c r="G308" s="14" t="n">
        <f aca="false">'Historical Data'!G308</f>
        <v>0.0001725</v>
      </c>
      <c r="H308" s="31" t="n">
        <f aca="false">$B$3 * (1 + E308)</f>
        <v>4717.80596686951</v>
      </c>
      <c r="I308" s="34" t="n">
        <f aca="false">$B$6 +F308</f>
        <v>0.2071</v>
      </c>
      <c r="J308" s="35" t="n">
        <f aca="false">$B$5 + G308</f>
        <v>0.0017725</v>
      </c>
      <c r="K308" s="10" t="n">
        <f aca="false">(LN(H308/$B$4) + ((J308 - $B$8) + 0.5*I308^2)*$B$7) / (I308 * SQRT($B$7))</f>
        <v>0.0868594930313317</v>
      </c>
      <c r="L308" s="10" t="n">
        <f aca="false">K308 - I308*SQRT($B$7)</f>
        <v>-0.0166905069686683</v>
      </c>
      <c r="M308" s="36" t="n">
        <f aca="false">($B$3*EXP(-$B$8*$B$7)*_xlfn.NORM.DIST(K308, 0, 1, 1) - $B$4*EXP(-J308*$B$7)*_xlfn.NORM.DIST(L308, 0, 1, 1)) * $B$2</f>
        <v>19409.0363620334</v>
      </c>
      <c r="N308" s="37" t="n">
        <f aca="false">$B$18 + $B$17*H308</f>
        <v>-880.522353950859</v>
      </c>
      <c r="O308" s="37" t="n">
        <f aca="false">M308-$B$13</f>
        <v>-179.85223839846</v>
      </c>
      <c r="P308" s="37" t="n">
        <f aca="false">N308-$B$19</f>
        <v>-880.522353950859</v>
      </c>
      <c r="Q308" s="38" t="n">
        <f aca="false">O308+P308</f>
        <v>-1060.37459234932</v>
      </c>
    </row>
    <row r="309" customFormat="false" ht="13.8" hidden="false" customHeight="false" outlineLevel="0" collapsed="false">
      <c r="D309" s="33" t="n">
        <f aca="false">'Historical Data'!A309</f>
        <v>44067</v>
      </c>
      <c r="E309" s="13" t="n">
        <f aca="false">'Historical Data'!E309</f>
        <v>0.0100436835474338</v>
      </c>
      <c r="F309" s="13" t="n">
        <f aca="false">'Historical Data'!F309</f>
        <v>-0.000699999999999978</v>
      </c>
      <c r="G309" s="14" t="n">
        <f aca="false">'Historical Data'!G309</f>
        <v>-0.0001625</v>
      </c>
      <c r="H309" s="31" t="n">
        <f aca="false">$B$3 * (1 + E309)</f>
        <v>4748.11435198813</v>
      </c>
      <c r="I309" s="34" t="n">
        <f aca="false">$B$6 +F309</f>
        <v>0.2083</v>
      </c>
      <c r="J309" s="35" t="n">
        <f aca="false">$B$5 + G309</f>
        <v>0.0014375</v>
      </c>
      <c r="K309" s="10" t="n">
        <f aca="false">(LN(H309/$B$4) + ((J309 - $B$8) + 0.5*I309^2)*$B$7) / (I309 * SQRT($B$7))</f>
        <v>0.147638667354123</v>
      </c>
      <c r="L309" s="10" t="n">
        <f aca="false">K309 - I309*SQRT($B$7)</f>
        <v>0.0434886673541235</v>
      </c>
      <c r="M309" s="36" t="n">
        <f aca="false">($B$3*EXP(-$B$8*$B$7)*_xlfn.NORM.DIST(K309, 0, 1, 1) - $B$4*EXP(-J309*$B$7)*_xlfn.NORM.DIST(L309, 0, 1, 1)) * $B$2</f>
        <v>19424.5949355691</v>
      </c>
      <c r="N309" s="37" t="n">
        <f aca="false">$B$18 + $B$17*H309</f>
        <v>-2459.08989848089</v>
      </c>
      <c r="O309" s="37" t="n">
        <f aca="false">M309-$B$13</f>
        <v>-164.293664862773</v>
      </c>
      <c r="P309" s="37" t="n">
        <f aca="false">N309-$B$19</f>
        <v>-2459.08989848089</v>
      </c>
      <c r="Q309" s="38" t="n">
        <f aca="false">O309+P309</f>
        <v>-2623.38356334366</v>
      </c>
    </row>
    <row r="310" customFormat="false" ht="13.8" hidden="false" customHeight="false" outlineLevel="0" collapsed="false">
      <c r="D310" s="33" t="n">
        <f aca="false">'Historical Data'!A310</f>
        <v>44064</v>
      </c>
      <c r="E310" s="13" t="n">
        <f aca="false">'Historical Data'!E310</f>
        <v>0.00344113589976103</v>
      </c>
      <c r="F310" s="13" t="n">
        <f aca="false">'Historical Data'!F310</f>
        <v>0.000400000000000011</v>
      </c>
      <c r="G310" s="14" t="n">
        <f aca="false">'Historical Data'!G310</f>
        <v>-6.12999999999998E-005</v>
      </c>
      <c r="H310" s="31" t="n">
        <f aca="false">$B$3 * (1 + E310)</f>
        <v>4717.07643575119</v>
      </c>
      <c r="I310" s="34" t="n">
        <f aca="false">$B$6 +F310</f>
        <v>0.2094</v>
      </c>
      <c r="J310" s="35" t="n">
        <f aca="false">$B$5 + G310</f>
        <v>0.0015387</v>
      </c>
      <c r="K310" s="10" t="n">
        <f aca="false">(LN(H310/$B$4) + ((J310 - $B$8) + 0.5*I310^2)*$B$7) / (I310 * SQRT($B$7))</f>
        <v>0.0850138370516058</v>
      </c>
      <c r="L310" s="10" t="n">
        <f aca="false">K310 - I310*SQRT($B$7)</f>
        <v>-0.0196861629483942</v>
      </c>
      <c r="M310" s="36" t="n">
        <f aca="false">($B$3*EXP(-$B$8*$B$7)*_xlfn.NORM.DIST(K310, 0, 1, 1) - $B$4*EXP(-J310*$B$7)*_xlfn.NORM.DIST(L310, 0, 1, 1)) * $B$2</f>
        <v>19612.3419932524</v>
      </c>
      <c r="N310" s="37" t="n">
        <f aca="false">$B$18 + $B$17*H310</f>
        <v>-842.525801459007</v>
      </c>
      <c r="O310" s="37" t="n">
        <f aca="false">M310-$B$13</f>
        <v>23.4533928204655</v>
      </c>
      <c r="P310" s="37" t="n">
        <f aca="false">N310-$B$19</f>
        <v>-842.525801459007</v>
      </c>
      <c r="Q310" s="38" t="n">
        <f aca="false">O310+P310</f>
        <v>-819.072408638542</v>
      </c>
    </row>
    <row r="311" customFormat="false" ht="13.8" hidden="false" customHeight="false" outlineLevel="0" collapsed="false">
      <c r="D311" s="33" t="n">
        <f aca="false">'Historical Data'!A311</f>
        <v>44063</v>
      </c>
      <c r="E311" s="13" t="n">
        <f aca="false">'Historical Data'!E311</f>
        <v>0.00315865890335876</v>
      </c>
      <c r="F311" s="13" t="n">
        <f aca="false">'Historical Data'!F311</f>
        <v>0.000199999999999978</v>
      </c>
      <c r="G311" s="14" t="n">
        <f aca="false">'Historical Data'!G311</f>
        <v>9.25000000000001E-005</v>
      </c>
      <c r="H311" s="31" t="n">
        <f aca="false">$B$3 * (1 + E311)</f>
        <v>4715.7485396388</v>
      </c>
      <c r="I311" s="34" t="n">
        <f aca="false">$B$6 +F311</f>
        <v>0.2092</v>
      </c>
      <c r="J311" s="35" t="n">
        <f aca="false">$B$5 + G311</f>
        <v>0.0016925</v>
      </c>
      <c r="K311" s="10" t="n">
        <f aca="false">(LN(H311/$B$4) + ((J311 - $B$8) + 0.5*I311^2)*$B$7) / (I311 * SQRT($B$7))</f>
        <v>0.0826709925457105</v>
      </c>
      <c r="L311" s="10" t="n">
        <f aca="false">K311 - I311*SQRT($B$7)</f>
        <v>-0.0219290074542895</v>
      </c>
      <c r="M311" s="36" t="n">
        <f aca="false">($B$3*EXP(-$B$8*$B$7)*_xlfn.NORM.DIST(K311, 0, 1, 1) - $B$4*EXP(-J311*$B$7)*_xlfn.NORM.DIST(L311, 0, 1, 1)) * $B$2</f>
        <v>19603.9244484147</v>
      </c>
      <c r="N311" s="37" t="n">
        <f aca="false">$B$18 + $B$17*H311</f>
        <v>-773.364290632308</v>
      </c>
      <c r="O311" s="37" t="n">
        <f aca="false">M311-$B$13</f>
        <v>15.0358479828355</v>
      </c>
      <c r="P311" s="37" t="n">
        <f aca="false">N311-$B$19</f>
        <v>-773.364290632308</v>
      </c>
      <c r="Q311" s="38" t="n">
        <f aca="false">O311+P311</f>
        <v>-758.328442649472</v>
      </c>
    </row>
    <row r="312" customFormat="false" ht="13.8" hidden="false" customHeight="false" outlineLevel="0" collapsed="false">
      <c r="D312" s="33" t="n">
        <f aca="false">'Historical Data'!A312</f>
        <v>44062</v>
      </c>
      <c r="E312" s="13" t="n">
        <f aca="false">'Historical Data'!E312</f>
        <v>-0.00440441562579286</v>
      </c>
      <c r="F312" s="13" t="n">
        <f aca="false">'Historical Data'!F312</f>
        <v>0.0076</v>
      </c>
      <c r="G312" s="14" t="n">
        <f aca="false">'Historical Data'!G312</f>
        <v>-6.12000000000004E-005</v>
      </c>
      <c r="H312" s="31" t="n">
        <f aca="false">$B$3 * (1 + E312)</f>
        <v>4680.19528258471</v>
      </c>
      <c r="I312" s="34" t="n">
        <f aca="false">$B$6 +F312</f>
        <v>0.2166</v>
      </c>
      <c r="J312" s="35" t="n">
        <f aca="false">$B$5 + G312</f>
        <v>0.0015388</v>
      </c>
      <c r="K312" s="10" t="n">
        <f aca="false">(LN(H312/$B$4) + ((J312 - $B$8) + 0.5*I312^2)*$B$7) / (I312 * SQRT($B$7))</f>
        <v>0.0132502434077006</v>
      </c>
      <c r="L312" s="10" t="n">
        <f aca="false">K312 - I312*SQRT($B$7)</f>
        <v>-0.0950497565922994</v>
      </c>
      <c r="M312" s="36" t="n">
        <f aca="false">($B$3*EXP(-$B$8*$B$7)*_xlfn.NORM.DIST(K312, 0, 1, 1) - $B$4*EXP(-J312*$B$7)*_xlfn.NORM.DIST(L312, 0, 1, 1)) * $B$2</f>
        <v>20280.2485957246</v>
      </c>
      <c r="N312" s="37" t="n">
        <f aca="false">$B$18 + $B$17*H312</f>
        <v>1078.37467428629</v>
      </c>
      <c r="O312" s="37" t="n">
        <f aca="false">M312-$B$13</f>
        <v>691.359995292714</v>
      </c>
      <c r="P312" s="37" t="n">
        <f aca="false">N312-$B$19</f>
        <v>1078.37467428629</v>
      </c>
      <c r="Q312" s="38" t="n">
        <f aca="false">O312+P312</f>
        <v>1769.734669579</v>
      </c>
    </row>
    <row r="313" customFormat="false" ht="13.8" hidden="false" customHeight="false" outlineLevel="0" collapsed="false">
      <c r="D313" s="33" t="n">
        <f aca="false">'Historical Data'!A313</f>
        <v>44061</v>
      </c>
      <c r="E313" s="13" t="n">
        <f aca="false">'Historical Data'!E313</f>
        <v>0.00230337759721366</v>
      </c>
      <c r="F313" s="13" t="n">
        <f aca="false">'Historical Data'!F313</f>
        <v>-0.001</v>
      </c>
      <c r="G313" s="14" t="n">
        <f aca="false">'Historical Data'!G313</f>
        <v>-0.0001475</v>
      </c>
      <c r="H313" s="31" t="n">
        <f aca="false">$B$3 * (1 + E313)</f>
        <v>4711.72794774674</v>
      </c>
      <c r="I313" s="34" t="n">
        <f aca="false">$B$6 +F313</f>
        <v>0.208</v>
      </c>
      <c r="J313" s="35" t="n">
        <f aca="false">$B$5 + G313</f>
        <v>0.0014525</v>
      </c>
      <c r="K313" s="10" t="n">
        <f aca="false">(LN(H313/$B$4) + ((J313 - $B$8) + 0.5*I313^2)*$B$7) / (I313 * SQRT($B$7))</f>
        <v>0.0737678258612692</v>
      </c>
      <c r="L313" s="10" t="n">
        <f aca="false">K313 - I313*SQRT($B$7)</f>
        <v>-0.0302321741387308</v>
      </c>
      <c r="M313" s="36" t="n">
        <f aca="false">($B$3*EXP(-$B$8*$B$7)*_xlfn.NORM.DIST(K313, 0, 1, 1) - $B$4*EXP(-J313*$B$7)*_xlfn.NORM.DIST(L313, 0, 1, 1)) * $B$2</f>
        <v>19482.1740215489</v>
      </c>
      <c r="N313" s="37" t="n">
        <f aca="false">$B$18 + $B$17*H313</f>
        <v>-563.957690915355</v>
      </c>
      <c r="O313" s="37" t="n">
        <f aca="false">M313-$B$13</f>
        <v>-106.714578882973</v>
      </c>
      <c r="P313" s="37" t="n">
        <f aca="false">N313-$B$19</f>
        <v>-563.957690915355</v>
      </c>
      <c r="Q313" s="38" t="n">
        <f aca="false">O313+P313</f>
        <v>-670.672269798328</v>
      </c>
    </row>
    <row r="314" customFormat="false" ht="13.8" hidden="false" customHeight="false" outlineLevel="0" collapsed="false">
      <c r="D314" s="33" t="n">
        <f aca="false">'Historical Data'!A314</f>
        <v>44060</v>
      </c>
      <c r="E314" s="13" t="n">
        <f aca="false">'Historical Data'!E314</f>
        <v>0.00270987443853121</v>
      </c>
      <c r="F314" s="13" t="n">
        <f aca="false">'Historical Data'!F314</f>
        <v>-0.00919999999999999</v>
      </c>
      <c r="G314" s="14" t="n">
        <f aca="false">'Historical Data'!G314</f>
        <v>-2.62999999999999E-005</v>
      </c>
      <c r="H314" s="31" t="n">
        <f aca="false">$B$3 * (1 + E314)</f>
        <v>4713.63884874809</v>
      </c>
      <c r="I314" s="34" t="n">
        <f aca="false">$B$6 +F314</f>
        <v>0.1998</v>
      </c>
      <c r="J314" s="35" t="n">
        <f aca="false">$B$5 + G314</f>
        <v>0.0015737</v>
      </c>
      <c r="K314" s="10" t="n">
        <f aca="false">(LN(H314/$B$4) + ((J314 - $B$8) + 0.5*I314^2)*$B$7) / (I314 * SQRT($B$7))</f>
        <v>0.0769733668527619</v>
      </c>
      <c r="L314" s="10" t="n">
        <f aca="false">K314 - I314*SQRT($B$7)</f>
        <v>-0.0229266331472381</v>
      </c>
      <c r="M314" s="36" t="n">
        <f aca="false">($B$3*EXP(-$B$8*$B$7)*_xlfn.NORM.DIST(K314, 0, 1, 1) - $B$4*EXP(-J314*$B$7)*_xlfn.NORM.DIST(L314, 0, 1, 1)) * $B$2</f>
        <v>18718.9878383901</v>
      </c>
      <c r="N314" s="37" t="n">
        <f aca="false">$B$18 + $B$17*H314</f>
        <v>-663.484151653334</v>
      </c>
      <c r="O314" s="37" t="n">
        <f aca="false">M314-$B$13</f>
        <v>-869.900762041834</v>
      </c>
      <c r="P314" s="37" t="n">
        <f aca="false">N314-$B$19</f>
        <v>-663.484151653334</v>
      </c>
      <c r="Q314" s="38" t="n">
        <f aca="false">O314+P314</f>
        <v>-1533.38491369517</v>
      </c>
    </row>
    <row r="315" customFormat="false" ht="13.8" hidden="false" customHeight="false" outlineLevel="0" collapsed="false">
      <c r="D315" s="33" t="n">
        <f aca="false">'Historical Data'!A315</f>
        <v>44057</v>
      </c>
      <c r="E315" s="13" t="n">
        <f aca="false">'Historical Data'!E315</f>
        <v>-0.000171931831992933</v>
      </c>
      <c r="F315" s="13" t="n">
        <f aca="false">'Historical Data'!F315</f>
        <v>0.002</v>
      </c>
      <c r="G315" s="14" t="n">
        <f aca="false">'Historical Data'!G315</f>
        <v>-9.75000000000004E-005</v>
      </c>
      <c r="H315" s="31" t="n">
        <f aca="false">$B$3 * (1 + E315)</f>
        <v>4700.09176565098</v>
      </c>
      <c r="I315" s="34" t="n">
        <f aca="false">$B$6 +F315</f>
        <v>0.211</v>
      </c>
      <c r="J315" s="35" t="n">
        <f aca="false">$B$5 + G315</f>
        <v>0.0015025</v>
      </c>
      <c r="K315" s="10" t="n">
        <f aca="false">(LN(H315/$B$4) + ((J315 - $B$8) + 0.5*I315^2)*$B$7) / (I315 * SQRT($B$7))</f>
        <v>0.0508891316211866</v>
      </c>
      <c r="L315" s="10" t="n">
        <f aca="false">K315 - I315*SQRT($B$7)</f>
        <v>-0.0546108683788134</v>
      </c>
      <c r="M315" s="36" t="n">
        <f aca="false">($B$3*EXP(-$B$8*$B$7)*_xlfn.NORM.DIST(K315, 0, 1, 1) - $B$4*EXP(-J315*$B$7)*_xlfn.NORM.DIST(L315, 0, 1, 1)) * $B$2</f>
        <v>19770.6551198833</v>
      </c>
      <c r="N315" s="37" t="n">
        <f aca="false">$B$18 + $B$17*H315</f>
        <v>42.0956942026678</v>
      </c>
      <c r="O315" s="37" t="n">
        <f aca="false">M315-$B$13</f>
        <v>181.766519451368</v>
      </c>
      <c r="P315" s="37" t="n">
        <f aca="false">N315-$B$19</f>
        <v>42.0956942026678</v>
      </c>
      <c r="Q315" s="38" t="n">
        <f aca="false">O315+P315</f>
        <v>223.862213654036</v>
      </c>
    </row>
    <row r="316" customFormat="false" ht="13.8" hidden="false" customHeight="false" outlineLevel="0" collapsed="false">
      <c r="D316" s="33" t="n">
        <f aca="false">'Historical Data'!A316</f>
        <v>44056</v>
      </c>
      <c r="E316" s="13" t="n">
        <f aca="false">'Historical Data'!E316</f>
        <v>-0.00204712529767626</v>
      </c>
      <c r="F316" s="13" t="n">
        <f aca="false">'Historical Data'!F316</f>
        <v>0.0005</v>
      </c>
      <c r="G316" s="14" t="n">
        <f aca="false">'Historical Data'!G316</f>
        <v>0.0001538</v>
      </c>
      <c r="H316" s="31" t="n">
        <f aca="false">$B$3 * (1 + E316)</f>
        <v>4691.27666868815</v>
      </c>
      <c r="I316" s="34" t="n">
        <f aca="false">$B$6 +F316</f>
        <v>0.2095</v>
      </c>
      <c r="J316" s="35" t="n">
        <f aca="false">$B$5 + G316</f>
        <v>0.0017538</v>
      </c>
      <c r="K316" s="10" t="n">
        <f aca="false">(LN(H316/$B$4) + ((J316 - $B$8) + 0.5*I316^2)*$B$7) / (I316 * SQRT($B$7))</f>
        <v>0.033179071382238</v>
      </c>
      <c r="L316" s="10" t="n">
        <f aca="false">K316 - I316*SQRT($B$7)</f>
        <v>-0.071570928617762</v>
      </c>
      <c r="M316" s="36" t="n">
        <f aca="false">($B$3*EXP(-$B$8*$B$7)*_xlfn.NORM.DIST(K316, 0, 1, 1) - $B$4*EXP(-J316*$B$7)*_xlfn.NORM.DIST(L316, 0, 1, 1)) * $B$2</f>
        <v>19640.6167747111</v>
      </c>
      <c r="N316" s="37" t="n">
        <f aca="false">$B$18 + $B$17*H316</f>
        <v>501.217020295968</v>
      </c>
      <c r="O316" s="37" t="n">
        <f aca="false">M316-$B$13</f>
        <v>51.7281742791965</v>
      </c>
      <c r="P316" s="37" t="n">
        <f aca="false">N316-$B$19</f>
        <v>501.217020295968</v>
      </c>
      <c r="Q316" s="38" t="n">
        <f aca="false">O316+P316</f>
        <v>552.945194575164</v>
      </c>
    </row>
    <row r="317" customFormat="false" ht="13.8" hidden="false" customHeight="false" outlineLevel="0" collapsed="false">
      <c r="D317" s="33" t="n">
        <f aca="false">'Historical Data'!A317</f>
        <v>44055</v>
      </c>
      <c r="E317" s="13" t="n">
        <f aca="false">'Historical Data'!E317</f>
        <v>0.0139965023742459</v>
      </c>
      <c r="F317" s="13" t="n">
        <f aca="false">'Historical Data'!F317</f>
        <v>-0.0105</v>
      </c>
      <c r="G317" s="14" t="n">
        <f aca="false">'Historical Data'!G317</f>
        <v>0.0001125</v>
      </c>
      <c r="H317" s="31" t="n">
        <f aca="false">$B$3 * (1 + E317)</f>
        <v>4766.69615801109</v>
      </c>
      <c r="I317" s="34" t="n">
        <f aca="false">$B$6 +F317</f>
        <v>0.1985</v>
      </c>
      <c r="J317" s="35" t="n">
        <f aca="false">$B$5 + G317</f>
        <v>0.0017125</v>
      </c>
      <c r="K317" s="10" t="n">
        <f aca="false">(LN(H317/$B$4) + ((J317 - $B$8) + 0.5*I317^2)*$B$7) / (I317 * SQRT($B$7))</f>
        <v>0.189953270307096</v>
      </c>
      <c r="L317" s="10" t="n">
        <f aca="false">K317 - I317*SQRT($B$7)</f>
        <v>0.0907032703070961</v>
      </c>
      <c r="M317" s="36" t="n">
        <f aca="false">($B$3*EXP(-$B$8*$B$7)*_xlfn.NORM.DIST(K317, 0, 1, 1) - $B$4*EXP(-J317*$B$7)*_xlfn.NORM.DIST(L317, 0, 1, 1)) * $B$2</f>
        <v>18430.5320145817</v>
      </c>
      <c r="N317" s="37" t="n">
        <f aca="false">$B$18 + $B$17*H317</f>
        <v>-3426.89586345703</v>
      </c>
      <c r="O317" s="37" t="n">
        <f aca="false">M317-$B$13</f>
        <v>-1158.35658585015</v>
      </c>
      <c r="P317" s="37" t="n">
        <f aca="false">N317-$B$19</f>
        <v>-3426.89586345703</v>
      </c>
      <c r="Q317" s="38" t="n">
        <f aca="false">O317+P317</f>
        <v>-4585.25244930718</v>
      </c>
    </row>
    <row r="318" customFormat="false" ht="13.8" hidden="false" customHeight="false" outlineLevel="0" collapsed="false">
      <c r="D318" s="33" t="n">
        <f aca="false">'Historical Data'!A318</f>
        <v>44054</v>
      </c>
      <c r="E318" s="13" t="n">
        <f aca="false">'Historical Data'!E318</f>
        <v>-0.00796912336667188</v>
      </c>
      <c r="F318" s="13" t="n">
        <f aca="false">'Historical Data'!F318</f>
        <v>0.0112</v>
      </c>
      <c r="G318" s="14" t="n">
        <f aca="false">'Historical Data'!G318</f>
        <v>-3.38000000000001E-005</v>
      </c>
      <c r="H318" s="31" t="n">
        <f aca="false">$B$3 * (1 + E318)</f>
        <v>4663.43794796561</v>
      </c>
      <c r="I318" s="34" t="n">
        <f aca="false">$B$6 +F318</f>
        <v>0.2202</v>
      </c>
      <c r="J318" s="35" t="n">
        <f aca="false">$B$5 + G318</f>
        <v>0.0015662</v>
      </c>
      <c r="K318" s="10" t="n">
        <f aca="false">(LN(H318/$B$4) + ((J318 - $B$8) + 0.5*I318^2)*$B$7) / (I318 * SQRT($B$7))</f>
        <v>-0.017697470873944</v>
      </c>
      <c r="L318" s="10" t="n">
        <f aca="false">K318 - I318*SQRT($B$7)</f>
        <v>-0.127797470873944</v>
      </c>
      <c r="M318" s="36" t="n">
        <f aca="false">($B$3*EXP(-$B$8*$B$7)*_xlfn.NORM.DIST(K318, 0, 1, 1) - $B$4*EXP(-J318*$B$7)*_xlfn.NORM.DIST(L318, 0, 1, 1)) * $B$2</f>
        <v>20581.3289957149</v>
      </c>
      <c r="N318" s="37" t="n">
        <f aca="false">$B$18 + $B$17*H318</f>
        <v>1951.15573665581</v>
      </c>
      <c r="O318" s="37" t="n">
        <f aca="false">M318-$B$13</f>
        <v>992.440395283029</v>
      </c>
      <c r="P318" s="37" t="n">
        <f aca="false">N318-$B$19</f>
        <v>1951.15573665581</v>
      </c>
      <c r="Q318" s="38" t="n">
        <f aca="false">O318+P318</f>
        <v>2943.59613193884</v>
      </c>
    </row>
    <row r="319" customFormat="false" ht="13.8" hidden="false" customHeight="false" outlineLevel="0" collapsed="false">
      <c r="D319" s="33" t="n">
        <f aca="false">'Historical Data'!A319</f>
        <v>44053</v>
      </c>
      <c r="E319" s="13" t="n">
        <f aca="false">'Historical Data'!E319</f>
        <v>0.0027422358024396</v>
      </c>
      <c r="F319" s="13" t="n">
        <f aca="false">'Historical Data'!F319</f>
        <v>-0.00229999999999997</v>
      </c>
      <c r="G319" s="14" t="n">
        <f aca="false">'Historical Data'!G319</f>
        <v>4.38000000000001E-005</v>
      </c>
      <c r="H319" s="31" t="n">
        <f aca="false">$B$3 * (1 + E319)</f>
        <v>4713.79097628369</v>
      </c>
      <c r="I319" s="34" t="n">
        <f aca="false">$B$6 +F319</f>
        <v>0.2067</v>
      </c>
      <c r="J319" s="35" t="n">
        <f aca="false">$B$5 + G319</f>
        <v>0.0016438</v>
      </c>
      <c r="K319" s="10" t="n">
        <f aca="false">(LN(H319/$B$4) + ((J319 - $B$8) + 0.5*I319^2)*$B$7) / (I319 * SQRT($B$7))</f>
        <v>0.0782781227235212</v>
      </c>
      <c r="L319" s="10" t="n">
        <f aca="false">K319 - I319*SQRT($B$7)</f>
        <v>-0.0250718772764788</v>
      </c>
      <c r="M319" s="36" t="n">
        <f aca="false">($B$3*EXP(-$B$8*$B$7)*_xlfn.NORM.DIST(K319, 0, 1, 1) - $B$4*EXP(-J319*$B$7)*_xlfn.NORM.DIST(L319, 0, 1, 1)) * $B$2</f>
        <v>19369.1839676733</v>
      </c>
      <c r="N319" s="37" t="n">
        <f aca="false">$B$18 + $B$17*H319</f>
        <v>-671.407490009471</v>
      </c>
      <c r="O319" s="37" t="n">
        <f aca="false">M319-$B$13</f>
        <v>-219.704632758614</v>
      </c>
      <c r="P319" s="37" t="n">
        <f aca="false">N319-$B$19</f>
        <v>-671.407490009471</v>
      </c>
      <c r="Q319" s="38" t="n">
        <f aca="false">O319+P319</f>
        <v>-891.112122768085</v>
      </c>
    </row>
    <row r="320" customFormat="false" ht="13.8" hidden="false" customHeight="false" outlineLevel="0" collapsed="false">
      <c r="D320" s="33" t="n">
        <f aca="false">'Historical Data'!A320</f>
        <v>44050</v>
      </c>
      <c r="E320" s="13" t="n">
        <f aca="false">'Historical Data'!E320</f>
        <v>0.000632994541915011</v>
      </c>
      <c r="F320" s="13" t="n">
        <f aca="false">'Historical Data'!F320</f>
        <v>0.000799999999999967</v>
      </c>
      <c r="G320" s="14" t="n">
        <f aca="false">'Historical Data'!G320</f>
        <v>9.25000000000001E-005</v>
      </c>
      <c r="H320" s="31" t="n">
        <f aca="false">$B$3 * (1 + E320)</f>
        <v>4703.87564404209</v>
      </c>
      <c r="I320" s="34" t="n">
        <f aca="false">$B$6 +F320</f>
        <v>0.2098</v>
      </c>
      <c r="J320" s="35" t="n">
        <f aca="false">$B$5 + G320</f>
        <v>0.0016925</v>
      </c>
      <c r="K320" s="10" t="n">
        <f aca="false">(LN(H320/$B$4) + ((J320 - $B$8) + 0.5*I320^2)*$B$7) / (I320 * SQRT($B$7))</f>
        <v>0.058702805389638</v>
      </c>
      <c r="L320" s="10" t="n">
        <f aca="false">K320 - I320*SQRT($B$7)</f>
        <v>-0.046197194610362</v>
      </c>
      <c r="M320" s="36" t="n">
        <f aca="false">($B$3*EXP(-$B$8*$B$7)*_xlfn.NORM.DIST(K320, 0, 1, 1) - $B$4*EXP(-J320*$B$7)*_xlfn.NORM.DIST(L320, 0, 1, 1)) * $B$2</f>
        <v>19668.652419894</v>
      </c>
      <c r="N320" s="37" t="n">
        <f aca="false">$B$18 + $B$17*H320</f>
        <v>-154.982031887543</v>
      </c>
      <c r="O320" s="37" t="n">
        <f aca="false">M320-$B$13</f>
        <v>79.7638194620959</v>
      </c>
      <c r="P320" s="37" t="n">
        <f aca="false">N320-$B$19</f>
        <v>-154.982031887543</v>
      </c>
      <c r="Q320" s="38" t="n">
        <f aca="false">O320+P320</f>
        <v>-75.2182124254468</v>
      </c>
    </row>
    <row r="321" customFormat="false" ht="13.8" hidden="false" customHeight="false" outlineLevel="0" collapsed="false">
      <c r="D321" s="33" t="n">
        <f aca="false">'Historical Data'!A321</f>
        <v>44049</v>
      </c>
      <c r="E321" s="13" t="n">
        <f aca="false">'Historical Data'!E321</f>
        <v>0.00642772787782797</v>
      </c>
      <c r="F321" s="13" t="n">
        <f aca="false">'Historical Data'!F321</f>
        <v>-0.004</v>
      </c>
      <c r="G321" s="14" t="n">
        <f aca="false">'Historical Data'!G321</f>
        <v>1.24999999999995E-005</v>
      </c>
      <c r="H321" s="31" t="n">
        <f aca="false">$B$3 * (1 + E321)</f>
        <v>4731.11610598088</v>
      </c>
      <c r="I321" s="34" t="n">
        <f aca="false">$B$6 +F321</f>
        <v>0.205</v>
      </c>
      <c r="J321" s="35" t="n">
        <f aca="false">$B$5 + G321</f>
        <v>0.0016125</v>
      </c>
      <c r="K321" s="10" t="n">
        <f aca="false">(LN(H321/$B$4) + ((J321 - $B$8) + 0.5*I321^2)*$B$7) / (I321 * SQRT($B$7))</f>
        <v>0.113789347633398</v>
      </c>
      <c r="L321" s="10" t="n">
        <f aca="false">K321 - I321*SQRT($B$7)</f>
        <v>0.0112893476333977</v>
      </c>
      <c r="M321" s="36" t="n">
        <f aca="false">($B$3*EXP(-$B$8*$B$7)*_xlfn.NORM.DIST(K321, 0, 1, 1) - $B$4*EXP(-J321*$B$7)*_xlfn.NORM.DIST(L321, 0, 1, 1)) * $B$2</f>
        <v>19177.5484145361</v>
      </c>
      <c r="N321" s="37" t="n">
        <f aca="false">$B$18 + $B$17*H321</f>
        <v>-1573.76132172041</v>
      </c>
      <c r="O321" s="37" t="n">
        <f aca="false">M321-$B$13</f>
        <v>-411.340185895824</v>
      </c>
      <c r="P321" s="37" t="n">
        <f aca="false">N321-$B$19</f>
        <v>-1573.76132172041</v>
      </c>
      <c r="Q321" s="38" t="n">
        <f aca="false">O321+P321</f>
        <v>-1985.10150761623</v>
      </c>
    </row>
    <row r="322" customFormat="false" ht="13.8" hidden="false" customHeight="false" outlineLevel="0" collapsed="false">
      <c r="D322" s="33" t="n">
        <f aca="false">'Historical Data'!A322</f>
        <v>44048</v>
      </c>
      <c r="E322" s="13" t="n">
        <f aca="false">'Historical Data'!E322</f>
        <v>0.00642974011873543</v>
      </c>
      <c r="F322" s="13" t="n">
        <f aca="false">'Historical Data'!F322</f>
        <v>-0.00489999999999996</v>
      </c>
      <c r="G322" s="14" t="n">
        <f aca="false">'Historical Data'!G322</f>
        <v>-6.49999999999995E-005</v>
      </c>
      <c r="H322" s="31" t="n">
        <f aca="false">$B$3 * (1 + E322)</f>
        <v>4731.12556532416</v>
      </c>
      <c r="I322" s="34" t="n">
        <f aca="false">$B$6 +F322</f>
        <v>0.2041</v>
      </c>
      <c r="J322" s="35" t="n">
        <f aca="false">$B$5 + G322</f>
        <v>0.001535</v>
      </c>
      <c r="K322" s="10" t="n">
        <f aca="false">(LN(H322/$B$4) + ((J322 - $B$8) + 0.5*I322^2)*$B$7) / (I322 * SQRT($B$7))</f>
        <v>0.113669855657044</v>
      </c>
      <c r="L322" s="10" t="n">
        <f aca="false">K322 - I322*SQRT($B$7)</f>
        <v>0.011619855657044</v>
      </c>
      <c r="M322" s="36" t="n">
        <f aca="false">($B$3*EXP(-$B$8*$B$7)*_xlfn.NORM.DIST(K322, 0, 1, 1) - $B$4*EXP(-J322*$B$7)*_xlfn.NORM.DIST(L322, 0, 1, 1)) * $B$2</f>
        <v>19088.7084362347</v>
      </c>
      <c r="N322" s="37" t="n">
        <f aca="false">$B$18 + $B$17*H322</f>
        <v>-1574.253997666</v>
      </c>
      <c r="O322" s="37" t="n">
        <f aca="false">M322-$B$13</f>
        <v>-500.180164197172</v>
      </c>
      <c r="P322" s="37" t="n">
        <f aca="false">N322-$B$19</f>
        <v>-1574.253997666</v>
      </c>
      <c r="Q322" s="38" t="n">
        <f aca="false">O322+P322</f>
        <v>-2074.43416186318</v>
      </c>
    </row>
    <row r="323" customFormat="false" ht="13.8" hidden="false" customHeight="false" outlineLevel="0" collapsed="false">
      <c r="D323" s="33" t="n">
        <f aca="false">'Historical Data'!A323</f>
        <v>44047</v>
      </c>
      <c r="E323" s="13" t="n">
        <f aca="false">'Historical Data'!E323</f>
        <v>0.00361196014095744</v>
      </c>
      <c r="F323" s="13" t="n">
        <f aca="false">'Historical Data'!F323</f>
        <v>-0.00570000000000004</v>
      </c>
      <c r="G323" s="14" t="n">
        <f aca="false">'Historical Data'!G323</f>
        <v>-5.00000000000023E-006</v>
      </c>
      <c r="H323" s="31" t="n">
        <f aca="false">$B$3 * (1 + E323)</f>
        <v>4717.87946342663</v>
      </c>
      <c r="I323" s="34" t="n">
        <f aca="false">$B$6 +F323</f>
        <v>0.2033</v>
      </c>
      <c r="J323" s="35" t="n">
        <f aca="false">$B$5 + G323</f>
        <v>0.001595</v>
      </c>
      <c r="K323" s="10" t="n">
        <f aca="false">(LN(H323/$B$4) + ((J323 - $B$8) + 0.5*I323^2)*$B$7) / (I323 * SQRT($B$7))</f>
        <v>0.0862819865028816</v>
      </c>
      <c r="L323" s="10" t="n">
        <f aca="false">K323 - I323*SQRT($B$7)</f>
        <v>-0.0153680134971184</v>
      </c>
      <c r="M323" s="36" t="n">
        <f aca="false">($B$3*EXP(-$B$8*$B$7)*_xlfn.NORM.DIST(K323, 0, 1, 1) - $B$4*EXP(-J323*$B$7)*_xlfn.NORM.DIST(L323, 0, 1, 1)) * $B$2</f>
        <v>19042.8583283403</v>
      </c>
      <c r="N323" s="37" t="n">
        <f aca="false">$B$18 + $B$17*H323</f>
        <v>-884.350313746574</v>
      </c>
      <c r="O323" s="37" t="n">
        <f aca="false">M323-$B$13</f>
        <v>-546.03027209155</v>
      </c>
      <c r="P323" s="37" t="n">
        <f aca="false">N323-$B$19</f>
        <v>-884.350313746574</v>
      </c>
      <c r="Q323" s="38" t="n">
        <f aca="false">O323+P323</f>
        <v>-1430.38058583812</v>
      </c>
    </row>
    <row r="324" customFormat="false" ht="13.8" hidden="false" customHeight="false" outlineLevel="0" collapsed="false">
      <c r="D324" s="33" t="n">
        <f aca="false">'Historical Data'!A324</f>
        <v>44046</v>
      </c>
      <c r="E324" s="13" t="n">
        <f aca="false">'Historical Data'!E324</f>
        <v>0.00718102668199272</v>
      </c>
      <c r="F324" s="13" t="n">
        <f aca="false">'Historical Data'!F324</f>
        <v>-0.0005</v>
      </c>
      <c r="G324" s="14" t="n">
        <f aca="false">'Historical Data'!G324</f>
        <v>2.50000000000033E-006</v>
      </c>
      <c r="H324" s="31" t="n">
        <f aca="false">$B$3 * (1 + E324)</f>
        <v>4734.65728832938</v>
      </c>
      <c r="I324" s="34" t="n">
        <f aca="false">$B$6 +F324</f>
        <v>0.2085</v>
      </c>
      <c r="J324" s="35" t="n">
        <f aca="false">$B$5 + G324</f>
        <v>0.0016025</v>
      </c>
      <c r="K324" s="10" t="n">
        <f aca="false">(LN(H324/$B$4) + ((J324 - $B$8) + 0.5*I324^2)*$B$7) / (I324 * SQRT($B$7))</f>
        <v>0.120767598406768</v>
      </c>
      <c r="L324" s="10" t="n">
        <f aca="false">K324 - I324*SQRT($B$7)</f>
        <v>0.0165175984067677</v>
      </c>
      <c r="M324" s="36" t="n">
        <f aca="false">($B$3*EXP(-$B$8*$B$7)*_xlfn.NORM.DIST(K324, 0, 1, 1) - $B$4*EXP(-J324*$B$7)*_xlfn.NORM.DIST(L324, 0, 1, 1)) * $B$2</f>
        <v>19496.2731016102</v>
      </c>
      <c r="N324" s="37" t="n">
        <f aca="false">$B$18 + $B$17*H324</f>
        <v>-1758.19858232414</v>
      </c>
      <c r="O324" s="37" t="n">
        <f aca="false">M324-$B$13</f>
        <v>-92.6154988216695</v>
      </c>
      <c r="P324" s="37" t="n">
        <f aca="false">N324-$B$19</f>
        <v>-1758.19858232414</v>
      </c>
      <c r="Q324" s="38" t="n">
        <f aca="false">O324+P324</f>
        <v>-1850.81408114581</v>
      </c>
    </row>
    <row r="325" customFormat="false" ht="13.8" hidden="false" customHeight="false" outlineLevel="0" collapsed="false">
      <c r="D325" s="33" t="n">
        <f aca="false">'Historical Data'!A325</f>
        <v>44043</v>
      </c>
      <c r="E325" s="13" t="n">
        <f aca="false">'Historical Data'!E325</f>
        <v>0.00767045979631709</v>
      </c>
      <c r="F325" s="13" t="n">
        <f aca="false">'Historical Data'!F325</f>
        <v>-0.0005</v>
      </c>
      <c r="G325" s="14" t="n">
        <f aca="false">'Historical Data'!G325</f>
        <v>-2.25000000000004E-005</v>
      </c>
      <c r="H325" s="31" t="n">
        <f aca="false">$B$3 * (1 + E325)</f>
        <v>4736.95806445651</v>
      </c>
      <c r="I325" s="34" t="n">
        <f aca="false">$B$6 +F325</f>
        <v>0.2085</v>
      </c>
      <c r="J325" s="35" t="n">
        <f aca="false">$B$5 + G325</f>
        <v>0.0015775</v>
      </c>
      <c r="K325" s="10" t="n">
        <f aca="false">(LN(H325/$B$4) + ((J325 - $B$8) + 0.5*I325^2)*$B$7) / (I325 * SQRT($B$7))</f>
        <v>0.125367843092294</v>
      </c>
      <c r="L325" s="10" t="n">
        <f aca="false">K325 - I325*SQRT($B$7)</f>
        <v>0.0211178430922938</v>
      </c>
      <c r="M325" s="36" t="n">
        <f aca="false">($B$3*EXP(-$B$8*$B$7)*_xlfn.NORM.DIST(K325, 0, 1, 1) - $B$4*EXP(-J325*$B$7)*_xlfn.NORM.DIST(L325, 0, 1, 1)) * $B$2</f>
        <v>19488.4240159099</v>
      </c>
      <c r="N325" s="37" t="n">
        <f aca="false">$B$18 + $B$17*H325</f>
        <v>-1878.03111405743</v>
      </c>
      <c r="O325" s="37" t="n">
        <f aca="false">M325-$B$13</f>
        <v>-100.464584521978</v>
      </c>
      <c r="P325" s="37" t="n">
        <f aca="false">N325-$B$19</f>
        <v>-1878.03111405743</v>
      </c>
      <c r="Q325" s="38" t="n">
        <f aca="false">O325+P325</f>
        <v>-1978.49569857941</v>
      </c>
    </row>
    <row r="326" customFormat="false" ht="13.8" hidden="false" customHeight="false" outlineLevel="0" collapsed="false">
      <c r="D326" s="33" t="n">
        <f aca="false">'Historical Data'!A326</f>
        <v>44042</v>
      </c>
      <c r="E326" s="13" t="n">
        <f aca="false">'Historical Data'!E326</f>
        <v>-0.00375026086102559</v>
      </c>
      <c r="F326" s="13" t="n">
        <f aca="false">'Historical Data'!F326</f>
        <v>0.00470000000000004</v>
      </c>
      <c r="G326" s="14" t="n">
        <f aca="false">'Historical Data'!G326</f>
        <v>-9.62999999999997E-005</v>
      </c>
      <c r="H326" s="31" t="n">
        <f aca="false">$B$3 * (1 + E326)</f>
        <v>4683.2703987184</v>
      </c>
      <c r="I326" s="34" t="n">
        <f aca="false">$B$6 +F326</f>
        <v>0.2137</v>
      </c>
      <c r="J326" s="35" t="n">
        <f aca="false">$B$5 + G326</f>
        <v>0.0015037</v>
      </c>
      <c r="K326" s="10" t="n">
        <f aca="false">(LN(H326/$B$4) + ((J326 - $B$8) + 0.5*I326^2)*$B$7) / (I326 * SQRT($B$7))</f>
        <v>0.0180353348555622</v>
      </c>
      <c r="L326" s="10" t="n">
        <f aca="false">K326 - I326*SQRT($B$7)</f>
        <v>-0.0888146651444378</v>
      </c>
      <c r="M326" s="36" t="n">
        <f aca="false">($B$3*EXP(-$B$8*$B$7)*_xlfn.NORM.DIST(K326, 0, 1, 1) - $B$4*EXP(-J326*$B$7)*_xlfn.NORM.DIST(L326, 0, 1, 1)) * $B$2</f>
        <v>20011.2050424467</v>
      </c>
      <c r="N326" s="37" t="n">
        <f aca="false">$B$18 + $B$17*H326</f>
        <v>918.211785194377</v>
      </c>
      <c r="O326" s="37" t="n">
        <f aca="false">M326-$B$13</f>
        <v>422.316442014835</v>
      </c>
      <c r="P326" s="37" t="n">
        <f aca="false">N326-$B$19</f>
        <v>918.211785194377</v>
      </c>
      <c r="Q326" s="38" t="n">
        <f aca="false">O326+P326</f>
        <v>1340.52822720921</v>
      </c>
    </row>
    <row r="327" customFormat="false" ht="13.8" hidden="false" customHeight="false" outlineLevel="0" collapsed="false">
      <c r="D327" s="33" t="n">
        <f aca="false">'Historical Data'!A327</f>
        <v>44041</v>
      </c>
      <c r="E327" s="13" t="n">
        <f aca="false">'Historical Data'!E327</f>
        <v>0.0124283814518835</v>
      </c>
      <c r="F327" s="13" t="n">
        <f aca="false">'Historical Data'!F327</f>
        <v>-0.0081</v>
      </c>
      <c r="G327" s="14" t="n">
        <f aca="false">'Historical Data'!G327</f>
        <v>-7.62000000000002E-005</v>
      </c>
      <c r="H327" s="31" t="n">
        <f aca="false">$B$3 * (1 + E327)</f>
        <v>4759.32457836716</v>
      </c>
      <c r="I327" s="34" t="n">
        <f aca="false">$B$6 +F327</f>
        <v>0.2009</v>
      </c>
      <c r="J327" s="35" t="n">
        <f aca="false">$B$5 + G327</f>
        <v>0.0015238</v>
      </c>
      <c r="K327" s="10" t="n">
        <f aca="false">(LN(H327/$B$4) + ((J327 - $B$8) + 0.5*I327^2)*$B$7) / (I327 * SQRT($B$7))</f>
        <v>0.172999844482367</v>
      </c>
      <c r="L327" s="10" t="n">
        <f aca="false">K327 - I327*SQRT($B$7)</f>
        <v>0.0725498444823666</v>
      </c>
      <c r="M327" s="36" t="n">
        <f aca="false">($B$3*EXP(-$B$8*$B$7)*_xlfn.NORM.DIST(K327, 0, 1, 1) - $B$4*EXP(-J327*$B$7)*_xlfn.NORM.DIST(L327, 0, 1, 1)) * $B$2</f>
        <v>18684.3470886324</v>
      </c>
      <c r="N327" s="37" t="n">
        <f aca="false">$B$18 + $B$17*H327</f>
        <v>-3042.95800823029</v>
      </c>
      <c r="O327" s="37" t="n">
        <f aca="false">M327-$B$13</f>
        <v>-904.541511799471</v>
      </c>
      <c r="P327" s="37" t="n">
        <f aca="false">N327-$B$19</f>
        <v>-3042.95800823029</v>
      </c>
      <c r="Q327" s="38" t="n">
        <f aca="false">O327+P327</f>
        <v>-3947.49952002976</v>
      </c>
    </row>
    <row r="328" customFormat="false" ht="13.8" hidden="false" customHeight="false" outlineLevel="0" collapsed="false">
      <c r="D328" s="33" t="n">
        <f aca="false">'Historical Data'!A328</f>
        <v>44040</v>
      </c>
      <c r="E328" s="13" t="n">
        <f aca="false">'Historical Data'!E328</f>
        <v>-0.00647340102055616</v>
      </c>
      <c r="F328" s="13" t="n">
        <f aca="false">'Historical Data'!F328</f>
        <v>0.000999999999999945</v>
      </c>
      <c r="G328" s="14" t="n">
        <f aca="false">'Historical Data'!G328</f>
        <v>-1.38E-005</v>
      </c>
      <c r="H328" s="31" t="n">
        <f aca="false">$B$3 * (1 + E328)</f>
        <v>4670.46918914247</v>
      </c>
      <c r="I328" s="34" t="n">
        <f aca="false">$B$6 +F328</f>
        <v>0.21</v>
      </c>
      <c r="J328" s="35" t="n">
        <f aca="false">$B$5 + G328</f>
        <v>0.0015862</v>
      </c>
      <c r="K328" s="10" t="n">
        <f aca="false">(LN(H328/$B$4) + ((J328 - $B$8) + 0.5*I328^2)*$B$7) / (I328 * SQRT($B$7))</f>
        <v>-0.0093847080446317</v>
      </c>
      <c r="L328" s="10" t="n">
        <f aca="false">K328 - I328*SQRT($B$7)</f>
        <v>-0.114384708044632</v>
      </c>
      <c r="M328" s="36" t="n">
        <f aca="false">($B$3*EXP(-$B$8*$B$7)*_xlfn.NORM.DIST(K328, 0, 1, 1) - $B$4*EXP(-J328*$B$7)*_xlfn.NORM.DIST(L328, 0, 1, 1)) * $B$2</f>
        <v>19644.1737557874</v>
      </c>
      <c r="N328" s="37" t="n">
        <f aca="false">$B$18 + $B$17*H328</f>
        <v>1584.9439086054</v>
      </c>
      <c r="O328" s="37" t="n">
        <f aca="false">M328-$B$13</f>
        <v>55.2851553554792</v>
      </c>
      <c r="P328" s="37" t="n">
        <f aca="false">N328-$B$19</f>
        <v>1584.9439086054</v>
      </c>
      <c r="Q328" s="38" t="n">
        <f aca="false">O328+P328</f>
        <v>1640.22906396088</v>
      </c>
    </row>
    <row r="329" customFormat="false" ht="13.8" hidden="false" customHeight="false" outlineLevel="0" collapsed="false">
      <c r="D329" s="33" t="n">
        <f aca="false">'Historical Data'!A329</f>
        <v>44039</v>
      </c>
      <c r="E329" s="13" t="n">
        <f aca="false">'Historical Data'!E329</f>
        <v>0.00739512941476472</v>
      </c>
      <c r="F329" s="13" t="n">
        <f aca="false">'Historical Data'!F329</f>
        <v>-0.00559999999999999</v>
      </c>
      <c r="G329" s="14" t="n">
        <f aca="false">'Historical Data'!G329</f>
        <v>0.0002288</v>
      </c>
      <c r="H329" s="31" t="n">
        <f aca="false">$B$3 * (1 + E329)</f>
        <v>4735.66376386587</v>
      </c>
      <c r="I329" s="34" t="n">
        <f aca="false">$B$6 +F329</f>
        <v>0.2034</v>
      </c>
      <c r="J329" s="35" t="n">
        <f aca="false">$B$5 + G329</f>
        <v>0.0018288</v>
      </c>
      <c r="K329" s="10" t="n">
        <f aca="false">(LN(H329/$B$4) + ((J329 - $B$8) + 0.5*I329^2)*$B$7) / (I329 * SQRT($B$7))</f>
        <v>0.123860024681088</v>
      </c>
      <c r="L329" s="10" t="n">
        <f aca="false">K329 - I329*SQRT($B$7)</f>
        <v>0.0221600246810876</v>
      </c>
      <c r="M329" s="36" t="n">
        <f aca="false">($B$3*EXP(-$B$8*$B$7)*_xlfn.NORM.DIST(K329, 0, 1, 1) - $B$4*EXP(-J329*$B$7)*_xlfn.NORM.DIST(L329, 0, 1, 1)) * $B$2</f>
        <v>19027.4592590221</v>
      </c>
      <c r="N329" s="37" t="n">
        <f aca="false">$B$18 + $B$17*H329</f>
        <v>-1810.61937643916</v>
      </c>
      <c r="O329" s="37" t="n">
        <f aca="false">M329-$B$13</f>
        <v>-561.429341409756</v>
      </c>
      <c r="P329" s="37" t="n">
        <f aca="false">N329-$B$19</f>
        <v>-1810.61937643916</v>
      </c>
      <c r="Q329" s="38" t="n">
        <f aca="false">O329+P329</f>
        <v>-2372.04871784892</v>
      </c>
    </row>
    <row r="330" customFormat="false" ht="13.8" hidden="false" customHeight="false" outlineLevel="0" collapsed="false">
      <c r="D330" s="33" t="n">
        <f aca="false">'Historical Data'!A330</f>
        <v>44036</v>
      </c>
      <c r="E330" s="13" t="n">
        <f aca="false">'Historical Data'!E330</f>
        <v>-0.00619039083216399</v>
      </c>
      <c r="F330" s="13" t="n">
        <f aca="false">'Historical Data'!F330</f>
        <v>0.00310000000000005</v>
      </c>
      <c r="G330" s="14" t="n">
        <f aca="false">'Historical Data'!G330</f>
        <v>2.25000000000004E-005</v>
      </c>
      <c r="H330" s="31" t="n">
        <f aca="false">$B$3 * (1 + E330)</f>
        <v>4671.79959173708</v>
      </c>
      <c r="I330" s="34" t="n">
        <f aca="false">$B$6 +F330</f>
        <v>0.2121</v>
      </c>
      <c r="J330" s="35" t="n">
        <f aca="false">$B$5 + G330</f>
        <v>0.0016225</v>
      </c>
      <c r="K330" s="10" t="n">
        <f aca="false">(LN(H330/$B$4) + ((J330 - $B$8) + 0.5*I330^2)*$B$7) / (I330 * SQRT($B$7))</f>
        <v>-0.00547576137958518</v>
      </c>
      <c r="L330" s="10" t="n">
        <f aca="false">K330 - I330*SQRT($B$7)</f>
        <v>-0.111525761379585</v>
      </c>
      <c r="M330" s="36" t="n">
        <f aca="false">($B$3*EXP(-$B$8*$B$7)*_xlfn.NORM.DIST(K330, 0, 1, 1) - $B$4*EXP(-J330*$B$7)*_xlfn.NORM.DIST(L330, 0, 1, 1)) * $B$2</f>
        <v>19846.420262873</v>
      </c>
      <c r="N330" s="37" t="n">
        <f aca="false">$B$18 + $B$17*H330</f>
        <v>1515.65185134817</v>
      </c>
      <c r="O330" s="37" t="n">
        <f aca="false">M330-$B$13</f>
        <v>257.531662441124</v>
      </c>
      <c r="P330" s="37" t="n">
        <f aca="false">N330-$B$19</f>
        <v>1515.65185134817</v>
      </c>
      <c r="Q330" s="38" t="n">
        <f aca="false">O330+P330</f>
        <v>1773.1835137893</v>
      </c>
    </row>
    <row r="331" customFormat="false" ht="13.8" hidden="false" customHeight="false" outlineLevel="0" collapsed="false">
      <c r="D331" s="33" t="n">
        <f aca="false">'Historical Data'!A331</f>
        <v>44035</v>
      </c>
      <c r="E331" s="13" t="n">
        <f aca="false">'Historical Data'!E331</f>
        <v>-0.0123198271072826</v>
      </c>
      <c r="F331" s="13" t="n">
        <f aca="false">'Historical Data'!F331</f>
        <v>0.012</v>
      </c>
      <c r="G331" s="14" t="n">
        <f aca="false">'Historical Data'!G331</f>
        <v>-0.00019</v>
      </c>
      <c r="H331" s="31" t="n">
        <f aca="false">$B$3 * (1 + E331)</f>
        <v>4642.98572475138</v>
      </c>
      <c r="I331" s="34" t="n">
        <f aca="false">$B$6 +F331</f>
        <v>0.221</v>
      </c>
      <c r="J331" s="35" t="n">
        <f aca="false">$B$5 + G331</f>
        <v>0.00141</v>
      </c>
      <c r="K331" s="10" t="n">
        <f aca="false">(LN(H331/$B$4) + ((J331 - $B$8) + 0.5*I331^2)*$B$7) / (I331 * SQRT($B$7))</f>
        <v>-0.0573639844999237</v>
      </c>
      <c r="L331" s="10" t="n">
        <f aca="false">K331 - I331*SQRT($B$7)</f>
        <v>-0.167863984499924</v>
      </c>
      <c r="M331" s="36" t="n">
        <f aca="false">($B$3*EXP(-$B$8*$B$7)*_xlfn.NORM.DIST(K331, 0, 1, 1) - $B$4*EXP(-J331*$B$7)*_xlfn.NORM.DIST(L331, 0, 1, 1)) * $B$2</f>
        <v>20572.0313251711</v>
      </c>
      <c r="N331" s="37" t="n">
        <f aca="false">$B$18 + $B$17*H331</f>
        <v>3016.37962282181</v>
      </c>
      <c r="O331" s="37" t="n">
        <f aca="false">M331-$B$13</f>
        <v>983.14272473922</v>
      </c>
      <c r="P331" s="37" t="n">
        <f aca="false">N331-$B$19</f>
        <v>3016.37962282181</v>
      </c>
      <c r="Q331" s="38" t="n">
        <f aca="false">O331+P331</f>
        <v>3999.52234756103</v>
      </c>
    </row>
    <row r="332" customFormat="false" ht="13.8" hidden="false" customHeight="false" outlineLevel="0" collapsed="false">
      <c r="D332" s="33" t="n">
        <f aca="false">'Historical Data'!A332</f>
        <v>44034</v>
      </c>
      <c r="E332" s="13" t="n">
        <f aca="false">'Historical Data'!E332</f>
        <v>0.00574709114911109</v>
      </c>
      <c r="F332" s="13" t="n">
        <f aca="false">'Historical Data'!F332</f>
        <v>-0.00419999999999998</v>
      </c>
      <c r="G332" s="14" t="n">
        <f aca="false">'Historical Data'!G332</f>
        <v>7.99999999999998E-005</v>
      </c>
      <c r="H332" s="31" t="n">
        <f aca="false">$B$3 * (1 + E332)</f>
        <v>4727.91650078286</v>
      </c>
      <c r="I332" s="34" t="n">
        <f aca="false">$B$6 +F332</f>
        <v>0.2048</v>
      </c>
      <c r="J332" s="35" t="n">
        <f aca="false">$B$5 + G332</f>
        <v>0.00168</v>
      </c>
      <c r="K332" s="10" t="n">
        <f aca="false">(LN(H332/$B$4) + ((J332 - $B$8) + 0.5*I332^2)*$B$7) / (I332 * SQRT($B$7))</f>
        <v>0.107358590067946</v>
      </c>
      <c r="L332" s="10" t="n">
        <f aca="false">K332 - I332*SQRT($B$7)</f>
        <v>0.00495859006794631</v>
      </c>
      <c r="M332" s="36" t="n">
        <f aca="false">($B$3*EXP(-$B$8*$B$7)*_xlfn.NORM.DIST(K332, 0, 1, 1) - $B$4*EXP(-J332*$B$7)*_xlfn.NORM.DIST(L332, 0, 1, 1)) * $B$2</f>
        <v>19170.0839886089</v>
      </c>
      <c r="N332" s="37" t="n">
        <f aca="false">$B$18 + $B$17*H332</f>
        <v>-1407.11460329106</v>
      </c>
      <c r="O332" s="37" t="n">
        <f aca="false">M332-$B$13</f>
        <v>-418.804611822954</v>
      </c>
      <c r="P332" s="37" t="n">
        <f aca="false">N332-$B$19</f>
        <v>-1407.11460329106</v>
      </c>
      <c r="Q332" s="38" t="n">
        <f aca="false">O332+P332</f>
        <v>-1825.91921511402</v>
      </c>
    </row>
    <row r="333" customFormat="false" ht="13.8" hidden="false" customHeight="false" outlineLevel="0" collapsed="false">
      <c r="D333" s="33" t="n">
        <f aca="false">'Historical Data'!A333</f>
        <v>44033</v>
      </c>
      <c r="E333" s="13" t="n">
        <f aca="false">'Historical Data'!E333</f>
        <v>0.00167904939972452</v>
      </c>
      <c r="F333" s="13" t="n">
        <f aca="false">'Historical Data'!F333</f>
        <v>0.00370000000000004</v>
      </c>
      <c r="G333" s="14" t="n">
        <f aca="false">'Historical Data'!G333</f>
        <v>-2.24999999999999E-005</v>
      </c>
      <c r="H333" s="31" t="n">
        <f aca="false">$B$3 * (1 + E333)</f>
        <v>4708.79304332316</v>
      </c>
      <c r="I333" s="34" t="n">
        <f aca="false">$B$6 +F333</f>
        <v>0.2127</v>
      </c>
      <c r="J333" s="35" t="n">
        <f aca="false">$B$5 + G333</f>
        <v>0.0015775</v>
      </c>
      <c r="K333" s="10" t="n">
        <f aca="false">(LN(H333/$B$4) + ((J333 - $B$8) + 0.5*I333^2)*$B$7) / (I333 * SQRT($B$7))</f>
        <v>0.068896827664875</v>
      </c>
      <c r="L333" s="10" t="n">
        <f aca="false">K333 - I333*SQRT($B$7)</f>
        <v>-0.037453172335125</v>
      </c>
      <c r="M333" s="36" t="n">
        <f aca="false">($B$3*EXP(-$B$8*$B$7)*_xlfn.NORM.DIST(K333, 0, 1, 1) - $B$4*EXP(-J333*$B$7)*_xlfn.NORM.DIST(L333, 0, 1, 1)) * $B$2</f>
        <v>19931.6097177597</v>
      </c>
      <c r="N333" s="37" t="n">
        <f aca="false">$B$18 + $B$17*H333</f>
        <v>-411.097521981195</v>
      </c>
      <c r="O333" s="37" t="n">
        <f aca="false">M333-$B$13</f>
        <v>342.721117327848</v>
      </c>
      <c r="P333" s="37" t="n">
        <f aca="false">N333-$B$19</f>
        <v>-411.097521981195</v>
      </c>
      <c r="Q333" s="38" t="n">
        <f aca="false">O333+P333</f>
        <v>-68.376404653347</v>
      </c>
    </row>
    <row r="334" customFormat="false" ht="13.8" hidden="false" customHeight="false" outlineLevel="0" collapsed="false">
      <c r="D334" s="33" t="n">
        <f aca="false">'Historical Data'!A334</f>
        <v>44032</v>
      </c>
      <c r="E334" s="13" t="n">
        <f aca="false">'Historical Data'!E334</f>
        <v>0.00840690538432676</v>
      </c>
      <c r="F334" s="13" t="n">
        <f aca="false">'Historical Data'!F334</f>
        <v>-0.0127</v>
      </c>
      <c r="G334" s="14" t="n">
        <f aca="false">'Historical Data'!G334</f>
        <v>-0.0001363</v>
      </c>
      <c r="H334" s="31" t="n">
        <f aca="false">$B$3 * (1 + E334)</f>
        <v>4740.42002152118</v>
      </c>
      <c r="I334" s="34" t="n">
        <f aca="false">$B$6 +F334</f>
        <v>0.1963</v>
      </c>
      <c r="J334" s="35" t="n">
        <f aca="false">$B$5 + G334</f>
        <v>0.0014637</v>
      </c>
      <c r="K334" s="10" t="n">
        <f aca="false">(LN(H334/$B$4) + ((J334 - $B$8) + 0.5*I334^2)*$B$7) / (I334 * SQRT($B$7))</f>
        <v>0.134023437804022</v>
      </c>
      <c r="L334" s="10" t="n">
        <f aca="false">K334 - I334*SQRT($B$7)</f>
        <v>0.0358734378040223</v>
      </c>
      <c r="M334" s="36" t="n">
        <f aca="false">($B$3*EXP(-$B$8*$B$7)*_xlfn.NORM.DIST(K334, 0, 1, 1) - $B$4*EXP(-J334*$B$7)*_xlfn.NORM.DIST(L334, 0, 1, 1)) * $B$2</f>
        <v>18325.0916599489</v>
      </c>
      <c r="N334" s="37" t="n">
        <f aca="false">$B$18 + $B$17*H334</f>
        <v>-2058.34204258307</v>
      </c>
      <c r="O334" s="37" t="n">
        <f aca="false">M334-$B$13</f>
        <v>-1263.79694048296</v>
      </c>
      <c r="P334" s="37" t="n">
        <f aca="false">N334-$B$19</f>
        <v>-2058.34204258307</v>
      </c>
      <c r="Q334" s="38" t="n">
        <f aca="false">O334+P334</f>
        <v>-3322.13898306603</v>
      </c>
    </row>
    <row r="335" customFormat="false" ht="13.8" hidden="false" customHeight="false" outlineLevel="0" collapsed="false">
      <c r="D335" s="33" t="n">
        <f aca="false">'Historical Data'!A335</f>
        <v>44029</v>
      </c>
      <c r="E335" s="13" t="n">
        <f aca="false">'Historical Data'!E335</f>
        <v>0.00284863958800452</v>
      </c>
      <c r="F335" s="13" t="n">
        <f aca="false">'Historical Data'!F335</f>
        <v>-0.0118</v>
      </c>
      <c r="G335" s="14" t="n">
        <f aca="false">'Historical Data'!G335</f>
        <v>-3.70000000000014E-006</v>
      </c>
      <c r="H335" s="31" t="n">
        <f aca="false">$B$3 * (1 + E335)</f>
        <v>4714.29116983925</v>
      </c>
      <c r="I335" s="34" t="n">
        <f aca="false">$B$6 +F335</f>
        <v>0.1972</v>
      </c>
      <c r="J335" s="35" t="n">
        <f aca="false">$B$5 + G335</f>
        <v>0.0015963</v>
      </c>
      <c r="K335" s="10" t="n">
        <f aca="false">(LN(H335/$B$4) + ((J335 - $B$8) + 0.5*I335^2)*$B$7) / (I335 * SQRT($B$7))</f>
        <v>0.0781404148393382</v>
      </c>
      <c r="L335" s="10" t="n">
        <f aca="false">K335 - I335*SQRT($B$7)</f>
        <v>-0.0204595851606618</v>
      </c>
      <c r="M335" s="36" t="n">
        <f aca="false">($B$3*EXP(-$B$8*$B$7)*_xlfn.NORM.DIST(K335, 0, 1, 1) - $B$4*EXP(-J335*$B$7)*_xlfn.NORM.DIST(L335, 0, 1, 1)) * $B$2</f>
        <v>18475.9424142265</v>
      </c>
      <c r="N335" s="37" t="n">
        <f aca="false">$B$18 + $B$17*H335</f>
        <v>-697.459333738632</v>
      </c>
      <c r="O335" s="37" t="n">
        <f aca="false">M335-$B$13</f>
        <v>-1112.94618620541</v>
      </c>
      <c r="P335" s="37" t="n">
        <f aca="false">N335-$B$19</f>
        <v>-697.459333738632</v>
      </c>
      <c r="Q335" s="38" t="n">
        <f aca="false">O335+P335</f>
        <v>-1810.40551994404</v>
      </c>
    </row>
    <row r="336" customFormat="false" ht="13.8" hidden="false" customHeight="false" outlineLevel="0" collapsed="false">
      <c r="D336" s="33" t="n">
        <f aca="false">'Historical Data'!A336</f>
        <v>44028</v>
      </c>
      <c r="E336" s="13" t="n">
        <f aca="false">'Historical Data'!E336</f>
        <v>-0.00340610433402755</v>
      </c>
      <c r="F336" s="13" t="n">
        <f aca="false">'Historical Data'!F336</f>
        <v>-9.9999999999989E-005</v>
      </c>
      <c r="G336" s="14" t="n">
        <f aca="false">'Historical Data'!G336</f>
        <v>-1.13000000000001E-005</v>
      </c>
      <c r="H336" s="31" t="n">
        <f aca="false">$B$3 * (1 + E336)</f>
        <v>4684.88824413617</v>
      </c>
      <c r="I336" s="34" t="n">
        <f aca="false">$B$6 +F336</f>
        <v>0.2089</v>
      </c>
      <c r="J336" s="35" t="n">
        <f aca="false">$B$5 + G336</f>
        <v>0.0015887</v>
      </c>
      <c r="K336" s="10" t="n">
        <f aca="false">(LN(H336/$B$4) + ((J336 - $B$8) + 0.5*I336^2)*$B$7) / (I336 * SQRT($B$7))</f>
        <v>0.0195323880980191</v>
      </c>
      <c r="L336" s="10" t="n">
        <f aca="false">K336 - I336*SQRT($B$7)</f>
        <v>-0.0849176119019809</v>
      </c>
      <c r="M336" s="36" t="n">
        <f aca="false">($B$3*EXP(-$B$8*$B$7)*_xlfn.NORM.DIST(K336, 0, 1, 1) - $B$4*EXP(-J336*$B$7)*_xlfn.NORM.DIST(L336, 0, 1, 1)) * $B$2</f>
        <v>19568.4543130737</v>
      </c>
      <c r="N336" s="37" t="n">
        <f aca="false">$B$18 + $B$17*H336</f>
        <v>833.948692371865</v>
      </c>
      <c r="O336" s="37" t="n">
        <f aca="false">M336-$B$13</f>
        <v>-20.4342873582391</v>
      </c>
      <c r="P336" s="37" t="n">
        <f aca="false">N336-$B$19</f>
        <v>833.948692371865</v>
      </c>
      <c r="Q336" s="38" t="n">
        <f aca="false">O336+P336</f>
        <v>813.514405013626</v>
      </c>
    </row>
    <row r="337" customFormat="false" ht="13.8" hidden="false" customHeight="false" outlineLevel="0" collapsed="false">
      <c r="D337" s="33" t="n">
        <f aca="false">'Historical Data'!A337</f>
        <v>44027</v>
      </c>
      <c r="E337" s="13" t="n">
        <f aca="false">'Historical Data'!E337</f>
        <v>0.00908203857989931</v>
      </c>
      <c r="F337" s="13" t="n">
        <f aca="false">'Historical Data'!F337</f>
        <v>-0.01</v>
      </c>
      <c r="G337" s="14" t="n">
        <f aca="false">'Historical Data'!G337</f>
        <v>2E-005</v>
      </c>
      <c r="H337" s="31" t="n">
        <f aca="false">$B$3 * (1 + E337)</f>
        <v>4743.59375516025</v>
      </c>
      <c r="I337" s="34" t="n">
        <f aca="false">$B$6 +F337</f>
        <v>0.199</v>
      </c>
      <c r="J337" s="35" t="n">
        <f aca="false">$B$5 + G337</f>
        <v>0.00162</v>
      </c>
      <c r="K337" s="10" t="n">
        <f aca="false">(LN(H337/$B$4) + ((J337 - $B$8) + 0.5*I337^2)*$B$7) / (I337 * SQRT($B$7))</f>
        <v>0.140665023967681</v>
      </c>
      <c r="L337" s="10" t="n">
        <f aca="false">K337 - I337*SQRT($B$7)</f>
        <v>0.0411650239676811</v>
      </c>
      <c r="M337" s="36" t="n">
        <f aca="false">($B$3*EXP(-$B$8*$B$7)*_xlfn.NORM.DIST(K337, 0, 1, 1) - $B$4*EXP(-J337*$B$7)*_xlfn.NORM.DIST(L337, 0, 1, 1)) * $B$2</f>
        <v>18576.7636849977</v>
      </c>
      <c r="N337" s="37" t="n">
        <f aca="false">$B$18 + $B$17*H337</f>
        <v>-2223.64127901569</v>
      </c>
      <c r="O337" s="37" t="n">
        <f aca="false">M337-$B$13</f>
        <v>-1012.12491543415</v>
      </c>
      <c r="P337" s="37" t="n">
        <f aca="false">N337-$B$19</f>
        <v>-2223.64127901569</v>
      </c>
      <c r="Q337" s="38" t="n">
        <f aca="false">O337+P337</f>
        <v>-3235.76619444984</v>
      </c>
    </row>
    <row r="338" customFormat="false" ht="13.8" hidden="false" customHeight="false" outlineLevel="0" collapsed="false">
      <c r="D338" s="33" t="n">
        <f aca="false">'Historical Data'!A338</f>
        <v>44026</v>
      </c>
      <c r="E338" s="13" t="n">
        <f aca="false">'Historical Data'!E338</f>
        <v>0.0134063551828398</v>
      </c>
      <c r="F338" s="13" t="n">
        <f aca="false">'Historical Data'!F338</f>
        <v>-0.0198</v>
      </c>
      <c r="G338" s="14" t="n">
        <f aca="false">'Historical Data'!G338</f>
        <v>-4.12000000000004E-005</v>
      </c>
      <c r="H338" s="31" t="n">
        <f aca="false">$B$3 * (1 + E338)</f>
        <v>4763.92193507901</v>
      </c>
      <c r="I338" s="34" t="n">
        <f aca="false">$B$6 +F338</f>
        <v>0.1892</v>
      </c>
      <c r="J338" s="35" t="n">
        <f aca="false">$B$5 + G338</f>
        <v>0.0015588</v>
      </c>
      <c r="K338" s="10" t="n">
        <f aca="false">(LN(H338/$B$4) + ((J338 - $B$8) + 0.5*I338^2)*$B$7) / (I338 * SQRT($B$7))</f>
        <v>0.187965805385267</v>
      </c>
      <c r="L338" s="10" t="n">
        <f aca="false">K338 - I338*SQRT($B$7)</f>
        <v>0.0933658053852667</v>
      </c>
      <c r="M338" s="36" t="n">
        <f aca="false">($B$3*EXP(-$B$8*$B$7)*_xlfn.NORM.DIST(K338, 0, 1, 1) - $B$4*EXP(-J338*$B$7)*_xlfn.NORM.DIST(L338, 0, 1, 1)) * $B$2</f>
        <v>17557.4930020328</v>
      </c>
      <c r="N338" s="37" t="n">
        <f aca="false">$B$18 + $B$17*H338</f>
        <v>-3282.40455305786</v>
      </c>
      <c r="O338" s="37" t="n">
        <f aca="false">M338-$B$13</f>
        <v>-2031.39559839906</v>
      </c>
      <c r="P338" s="37" t="n">
        <f aca="false">N338-$B$19</f>
        <v>-3282.40455305786</v>
      </c>
      <c r="Q338" s="38" t="n">
        <f aca="false">O338+P338</f>
        <v>-5313.80015145692</v>
      </c>
    </row>
    <row r="339" customFormat="false" ht="13.8" hidden="false" customHeight="false" outlineLevel="0" collapsed="false">
      <c r="D339" s="33" t="n">
        <f aca="false">'Historical Data'!A339</f>
        <v>44025</v>
      </c>
      <c r="E339" s="13" t="n">
        <f aca="false">'Historical Data'!E339</f>
        <v>-0.00936251977997138</v>
      </c>
      <c r="F339" s="13" t="n">
        <f aca="false">'Historical Data'!F339</f>
        <v>0.0352</v>
      </c>
      <c r="G339" s="14" t="n">
        <f aca="false">'Historical Data'!G339</f>
        <v>6.87000000000005E-005</v>
      </c>
      <c r="H339" s="31" t="n">
        <f aca="false">$B$3 * (1 + E339)</f>
        <v>4656.88773076633</v>
      </c>
      <c r="I339" s="34" t="n">
        <f aca="false">$B$6 +F339</f>
        <v>0.2442</v>
      </c>
      <c r="J339" s="35" t="n">
        <f aca="false">$B$5 + G339</f>
        <v>0.0016687</v>
      </c>
      <c r="K339" s="10" t="n">
        <f aca="false">(LN(H339/$B$4) + ((J339 - $B$8) + 0.5*I339^2)*$B$7) / (I339 * SQRT($B$7))</f>
        <v>-0.0158496614781607</v>
      </c>
      <c r="L339" s="10" t="n">
        <f aca="false">K339 - I339*SQRT($B$7)</f>
        <v>-0.137949661478161</v>
      </c>
      <c r="M339" s="36" t="n">
        <f aca="false">($B$3*EXP(-$B$8*$B$7)*_xlfn.NORM.DIST(K339, 0, 1, 1) - $B$4*EXP(-J339*$B$7)*_xlfn.NORM.DIST(L339, 0, 1, 1)) * $B$2</f>
        <v>22820.3823284496</v>
      </c>
      <c r="N339" s="37" t="n">
        <f aca="false">$B$18 + $B$17*H339</f>
        <v>2292.31414017794</v>
      </c>
      <c r="O339" s="37" t="n">
        <f aca="false">M339-$B$13</f>
        <v>3231.49372801767</v>
      </c>
      <c r="P339" s="37" t="n">
        <f aca="false">N339-$B$19</f>
        <v>2292.31414017794</v>
      </c>
      <c r="Q339" s="38" t="n">
        <f aca="false">O339+P339</f>
        <v>5523.80786819562</v>
      </c>
    </row>
    <row r="340" customFormat="false" ht="13.8" hidden="false" customHeight="false" outlineLevel="0" collapsed="false">
      <c r="D340" s="33" t="n">
        <f aca="false">'Historical Data'!A340</f>
        <v>44022</v>
      </c>
      <c r="E340" s="13" t="n">
        <f aca="false">'Historical Data'!E340</f>
        <v>0.0104662045335575</v>
      </c>
      <c r="F340" s="13" t="n">
        <f aca="false">'Historical Data'!F340</f>
        <v>-0.0104</v>
      </c>
      <c r="G340" s="14" t="n">
        <f aca="false">'Historical Data'!G340</f>
        <v>1.87999999999998E-005</v>
      </c>
      <c r="H340" s="31" t="n">
        <f aca="false">$B$3 * (1 + E340)</f>
        <v>4750.1005808918</v>
      </c>
      <c r="I340" s="34" t="n">
        <f aca="false">$B$6 +F340</f>
        <v>0.1986</v>
      </c>
      <c r="J340" s="35" t="n">
        <f aca="false">$B$5 + G340</f>
        <v>0.0016188</v>
      </c>
      <c r="K340" s="10" t="n">
        <f aca="false">(LN(H340/$B$4) + ((J340 - $B$8) + 0.5*I340^2)*$B$7) / (I340 * SQRT($B$7))</f>
        <v>0.154549425991807</v>
      </c>
      <c r="L340" s="10" t="n">
        <f aca="false">K340 - I340*SQRT($B$7)</f>
        <v>0.0552494259918066</v>
      </c>
      <c r="M340" s="36" t="n">
        <f aca="false">($B$3*EXP(-$B$8*$B$7)*_xlfn.NORM.DIST(K340, 0, 1, 1) - $B$4*EXP(-J340*$B$7)*_xlfn.NORM.DIST(L340, 0, 1, 1)) * $B$2</f>
        <v>18514.0520255327</v>
      </c>
      <c r="N340" s="37" t="n">
        <f aca="false">$B$18 + $B$17*H340</f>
        <v>-2562.53970192862</v>
      </c>
      <c r="O340" s="37" t="n">
        <f aca="false">M340-$B$13</f>
        <v>-1074.83657489916</v>
      </c>
      <c r="P340" s="37" t="n">
        <f aca="false">N340-$B$19</f>
        <v>-2562.53970192862</v>
      </c>
      <c r="Q340" s="38" t="n">
        <f aca="false">O340+P340</f>
        <v>-3637.37627682777</v>
      </c>
    </row>
    <row r="341" customFormat="false" ht="13.8" hidden="false" customHeight="false" outlineLevel="0" collapsed="false">
      <c r="D341" s="33" t="n">
        <f aca="false">'Historical Data'!A341</f>
        <v>44021</v>
      </c>
      <c r="E341" s="13" t="n">
        <f aca="false">'Historical Data'!E341</f>
        <v>-0.00564363994271178</v>
      </c>
      <c r="F341" s="13" t="n">
        <f aca="false">'Historical Data'!F341</f>
        <v>0.00869999999999999</v>
      </c>
      <c r="G341" s="14" t="n">
        <f aca="false">'Historical Data'!G341</f>
        <v>-6.63E-005</v>
      </c>
      <c r="H341" s="31" t="n">
        <f aca="false">$B$3 * (1 + E341)</f>
        <v>4674.36981299331</v>
      </c>
      <c r="I341" s="34" t="n">
        <f aca="false">$B$6 +F341</f>
        <v>0.2177</v>
      </c>
      <c r="J341" s="35" t="n">
        <f aca="false">$B$5 + G341</f>
        <v>0.0015337</v>
      </c>
      <c r="K341" s="10" t="n">
        <f aca="false">(LN(H341/$B$4) + ((J341 - $B$8) + 0.5*I341^2)*$B$7) / (I341 * SQRT($B$7))</f>
        <v>0.00227800458164398</v>
      </c>
      <c r="L341" s="10" t="n">
        <f aca="false">K341 - I341*SQRT($B$7)</f>
        <v>-0.106571995418356</v>
      </c>
      <c r="M341" s="36" t="n">
        <f aca="false">($B$3*EXP(-$B$8*$B$7)*_xlfn.NORM.DIST(K341, 0, 1, 1) - $B$4*EXP(-J341*$B$7)*_xlfn.NORM.DIST(L341, 0, 1, 1)) * $B$2</f>
        <v>20372.2617216574</v>
      </c>
      <c r="N341" s="37" t="n">
        <f aca="false">$B$18 + $B$17*H341</f>
        <v>1381.78566740407</v>
      </c>
      <c r="O341" s="37" t="n">
        <f aca="false">M341-$B$13</f>
        <v>783.373121225486</v>
      </c>
      <c r="P341" s="37" t="n">
        <f aca="false">N341-$B$19</f>
        <v>1381.78566740407</v>
      </c>
      <c r="Q341" s="38" t="n">
        <f aca="false">O341+P341</f>
        <v>2165.15878862955</v>
      </c>
    </row>
    <row r="342" customFormat="false" ht="13.8" hidden="false" customHeight="false" outlineLevel="0" collapsed="false">
      <c r="D342" s="33" t="n">
        <f aca="false">'Historical Data'!A342</f>
        <v>44020</v>
      </c>
      <c r="E342" s="13" t="n">
        <f aca="false">'Historical Data'!E342</f>
        <v>0.00782750244808161</v>
      </c>
      <c r="F342" s="13" t="n">
        <f aca="false">'Historical Data'!F342</f>
        <v>-0.00880000000000003</v>
      </c>
      <c r="G342" s="14" t="n">
        <f aca="false">'Historical Data'!G342</f>
        <v>4.49999999999999E-005</v>
      </c>
      <c r="H342" s="31" t="n">
        <f aca="false">$B$3 * (1 + E342)</f>
        <v>4737.69630625819</v>
      </c>
      <c r="I342" s="34" t="n">
        <f aca="false">$B$6 +F342</f>
        <v>0.2002</v>
      </c>
      <c r="J342" s="35" t="n">
        <f aca="false">$B$5 + G342</f>
        <v>0.001645</v>
      </c>
      <c r="K342" s="10" t="n">
        <f aca="false">(LN(H342/$B$4) + ((J342 - $B$8) + 0.5*I342^2)*$B$7) / (I342 * SQRT($B$7))</f>
        <v>0.128054760052865</v>
      </c>
      <c r="L342" s="10" t="n">
        <f aca="false">K342 - I342*SQRT($B$7)</f>
        <v>0.027954760052865</v>
      </c>
      <c r="M342" s="36" t="n">
        <f aca="false">($B$3*EXP(-$B$8*$B$7)*_xlfn.NORM.DIST(K342, 0, 1, 1) - $B$4*EXP(-J342*$B$7)*_xlfn.NORM.DIST(L342, 0, 1, 1)) * $B$2</f>
        <v>18710.5448976481</v>
      </c>
      <c r="N342" s="37" t="n">
        <f aca="false">$B$18 + $B$17*H342</f>
        <v>-1916.48134964687</v>
      </c>
      <c r="O342" s="37" t="n">
        <f aca="false">M342-$B$13</f>
        <v>-878.343702783743</v>
      </c>
      <c r="P342" s="37" t="n">
        <f aca="false">N342-$B$19</f>
        <v>-1916.48134964687</v>
      </c>
      <c r="Q342" s="38" t="n">
        <f aca="false">O342+P342</f>
        <v>-2794.82505243061</v>
      </c>
    </row>
    <row r="343" customFormat="false" ht="13.8" hidden="false" customHeight="false" outlineLevel="0" collapsed="false">
      <c r="D343" s="33" t="n">
        <f aca="false">'Historical Data'!A343</f>
        <v>44019</v>
      </c>
      <c r="E343" s="13" t="n">
        <f aca="false">'Historical Data'!E343</f>
        <v>-0.0108185626407356</v>
      </c>
      <c r="F343" s="13" t="n">
        <f aca="false">'Historical Data'!F343</f>
        <v>0.0109</v>
      </c>
      <c r="G343" s="14" t="n">
        <f aca="false">'Historical Data'!G343</f>
        <v>-8.11999999999996E-005</v>
      </c>
      <c r="H343" s="31" t="n">
        <f aca="false">$B$3 * (1 + E343)</f>
        <v>4650.04301888217</v>
      </c>
      <c r="I343" s="34" t="n">
        <f aca="false">$B$6 +F343</f>
        <v>0.2199</v>
      </c>
      <c r="J343" s="35" t="n">
        <f aca="false">$B$5 + G343</f>
        <v>0.0015188</v>
      </c>
      <c r="K343" s="10" t="n">
        <f aca="false">(LN(H343/$B$4) + ((J343 - $B$8) + 0.5*I343^2)*$B$7) / (I343 * SQRT($B$7))</f>
        <v>-0.0441410419916988</v>
      </c>
      <c r="L343" s="10" t="n">
        <f aca="false">K343 - I343*SQRT($B$7)</f>
        <v>-0.154091041991699</v>
      </c>
      <c r="M343" s="36" t="n">
        <f aca="false">($B$3*EXP(-$B$8*$B$7)*_xlfn.NORM.DIST(K343, 0, 1, 1) - $B$4*EXP(-J343*$B$7)*_xlfn.NORM.DIST(L343, 0, 1, 1)) * $B$2</f>
        <v>20504.4355181384</v>
      </c>
      <c r="N343" s="37" t="n">
        <f aca="false">$B$18 + $B$17*H343</f>
        <v>2648.81086508479</v>
      </c>
      <c r="O343" s="37" t="n">
        <f aca="false">M343-$B$13</f>
        <v>915.546917706481</v>
      </c>
      <c r="P343" s="37" t="n">
        <f aca="false">N343-$B$19</f>
        <v>2648.81086508479</v>
      </c>
      <c r="Q343" s="38" t="n">
        <f aca="false">O343+P343</f>
        <v>3564.35778279127</v>
      </c>
    </row>
    <row r="344" customFormat="false" ht="13.8" hidden="false" customHeight="false" outlineLevel="0" collapsed="false">
      <c r="D344" s="33" t="n">
        <f aca="false">'Historical Data'!A344</f>
        <v>44018</v>
      </c>
      <c r="E344" s="13" t="n">
        <f aca="false">'Historical Data'!E344</f>
        <v>0.0158817383970018</v>
      </c>
      <c r="F344" s="13" t="n">
        <f aca="false">'Historical Data'!F344</f>
        <v>0.00109999999999999</v>
      </c>
      <c r="G344" s="14" t="n">
        <f aca="false">'Historical Data'!G344</f>
        <v>-0.0002725</v>
      </c>
      <c r="H344" s="31" t="n">
        <f aca="false">$B$3 * (1 + E344)</f>
        <v>4775.55846403047</v>
      </c>
      <c r="I344" s="34" t="n">
        <f aca="false">$B$6 +F344</f>
        <v>0.2101</v>
      </c>
      <c r="J344" s="35" t="n">
        <f aca="false">$B$5 + G344</f>
        <v>0.0013275</v>
      </c>
      <c r="K344" s="10" t="n">
        <f aca="false">(LN(H344/$B$4) + ((J344 - $B$8) + 0.5*I344^2)*$B$7) / (I344 * SQRT($B$7))</f>
        <v>0.201871198627571</v>
      </c>
      <c r="L344" s="10" t="n">
        <f aca="false">K344 - I344*SQRT($B$7)</f>
        <v>0.0968211986275705</v>
      </c>
      <c r="M344" s="36" t="n">
        <f aca="false">($B$3*EXP(-$B$8*$B$7)*_xlfn.NORM.DIST(K344, 0, 1, 1) - $B$4*EXP(-J344*$B$7)*_xlfn.NORM.DIST(L344, 0, 1, 1)) * $B$2</f>
        <v>19456.4582158575</v>
      </c>
      <c r="N344" s="37" t="n">
        <f aca="false">$B$18 + $B$17*H344</f>
        <v>-3888.47600364333</v>
      </c>
      <c r="O344" s="37" t="n">
        <f aca="false">M344-$B$13</f>
        <v>-132.430384574356</v>
      </c>
      <c r="P344" s="37" t="n">
        <f aca="false">N344-$B$19</f>
        <v>-3888.47600364333</v>
      </c>
      <c r="Q344" s="38" t="n">
        <f aca="false">O344+P344</f>
        <v>-4020.90638821769</v>
      </c>
    </row>
    <row r="345" customFormat="false" ht="13.8" hidden="false" customHeight="false" outlineLevel="0" collapsed="false">
      <c r="D345" s="33" t="n">
        <f aca="false">'Historical Data'!A345</f>
        <v>44014</v>
      </c>
      <c r="E345" s="13" t="n">
        <f aca="false">'Historical Data'!E345</f>
        <v>0.00454128234259565</v>
      </c>
      <c r="F345" s="13" t="n">
        <f aca="false">'Historical Data'!F345</f>
        <v>-0.0081</v>
      </c>
      <c r="G345" s="14" t="n">
        <f aca="false">'Historical Data'!G345</f>
        <v>5.25E-005</v>
      </c>
      <c r="H345" s="31" t="n">
        <f aca="false">$B$3 * (1 + E345)</f>
        <v>4722.24811416431</v>
      </c>
      <c r="I345" s="34" t="n">
        <f aca="false">$B$6 +F345</f>
        <v>0.2009</v>
      </c>
      <c r="J345" s="35" t="n">
        <f aca="false">$B$5 + G345</f>
        <v>0.0016525</v>
      </c>
      <c r="K345" s="10" t="n">
        <f aca="false">(LN(H345/$B$4) + ((J345 - $B$8) + 0.5*I345^2)*$B$7) / (I345 * SQRT($B$7))</f>
        <v>0.0954626986824611</v>
      </c>
      <c r="L345" s="10" t="n">
        <f aca="false">K345 - I345*SQRT($B$7)</f>
        <v>-0.00498730131753895</v>
      </c>
      <c r="M345" s="36" t="n">
        <f aca="false">($B$3*EXP(-$B$8*$B$7)*_xlfn.NORM.DIST(K345, 0, 1, 1) - $B$4*EXP(-J345*$B$7)*_xlfn.NORM.DIST(L345, 0, 1, 1)) * $B$2</f>
        <v>18814.1840439383</v>
      </c>
      <c r="N345" s="37" t="n">
        <f aca="false">$B$18 + $B$17*H345</f>
        <v>-1111.88504517151</v>
      </c>
      <c r="O345" s="37" t="n">
        <f aca="false">M345-$B$13</f>
        <v>-774.704556493591</v>
      </c>
      <c r="P345" s="37" t="n">
        <f aca="false">N345-$B$19</f>
        <v>-1111.88504517151</v>
      </c>
      <c r="Q345" s="38" t="n">
        <f aca="false">O345+P345</f>
        <v>-1886.5896016651</v>
      </c>
    </row>
    <row r="346" customFormat="false" ht="13.8" hidden="false" customHeight="false" outlineLevel="0" collapsed="false">
      <c r="D346" s="33" t="n">
        <f aca="false">'Historical Data'!A346</f>
        <v>44013</v>
      </c>
      <c r="E346" s="13" t="n">
        <f aca="false">'Historical Data'!E346</f>
        <v>0.00502211083479298</v>
      </c>
      <c r="F346" s="13" t="n">
        <f aca="false">'Historical Data'!F346</f>
        <v>-0.00839999999999996</v>
      </c>
      <c r="G346" s="14" t="n">
        <f aca="false">'Historical Data'!G346</f>
        <v>-3.50000000000003E-005</v>
      </c>
      <c r="H346" s="31" t="n">
        <f aca="false">$B$3 * (1 + E346)</f>
        <v>4724.50844082328</v>
      </c>
      <c r="I346" s="34" t="n">
        <f aca="false">$B$6 +F346</f>
        <v>0.2006</v>
      </c>
      <c r="J346" s="35" t="n">
        <f aca="false">$B$5 + G346</f>
        <v>0.001565</v>
      </c>
      <c r="K346" s="10" t="n">
        <f aca="false">(LN(H346/$B$4) + ((J346 - $B$8) + 0.5*I346^2)*$B$7) / (I346 * SQRT($B$7))</f>
        <v>0.100008345958766</v>
      </c>
      <c r="L346" s="10" t="n">
        <f aca="false">K346 - I346*SQRT($B$7)</f>
        <v>-0.000291654041234143</v>
      </c>
      <c r="M346" s="36" t="n">
        <f aca="false">($B$3*EXP(-$B$8*$B$7)*_xlfn.NORM.DIST(K346, 0, 1, 1) - $B$4*EXP(-J346*$B$7)*_xlfn.NORM.DIST(L346, 0, 1, 1)) * $B$2</f>
        <v>18776.8656765374</v>
      </c>
      <c r="N346" s="37" t="n">
        <f aca="false">$B$18 + $B$17*H346</f>
        <v>-1229.61082600482</v>
      </c>
      <c r="O346" s="37" t="n">
        <f aca="false">M346-$B$13</f>
        <v>-812.022923894529</v>
      </c>
      <c r="P346" s="37" t="n">
        <f aca="false">N346-$B$19</f>
        <v>-1229.61082600482</v>
      </c>
      <c r="Q346" s="38" t="n">
        <f aca="false">O346+P346</f>
        <v>-2041.63374989935</v>
      </c>
    </row>
    <row r="347" customFormat="false" ht="13.8" hidden="false" customHeight="false" outlineLevel="0" collapsed="false">
      <c r="D347" s="33" t="n">
        <f aca="false">'Historical Data'!A347</f>
        <v>44012</v>
      </c>
      <c r="E347" s="13" t="n">
        <f aca="false">'Historical Data'!E347</f>
        <v>0.0154098596900343</v>
      </c>
      <c r="F347" s="13" t="n">
        <f aca="false">'Historical Data'!F347</f>
        <v>-0.0139</v>
      </c>
      <c r="G347" s="14" t="n">
        <f aca="false">'Historical Data'!G347</f>
        <v>5.87000000000001E-005</v>
      </c>
      <c r="H347" s="31" t="n">
        <f aca="false">$B$3 * (1 + E347)</f>
        <v>4773.34020941688</v>
      </c>
      <c r="I347" s="34" t="n">
        <f aca="false">$B$6 +F347</f>
        <v>0.1951</v>
      </c>
      <c r="J347" s="35" t="n">
        <f aca="false">$B$5 + G347</f>
        <v>0.0016587</v>
      </c>
      <c r="K347" s="10" t="n">
        <f aca="false">(LN(H347/$B$4) + ((J347 - $B$8) + 0.5*I347^2)*$B$7) / (I347 * SQRT($B$7))</f>
        <v>0.205689491416519</v>
      </c>
      <c r="L347" s="10" t="n">
        <f aca="false">K347 - I347*SQRT($B$7)</f>
        <v>0.108139491416519</v>
      </c>
      <c r="M347" s="36" t="n">
        <f aca="false">($B$3*EXP(-$B$8*$B$7)*_xlfn.NORM.DIST(K347, 0, 1, 1) - $B$4*EXP(-J347*$B$7)*_xlfn.NORM.DIST(L347, 0, 1, 1)) * $B$2</f>
        <v>18067.324625395</v>
      </c>
      <c r="N347" s="37" t="n">
        <f aca="false">$B$18 + $B$17*H347</f>
        <v>-3772.94148325227</v>
      </c>
      <c r="O347" s="37" t="n">
        <f aca="false">M347-$B$13</f>
        <v>-1521.56397503691</v>
      </c>
      <c r="P347" s="37" t="n">
        <f aca="false">N347-$B$19</f>
        <v>-3772.94148325227</v>
      </c>
      <c r="Q347" s="38" t="n">
        <f aca="false">O347+P347</f>
        <v>-5294.50545828918</v>
      </c>
    </row>
    <row r="348" customFormat="false" ht="13.8" hidden="false" customHeight="false" outlineLevel="0" collapsed="false">
      <c r="D348" s="33" t="n">
        <f aca="false">'Historical Data'!A348</f>
        <v>44011</v>
      </c>
      <c r="E348" s="13" t="n">
        <f aca="false">'Historical Data'!E348</f>
        <v>0.0146856981439323</v>
      </c>
      <c r="F348" s="13" t="n">
        <f aca="false">'Historical Data'!F348</f>
        <v>-0.0189</v>
      </c>
      <c r="G348" s="14" t="n">
        <f aca="false">'Historical Data'!G348</f>
        <v>-0.0001175</v>
      </c>
      <c r="H348" s="31" t="n">
        <f aca="false">$B$3 * (1 + E348)</f>
        <v>4769.93599840481</v>
      </c>
      <c r="I348" s="34" t="n">
        <f aca="false">$B$6 +F348</f>
        <v>0.1901</v>
      </c>
      <c r="J348" s="35" t="n">
        <f aca="false">$B$5 + G348</f>
        <v>0.0014825</v>
      </c>
      <c r="K348" s="10" t="n">
        <f aca="false">(LN(H348/$B$4) + ((J348 - $B$8) + 0.5*I348^2)*$B$7) / (I348 * SQRT($B$7))</f>
        <v>0.200597409669331</v>
      </c>
      <c r="L348" s="10" t="n">
        <f aca="false">K348 - I348*SQRT($B$7)</f>
        <v>0.105547409669331</v>
      </c>
      <c r="M348" s="36" t="n">
        <f aca="false">($B$3*EXP(-$B$8*$B$7)*_xlfn.NORM.DIST(K348, 0, 1, 1) - $B$4*EXP(-J348*$B$7)*_xlfn.NORM.DIST(L348, 0, 1, 1)) * $B$2</f>
        <v>17603.9830159935</v>
      </c>
      <c r="N348" s="37" t="n">
        <f aca="false">$B$18 + $B$17*H348</f>
        <v>-3595.63817272108</v>
      </c>
      <c r="O348" s="37" t="n">
        <f aca="false">M348-$B$13</f>
        <v>-1984.90558443841</v>
      </c>
      <c r="P348" s="37" t="n">
        <f aca="false">N348-$B$19</f>
        <v>-3595.63817272108</v>
      </c>
      <c r="Q348" s="38" t="n">
        <f aca="false">O348+P348</f>
        <v>-5580.5437571595</v>
      </c>
    </row>
    <row r="349" customFormat="false" ht="13.8" hidden="false" customHeight="false" outlineLevel="0" collapsed="false">
      <c r="D349" s="33" t="n">
        <f aca="false">'Historical Data'!A349</f>
        <v>44008</v>
      </c>
      <c r="E349" s="13" t="n">
        <f aca="false">'Historical Data'!E349</f>
        <v>-0.0242269177886736</v>
      </c>
      <c r="F349" s="13" t="n">
        <f aca="false">'Historical Data'!F349</f>
        <v>0.0170999999999999</v>
      </c>
      <c r="G349" s="14" t="n">
        <f aca="false">'Historical Data'!G349</f>
        <v>1.87999999999998E-005</v>
      </c>
      <c r="H349" s="31" t="n">
        <f aca="false">$B$3 * (1 + E349)</f>
        <v>4587.01168216722</v>
      </c>
      <c r="I349" s="34" t="n">
        <f aca="false">$B$6 +F349</f>
        <v>0.2261</v>
      </c>
      <c r="J349" s="35" t="n">
        <f aca="false">$B$5 + G349</f>
        <v>0.0016188</v>
      </c>
      <c r="K349" s="10" t="n">
        <f aca="false">(LN(H349/$B$4) + ((J349 - $B$8) + 0.5*I349^2)*$B$7) / (I349 * SQRT($B$7))</f>
        <v>-0.160374755286418</v>
      </c>
      <c r="L349" s="10" t="n">
        <f aca="false">K349 - I349*SQRT($B$7)</f>
        <v>-0.273424755286418</v>
      </c>
      <c r="M349" s="36" t="n">
        <f aca="false">($B$3*EXP(-$B$8*$B$7)*_xlfn.NORM.DIST(K349, 0, 1, 1) - $B$4*EXP(-J349*$B$7)*_xlfn.NORM.DIST(L349, 0, 1, 1)) * $B$2</f>
        <v>20698.7293520593</v>
      </c>
      <c r="N349" s="37" t="n">
        <f aca="false">$B$18 + $B$17*H349</f>
        <v>5931.70508848588</v>
      </c>
      <c r="O349" s="37" t="n">
        <f aca="false">M349-$B$13</f>
        <v>1109.84075162746</v>
      </c>
      <c r="P349" s="37" t="n">
        <f aca="false">N349-$B$19</f>
        <v>5931.70508848588</v>
      </c>
      <c r="Q349" s="38" t="n">
        <f aca="false">O349+P349</f>
        <v>7041.54584011334</v>
      </c>
    </row>
    <row r="350" customFormat="false" ht="13.8" hidden="false" customHeight="false" outlineLevel="0" collapsed="false">
      <c r="D350" s="33" t="n">
        <f aca="false">'Historical Data'!A350</f>
        <v>44007</v>
      </c>
      <c r="E350" s="13" t="n">
        <f aca="false">'Historical Data'!E350</f>
        <v>0.0109594699589881</v>
      </c>
      <c r="F350" s="13" t="n">
        <f aca="false">'Historical Data'!F350</f>
        <v>-0.013</v>
      </c>
      <c r="G350" s="14" t="n">
        <f aca="false">'Historical Data'!G350</f>
        <v>0.0002225</v>
      </c>
      <c r="H350" s="31" t="n">
        <f aca="false">$B$3 * (1 + E350)</f>
        <v>4752.41937233021</v>
      </c>
      <c r="I350" s="34" t="n">
        <f aca="false">$B$6 +F350</f>
        <v>0.196</v>
      </c>
      <c r="J350" s="35" t="n">
        <f aca="false">$B$5 + G350</f>
        <v>0.0018225</v>
      </c>
      <c r="K350" s="10" t="n">
        <f aca="false">(LN(H350/$B$4) + ((J350 - $B$8) + 0.5*I350^2)*$B$7) / (I350 * SQRT($B$7))</f>
        <v>0.160790562993973</v>
      </c>
      <c r="L350" s="10" t="n">
        <f aca="false">K350 - I350*SQRT($B$7)</f>
        <v>0.0627905629939728</v>
      </c>
      <c r="M350" s="36" t="n">
        <f aca="false">($B$3*EXP(-$B$8*$B$7)*_xlfn.NORM.DIST(K350, 0, 1, 1) - $B$4*EXP(-J350*$B$7)*_xlfn.NORM.DIST(L350, 0, 1, 1)) * $B$2</f>
        <v>18270.8307505049</v>
      </c>
      <c r="N350" s="37" t="n">
        <f aca="false">$B$18 + $B$17*H350</f>
        <v>-2683.31053458358</v>
      </c>
      <c r="O350" s="37" t="n">
        <f aca="false">M350-$B$13</f>
        <v>-1318.05784992698</v>
      </c>
      <c r="P350" s="37" t="n">
        <f aca="false">N350-$B$19</f>
        <v>-2683.31053458358</v>
      </c>
      <c r="Q350" s="38" t="n">
        <f aca="false">O350+P350</f>
        <v>-4001.36838451056</v>
      </c>
    </row>
    <row r="351" customFormat="false" ht="13.8" hidden="false" customHeight="false" outlineLevel="0" collapsed="false">
      <c r="D351" s="33" t="n">
        <f aca="false">'Historical Data'!A351</f>
        <v>44006</v>
      </c>
      <c r="E351" s="13" t="n">
        <f aca="false">'Historical Data'!E351</f>
        <v>-0.0258551587364952</v>
      </c>
      <c r="F351" s="13" t="n">
        <f aca="false">'Historical Data'!F351</f>
        <v>0.0233</v>
      </c>
      <c r="G351" s="14" t="n">
        <f aca="false">'Historical Data'!G351</f>
        <v>-0.0001313</v>
      </c>
      <c r="H351" s="31" t="n">
        <f aca="false">$B$3 * (1 + E351)</f>
        <v>4579.35748429561</v>
      </c>
      <c r="I351" s="34" t="n">
        <f aca="false">$B$6 +F351</f>
        <v>0.2323</v>
      </c>
      <c r="J351" s="35" t="n">
        <f aca="false">$B$5 + G351</f>
        <v>0.0014687</v>
      </c>
      <c r="K351" s="10" t="n">
        <f aca="false">(LN(H351/$B$4) + ((J351 - $B$8) + 0.5*I351^2)*$B$7) / (I351 * SQRT($B$7))</f>
        <v>-0.16773734380331</v>
      </c>
      <c r="L351" s="10" t="n">
        <f aca="false">K351 - I351*SQRT($B$7)</f>
        <v>-0.28388734380331</v>
      </c>
      <c r="M351" s="36" t="n">
        <f aca="false">($B$3*EXP(-$B$8*$B$7)*_xlfn.NORM.DIST(K351, 0, 1, 1) - $B$4*EXP(-J351*$B$7)*_xlfn.NORM.DIST(L351, 0, 1, 1)) * $B$2</f>
        <v>21216.9742561638</v>
      </c>
      <c r="N351" s="37" t="n">
        <f aca="false">$B$18 + $B$17*H351</f>
        <v>6330.36269733735</v>
      </c>
      <c r="O351" s="37" t="n">
        <f aca="false">M351-$B$13</f>
        <v>1628.08565573196</v>
      </c>
      <c r="P351" s="37" t="n">
        <f aca="false">N351-$B$19</f>
        <v>6330.36269733735</v>
      </c>
      <c r="Q351" s="38" t="n">
        <f aca="false">O351+P351</f>
        <v>7958.4483530693</v>
      </c>
    </row>
    <row r="352" customFormat="false" ht="13.8" hidden="false" customHeight="false" outlineLevel="0" collapsed="false">
      <c r="D352" s="33" t="n">
        <f aca="false">'Historical Data'!A352</f>
        <v>44005</v>
      </c>
      <c r="E352" s="13" t="n">
        <f aca="false">'Historical Data'!E352</f>
        <v>0.00430744164266517</v>
      </c>
      <c r="F352" s="13" t="n">
        <f aca="false">'Historical Data'!F352</f>
        <v>-0.00690000000000002</v>
      </c>
      <c r="G352" s="14" t="n">
        <f aca="false">'Historical Data'!G352</f>
        <v>2.4999999999999E-006</v>
      </c>
      <c r="H352" s="31" t="n">
        <f aca="false">$B$3 * (1 + E352)</f>
        <v>4721.148852418</v>
      </c>
      <c r="I352" s="34" t="n">
        <f aca="false">$B$6 +F352</f>
        <v>0.2021</v>
      </c>
      <c r="J352" s="35" t="n">
        <f aca="false">$B$5 + G352</f>
        <v>0.0016025</v>
      </c>
      <c r="K352" s="10" t="n">
        <f aca="false">(LN(H352/$B$4) + ((J352 - $B$8) + 0.5*I352^2)*$B$7) / (I352 * SQRT($B$7))</f>
        <v>0.0930664762029936</v>
      </c>
      <c r="L352" s="10" t="n">
        <f aca="false">K352 - I352*SQRT($B$7)</f>
        <v>-0.00798352379700644</v>
      </c>
      <c r="M352" s="36" t="n">
        <f aca="false">($B$3*EXP(-$B$8*$B$7)*_xlfn.NORM.DIST(K352, 0, 1, 1) - $B$4*EXP(-J352*$B$7)*_xlfn.NORM.DIST(L352, 0, 1, 1)) * $B$2</f>
        <v>18925.760831683</v>
      </c>
      <c r="N352" s="37" t="n">
        <f aca="false">$B$18 + $B$17*H352</f>
        <v>-1054.63161814574</v>
      </c>
      <c r="O352" s="37" t="n">
        <f aca="false">M352-$B$13</f>
        <v>-663.127768748884</v>
      </c>
      <c r="P352" s="37" t="n">
        <f aca="false">N352-$B$19</f>
        <v>-1054.63161814574</v>
      </c>
      <c r="Q352" s="38" t="n">
        <f aca="false">O352+P352</f>
        <v>-1717.75938689462</v>
      </c>
    </row>
    <row r="353" customFormat="false" ht="13.8" hidden="false" customHeight="false" outlineLevel="0" collapsed="false">
      <c r="D353" s="33" t="n">
        <f aca="false">'Historical Data'!A353</f>
        <v>44004</v>
      </c>
      <c r="E353" s="13" t="n">
        <f aca="false">'Historical Data'!E353</f>
        <v>0.00649505768721714</v>
      </c>
      <c r="F353" s="13" t="n">
        <f aca="false">'Historical Data'!F353</f>
        <v>-0.0293</v>
      </c>
      <c r="G353" s="14" t="n">
        <f aca="false">'Historical Data'!G353</f>
        <v>-8.5E-005</v>
      </c>
      <c r="H353" s="31" t="n">
        <f aca="false">$B$3 * (1 + E353)</f>
        <v>4731.43261668184</v>
      </c>
      <c r="I353" s="34" t="n">
        <f aca="false">$B$6 +F353</f>
        <v>0.1797</v>
      </c>
      <c r="J353" s="35" t="n">
        <f aca="false">$B$5 + G353</f>
        <v>0.001515</v>
      </c>
      <c r="K353" s="10" t="n">
        <f aca="false">(LN(H353/$B$4) + ((J353 - $B$8) + 0.5*I353^2)*$B$7) / (I353 * SQRT($B$7))</f>
        <v>0.116742536899713</v>
      </c>
      <c r="L353" s="10" t="n">
        <f aca="false">K353 - I353*SQRT($B$7)</f>
        <v>0.026892536899713</v>
      </c>
      <c r="M353" s="36" t="n">
        <f aca="false">($B$3*EXP(-$B$8*$B$7)*_xlfn.NORM.DIST(K353, 0, 1, 1) - $B$4*EXP(-J353*$B$7)*_xlfn.NORM.DIST(L353, 0, 1, 1)) * $B$2</f>
        <v>16796.2354952608</v>
      </c>
      <c r="N353" s="37" t="n">
        <f aca="false">$B$18 + $B$17*H353</f>
        <v>-1590.24631483611</v>
      </c>
      <c r="O353" s="37" t="n">
        <f aca="false">M353-$B$13</f>
        <v>-2792.65310517108</v>
      </c>
      <c r="P353" s="37" t="n">
        <f aca="false">N353-$B$19</f>
        <v>-1590.24631483611</v>
      </c>
      <c r="Q353" s="38" t="n">
        <f aca="false">O353+P353</f>
        <v>-4382.89942000719</v>
      </c>
    </row>
    <row r="354" customFormat="false" ht="13.8" hidden="false" customHeight="false" outlineLevel="0" collapsed="false">
      <c r="D354" s="33" t="n">
        <f aca="false">'Historical Data'!A354</f>
        <v>44001</v>
      </c>
      <c r="E354" s="13" t="n">
        <f aca="false">'Historical Data'!E354</f>
        <v>-0.00564946362194829</v>
      </c>
      <c r="F354" s="13" t="n">
        <f aca="false">'Historical Data'!F354</f>
        <v>0.0154</v>
      </c>
      <c r="G354" s="14" t="n">
        <f aca="false">'Historical Data'!G354</f>
        <v>-1.24999999999999E-005</v>
      </c>
      <c r="H354" s="31" t="n">
        <f aca="false">$B$3 * (1 + E354)</f>
        <v>4674.34243645958</v>
      </c>
      <c r="I354" s="34" t="n">
        <f aca="false">$B$6 +F354</f>
        <v>0.2244</v>
      </c>
      <c r="J354" s="35" t="n">
        <f aca="false">$B$5 + G354</f>
        <v>0.0015875</v>
      </c>
      <c r="K354" s="10" t="n">
        <f aca="false">(LN(H354/$B$4) + ((J354 - $B$8) + 0.5*I354^2)*$B$7) / (I354 * SQRT($B$7))</f>
        <v>0.00557765418034953</v>
      </c>
      <c r="L354" s="10" t="n">
        <f aca="false">K354 - I354*SQRT($B$7)</f>
        <v>-0.10662234581965</v>
      </c>
      <c r="M354" s="36" t="n">
        <f aca="false">($B$3*EXP(-$B$8*$B$7)*_xlfn.NORM.DIST(K354, 0, 1, 1) - $B$4*EXP(-J354*$B$7)*_xlfn.NORM.DIST(L354, 0, 1, 1)) * $B$2</f>
        <v>21003.3511772016</v>
      </c>
      <c r="N354" s="37" t="n">
        <f aca="false">$B$18 + $B$17*H354</f>
        <v>1383.21153379208</v>
      </c>
      <c r="O354" s="37" t="n">
        <f aca="false">M354-$B$13</f>
        <v>1414.46257676971</v>
      </c>
      <c r="P354" s="37" t="n">
        <f aca="false">N354-$B$19</f>
        <v>1383.21153379208</v>
      </c>
      <c r="Q354" s="38" t="n">
        <f aca="false">O354+P354</f>
        <v>2797.67411056179</v>
      </c>
    </row>
    <row r="355" customFormat="false" ht="13.8" hidden="false" customHeight="false" outlineLevel="0" collapsed="false">
      <c r="D355" s="33" t="n">
        <f aca="false">'Historical Data'!A355</f>
        <v>44000</v>
      </c>
      <c r="E355" s="13" t="n">
        <f aca="false">'Historical Data'!E355</f>
        <v>0.000594188515139038</v>
      </c>
      <c r="F355" s="13" t="n">
        <f aca="false">'Historical Data'!F355</f>
        <v>-0.00580000000000003</v>
      </c>
      <c r="G355" s="14" t="n">
        <f aca="false">'Historical Data'!G355</f>
        <v>-9.87000000000002E-005</v>
      </c>
      <c r="H355" s="31" t="n">
        <f aca="false">$B$3 * (1 + E355)</f>
        <v>4703.69322079082</v>
      </c>
      <c r="I355" s="34" t="n">
        <f aca="false">$B$6 +F355</f>
        <v>0.2032</v>
      </c>
      <c r="J355" s="35" t="n">
        <f aca="false">$B$5 + G355</f>
        <v>0.0015013</v>
      </c>
      <c r="K355" s="10" t="n">
        <f aca="false">(LN(H355/$B$4) + ((J355 - $B$8) + 0.5*I355^2)*$B$7) / (I355 * SQRT($B$7))</f>
        <v>0.0564037111716561</v>
      </c>
      <c r="L355" s="10" t="n">
        <f aca="false">K355 - I355*SQRT($B$7)</f>
        <v>-0.0451962888283439</v>
      </c>
      <c r="M355" s="36" t="n">
        <f aca="false">($B$3*EXP(-$B$8*$B$7)*_xlfn.NORM.DIST(K355, 0, 1, 1) - $B$4*EXP(-J355*$B$7)*_xlfn.NORM.DIST(L355, 0, 1, 1)) * $B$2</f>
        <v>19039.8581441946</v>
      </c>
      <c r="N355" s="37" t="n">
        <f aca="false">$B$18 + $B$17*H355</f>
        <v>-145.480785856227</v>
      </c>
      <c r="O355" s="37" t="n">
        <f aca="false">M355-$B$13</f>
        <v>-549.030456237277</v>
      </c>
      <c r="P355" s="37" t="n">
        <f aca="false">N355-$B$19</f>
        <v>-145.480785856227</v>
      </c>
      <c r="Q355" s="38" t="n">
        <f aca="false">O355+P355</f>
        <v>-694.511242093504</v>
      </c>
    </row>
    <row r="356" customFormat="false" ht="13.8" hidden="false" customHeight="false" outlineLevel="0" collapsed="false">
      <c r="D356" s="33" t="n">
        <f aca="false">'Historical Data'!A356</f>
        <v>43999</v>
      </c>
      <c r="E356" s="13" t="n">
        <f aca="false">'Historical Data'!E356</f>
        <v>-0.00360029954492214</v>
      </c>
      <c r="F356" s="13" t="n">
        <f aca="false">'Historical Data'!F356</f>
        <v>-0.000799999999999967</v>
      </c>
      <c r="G356" s="14" t="n">
        <f aca="false">'Historical Data'!G356</f>
        <v>8.36999999999999E-005</v>
      </c>
      <c r="H356" s="31" t="n">
        <f aca="false">$B$3 * (1 + E356)</f>
        <v>4683.97535186928</v>
      </c>
      <c r="I356" s="34" t="n">
        <f aca="false">$B$6 +F356</f>
        <v>0.2082</v>
      </c>
      <c r="J356" s="35" t="n">
        <f aca="false">$B$5 + G356</f>
        <v>0.0016837</v>
      </c>
      <c r="K356" s="10" t="n">
        <f aca="false">(LN(H356/$B$4) + ((J356 - $B$8) + 0.5*I356^2)*$B$7) / (I356 * SQRT($B$7))</f>
        <v>0.0176035905731322</v>
      </c>
      <c r="L356" s="10" t="n">
        <f aca="false">K356 - I356*SQRT($B$7)</f>
        <v>-0.0864964094268678</v>
      </c>
      <c r="M356" s="36" t="n">
        <f aca="false">($B$3*EXP(-$B$8*$B$7)*_xlfn.NORM.DIST(K356, 0, 1, 1) - $B$4*EXP(-J356*$B$7)*_xlfn.NORM.DIST(L356, 0, 1, 1)) * $B$2</f>
        <v>19506.9909606611</v>
      </c>
      <c r="N356" s="37" t="n">
        <f aca="false">$B$18 + $B$17*H356</f>
        <v>881.495339893037</v>
      </c>
      <c r="O356" s="37" t="n">
        <f aca="false">M356-$B$13</f>
        <v>-81.8976397708393</v>
      </c>
      <c r="P356" s="37" t="n">
        <f aca="false">N356-$B$19</f>
        <v>881.495339893037</v>
      </c>
      <c r="Q356" s="38" t="n">
        <f aca="false">O356+P356</f>
        <v>799.597700122198</v>
      </c>
    </row>
    <row r="357" customFormat="false" ht="13.8" hidden="false" customHeight="false" outlineLevel="0" collapsed="false">
      <c r="D357" s="33" t="n">
        <f aca="false">'Historical Data'!A357</f>
        <v>43998</v>
      </c>
      <c r="E357" s="13" t="n">
        <f aca="false">'Historical Data'!E357</f>
        <v>0.0189624305825036</v>
      </c>
      <c r="F357" s="13" t="n">
        <f aca="false">'Historical Data'!F357</f>
        <v>-0.00630000000000003</v>
      </c>
      <c r="G357" s="14" t="n">
        <f aca="false">'Historical Data'!G357</f>
        <v>8.88E-005</v>
      </c>
      <c r="H357" s="31" t="n">
        <f aca="false">$B$3 * (1 + E357)</f>
        <v>4790.04048992529</v>
      </c>
      <c r="I357" s="34" t="n">
        <f aca="false">$B$6 +F357</f>
        <v>0.2027</v>
      </c>
      <c r="J357" s="35" t="n">
        <f aca="false">$B$5 + G357</f>
        <v>0.0016888</v>
      </c>
      <c r="K357" s="10" t="n">
        <f aca="false">(LN(H357/$B$4) + ((J357 - $B$8) + 0.5*I357^2)*$B$7) / (I357 * SQRT($B$7))</f>
        <v>0.236240709449166</v>
      </c>
      <c r="L357" s="10" t="n">
        <f aca="false">K357 - I357*SQRT($B$7)</f>
        <v>0.134890709449166</v>
      </c>
      <c r="M357" s="36" t="n">
        <f aca="false">($B$3*EXP(-$B$8*$B$7)*_xlfn.NORM.DIST(K357, 0, 1, 1) - $B$4*EXP(-J357*$B$7)*_xlfn.NORM.DIST(L357, 0, 1, 1)) * $B$2</f>
        <v>18680.6656454697</v>
      </c>
      <c r="N357" s="37" t="n">
        <f aca="false">$B$18 + $B$17*H357</f>
        <v>-4642.7509664016</v>
      </c>
      <c r="O357" s="37" t="n">
        <f aca="false">M357-$B$13</f>
        <v>-908.222954962228</v>
      </c>
      <c r="P357" s="37" t="n">
        <f aca="false">N357-$B$19</f>
        <v>-4642.7509664016</v>
      </c>
      <c r="Q357" s="38" t="n">
        <f aca="false">O357+P357</f>
        <v>-5550.97392136382</v>
      </c>
    </row>
    <row r="358" customFormat="false" ht="13.8" hidden="false" customHeight="false" outlineLevel="0" collapsed="false">
      <c r="D358" s="33" t="n">
        <f aca="false">'Historical Data'!A358</f>
        <v>43997</v>
      </c>
      <c r="E358" s="13" t="n">
        <f aca="false">'Historical Data'!E358</f>
        <v>0.00831220756844919</v>
      </c>
      <c r="F358" s="13" t="n">
        <f aca="false">'Historical Data'!F358</f>
        <v>-0.0162</v>
      </c>
      <c r="G358" s="14" t="n">
        <f aca="false">'Historical Data'!G358</f>
        <v>-0.0002188</v>
      </c>
      <c r="H358" s="31" t="n">
        <f aca="false">$B$3 * (1 + E358)</f>
        <v>4739.97485655852</v>
      </c>
      <c r="I358" s="34" t="n">
        <f aca="false">$B$6 +F358</f>
        <v>0.1928</v>
      </c>
      <c r="J358" s="35" t="n">
        <f aca="false">$B$5 + G358</f>
        <v>0.0013812</v>
      </c>
      <c r="K358" s="10" t="n">
        <f aca="false">(LN(H358/$B$4) + ((J358 - $B$8) + 0.5*I358^2)*$B$7) / (I358 * SQRT($B$7))</f>
        <v>0.13350240065799</v>
      </c>
      <c r="L358" s="10" t="n">
        <f aca="false">K358 - I358*SQRT($B$7)</f>
        <v>0.0371024006579899</v>
      </c>
      <c r="M358" s="36" t="n">
        <f aca="false">($B$3*EXP(-$B$8*$B$7)*_xlfn.NORM.DIST(K358, 0, 1, 1) - $B$4*EXP(-J358*$B$7)*_xlfn.NORM.DIST(L358, 0, 1, 1)) * $B$2</f>
        <v>17992.9231213268</v>
      </c>
      <c r="N358" s="37" t="n">
        <f aca="false">$B$18 + $B$17*H358</f>
        <v>-2035.15628196715</v>
      </c>
      <c r="O358" s="37" t="n">
        <f aca="false">M358-$B$13</f>
        <v>-1595.96547910514</v>
      </c>
      <c r="P358" s="37" t="n">
        <f aca="false">N358-$B$19</f>
        <v>-2035.15628196715</v>
      </c>
      <c r="Q358" s="38" t="n">
        <f aca="false">O358+P358</f>
        <v>-3631.1217610723</v>
      </c>
    </row>
    <row r="359" customFormat="false" ht="13.8" hidden="false" customHeight="false" outlineLevel="0" collapsed="false">
      <c r="D359" s="33" t="n">
        <f aca="false">'Historical Data'!A359</f>
        <v>43994</v>
      </c>
      <c r="E359" s="13" t="n">
        <f aca="false">'Historical Data'!E359</f>
        <v>0.0130608573998201</v>
      </c>
      <c r="F359" s="13" t="n">
        <f aca="false">'Historical Data'!F359</f>
        <v>-0.0238</v>
      </c>
      <c r="G359" s="14" t="n">
        <f aca="false">'Historical Data'!G359</f>
        <v>7.5E-005</v>
      </c>
      <c r="H359" s="31" t="n">
        <f aca="false">$B$3 * (1 + E359)</f>
        <v>4762.29778455081</v>
      </c>
      <c r="I359" s="34" t="n">
        <f aca="false">$B$6 +F359</f>
        <v>0.1852</v>
      </c>
      <c r="J359" s="35" t="n">
        <f aca="false">$B$5 + G359</f>
        <v>0.001675</v>
      </c>
      <c r="K359" s="10" t="n">
        <f aca="false">(LN(H359/$B$4) + ((J359 - $B$8) + 0.5*I359^2)*$B$7) / (I359 * SQRT($B$7))</f>
        <v>0.186635311755576</v>
      </c>
      <c r="L359" s="10" t="n">
        <f aca="false">K359 - I359*SQRT($B$7)</f>
        <v>0.0940353117555765</v>
      </c>
      <c r="M359" s="36" t="n">
        <f aca="false">($B$3*EXP(-$B$8*$B$7)*_xlfn.NORM.DIST(K359, 0, 1, 1) - $B$4*EXP(-J359*$B$7)*_xlfn.NORM.DIST(L359, 0, 1, 1)) * $B$2</f>
        <v>17194.6423287875</v>
      </c>
      <c r="N359" s="37" t="n">
        <f aca="false">$B$18 + $B$17*H359</f>
        <v>-3197.81306785633</v>
      </c>
      <c r="O359" s="37" t="n">
        <f aca="false">M359-$B$13</f>
        <v>-2394.24627164435</v>
      </c>
      <c r="P359" s="37" t="n">
        <f aca="false">N359-$B$19</f>
        <v>-3197.81306785633</v>
      </c>
      <c r="Q359" s="38" t="n">
        <f aca="false">O359+P359</f>
        <v>-5592.05933950068</v>
      </c>
    </row>
    <row r="360" customFormat="false" ht="13.8" hidden="false" customHeight="false" outlineLevel="0" collapsed="false">
      <c r="D360" s="33" t="n">
        <f aca="false">'Historical Data'!A360</f>
        <v>43993</v>
      </c>
      <c r="E360" s="13" t="n">
        <f aca="false">'Historical Data'!E360</f>
        <v>-0.0589441215746017</v>
      </c>
      <c r="F360" s="13" t="n">
        <f aca="false">'Historical Data'!F360</f>
        <v>0.1086</v>
      </c>
      <c r="G360" s="14" t="n">
        <f aca="false">'Historical Data'!G360</f>
        <v>-4.99999999999997E-005</v>
      </c>
      <c r="H360" s="31" t="n">
        <f aca="false">$B$3 * (1 + E360)</f>
        <v>4423.80957888996</v>
      </c>
      <c r="I360" s="34" t="n">
        <f aca="false">$B$6 +F360</f>
        <v>0.3176</v>
      </c>
      <c r="J360" s="35" t="n">
        <f aca="false">$B$5 + G360</f>
        <v>0.00155</v>
      </c>
      <c r="K360" s="10" t="n">
        <f aca="false">(LN(H360/$B$4) + ((J360 - $B$8) + 0.5*I360^2)*$B$7) / (I360 * SQRT($B$7))</f>
        <v>-0.303252765734842</v>
      </c>
      <c r="L360" s="10" t="n">
        <f aca="false">K360 - I360*SQRT($B$7)</f>
        <v>-0.462052765734842</v>
      </c>
      <c r="M360" s="36" t="n">
        <f aca="false">($B$3*EXP(-$B$8*$B$7)*_xlfn.NORM.DIST(K360, 0, 1, 1) - $B$4*EXP(-J360*$B$7)*_xlfn.NORM.DIST(L360, 0, 1, 1)) * $B$2</f>
        <v>27652.0353328515</v>
      </c>
      <c r="N360" s="37" t="n">
        <f aca="false">$B$18 + $B$17*H360</f>
        <v>14431.8459710898</v>
      </c>
      <c r="O360" s="37" t="n">
        <f aca="false">M360-$B$13</f>
        <v>8063.14673241959</v>
      </c>
      <c r="P360" s="37" t="n">
        <f aca="false">N360-$B$19</f>
        <v>14431.8459710898</v>
      </c>
      <c r="Q360" s="38" t="n">
        <f aca="false">O360+P360</f>
        <v>22494.9927035094</v>
      </c>
    </row>
    <row r="361" customFormat="false" ht="13.8" hidden="false" customHeight="false" outlineLevel="0" collapsed="false">
      <c r="D361" s="33" t="n">
        <f aca="false">'Historical Data'!A361</f>
        <v>43992</v>
      </c>
      <c r="E361" s="13" t="n">
        <f aca="false">'Historical Data'!E361</f>
        <v>-0.0053130787794885</v>
      </c>
      <c r="F361" s="13" t="n">
        <f aca="false">'Historical Data'!F361</f>
        <v>-0.001</v>
      </c>
      <c r="G361" s="14" t="n">
        <f aca="false">'Historical Data'!G361</f>
        <v>3.74999999999998E-005</v>
      </c>
      <c r="H361" s="31" t="n">
        <f aca="false">$B$3 * (1 + E361)</f>
        <v>4675.9237479655</v>
      </c>
      <c r="I361" s="34" t="n">
        <f aca="false">$B$6 +F361</f>
        <v>0.208</v>
      </c>
      <c r="J361" s="35" t="n">
        <f aca="false">$B$5 + G361</f>
        <v>0.0016375</v>
      </c>
      <c r="K361" s="10" t="n">
        <f aca="false">(LN(H361/$B$4) + ((J361 - $B$8) + 0.5*I361^2)*$B$7) / (I361 * SQRT($B$7))</f>
        <v>0.000866650225280694</v>
      </c>
      <c r="L361" s="10" t="n">
        <f aca="false">K361 - I361*SQRT($B$7)</f>
        <v>-0.103133349774719</v>
      </c>
      <c r="M361" s="36" t="n">
        <f aca="false">($B$3*EXP(-$B$8*$B$7)*_xlfn.NORM.DIST(K361, 0, 1, 1) - $B$4*EXP(-J361*$B$7)*_xlfn.NORM.DIST(L361, 0, 1, 1)) * $B$2</f>
        <v>19471.8223040392</v>
      </c>
      <c r="N361" s="37" t="n">
        <f aca="false">$B$18 + $B$17*H361</f>
        <v>1300.85125589321</v>
      </c>
      <c r="O361" s="37" t="n">
        <f aca="false">M361-$B$13</f>
        <v>-117.066296392659</v>
      </c>
      <c r="P361" s="37" t="n">
        <f aca="false">N361-$B$19</f>
        <v>1300.85125589321</v>
      </c>
      <c r="Q361" s="38" t="n">
        <f aca="false">O361+P361</f>
        <v>1183.78495950055</v>
      </c>
    </row>
    <row r="362" customFormat="false" ht="13.8" hidden="false" customHeight="false" outlineLevel="0" collapsed="false">
      <c r="D362" s="33" t="n">
        <f aca="false">'Historical Data'!A362</f>
        <v>43991</v>
      </c>
      <c r="E362" s="13" t="n">
        <f aca="false">'Historical Data'!E362</f>
        <v>-0.0077991826481334</v>
      </c>
      <c r="F362" s="13" t="n">
        <f aca="false">'Historical Data'!F362</f>
        <v>0.0159</v>
      </c>
      <c r="G362" s="14" t="n">
        <f aca="false">'Historical Data'!G362</f>
        <v>4.87999999999999E-005</v>
      </c>
      <c r="H362" s="31" t="n">
        <f aca="false">$B$3 * (1 + E362)</f>
        <v>4664.23682228939</v>
      </c>
      <c r="I362" s="34" t="n">
        <f aca="false">$B$6 +F362</f>
        <v>0.2249</v>
      </c>
      <c r="J362" s="35" t="n">
        <f aca="false">$B$5 + G362</f>
        <v>0.0016488</v>
      </c>
      <c r="K362" s="10" t="n">
        <f aca="false">(LN(H362/$B$4) + ((J362 - $B$8) + 0.5*I362^2)*$B$7) / (I362 * SQRT($B$7))</f>
        <v>-0.0132952786856208</v>
      </c>
      <c r="L362" s="10" t="n">
        <f aca="false">K362 - I362*SQRT($B$7)</f>
        <v>-0.125745278685621</v>
      </c>
      <c r="M362" s="36" t="n">
        <f aca="false">($B$3*EXP(-$B$8*$B$7)*_xlfn.NORM.DIST(K362, 0, 1, 1) - $B$4*EXP(-J362*$B$7)*_xlfn.NORM.DIST(L362, 0, 1, 1)) * $B$2</f>
        <v>21029.3903461782</v>
      </c>
      <c r="N362" s="37" t="n">
        <f aca="false">$B$18 + $B$17*H362</f>
        <v>1909.54754556486</v>
      </c>
      <c r="O362" s="37" t="n">
        <f aca="false">M362-$B$13</f>
        <v>1440.50174574631</v>
      </c>
      <c r="P362" s="37" t="n">
        <f aca="false">N362-$B$19</f>
        <v>1909.54754556486</v>
      </c>
      <c r="Q362" s="38" t="n">
        <f aca="false">O362+P362</f>
        <v>3350.04929131117</v>
      </c>
    </row>
    <row r="363" customFormat="false" ht="13.8" hidden="false" customHeight="false" outlineLevel="0" collapsed="false">
      <c r="D363" s="33" t="n">
        <f aca="false">'Historical Data'!A363</f>
        <v>43990</v>
      </c>
      <c r="E363" s="13" t="n">
        <f aca="false">'Historical Data'!E363</f>
        <v>0.0120415913936749</v>
      </c>
      <c r="F363" s="13" t="n">
        <f aca="false">'Historical Data'!F363</f>
        <v>0.00659999999999999</v>
      </c>
      <c r="G363" s="14" t="n">
        <f aca="false">'Historical Data'!G363</f>
        <v>-3.12999999999997E-005</v>
      </c>
      <c r="H363" s="31" t="n">
        <f aca="false">$B$3 * (1 + E363)</f>
        <v>4757.50631698253</v>
      </c>
      <c r="I363" s="34" t="n">
        <f aca="false">$B$6 +F363</f>
        <v>0.2156</v>
      </c>
      <c r="J363" s="35" t="n">
        <f aca="false">$B$5 + G363</f>
        <v>0.0015687</v>
      </c>
      <c r="K363" s="10" t="n">
        <f aca="false">(LN(H363/$B$4) + ((J363 - $B$8) + 0.5*I363^2)*$B$7) / (I363 * SQRT($B$7))</f>
        <v>0.164863295323368</v>
      </c>
      <c r="L363" s="10" t="n">
        <f aca="false">K363 - I363*SQRT($B$7)</f>
        <v>0.0570632953233677</v>
      </c>
      <c r="M363" s="36" t="n">
        <f aca="false">($B$3*EXP(-$B$8*$B$7)*_xlfn.NORM.DIST(K363, 0, 1, 1) - $B$4*EXP(-J363*$B$7)*_xlfn.NORM.DIST(L363, 0, 1, 1)) * $B$2</f>
        <v>20081.0720743776</v>
      </c>
      <c r="N363" s="37" t="n">
        <f aca="false">$B$18 + $B$17*H363</f>
        <v>-2948.25654531765</v>
      </c>
      <c r="O363" s="37" t="n">
        <f aca="false">M363-$B$13</f>
        <v>492.183473945668</v>
      </c>
      <c r="P363" s="37" t="n">
        <f aca="false">N363-$B$19</f>
        <v>-2948.25654531765</v>
      </c>
      <c r="Q363" s="38" t="n">
        <f aca="false">O363+P363</f>
        <v>-2456.07307137198</v>
      </c>
    </row>
    <row r="364" customFormat="false" ht="13.8" hidden="false" customHeight="false" outlineLevel="0" collapsed="false">
      <c r="D364" s="33" t="n">
        <f aca="false">'Historical Data'!A364</f>
        <v>43987</v>
      </c>
      <c r="E364" s="13" t="n">
        <f aca="false">'Historical Data'!E364</f>
        <v>0.0262117049817661</v>
      </c>
      <c r="F364" s="13" t="n">
        <f aca="false">'Historical Data'!F364</f>
        <v>-0.0143</v>
      </c>
      <c r="G364" s="14" t="n">
        <f aca="false">'Historical Data'!G364</f>
        <v>-4.75000000000002E-005</v>
      </c>
      <c r="H364" s="31" t="n">
        <f aca="false">$B$3 * (1 + E364)</f>
        <v>4824.11860394878</v>
      </c>
      <c r="I364" s="34" t="n">
        <f aca="false">$B$6 +F364</f>
        <v>0.1947</v>
      </c>
      <c r="J364" s="35" t="n">
        <f aca="false">$B$5 + G364</f>
        <v>0.0015525</v>
      </c>
      <c r="K364" s="10" t="n">
        <f aca="false">(LN(H364/$B$4) + ((J364 - $B$8) + 0.5*I364^2)*$B$7) / (I364 * SQRT($B$7))</f>
        <v>0.314336947627663</v>
      </c>
      <c r="L364" s="10" t="n">
        <f aca="false">K364 - I364*SQRT($B$7)</f>
        <v>0.216986947627663</v>
      </c>
      <c r="M364" s="36" t="n">
        <f aca="false">($B$3*EXP(-$B$8*$B$7)*_xlfn.NORM.DIST(K364, 0, 1, 1) - $B$4*EXP(-J364*$B$7)*_xlfn.NORM.DIST(L364, 0, 1, 1)) * $B$2</f>
        <v>17614.1460260515</v>
      </c>
      <c r="N364" s="37" t="n">
        <f aca="false">$B$18 + $B$17*H364</f>
        <v>-6417.65928189683</v>
      </c>
      <c r="O364" s="37" t="n">
        <f aca="false">M364-$B$13</f>
        <v>-1974.74257438043</v>
      </c>
      <c r="P364" s="37" t="n">
        <f aca="false">N364-$B$19</f>
        <v>-6417.65928189683</v>
      </c>
      <c r="Q364" s="38" t="n">
        <f aca="false">O364+P364</f>
        <v>-8392.40185627727</v>
      </c>
    </row>
    <row r="365" customFormat="false" ht="13.8" hidden="false" customHeight="false" outlineLevel="0" collapsed="false">
      <c r="D365" s="33" t="n">
        <f aca="false">'Historical Data'!A365</f>
        <v>43986</v>
      </c>
      <c r="E365" s="13" t="n">
        <f aca="false">'Historical Data'!E365</f>
        <v>-0.00336869610326396</v>
      </c>
      <c r="F365" s="13" t="n">
        <f aca="false">'Historical Data'!F365</f>
        <v>-0.000599999999999989</v>
      </c>
      <c r="G365" s="14" t="n">
        <f aca="false">'Historical Data'!G365</f>
        <v>-8.99999999999998E-005</v>
      </c>
      <c r="H365" s="31" t="n">
        <f aca="false">$B$3 * (1 + E365)</f>
        <v>4685.06409648817</v>
      </c>
      <c r="I365" s="34" t="n">
        <f aca="false">$B$6 +F365</f>
        <v>0.2084</v>
      </c>
      <c r="J365" s="35" t="n">
        <f aca="false">$B$5 + G365</f>
        <v>0.00151</v>
      </c>
      <c r="K365" s="10" t="n">
        <f aca="false">(LN(H365/$B$4) + ((J365 - $B$8) + 0.5*I365^2)*$B$7) / (I365 * SQRT($B$7))</f>
        <v>0.0195003557097329</v>
      </c>
      <c r="L365" s="10" t="n">
        <f aca="false">K365 - I365*SQRT($B$7)</f>
        <v>-0.0846996442902671</v>
      </c>
      <c r="M365" s="36" t="n">
        <f aca="false">($B$3*EXP(-$B$8*$B$7)*_xlfn.NORM.DIST(K365, 0, 1, 1) - $B$4*EXP(-J365*$B$7)*_xlfn.NORM.DIST(L365, 0, 1, 1)) * $B$2</f>
        <v>19517.4049778618</v>
      </c>
      <c r="N365" s="37" t="n">
        <f aca="false">$B$18 + $B$17*H365</f>
        <v>824.789681939466</v>
      </c>
      <c r="O365" s="37" t="n">
        <f aca="false">M365-$B$13</f>
        <v>-71.483622570122</v>
      </c>
      <c r="P365" s="37" t="n">
        <f aca="false">N365-$B$19</f>
        <v>824.789681939466</v>
      </c>
      <c r="Q365" s="38" t="n">
        <f aca="false">O365+P365</f>
        <v>753.306059369344</v>
      </c>
    </row>
    <row r="366" customFormat="false" ht="13.8" hidden="false" customHeight="false" outlineLevel="0" collapsed="false">
      <c r="D366" s="33" t="n">
        <f aca="false">'Historical Data'!A366</f>
        <v>43985</v>
      </c>
      <c r="E366" s="13" t="n">
        <f aca="false">'Historical Data'!E366</f>
        <v>0.0136489635876162</v>
      </c>
      <c r="F366" s="13" t="n">
        <f aca="false">'Historical Data'!F366</f>
        <v>-0.0102</v>
      </c>
      <c r="G366" s="14" t="n">
        <f aca="false">'Historical Data'!G366</f>
        <v>-3.87E-005</v>
      </c>
      <c r="H366" s="31" t="n">
        <f aca="false">$B$3 * (1 + E366)</f>
        <v>4765.06241292902</v>
      </c>
      <c r="I366" s="34" t="n">
        <f aca="false">$B$6 +F366</f>
        <v>0.1988</v>
      </c>
      <c r="J366" s="35" t="n">
        <f aca="false">$B$5 + G366</f>
        <v>0.0015613</v>
      </c>
      <c r="K366" s="10" t="n">
        <f aca="false">(LN(H366/$B$4) + ((J366 - $B$8) + 0.5*I366^2)*$B$7) / (I366 * SQRT($B$7))</f>
        <v>0.185987529936436</v>
      </c>
      <c r="L366" s="10" t="n">
        <f aca="false">K366 - I366*SQRT($B$7)</f>
        <v>0.0865875299364362</v>
      </c>
      <c r="M366" s="36" t="n">
        <f aca="false">($B$3*EXP(-$B$8*$B$7)*_xlfn.NORM.DIST(K366, 0, 1, 1) - $B$4*EXP(-J366*$B$7)*_xlfn.NORM.DIST(L366, 0, 1, 1)) * $B$2</f>
        <v>18459.140453986</v>
      </c>
      <c r="N366" s="37" t="n">
        <f aca="false">$B$18 + $B$17*H366</f>
        <v>-3341.80466006583</v>
      </c>
      <c r="O366" s="37" t="n">
        <f aca="false">M366-$B$13</f>
        <v>-1129.7481464459</v>
      </c>
      <c r="P366" s="37" t="n">
        <f aca="false">N366-$B$19</f>
        <v>-3341.80466006583</v>
      </c>
      <c r="Q366" s="38" t="n">
        <f aca="false">O366+P366</f>
        <v>-4471.55280651173</v>
      </c>
    </row>
    <row r="367" customFormat="false" ht="13.8" hidden="false" customHeight="false" outlineLevel="0" collapsed="false">
      <c r="D367" s="33" t="n">
        <f aca="false">'Historical Data'!A367</f>
        <v>43984</v>
      </c>
      <c r="E367" s="13" t="n">
        <f aca="false">'Historical Data'!E367</f>
        <v>0.00821080396500995</v>
      </c>
      <c r="F367" s="13" t="n">
        <f aca="false">'Historical Data'!F367</f>
        <v>-0.00990000000000002</v>
      </c>
      <c r="G367" s="14" t="n">
        <f aca="false">'Historical Data'!G367</f>
        <v>-6.63E-005</v>
      </c>
      <c r="H367" s="31" t="n">
        <f aca="false">$B$3 * (1 + E367)</f>
        <v>4739.49816835912</v>
      </c>
      <c r="I367" s="34" t="n">
        <f aca="false">$B$6 +F367</f>
        <v>0.1991</v>
      </c>
      <c r="J367" s="35" t="n">
        <f aca="false">$B$5 + G367</f>
        <v>0.0015337</v>
      </c>
      <c r="K367" s="10" t="n">
        <f aca="false">(LN(H367/$B$4) + ((J367 - $B$8) + 0.5*I367^2)*$B$7) / (I367 * SQRT($B$7))</f>
        <v>0.131750928699382</v>
      </c>
      <c r="L367" s="10" t="n">
        <f aca="false">K367 - I367*SQRT($B$7)</f>
        <v>0.0322009286993819</v>
      </c>
      <c r="M367" s="36" t="n">
        <f aca="false">($B$3*EXP(-$B$8*$B$7)*_xlfn.NORM.DIST(K367, 0, 1, 1) - $B$4*EXP(-J367*$B$7)*_xlfn.NORM.DIST(L367, 0, 1, 1)) * $B$2</f>
        <v>18595.2357414779</v>
      </c>
      <c r="N367" s="37" t="n">
        <f aca="false">$B$18 + $B$17*H367</f>
        <v>-2010.32868005105</v>
      </c>
      <c r="O367" s="37" t="n">
        <f aca="false">M367-$B$13</f>
        <v>-993.65285895401</v>
      </c>
      <c r="P367" s="37" t="n">
        <f aca="false">N367-$B$19</f>
        <v>-2010.32868005105</v>
      </c>
      <c r="Q367" s="38" t="n">
        <f aca="false">O367+P367</f>
        <v>-3003.98153900506</v>
      </c>
    </row>
    <row r="368" customFormat="false" ht="13.8" hidden="false" customHeight="false" outlineLevel="0" collapsed="false">
      <c r="D368" s="33" t="n">
        <f aca="false">'Historical Data'!A368</f>
        <v>43983</v>
      </c>
      <c r="E368" s="13" t="n">
        <f aca="false">'Historical Data'!E368</f>
        <v>0.00375126054836739</v>
      </c>
      <c r="F368" s="13" t="n">
        <f aca="false">'Historical Data'!F368</f>
        <v>0.00650000000000001</v>
      </c>
      <c r="G368" s="14" t="n">
        <f aca="false">'Historical Data'!G368</f>
        <v>-6.87000000000005E-005</v>
      </c>
      <c r="H368" s="31" t="n">
        <f aca="false">$B$3 * (1 + E368)</f>
        <v>4718.53430071182</v>
      </c>
      <c r="I368" s="34" t="n">
        <f aca="false">$B$6 +F368</f>
        <v>0.2155</v>
      </c>
      <c r="J368" s="35" t="n">
        <f aca="false">$B$5 + G368</f>
        <v>0.0015313</v>
      </c>
      <c r="K368" s="10" t="n">
        <f aca="false">(LN(H368/$B$4) + ((J368 - $B$8) + 0.5*I368^2)*$B$7) / (I368 * SQRT($B$7))</f>
        <v>0.0884649500419213</v>
      </c>
      <c r="L368" s="10" t="n">
        <f aca="false">K368 - I368*SQRT($B$7)</f>
        <v>-0.0192850499580787</v>
      </c>
      <c r="M368" s="36" t="n">
        <f aca="false">($B$3*EXP(-$B$8*$B$7)*_xlfn.NORM.DIST(K368, 0, 1, 1) - $B$4*EXP(-J368*$B$7)*_xlfn.NORM.DIST(L368, 0, 1, 1)) * $B$2</f>
        <v>20181.4897534187</v>
      </c>
      <c r="N368" s="37" t="n">
        <f aca="false">$B$18 + $B$17*H368</f>
        <v>-918.456548087619</v>
      </c>
      <c r="O368" s="37" t="n">
        <f aca="false">M368-$B$13</f>
        <v>592.601152986845</v>
      </c>
      <c r="P368" s="37" t="n">
        <f aca="false">N368-$B$19</f>
        <v>-918.456548087619</v>
      </c>
      <c r="Q368" s="38" t="n">
        <f aca="false">O368+P368</f>
        <v>-325.855395100774</v>
      </c>
    </row>
    <row r="369" customFormat="false" ht="13.8" hidden="false" customHeight="false" outlineLevel="0" collapsed="false">
      <c r="D369" s="33" t="n">
        <f aca="false">'Historical Data'!A369</f>
        <v>43980</v>
      </c>
      <c r="E369" s="13" t="n">
        <f aca="false">'Historical Data'!E369</f>
        <v>0.00481231000782256</v>
      </c>
      <c r="F369" s="13" t="n">
        <f aca="false">'Historical Data'!F369</f>
        <v>-0.00939999999999996</v>
      </c>
      <c r="G369" s="14" t="n">
        <f aca="false">'Historical Data'!G369</f>
        <v>-5.99999999999997E-005</v>
      </c>
      <c r="H369" s="31" t="n">
        <f aca="false">$B$3 * (1 + E369)</f>
        <v>4723.52218811577</v>
      </c>
      <c r="I369" s="34" t="n">
        <f aca="false">$B$6 +F369</f>
        <v>0.1996</v>
      </c>
      <c r="J369" s="35" t="n">
        <f aca="false">$B$5 + G369</f>
        <v>0.00154</v>
      </c>
      <c r="K369" s="10" t="n">
        <f aca="false">(LN(H369/$B$4) + ((J369 - $B$8) + 0.5*I369^2)*$B$7) / (I369 * SQRT($B$7))</f>
        <v>0.0978535857595656</v>
      </c>
      <c r="L369" s="10" t="n">
        <f aca="false">K369 - I369*SQRT($B$7)</f>
        <v>-0.00194641424043442</v>
      </c>
      <c r="M369" s="36" t="n">
        <f aca="false">($B$3*EXP(-$B$8*$B$7)*_xlfn.NORM.DIST(K369, 0, 1, 1) - $B$4*EXP(-J369*$B$7)*_xlfn.NORM.DIST(L369, 0, 1, 1)) * $B$2</f>
        <v>18683.6047894934</v>
      </c>
      <c r="N369" s="37" t="n">
        <f aca="false">$B$18 + $B$17*H369</f>
        <v>-1178.24330811566</v>
      </c>
      <c r="O369" s="37" t="n">
        <f aca="false">M369-$B$13</f>
        <v>-905.283810938454</v>
      </c>
      <c r="P369" s="37" t="n">
        <f aca="false">N369-$B$19</f>
        <v>-1178.24330811566</v>
      </c>
      <c r="Q369" s="38" t="n">
        <f aca="false">O369+P369</f>
        <v>-2083.52711905412</v>
      </c>
    </row>
    <row r="370" customFormat="false" ht="13.8" hidden="false" customHeight="false" outlineLevel="0" collapsed="false">
      <c r="D370" s="33" t="n">
        <f aca="false">'Historical Data'!A370</f>
        <v>43979</v>
      </c>
      <c r="E370" s="13" t="n">
        <f aca="false">'Historical Data'!E370</f>
        <v>-0.00210794662942626</v>
      </c>
      <c r="F370" s="13" t="n">
        <f aca="false">'Historical Data'!F370</f>
        <v>0.0102</v>
      </c>
      <c r="G370" s="14" t="n">
        <f aca="false">'Historical Data'!G370</f>
        <v>-0.000125</v>
      </c>
      <c r="H370" s="31" t="n">
        <f aca="false">$B$3 * (1 + E370)</f>
        <v>4690.99075368973</v>
      </c>
      <c r="I370" s="34" t="n">
        <f aca="false">$B$6 +F370</f>
        <v>0.2192</v>
      </c>
      <c r="J370" s="35" t="n">
        <f aca="false">$B$5 + G370</f>
        <v>0.001475</v>
      </c>
      <c r="K370" s="10" t="n">
        <f aca="false">(LN(H370/$B$4) + ((J370 - $B$8) + 0.5*I370^2)*$B$7) / (I370 * SQRT($B$7))</f>
        <v>0.0352614828828079</v>
      </c>
      <c r="L370" s="10" t="n">
        <f aca="false">K370 - I370*SQRT($B$7)</f>
        <v>-0.0743385171171921</v>
      </c>
      <c r="M370" s="36" t="n">
        <f aca="false">($B$3*EXP(-$B$8*$B$7)*_xlfn.NORM.DIST(K370, 0, 1, 1) - $B$4*EXP(-J370*$B$7)*_xlfn.NORM.DIST(L370, 0, 1, 1)) * $B$2</f>
        <v>20533.139940227</v>
      </c>
      <c r="N370" s="37" t="n">
        <f aca="false">$B$18 + $B$17*H370</f>
        <v>516.108481363219</v>
      </c>
      <c r="O370" s="37" t="n">
        <f aca="false">M370-$B$13</f>
        <v>944.251339795119</v>
      </c>
      <c r="P370" s="37" t="n">
        <f aca="false">N370-$B$19</f>
        <v>516.108481363219</v>
      </c>
      <c r="Q370" s="38" t="n">
        <f aca="false">O370+P370</f>
        <v>1460.35982115834</v>
      </c>
    </row>
    <row r="371" customFormat="false" ht="13.8" hidden="false" customHeight="false" outlineLevel="0" collapsed="false">
      <c r="D371" s="33" t="n">
        <f aca="false">'Historical Data'!A371</f>
        <v>43978</v>
      </c>
      <c r="E371" s="13" t="n">
        <f aca="false">'Historical Data'!E371</f>
        <v>0.0148273430109935</v>
      </c>
      <c r="F371" s="13" t="n">
        <f aca="false">'Historical Data'!F371</f>
        <v>-0.00659999999999999</v>
      </c>
      <c r="G371" s="14" t="n">
        <f aca="false">'Historical Data'!G371</f>
        <v>-8.74999999999999E-005</v>
      </c>
      <c r="H371" s="31" t="n">
        <f aca="false">$B$3 * (1 + E371)</f>
        <v>4770.60185676038</v>
      </c>
      <c r="I371" s="34" t="n">
        <f aca="false">$B$6 +F371</f>
        <v>0.2024</v>
      </c>
      <c r="J371" s="35" t="n">
        <f aca="false">$B$5 + G371</f>
        <v>0.0015125</v>
      </c>
      <c r="K371" s="10" t="n">
        <f aca="false">(LN(H371/$B$4) + ((J371 - $B$8) + 0.5*I371^2)*$B$7) / (I371 * SQRT($B$7))</f>
        <v>0.195823494232179</v>
      </c>
      <c r="L371" s="10" t="n">
        <f aca="false">K371 - I371*SQRT($B$7)</f>
        <v>0.0946234942321789</v>
      </c>
      <c r="M371" s="36" t="n">
        <f aca="false">($B$3*EXP(-$B$8*$B$7)*_xlfn.NORM.DIST(K371, 0, 1, 1) - $B$4*EXP(-J371*$B$7)*_xlfn.NORM.DIST(L371, 0, 1, 1)) * $B$2</f>
        <v>18766.4730428234</v>
      </c>
      <c r="N371" s="37" t="n">
        <f aca="false">$B$18 + $B$17*H371</f>
        <v>-3630.31842326032</v>
      </c>
      <c r="O371" s="37" t="n">
        <f aca="false">M371-$B$13</f>
        <v>-822.415557608474</v>
      </c>
      <c r="P371" s="37" t="n">
        <f aca="false">N371-$B$19</f>
        <v>-3630.31842326032</v>
      </c>
      <c r="Q371" s="38" t="n">
        <f aca="false">O371+P371</f>
        <v>-4452.7339808688</v>
      </c>
    </row>
    <row r="372" customFormat="false" ht="13.8" hidden="false" customHeight="false" outlineLevel="0" collapsed="false">
      <c r="D372" s="33" t="n">
        <f aca="false">'Historical Data'!A372</f>
        <v>43977</v>
      </c>
      <c r="E372" s="13" t="n">
        <f aca="false">'Historical Data'!E372</f>
        <v>0.0122891607031079</v>
      </c>
      <c r="F372" s="13" t="n">
        <f aca="false">'Historical Data'!F372</f>
        <v>-0.00690000000000002</v>
      </c>
      <c r="G372" s="14" t="n">
        <f aca="false">'Historical Data'!G372</f>
        <v>1.99999999999996E-005</v>
      </c>
      <c r="H372" s="31" t="n">
        <f aca="false">$B$3 * (1 + E372)</f>
        <v>4758.67011554924</v>
      </c>
      <c r="I372" s="34" t="n">
        <f aca="false">$B$6 +F372</f>
        <v>0.2021</v>
      </c>
      <c r="J372" s="35" t="n">
        <f aca="false">$B$5 + G372</f>
        <v>0.00162</v>
      </c>
      <c r="K372" s="10" t="n">
        <f aca="false">(LN(H372/$B$4) + ((J372 - $B$8) + 0.5*I372^2)*$B$7) / (I372 * SQRT($B$7))</f>
        <v>0.171447928963387</v>
      </c>
      <c r="L372" s="10" t="n">
        <f aca="false">K372 - I372*SQRT($B$7)</f>
        <v>0.070397928963387</v>
      </c>
      <c r="M372" s="36" t="n">
        <f aca="false">($B$3*EXP(-$B$8*$B$7)*_xlfn.NORM.DIST(K372, 0, 1, 1) - $B$4*EXP(-J372*$B$7)*_xlfn.NORM.DIST(L372, 0, 1, 1)) * $B$2</f>
        <v>18806.1030952178</v>
      </c>
      <c r="N372" s="37" t="n">
        <f aca="false">$B$18 + $B$17*H372</f>
        <v>-3008.87127746502</v>
      </c>
      <c r="O372" s="37" t="n">
        <f aca="false">M372-$B$13</f>
        <v>-782.785505214131</v>
      </c>
      <c r="P372" s="37" t="n">
        <f aca="false">N372-$B$19</f>
        <v>-3008.87127746502</v>
      </c>
      <c r="Q372" s="38" t="n">
        <f aca="false">O372+P372</f>
        <v>-3791.65678267915</v>
      </c>
    </row>
    <row r="373" customFormat="false" ht="13.8" hidden="false" customHeight="false" outlineLevel="0" collapsed="false">
      <c r="D373" s="33" t="n">
        <f aca="false">'Historical Data'!A373</f>
        <v>43973</v>
      </c>
      <c r="E373" s="13" t="n">
        <f aca="false">'Historical Data'!E373</f>
        <v>0.00235373120660931</v>
      </c>
      <c r="F373" s="13" t="n">
        <f aca="false">'Historical Data'!F373</f>
        <v>-0.00840000000000002</v>
      </c>
      <c r="G373" s="14" t="n">
        <f aca="false">'Historical Data'!G373</f>
        <v>9.75000000000004E-005</v>
      </c>
      <c r="H373" s="31" t="n">
        <f aca="false">$B$3 * (1 + E373)</f>
        <v>4711.96465502915</v>
      </c>
      <c r="I373" s="34" t="n">
        <f aca="false">$B$6 +F373</f>
        <v>0.2006</v>
      </c>
      <c r="J373" s="35" t="n">
        <f aca="false">$B$5 + G373</f>
        <v>0.0016975</v>
      </c>
      <c r="K373" s="10" t="n">
        <f aca="false">(LN(H373/$B$4) + ((J373 - $B$8) + 0.5*I373^2)*$B$7) / (I373 * SQRT($B$7))</f>
        <v>0.0738323581281234</v>
      </c>
      <c r="L373" s="10" t="n">
        <f aca="false">K373 - I373*SQRT($B$7)</f>
        <v>-0.0264676418718766</v>
      </c>
      <c r="M373" s="36" t="n">
        <f aca="false">($B$3*EXP(-$B$8*$B$7)*_xlfn.NORM.DIST(K373, 0, 1, 1) - $B$4*EXP(-J373*$B$7)*_xlfn.NORM.DIST(L373, 0, 1, 1)) * $B$2</f>
        <v>18802.5982845924</v>
      </c>
      <c r="N373" s="37" t="n">
        <f aca="false">$B$18 + $B$17*H373</f>
        <v>-576.286240658286</v>
      </c>
      <c r="O373" s="37" t="n">
        <f aca="false">M373-$B$13</f>
        <v>-786.290315839462</v>
      </c>
      <c r="P373" s="37" t="n">
        <f aca="false">N373-$B$19</f>
        <v>-576.286240658286</v>
      </c>
      <c r="Q373" s="38" t="n">
        <f aca="false">O373+P373</f>
        <v>-1362.57655649775</v>
      </c>
    </row>
    <row r="374" customFormat="false" ht="13.8" hidden="false" customHeight="false" outlineLevel="0" collapsed="false">
      <c r="D374" s="33" t="n">
        <f aca="false">'Historical Data'!A374</f>
        <v>43972</v>
      </c>
      <c r="E374" s="13" t="n">
        <f aca="false">'Historical Data'!E374</f>
        <v>-0.00777356382567018</v>
      </c>
      <c r="F374" s="13" t="n">
        <f aca="false">'Historical Data'!F374</f>
        <v>0.0127</v>
      </c>
      <c r="G374" s="14" t="n">
        <f aca="false">'Historical Data'!G374</f>
        <v>1.49999999999994E-005</v>
      </c>
      <c r="H374" s="31" t="n">
        <f aca="false">$B$3 * (1 + E374)</f>
        <v>4664.35725381191</v>
      </c>
      <c r="I374" s="34" t="n">
        <f aca="false">$B$6 +F374</f>
        <v>0.2217</v>
      </c>
      <c r="J374" s="35" t="n">
        <f aca="false">$B$5 + G374</f>
        <v>0.001615</v>
      </c>
      <c r="K374" s="10" t="n">
        <f aca="false">(LN(H374/$B$4) + ((J374 - $B$8) + 0.5*I374^2)*$B$7) / (I374 * SQRT($B$7))</f>
        <v>-0.0149420317782866</v>
      </c>
      <c r="L374" s="10" t="n">
        <f aca="false">K374 - I374*SQRT($B$7)</f>
        <v>-0.125792031778287</v>
      </c>
      <c r="M374" s="36" t="n">
        <f aca="false">($B$3*EXP(-$B$8*$B$7)*_xlfn.NORM.DIST(K374, 0, 1, 1) - $B$4*EXP(-J374*$B$7)*_xlfn.NORM.DIST(L374, 0, 1, 1)) * $B$2</f>
        <v>20727.5026422095</v>
      </c>
      <c r="N374" s="37" t="n">
        <f aca="false">$B$18 + $B$17*H374</f>
        <v>1903.27504730932</v>
      </c>
      <c r="O374" s="37" t="n">
        <f aca="false">M374-$B$13</f>
        <v>1138.6140417776</v>
      </c>
      <c r="P374" s="37" t="n">
        <f aca="false">N374-$B$19</f>
        <v>1903.27504730932</v>
      </c>
      <c r="Q374" s="38" t="n">
        <f aca="false">O374+P374</f>
        <v>3041.88908908692</v>
      </c>
    </row>
    <row r="375" customFormat="false" ht="13.8" hidden="false" customHeight="false" outlineLevel="0" collapsed="false">
      <c r="D375" s="33" t="n">
        <f aca="false">'Historical Data'!A375</f>
        <v>43971</v>
      </c>
      <c r="E375" s="13" t="n">
        <f aca="false">'Historical Data'!E375</f>
        <v>0.0166510431278097</v>
      </c>
      <c r="F375" s="13" t="n">
        <f aca="false">'Historical Data'!F375</f>
        <v>-0.017</v>
      </c>
      <c r="G375" s="14" t="n">
        <f aca="false">'Historical Data'!G375</f>
        <v>-0.0001613</v>
      </c>
      <c r="H375" s="31" t="n">
        <f aca="false">$B$3 * (1 + E375)</f>
        <v>4779.17488863952</v>
      </c>
      <c r="I375" s="34" t="n">
        <f aca="false">$B$6 +F375</f>
        <v>0.192</v>
      </c>
      <c r="J375" s="35" t="n">
        <f aca="false">$B$5 + G375</f>
        <v>0.0014387</v>
      </c>
      <c r="K375" s="10" t="n">
        <f aca="false">(LN(H375/$B$4) + ((J375 - $B$8) + 0.5*I375^2)*$B$7) / (I375 * SQRT($B$7))</f>
        <v>0.219600098102725</v>
      </c>
      <c r="L375" s="10" t="n">
        <f aca="false">K375 - I375*SQRT($B$7)</f>
        <v>0.123600098102725</v>
      </c>
      <c r="M375" s="36" t="n">
        <f aca="false">($B$3*EXP(-$B$8*$B$7)*_xlfn.NORM.DIST(K375, 0, 1, 1) - $B$4*EXP(-J375*$B$7)*_xlfn.NORM.DIST(L375, 0, 1, 1)) * $B$2</f>
        <v>17723.5699224972</v>
      </c>
      <c r="N375" s="37" t="n">
        <f aca="false">$B$18 + $B$17*H375</f>
        <v>-4076.8321464319</v>
      </c>
      <c r="O375" s="37" t="n">
        <f aca="false">M375-$B$13</f>
        <v>-1865.31867793469</v>
      </c>
      <c r="P375" s="37" t="n">
        <f aca="false">N375-$B$19</f>
        <v>-4076.8321464319</v>
      </c>
      <c r="Q375" s="38" t="n">
        <f aca="false">O375+P375</f>
        <v>-5942.1508243666</v>
      </c>
    </row>
    <row r="376" customFormat="false" ht="13.8" hidden="false" customHeight="false" outlineLevel="0" collapsed="false">
      <c r="D376" s="33" t="n">
        <f aca="false">'Historical Data'!A376</f>
        <v>43970</v>
      </c>
      <c r="E376" s="13" t="n">
        <f aca="false">'Historical Data'!E376</f>
        <v>-0.0104844088005389</v>
      </c>
      <c r="F376" s="13" t="n">
        <f aca="false">'Historical Data'!F376</f>
        <v>0.0104</v>
      </c>
      <c r="G376" s="14" t="n">
        <f aca="false">'Historical Data'!G376</f>
        <v>-2.49999999999998E-005</v>
      </c>
      <c r="H376" s="31" t="n">
        <f aca="false">$B$3 * (1 + E376)</f>
        <v>4651.61384266955</v>
      </c>
      <c r="I376" s="34" t="n">
        <f aca="false">$B$6 +F376</f>
        <v>0.2194</v>
      </c>
      <c r="J376" s="35" t="n">
        <f aca="false">$B$5 + G376</f>
        <v>0.001575</v>
      </c>
      <c r="K376" s="10" t="n">
        <f aca="false">(LN(H376/$B$4) + ((J376 - $B$8) + 0.5*I376^2)*$B$7) / (I376 * SQRT($B$7))</f>
        <v>-0.0412849810339636</v>
      </c>
      <c r="L376" s="10" t="n">
        <f aca="false">K376 - I376*SQRT($B$7)</f>
        <v>-0.150984981033964</v>
      </c>
      <c r="M376" s="36" t="n">
        <f aca="false">($B$3*EXP(-$B$8*$B$7)*_xlfn.NORM.DIST(K376, 0, 1, 1) - $B$4*EXP(-J376*$B$7)*_xlfn.NORM.DIST(L376, 0, 1, 1)) * $B$2</f>
        <v>20466.6944736372</v>
      </c>
      <c r="N376" s="37" t="n">
        <f aca="false">$B$18 + $B$17*H376</f>
        <v>2566.99682454023</v>
      </c>
      <c r="O376" s="37" t="n">
        <f aca="false">M376-$B$13</f>
        <v>877.805873205307</v>
      </c>
      <c r="P376" s="37" t="n">
        <f aca="false">N376-$B$19</f>
        <v>2566.99682454023</v>
      </c>
      <c r="Q376" s="38" t="n">
        <f aca="false">O376+P376</f>
        <v>3444.80269774553</v>
      </c>
    </row>
    <row r="377" customFormat="false" ht="13.8" hidden="false" customHeight="false" outlineLevel="0" collapsed="false">
      <c r="D377" s="33" t="n">
        <f aca="false">'Historical Data'!A377</f>
        <v>43969</v>
      </c>
      <c r="E377" s="13" t="n">
        <f aca="false">'Historical Data'!E377</f>
        <v>0.0315012047351328</v>
      </c>
      <c r="F377" s="13" t="n">
        <f aca="false">'Historical Data'!F377</f>
        <v>-0.0274</v>
      </c>
      <c r="G377" s="14" t="n">
        <f aca="false">'Historical Data'!G377</f>
        <v>-3.87E-005</v>
      </c>
      <c r="H377" s="31" t="n">
        <f aca="false">$B$3 * (1 + E377)</f>
        <v>4848.98401333939</v>
      </c>
      <c r="I377" s="34" t="n">
        <f aca="false">$B$6 +F377</f>
        <v>0.1816</v>
      </c>
      <c r="J377" s="35" t="n">
        <f aca="false">$B$5 + G377</f>
        <v>0.0015613</v>
      </c>
      <c r="K377" s="10" t="n">
        <f aca="false">(LN(H377/$B$4) + ((J377 - $B$8) + 0.5*I377^2)*$B$7) / (I377 * SQRT($B$7))</f>
        <v>0.38687077613829</v>
      </c>
      <c r="L377" s="10" t="n">
        <f aca="false">K377 - I377*SQRT($B$7)</f>
        <v>0.29607077613829</v>
      </c>
      <c r="M377" s="36" t="n">
        <f aca="false">($B$3*EXP(-$B$8*$B$7)*_xlfn.NORM.DIST(K377, 0, 1, 1) - $B$4*EXP(-J377*$B$7)*_xlfn.NORM.DIST(L377, 0, 1, 1)) * $B$2</f>
        <v>16056.4472945678</v>
      </c>
      <c r="N377" s="37" t="n">
        <f aca="false">$B$18 + $B$17*H377</f>
        <v>-7712.73746213727</v>
      </c>
      <c r="O377" s="37" t="n">
        <f aca="false">M377-$B$13</f>
        <v>-3532.44130586409</v>
      </c>
      <c r="P377" s="37" t="n">
        <f aca="false">N377-$B$19</f>
        <v>-7712.73746213727</v>
      </c>
      <c r="Q377" s="38" t="n">
        <f aca="false">O377+P377</f>
        <v>-11245.1787680014</v>
      </c>
    </row>
    <row r="378" customFormat="false" ht="13.8" hidden="false" customHeight="false" outlineLevel="0" collapsed="false">
      <c r="D378" s="33" t="n">
        <f aca="false">'Historical Data'!A378</f>
        <v>43966</v>
      </c>
      <c r="E378" s="13" t="n">
        <f aca="false">'Historical Data'!E378</f>
        <v>0.003926380368098</v>
      </c>
      <c r="F378" s="13" t="n">
        <f aca="false">'Historical Data'!F378</f>
        <v>-0.00390000000000001</v>
      </c>
      <c r="G378" s="14" t="n">
        <f aca="false">'Historical Data'!G378</f>
        <v>-5.13000000000002E-005</v>
      </c>
      <c r="H378" s="31" t="n">
        <f aca="false">$B$3 * (1 + E378)</f>
        <v>4719.35752147239</v>
      </c>
      <c r="I378" s="34" t="n">
        <f aca="false">$B$6 +F378</f>
        <v>0.2051</v>
      </c>
      <c r="J378" s="35" t="n">
        <f aca="false">$B$5 + G378</f>
        <v>0.0015487</v>
      </c>
      <c r="K378" s="10" t="n">
        <f aca="false">(LN(H378/$B$4) + ((J378 - $B$8) + 0.5*I378^2)*$B$7) / (I378 * SQRT($B$7))</f>
        <v>0.0893624427541224</v>
      </c>
      <c r="L378" s="10" t="n">
        <f aca="false">K378 - I378*SQRT($B$7)</f>
        <v>-0.0131875572458776</v>
      </c>
      <c r="M378" s="36" t="n">
        <f aca="false">($B$3*EXP(-$B$8*$B$7)*_xlfn.NORM.DIST(K378, 0, 1, 1) - $B$4*EXP(-J378*$B$7)*_xlfn.NORM.DIST(L378, 0, 1, 1)) * $B$2</f>
        <v>19206.7686564414</v>
      </c>
      <c r="N378" s="37" t="n">
        <f aca="false">$B$18 + $B$17*H378</f>
        <v>-961.332787436404</v>
      </c>
      <c r="O378" s="37" t="n">
        <f aca="false">M378-$B$13</f>
        <v>-382.119943990481</v>
      </c>
      <c r="P378" s="37" t="n">
        <f aca="false">N378-$B$19</f>
        <v>-961.332787436404</v>
      </c>
      <c r="Q378" s="38" t="n">
        <f aca="false">O378+P378</f>
        <v>-1343.45273142689</v>
      </c>
    </row>
    <row r="379" customFormat="false" ht="13.8" hidden="false" customHeight="false" outlineLevel="0" collapsed="false">
      <c r="D379" s="33" t="n">
        <f aca="false">'Historical Data'!A379</f>
        <v>43965</v>
      </c>
      <c r="E379" s="13" t="n">
        <f aca="false">'Historical Data'!E379</f>
        <v>0.0115248226950355</v>
      </c>
      <c r="F379" s="13" t="n">
        <f aca="false">'Historical Data'!F379</f>
        <v>-0.0161</v>
      </c>
      <c r="G379" s="14" t="n">
        <f aca="false">'Historical Data'!G379</f>
        <v>-6.74999999999999E-005</v>
      </c>
      <c r="H379" s="31" t="n">
        <f aca="false">$B$3 * (1 + E379)</f>
        <v>4755.07703900709</v>
      </c>
      <c r="I379" s="34" t="n">
        <f aca="false">$B$6 +F379</f>
        <v>0.1929</v>
      </c>
      <c r="J379" s="35" t="n">
        <f aca="false">$B$5 + G379</f>
        <v>0.0015325</v>
      </c>
      <c r="K379" s="10" t="n">
        <f aca="false">(LN(H379/$B$4) + ((J379 - $B$8) + 0.5*I379^2)*$B$7) / (I379 * SQRT($B$7))</f>
        <v>0.166856859036511</v>
      </c>
      <c r="L379" s="10" t="n">
        <f aca="false">K379 - I379*SQRT($B$7)</f>
        <v>0.0704068590365114</v>
      </c>
      <c r="M379" s="36" t="n">
        <f aca="false">($B$3*EXP(-$B$8*$B$7)*_xlfn.NORM.DIST(K379, 0, 1, 1) - $B$4*EXP(-J379*$B$7)*_xlfn.NORM.DIST(L379, 0, 1, 1)) * $B$2</f>
        <v>17950.229415025</v>
      </c>
      <c r="N379" s="37" t="n">
        <f aca="false">$B$18 + $B$17*H379</f>
        <v>-2821.73118431101</v>
      </c>
      <c r="O379" s="37" t="n">
        <f aca="false">M379-$B$13</f>
        <v>-1638.65918540687</v>
      </c>
      <c r="P379" s="37" t="n">
        <f aca="false">N379-$B$19</f>
        <v>-2821.73118431101</v>
      </c>
      <c r="Q379" s="38" t="n">
        <f aca="false">O379+P379</f>
        <v>-4460.39036971788</v>
      </c>
    </row>
    <row r="380" customFormat="false" ht="13.8" hidden="false" customHeight="false" outlineLevel="0" collapsed="false">
      <c r="D380" s="33" t="n">
        <f aca="false">'Historical Data'!A380</f>
        <v>43964</v>
      </c>
      <c r="E380" s="13" t="n">
        <f aca="false">'Historical Data'!E380</f>
        <v>-0.0174626844870598</v>
      </c>
      <c r="F380" s="13" t="n">
        <f aca="false">'Historical Data'!F380</f>
        <v>0.0225</v>
      </c>
      <c r="G380" s="14" t="n">
        <f aca="false">'Historical Data'!G380</f>
        <v>-0.000316200000000001</v>
      </c>
      <c r="H380" s="31" t="n">
        <f aca="false">$B$3 * (1 + E380)</f>
        <v>4618.80966649478</v>
      </c>
      <c r="I380" s="34" t="n">
        <f aca="false">$B$6 +F380</f>
        <v>0.2315</v>
      </c>
      <c r="J380" s="35" t="n">
        <f aca="false">$B$5 + G380</f>
        <v>0.0012838</v>
      </c>
      <c r="K380" s="10" t="n">
        <f aca="false">(LN(H380/$B$4) + ((J380 - $B$8) + 0.5*I380^2)*$B$7) / (I380 * SQRT($B$7))</f>
        <v>-0.0950062595603147</v>
      </c>
      <c r="L380" s="10" t="n">
        <f aca="false">K380 - I380*SQRT($B$7)</f>
        <v>-0.210756259560315</v>
      </c>
      <c r="M380" s="36" t="n">
        <f aca="false">($B$3*EXP(-$B$8*$B$7)*_xlfn.NORM.DIST(K380, 0, 1, 1) - $B$4*EXP(-J380*$B$7)*_xlfn.NORM.DIST(L380, 0, 1, 1)) * $B$2</f>
        <v>21428.2360962881</v>
      </c>
      <c r="N380" s="37" t="n">
        <f aca="false">$B$18 + $B$17*H380</f>
        <v>4275.55396580169</v>
      </c>
      <c r="O380" s="37" t="n">
        <f aca="false">M380-$B$13</f>
        <v>1839.34749585624</v>
      </c>
      <c r="P380" s="37" t="n">
        <f aca="false">N380-$B$19</f>
        <v>4275.55396580169</v>
      </c>
      <c r="Q380" s="38" t="n">
        <f aca="false">O380+P380</f>
        <v>6114.90146165793</v>
      </c>
    </row>
    <row r="381" customFormat="false" ht="13.8" hidden="false" customHeight="false" outlineLevel="0" collapsed="false">
      <c r="D381" s="33" t="n">
        <f aca="false">'Historical Data'!A381</f>
        <v>43963</v>
      </c>
      <c r="E381" s="13" t="n">
        <f aca="false">'Historical Data'!E381</f>
        <v>-0.0205438313904285</v>
      </c>
      <c r="F381" s="13" t="n">
        <f aca="false">'Historical Data'!F381</f>
        <v>0.0387</v>
      </c>
      <c r="G381" s="14" t="n">
        <f aca="false">'Historical Data'!G381</f>
        <v>-9.49999999999987E-005</v>
      </c>
      <c r="H381" s="31" t="n">
        <f aca="false">$B$3 * (1 + E381)</f>
        <v>4604.32550301674</v>
      </c>
      <c r="I381" s="34" t="n">
        <f aca="false">$B$6 +F381</f>
        <v>0.2477</v>
      </c>
      <c r="J381" s="35" t="n">
        <f aca="false">$B$5 + G381</f>
        <v>0.001505</v>
      </c>
      <c r="K381" s="10" t="n">
        <f aca="false">(LN(H381/$B$4) + ((J381 - $B$8) + 0.5*I381^2)*$B$7) / (I381 * SQRT($B$7))</f>
        <v>-0.105871054407641</v>
      </c>
      <c r="L381" s="10" t="n">
        <f aca="false">K381 - I381*SQRT($B$7)</f>
        <v>-0.229721054407641</v>
      </c>
      <c r="M381" s="36" t="n">
        <f aca="false">($B$3*EXP(-$B$8*$B$7)*_xlfn.NORM.DIST(K381, 0, 1, 1) - $B$4*EXP(-J381*$B$7)*_xlfn.NORM.DIST(L381, 0, 1, 1)) * $B$2</f>
        <v>22883.2036254369</v>
      </c>
      <c r="N381" s="37" t="n">
        <f aca="false">$B$18 + $B$17*H381</f>
        <v>5029.94026142982</v>
      </c>
      <c r="O381" s="37" t="n">
        <f aca="false">M381-$B$13</f>
        <v>3294.31502500504</v>
      </c>
      <c r="P381" s="37" t="n">
        <f aca="false">N381-$B$19</f>
        <v>5029.94026142982</v>
      </c>
      <c r="Q381" s="38" t="n">
        <f aca="false">O381+P381</f>
        <v>8324.25528643486</v>
      </c>
    </row>
    <row r="382" customFormat="false" ht="13.8" hidden="false" customHeight="false" outlineLevel="0" collapsed="false">
      <c r="D382" s="33" t="n">
        <f aca="false">'Historical Data'!A382</f>
        <v>43962</v>
      </c>
      <c r="E382" s="13" t="n">
        <f aca="false">'Historical Data'!E382</f>
        <v>0.0170519819935513</v>
      </c>
      <c r="F382" s="13" t="n">
        <f aca="false">'Historical Data'!F382</f>
        <v>-0.0362</v>
      </c>
      <c r="G382" s="14" t="n">
        <f aca="false">'Historical Data'!G382</f>
        <v>-1.13000000000005E-005</v>
      </c>
      <c r="H382" s="31" t="n">
        <f aca="false">$B$3 * (1 + E382)</f>
        <v>4781.05966215349</v>
      </c>
      <c r="I382" s="34" t="n">
        <f aca="false">$B$6 +F382</f>
        <v>0.1728</v>
      </c>
      <c r="J382" s="35" t="n">
        <f aca="false">$B$5 + G382</f>
        <v>0.0015887</v>
      </c>
      <c r="K382" s="10" t="n">
        <f aca="false">(LN(H382/$B$4) + ((J382 - $B$8) + 0.5*I382^2)*$B$7) / (I382 * SQRT($B$7))</f>
        <v>0.238864396198299</v>
      </c>
      <c r="L382" s="10" t="n">
        <f aca="false">K382 - I382*SQRT($B$7)</f>
        <v>0.152464396198299</v>
      </c>
      <c r="M382" s="36" t="n">
        <f aca="false">($B$3*EXP(-$B$8*$B$7)*_xlfn.NORM.DIST(K382, 0, 1, 1) - $B$4*EXP(-J382*$B$7)*_xlfn.NORM.DIST(L382, 0, 1, 1)) * $B$2</f>
        <v>15890.6328521278</v>
      </c>
      <c r="N382" s="37" t="n">
        <f aca="false">$B$18 + $B$17*H382</f>
        <v>-4174.9977955184</v>
      </c>
      <c r="O382" s="37" t="n">
        <f aca="false">M382-$B$13</f>
        <v>-3698.25574830411</v>
      </c>
      <c r="P382" s="37" t="n">
        <f aca="false">N382-$B$19</f>
        <v>-4174.9977955184</v>
      </c>
      <c r="Q382" s="38" t="n">
        <f aca="false">O382+P382</f>
        <v>-7873.25354382251</v>
      </c>
    </row>
    <row r="383" customFormat="false" ht="13.8" hidden="false" customHeight="false" outlineLevel="0" collapsed="false">
      <c r="D383" s="33" t="n">
        <f aca="false">'Historical Data'!A383</f>
        <v>43958</v>
      </c>
      <c r="E383" s="13" t="n">
        <f aca="false">'Historical Data'!E383</f>
        <v>0.0115046236158993</v>
      </c>
      <c r="F383" s="13" t="n">
        <f aca="false">'Historical Data'!F383</f>
        <v>-0.0167</v>
      </c>
      <c r="G383" s="14" t="n">
        <f aca="false">'Historical Data'!G383</f>
        <v>-0.00013</v>
      </c>
      <c r="H383" s="31" t="n">
        <f aca="false">$B$3 * (1 + E383)</f>
        <v>4754.98208515598</v>
      </c>
      <c r="I383" s="34" t="n">
        <f aca="false">$B$6 +F383</f>
        <v>0.1923</v>
      </c>
      <c r="J383" s="35" t="n">
        <f aca="false">$B$5 + G383</f>
        <v>0.00147</v>
      </c>
      <c r="K383" s="10" t="n">
        <f aca="false">(LN(H383/$B$4) + ((J383 - $B$8) + 0.5*I383^2)*$B$7) / (I383 * SQRT($B$7))</f>
        <v>0.166706811378611</v>
      </c>
      <c r="L383" s="10" t="n">
        <f aca="false">K383 - I383*SQRT($B$7)</f>
        <v>0.0705568113786114</v>
      </c>
      <c r="M383" s="36" t="n">
        <f aca="false">($B$3*EXP(-$B$8*$B$7)*_xlfn.NORM.DIST(K383, 0, 1, 1) - $B$4*EXP(-J383*$B$7)*_xlfn.NORM.DIST(L383, 0, 1, 1)) * $B$2</f>
        <v>17890.5464789882</v>
      </c>
      <c r="N383" s="37" t="n">
        <f aca="false">$B$18 + $B$17*H383</f>
        <v>-2816.78565299994</v>
      </c>
      <c r="O383" s="37" t="n">
        <f aca="false">M383-$B$13</f>
        <v>-1698.34212144369</v>
      </c>
      <c r="P383" s="37" t="n">
        <f aca="false">N383-$B$19</f>
        <v>-2816.78565299994</v>
      </c>
      <c r="Q383" s="38" t="n">
        <f aca="false">O383+P383</f>
        <v>-4515.12777444363</v>
      </c>
    </row>
    <row r="384" customFormat="false" ht="13.8" hidden="false" customHeight="false" outlineLevel="0" collapsed="false">
      <c r="D384" s="33" t="n">
        <f aca="false">'Historical Data'!A384</f>
        <v>43957</v>
      </c>
      <c r="E384" s="13" t="n">
        <f aca="false">'Historical Data'!E384</f>
        <v>-0.00697940343880299</v>
      </c>
      <c r="F384" s="13" t="n">
        <f aca="false">'Historical Data'!F384</f>
        <v>0.00159999999999999</v>
      </c>
      <c r="G384" s="14" t="n">
        <f aca="false">'Historical Data'!G384</f>
        <v>-0.0002637</v>
      </c>
      <c r="H384" s="31" t="n">
        <f aca="false">$B$3 * (1 + E384)</f>
        <v>4668.09052237453</v>
      </c>
      <c r="I384" s="34" t="n">
        <f aca="false">$B$6 +F384</f>
        <v>0.2106</v>
      </c>
      <c r="J384" s="35" t="n">
        <f aca="false">$B$5 + G384</f>
        <v>0.0013363</v>
      </c>
      <c r="K384" s="10" t="n">
        <f aca="false">(LN(H384/$B$4) + ((J384 - $B$8) + 0.5*I384^2)*$B$7) / (I384 * SQRT($B$7))</f>
        <v>-0.0144895859316284</v>
      </c>
      <c r="L384" s="10" t="n">
        <f aca="false">K384 - I384*SQRT($B$7)</f>
        <v>-0.119789585931628</v>
      </c>
      <c r="M384" s="36" t="n">
        <f aca="false">($B$3*EXP(-$B$8*$B$7)*_xlfn.NORM.DIST(K384, 0, 1, 1) - $B$4*EXP(-J384*$B$7)*_xlfn.NORM.DIST(L384, 0, 1, 1)) * $B$2</f>
        <v>19680.2978359285</v>
      </c>
      <c r="N384" s="37" t="n">
        <f aca="false">$B$18 + $B$17*H384</f>
        <v>1708.83325950356</v>
      </c>
      <c r="O384" s="37" t="n">
        <f aca="false">M384-$B$13</f>
        <v>91.409235496576</v>
      </c>
      <c r="P384" s="37" t="n">
        <f aca="false">N384-$B$19</f>
        <v>1708.83325950356</v>
      </c>
      <c r="Q384" s="38" t="n">
        <f aca="false">O384+P384</f>
        <v>1800.24249500014</v>
      </c>
    </row>
    <row r="385" customFormat="false" ht="13.8" hidden="false" customHeight="false" outlineLevel="0" collapsed="false">
      <c r="D385" s="33" t="n">
        <f aca="false">'Historical Data'!A385</f>
        <v>43956</v>
      </c>
      <c r="E385" s="13" t="n">
        <f aca="false">'Historical Data'!E385</f>
        <v>0.00904057353117072</v>
      </c>
      <c r="F385" s="13" t="n">
        <f aca="false">'Historical Data'!F385</f>
        <v>-0.0148</v>
      </c>
      <c r="G385" s="14" t="n">
        <f aca="false">'Historical Data'!G385</f>
        <v>-0.0002688</v>
      </c>
      <c r="H385" s="31" t="n">
        <f aca="false">$B$3 * (1 + E385)</f>
        <v>4743.39883211268</v>
      </c>
      <c r="I385" s="34" t="n">
        <f aca="false">$B$6 +F385</f>
        <v>0.1942</v>
      </c>
      <c r="J385" s="35" t="n">
        <f aca="false">$B$5 + G385</f>
        <v>0.0013312</v>
      </c>
      <c r="K385" s="10" t="n">
        <f aca="false">(LN(H385/$B$4) + ((J385 - $B$8) + 0.5*I385^2)*$B$7) / (I385 * SQRT($B$7))</f>
        <v>0.140545388151781</v>
      </c>
      <c r="L385" s="10" t="n">
        <f aca="false">K385 - I385*SQRT($B$7)</f>
        <v>0.0434453881517809</v>
      </c>
      <c r="M385" s="36" t="n">
        <f aca="false">($B$3*EXP(-$B$8*$B$7)*_xlfn.NORM.DIST(K385, 0, 1, 1) - $B$4*EXP(-J385*$B$7)*_xlfn.NORM.DIST(L385, 0, 1, 1)) * $B$2</f>
        <v>18109.7171891048</v>
      </c>
      <c r="N385" s="37" t="n">
        <f aca="false">$B$18 + $B$17*H385</f>
        <v>-2213.48899952709</v>
      </c>
      <c r="O385" s="37" t="n">
        <f aca="false">M385-$B$13</f>
        <v>-1479.17141132707</v>
      </c>
      <c r="P385" s="37" t="n">
        <f aca="false">N385-$B$19</f>
        <v>-2213.48899952709</v>
      </c>
      <c r="Q385" s="38" t="n">
        <f aca="false">O385+P385</f>
        <v>-3692.66041085416</v>
      </c>
    </row>
    <row r="386" customFormat="false" ht="13.8" hidden="false" customHeight="false" outlineLevel="0" collapsed="false">
      <c r="D386" s="33" t="n">
        <f aca="false">'Historical Data'!A386</f>
        <v>43955</v>
      </c>
      <c r="E386" s="13" t="n">
        <f aca="false">'Historical Data'!E386</f>
        <v>0.00424981718367468</v>
      </c>
      <c r="F386" s="13" t="n">
        <f aca="false">'Historical Data'!F386</f>
        <v>-0.00970000000000004</v>
      </c>
      <c r="G386" s="14" t="n">
        <f aca="false">'Historical Data'!G386</f>
        <v>-0.0004</v>
      </c>
      <c r="H386" s="31" t="n">
        <f aca="false">$B$3 * (1 + E386)</f>
        <v>4720.87796559874</v>
      </c>
      <c r="I386" s="34" t="n">
        <f aca="false">$B$6 +F386</f>
        <v>0.1993</v>
      </c>
      <c r="J386" s="35" t="n">
        <f aca="false">$B$5 + G386</f>
        <v>0.0012</v>
      </c>
      <c r="K386" s="10" t="n">
        <f aca="false">(LN(H386/$B$4) + ((J386 - $B$8) + 0.5*I386^2)*$B$7) / (I386 * SQRT($B$7))</f>
        <v>0.0913785596045538</v>
      </c>
      <c r="L386" s="10" t="n">
        <f aca="false">K386 - I386*SQRT($B$7)</f>
        <v>-0.00827144039544613</v>
      </c>
      <c r="M386" s="36" t="n">
        <f aca="false">($B$3*EXP(-$B$8*$B$7)*_xlfn.NORM.DIST(K386, 0, 1, 1) - $B$4*EXP(-J386*$B$7)*_xlfn.NORM.DIST(L386, 0, 1, 1)) * $B$2</f>
        <v>18641.0515518074</v>
      </c>
      <c r="N386" s="37" t="n">
        <f aca="false">$B$18 + $B$17*H386</f>
        <v>-1040.52287762839</v>
      </c>
      <c r="O386" s="37" t="n">
        <f aca="false">M386-$B$13</f>
        <v>-947.837048624526</v>
      </c>
      <c r="P386" s="37" t="n">
        <f aca="false">N386-$B$19</f>
        <v>-1040.52287762839</v>
      </c>
      <c r="Q386" s="38" t="n">
        <f aca="false">O386+P386</f>
        <v>-1988.35992625292</v>
      </c>
    </row>
    <row r="387" customFormat="false" ht="13.8" hidden="false" customHeight="false" outlineLevel="0" collapsed="false">
      <c r="D387" s="33" t="n">
        <f aca="false">'Historical Data'!A387</f>
        <v>43952</v>
      </c>
      <c r="E387" s="13" t="n">
        <f aca="false">'Historical Data'!E387</f>
        <v>-0.0280590434791566</v>
      </c>
      <c r="F387" s="13" t="n">
        <f aca="false">'Historical Data'!F387</f>
        <v>0.0292</v>
      </c>
      <c r="G387" s="14" t="n">
        <f aca="false">'Historical Data'!G387</f>
        <v>-0.0001525</v>
      </c>
      <c r="H387" s="31" t="n">
        <f aca="false">$B$3 * (1 + E387)</f>
        <v>4568.99724250883</v>
      </c>
      <c r="I387" s="34" t="n">
        <f aca="false">$B$6 +F387</f>
        <v>0.2382</v>
      </c>
      <c r="J387" s="35" t="n">
        <f aca="false">$B$5 + G387</f>
        <v>0.0014475</v>
      </c>
      <c r="K387" s="10" t="n">
        <f aca="false">(LN(H387/$B$4) + ((J387 - $B$8) + 0.5*I387^2)*$B$7) / (I387 * SQRT($B$7))</f>
        <v>-0.179730820208471</v>
      </c>
      <c r="L387" s="10" t="n">
        <f aca="false">K387 - I387*SQRT($B$7)</f>
        <v>-0.298830820208471</v>
      </c>
      <c r="M387" s="36" t="n">
        <f aca="false">($B$3*EXP(-$B$8*$B$7)*_xlfn.NORM.DIST(K387, 0, 1, 1) - $B$4*EXP(-J387*$B$7)*_xlfn.NORM.DIST(L387, 0, 1, 1)) * $B$2</f>
        <v>21686.5665155974</v>
      </c>
      <c r="N387" s="37" t="n">
        <f aca="false">$B$18 + $B$17*H387</f>
        <v>6869.96061303228</v>
      </c>
      <c r="O387" s="37" t="n">
        <f aca="false">M387-$B$13</f>
        <v>2097.67791516556</v>
      </c>
      <c r="P387" s="37" t="n">
        <f aca="false">N387-$B$19</f>
        <v>6869.96061303228</v>
      </c>
      <c r="Q387" s="38" t="n">
        <f aca="false">O387+P387</f>
        <v>8967.63852819784</v>
      </c>
    </row>
    <row r="388" customFormat="false" ht="13.8" hidden="false" customHeight="false" outlineLevel="0" collapsed="false">
      <c r="D388" s="33" t="n">
        <f aca="false">'Historical Data'!A388</f>
        <v>43951</v>
      </c>
      <c r="E388" s="13" t="n">
        <f aca="false">'Historical Data'!E388</f>
        <v>-0.00921241975703446</v>
      </c>
      <c r="F388" s="13" t="n">
        <f aca="false">'Historical Data'!F388</f>
        <v>0.0172</v>
      </c>
      <c r="G388" s="14" t="n">
        <f aca="false">'Historical Data'!G388</f>
        <v>-0.001305</v>
      </c>
      <c r="H388" s="31" t="n">
        <f aca="false">$B$3 * (1 + E388)</f>
        <v>4657.59333596416</v>
      </c>
      <c r="I388" s="34" t="n">
        <f aca="false">$B$6 +F388</f>
        <v>0.2262</v>
      </c>
      <c r="J388" s="35" t="n">
        <f aca="false">$B$5 + G388</f>
        <v>0.000295</v>
      </c>
      <c r="K388" s="10" t="n">
        <f aca="false">(LN(H388/$B$4) + ((J388 - $B$8) + 0.5*I388^2)*$B$7) / (I388 * SQRT($B$7))</f>
        <v>-0.0281658843966889</v>
      </c>
      <c r="L388" s="10" t="n">
        <f aca="false">K388 - I388*SQRT($B$7)</f>
        <v>-0.141265884396689</v>
      </c>
      <c r="M388" s="36" t="n">
        <f aca="false">($B$3*EXP(-$B$8*$B$7)*_xlfn.NORM.DIST(K388, 0, 1, 1) - $B$4*EXP(-J388*$B$7)*_xlfn.NORM.DIST(L388, 0, 1, 1)) * $B$2</f>
        <v>21055.4018094118</v>
      </c>
      <c r="N388" s="37" t="n">
        <f aca="false">$B$18 + $B$17*H388</f>
        <v>2255.56373397261</v>
      </c>
      <c r="O388" s="37" t="n">
        <f aca="false">M388-$B$13</f>
        <v>1466.51320897995</v>
      </c>
      <c r="P388" s="37" t="n">
        <f aca="false">N388-$B$19</f>
        <v>2255.56373397261</v>
      </c>
      <c r="Q388" s="38" t="n">
        <f aca="false">O388+P388</f>
        <v>3722.07694295256</v>
      </c>
    </row>
    <row r="389" customFormat="false" ht="13.8" hidden="false" customHeight="false" outlineLevel="0" collapsed="false">
      <c r="D389" s="33" t="n">
        <f aca="false">'Historical Data'!A389</f>
        <v>43950</v>
      </c>
      <c r="E389" s="13" t="n">
        <f aca="false">'Historical Data'!E389</f>
        <v>0.0265838743587148</v>
      </c>
      <c r="F389" s="13" t="n">
        <f aca="false">'Historical Data'!F389</f>
        <v>-0.0204</v>
      </c>
      <c r="G389" s="14" t="n">
        <f aca="false">'Historical Data'!G389</f>
        <v>-0.000735</v>
      </c>
      <c r="H389" s="31" t="n">
        <f aca="false">$B$3 * (1 + E389)</f>
        <v>4825.86813497288</v>
      </c>
      <c r="I389" s="34" t="n">
        <f aca="false">$B$6 +F389</f>
        <v>0.1886</v>
      </c>
      <c r="J389" s="35" t="n">
        <f aca="false">$B$5 + G389</f>
        <v>0.000865</v>
      </c>
      <c r="K389" s="10" t="n">
        <f aca="false">(LN(H389/$B$4) + ((J389 - $B$8) + 0.5*I389^2)*$B$7) / (I389 * SQRT($B$7))</f>
        <v>0.323426916301688</v>
      </c>
      <c r="L389" s="10" t="n">
        <f aca="false">K389 - I389*SQRT($B$7)</f>
        <v>0.229126916301688</v>
      </c>
      <c r="M389" s="36" t="n">
        <f aca="false">($B$3*EXP(-$B$8*$B$7)*_xlfn.NORM.DIST(K389, 0, 1, 1) - $B$4*EXP(-J389*$B$7)*_xlfn.NORM.DIST(L389, 0, 1, 1)) * $B$2</f>
        <v>16965.8430962672</v>
      </c>
      <c r="N389" s="37" t="n">
        <f aca="false">$B$18 + $B$17*H389</f>
        <v>-6508.78102533452</v>
      </c>
      <c r="O389" s="37" t="n">
        <f aca="false">M389-$B$13</f>
        <v>-2623.04550416466</v>
      </c>
      <c r="P389" s="37" t="n">
        <f aca="false">N389-$B$19</f>
        <v>-6508.78102533452</v>
      </c>
      <c r="Q389" s="38" t="n">
        <f aca="false">O389+P389</f>
        <v>-9131.82652949918</v>
      </c>
    </row>
    <row r="390" customFormat="false" ht="13.8" hidden="false" customHeight="false" outlineLevel="0" collapsed="false">
      <c r="D390" s="33" t="n">
        <f aca="false">'Historical Data'!A390</f>
        <v>43949</v>
      </c>
      <c r="E390" s="13" t="n">
        <f aca="false">'Historical Data'!E390</f>
        <v>-0.00524235012923491</v>
      </c>
      <c r="F390" s="13" t="n">
        <f aca="false">'Historical Data'!F390</f>
        <v>0.000400000000000011</v>
      </c>
      <c r="G390" s="14" t="n">
        <f aca="false">'Historical Data'!G390</f>
        <v>-0.0008062</v>
      </c>
      <c r="H390" s="31" t="n">
        <f aca="false">$B$3 * (1 + E390)</f>
        <v>4676.25623627748</v>
      </c>
      <c r="I390" s="34" t="n">
        <f aca="false">$B$6 +F390</f>
        <v>0.2094</v>
      </c>
      <c r="J390" s="35" t="n">
        <f aca="false">$B$5 + G390</f>
        <v>0.0007938</v>
      </c>
      <c r="K390" s="10" t="n">
        <f aca="false">(LN(H390/$B$4) + ((J390 - $B$8) + 0.5*I390^2)*$B$7) / (I390 * SQRT($B$7))</f>
        <v>0.000223071059026394</v>
      </c>
      <c r="L390" s="10" t="n">
        <f aca="false">K390 - I390*SQRT($B$7)</f>
        <v>-0.104476928940974</v>
      </c>
      <c r="M390" s="36" t="n">
        <f aca="false">($B$3*EXP(-$B$8*$B$7)*_xlfn.NORM.DIST(K390, 0, 1, 1) - $B$4*EXP(-J390*$B$7)*_xlfn.NORM.DIST(L390, 0, 1, 1)) * $B$2</f>
        <v>19556.2871939652</v>
      </c>
      <c r="N390" s="37" t="n">
        <f aca="false">$B$18 + $B$17*H390</f>
        <v>1283.53409246905</v>
      </c>
      <c r="O390" s="37" t="n">
        <f aca="false">M390-$B$13</f>
        <v>-32.6014064667106</v>
      </c>
      <c r="P390" s="37" t="n">
        <f aca="false">N390-$B$19</f>
        <v>1283.53409246905</v>
      </c>
      <c r="Q390" s="38" t="n">
        <f aca="false">O390+P390</f>
        <v>1250.93268600234</v>
      </c>
    </row>
    <row r="391" customFormat="false" ht="13.8" hidden="false" customHeight="false" outlineLevel="0" collapsed="false">
      <c r="D391" s="33" t="n">
        <f aca="false">'Historical Data'!A391</f>
        <v>43948</v>
      </c>
      <c r="E391" s="13" t="n">
        <f aca="false">'Historical Data'!E391</f>
        <v>0.0147140731966977</v>
      </c>
      <c r="F391" s="13" t="n">
        <f aca="false">'Historical Data'!F391</f>
        <v>-0.0248</v>
      </c>
      <c r="G391" s="14" t="n">
        <f aca="false">'Historical Data'!G391</f>
        <v>-0.0004638</v>
      </c>
      <c r="H391" s="31" t="n">
        <f aca="false">$B$3 * (1 + E391)</f>
        <v>4770.06938669036</v>
      </c>
      <c r="I391" s="34" t="n">
        <f aca="false">$B$6 +F391</f>
        <v>0.1842</v>
      </c>
      <c r="J391" s="35" t="n">
        <f aca="false">$B$5 + G391</f>
        <v>0.0011362</v>
      </c>
      <c r="K391" s="10" t="n">
        <f aca="false">(LN(H391/$B$4) + ((J391 - $B$8) + 0.5*I391^2)*$B$7) / (I391 * SQRT($B$7))</f>
        <v>0.203388995922358</v>
      </c>
      <c r="L391" s="10" t="n">
        <f aca="false">K391 - I391*SQRT($B$7)</f>
        <v>0.111288995922358</v>
      </c>
      <c r="M391" s="36" t="n">
        <f aca="false">($B$3*EXP(-$B$8*$B$7)*_xlfn.NORM.DIST(K391, 0, 1, 1) - $B$4*EXP(-J391*$B$7)*_xlfn.NORM.DIST(L391, 0, 1, 1)) * $B$2</f>
        <v>17024.297400322</v>
      </c>
      <c r="N391" s="37" t="n">
        <f aca="false">$B$18 + $B$17*H391</f>
        <v>-3602.58550487217</v>
      </c>
      <c r="O391" s="37" t="n">
        <f aca="false">M391-$B$13</f>
        <v>-2564.59120010986</v>
      </c>
      <c r="P391" s="37" t="n">
        <f aca="false">N391-$B$19</f>
        <v>-3602.58550487217</v>
      </c>
      <c r="Q391" s="38" t="n">
        <f aca="false">O391+P391</f>
        <v>-6167.17670498203</v>
      </c>
    </row>
    <row r="392" customFormat="false" ht="13.8" hidden="false" customHeight="false" outlineLevel="0" collapsed="false">
      <c r="D392" s="33" t="n">
        <f aca="false">'Historical Data'!A392</f>
        <v>43945</v>
      </c>
      <c r="E392" s="13" t="n">
        <f aca="false">'Historical Data'!E392</f>
        <v>0.0139180784902422</v>
      </c>
      <c r="F392" s="13" t="n">
        <f aca="false">'Historical Data'!F392</f>
        <v>-0.0305</v>
      </c>
      <c r="G392" s="14" t="n">
        <f aca="false">'Historical Data'!G392</f>
        <v>-0.0010425</v>
      </c>
      <c r="H392" s="31" t="n">
        <f aca="false">$B$3 * (1 + E392)</f>
        <v>4766.32749517478</v>
      </c>
      <c r="I392" s="34" t="n">
        <f aca="false">$B$6 +F392</f>
        <v>0.1785</v>
      </c>
      <c r="J392" s="35" t="n">
        <f aca="false">$B$5 + G392</f>
        <v>0.0005575</v>
      </c>
      <c r="K392" s="10" t="n">
        <f aca="false">(LN(H392/$B$4) + ((J392 - $B$8) + 0.5*I392^2)*$B$7) / (I392 * SQRT($B$7))</f>
        <v>0.196574428142516</v>
      </c>
      <c r="L392" s="10" t="n">
        <f aca="false">K392 - I392*SQRT($B$7)</f>
        <v>0.107324428142516</v>
      </c>
      <c r="M392" s="36" t="n">
        <f aca="false">($B$3*EXP(-$B$8*$B$7)*_xlfn.NORM.DIST(K392, 0, 1, 1) - $B$4*EXP(-J392*$B$7)*_xlfn.NORM.DIST(L392, 0, 1, 1)) * $B$2</f>
        <v>16473.8539425921</v>
      </c>
      <c r="N392" s="37" t="n">
        <f aca="false">$B$18 + $B$17*H392</f>
        <v>-3407.69460327769</v>
      </c>
      <c r="O392" s="37" t="n">
        <f aca="false">M392-$B$13</f>
        <v>-3115.03465783976</v>
      </c>
      <c r="P392" s="37" t="n">
        <f aca="false">N392-$B$19</f>
        <v>-3407.69460327769</v>
      </c>
      <c r="Q392" s="38" t="n">
        <f aca="false">O392+P392</f>
        <v>-6522.72926111745</v>
      </c>
    </row>
    <row r="393" customFormat="false" ht="13.8" hidden="false" customHeight="false" outlineLevel="0" collapsed="false">
      <c r="D393" s="33" t="n">
        <f aca="false">'Historical Data'!A393</f>
        <v>43944</v>
      </c>
      <c r="E393" s="13" t="n">
        <f aca="false">'Historical Data'!E393</f>
        <v>-0.000539418642451106</v>
      </c>
      <c r="F393" s="13" t="n">
        <f aca="false">'Historical Data'!F393</f>
        <v>-0.000599999999999989</v>
      </c>
      <c r="G393" s="14" t="n">
        <f aca="false">'Historical Data'!G393</f>
        <v>-0.000288699999999999</v>
      </c>
      <c r="H393" s="31" t="n">
        <f aca="false">$B$3 * (1 + E393)</f>
        <v>4698.3642469037</v>
      </c>
      <c r="I393" s="34" t="n">
        <f aca="false">$B$6 +F393</f>
        <v>0.2084</v>
      </c>
      <c r="J393" s="35" t="n">
        <f aca="false">$B$5 + G393</f>
        <v>0.0013113</v>
      </c>
      <c r="K393" s="10" t="n">
        <f aca="false">(LN(H393/$B$4) + ((J393 - $B$8) + 0.5*I393^2)*$B$7) / (I393 * SQRT($B$7))</f>
        <v>0.0462291825237344</v>
      </c>
      <c r="L393" s="10" t="n">
        <f aca="false">K393 - I393*SQRT($B$7)</f>
        <v>-0.0579708174762656</v>
      </c>
      <c r="M393" s="36" t="n">
        <f aca="false">($B$3*EXP(-$B$8*$B$7)*_xlfn.NORM.DIST(K393, 0, 1, 1) - $B$4*EXP(-J393*$B$7)*_xlfn.NORM.DIST(L393, 0, 1, 1)) * $B$2</f>
        <v>19516.186463777</v>
      </c>
      <c r="N393" s="37" t="n">
        <f aca="false">$B$18 + $B$17*H393</f>
        <v>132.070960662881</v>
      </c>
      <c r="O393" s="37" t="n">
        <f aca="false">M393-$B$13</f>
        <v>-72.7021366548797</v>
      </c>
      <c r="P393" s="37" t="n">
        <f aca="false">N393-$B$19</f>
        <v>132.070960662881</v>
      </c>
      <c r="Q393" s="38" t="n">
        <f aca="false">O393+P393</f>
        <v>59.368824008001</v>
      </c>
    </row>
    <row r="394" customFormat="false" ht="13.8" hidden="false" customHeight="false" outlineLevel="0" collapsed="false">
      <c r="D394" s="33" t="n">
        <f aca="false">'Historical Data'!A394</f>
        <v>43943</v>
      </c>
      <c r="E394" s="13" t="n">
        <f aca="false">'Historical Data'!E394</f>
        <v>0.0229302481948139</v>
      </c>
      <c r="F394" s="13" t="n">
        <f aca="false">'Historical Data'!F394</f>
        <v>-0.0236</v>
      </c>
      <c r="G394" s="14" t="n">
        <f aca="false">'Historical Data'!G394</f>
        <v>-0.0002275</v>
      </c>
      <c r="H394" s="31" t="n">
        <f aca="false">$B$3 * (1 + E394)</f>
        <v>4808.692803739</v>
      </c>
      <c r="I394" s="34" t="n">
        <f aca="false">$B$6 +F394</f>
        <v>0.1854</v>
      </c>
      <c r="J394" s="35" t="n">
        <f aca="false">$B$5 + G394</f>
        <v>0.0013725</v>
      </c>
      <c r="K394" s="10" t="n">
        <f aca="false">(LN(H394/$B$4) + ((J394 - $B$8) + 0.5*I394^2)*$B$7) / (I394 * SQRT($B$7))</f>
        <v>0.290302816203898</v>
      </c>
      <c r="L394" s="10" t="n">
        <f aca="false">K394 - I394*SQRT($B$7)</f>
        <v>0.197602816203898</v>
      </c>
      <c r="M394" s="36" t="n">
        <f aca="false">($B$3*EXP(-$B$8*$B$7)*_xlfn.NORM.DIST(K394, 0, 1, 1) - $B$4*EXP(-J394*$B$7)*_xlfn.NORM.DIST(L394, 0, 1, 1)) * $B$2</f>
        <v>16854.0100046598</v>
      </c>
      <c r="N394" s="37" t="n">
        <f aca="false">$B$18 + $B$17*H394</f>
        <v>-5614.22922568431</v>
      </c>
      <c r="O394" s="37" t="n">
        <f aca="false">M394-$B$13</f>
        <v>-2734.87859577213</v>
      </c>
      <c r="P394" s="37" t="n">
        <f aca="false">N394-$B$19</f>
        <v>-5614.22922568431</v>
      </c>
      <c r="Q394" s="38" t="n">
        <f aca="false">O394+P394</f>
        <v>-8349.10782145643</v>
      </c>
    </row>
    <row r="395" customFormat="false" ht="13.8" hidden="false" customHeight="false" outlineLevel="0" collapsed="false">
      <c r="D395" s="33" t="n">
        <f aca="false">'Historical Data'!A395</f>
        <v>43942</v>
      </c>
      <c r="E395" s="13" t="n">
        <f aca="false">'Historical Data'!E395</f>
        <v>-0.0306748466257668</v>
      </c>
      <c r="F395" s="13" t="n">
        <f aca="false">'Historical Data'!F395</f>
        <v>0.0231</v>
      </c>
      <c r="G395" s="14" t="n">
        <f aca="false">'Historical Data'!G395</f>
        <v>-0.0005463</v>
      </c>
      <c r="H395" s="31" t="n">
        <f aca="false">$B$3 * (1 + E395)</f>
        <v>4556.70061349693</v>
      </c>
      <c r="I395" s="34" t="n">
        <f aca="false">$B$6 +F395</f>
        <v>0.2321</v>
      </c>
      <c r="J395" s="35" t="n">
        <f aca="false">$B$5 + G395</f>
        <v>0.0010537</v>
      </c>
      <c r="K395" s="10" t="n">
        <f aca="false">(LN(H395/$B$4) + ((J395 - $B$8) + 0.5*I395^2)*$B$7) / (I395 * SQRT($B$7))</f>
        <v>-0.211615179058987</v>
      </c>
      <c r="L395" s="10" t="n">
        <f aca="false">K395 - I395*SQRT($B$7)</f>
        <v>-0.327665179058987</v>
      </c>
      <c r="M395" s="36" t="n">
        <f aca="false">($B$3*EXP(-$B$8*$B$7)*_xlfn.NORM.DIST(K395, 0, 1, 1) - $B$4*EXP(-J395*$B$7)*_xlfn.NORM.DIST(L395, 0, 1, 1)) * $B$2</f>
        <v>20952.1292965644</v>
      </c>
      <c r="N395" s="37" t="n">
        <f aca="false">$B$18 + $B$17*H395</f>
        <v>7510.4124018471</v>
      </c>
      <c r="O395" s="37" t="n">
        <f aca="false">M395-$B$13</f>
        <v>1363.24069613249</v>
      </c>
      <c r="P395" s="37" t="n">
        <f aca="false">N395-$B$19</f>
        <v>7510.4124018471</v>
      </c>
      <c r="Q395" s="38" t="n">
        <f aca="false">O395+P395</f>
        <v>8873.6530979796</v>
      </c>
    </row>
    <row r="396" customFormat="false" ht="13.8" hidden="false" customHeight="false" outlineLevel="0" collapsed="false">
      <c r="D396" s="33" t="n">
        <f aca="false">'Historical Data'!A396</f>
        <v>43941</v>
      </c>
      <c r="E396" s="13" t="n">
        <f aca="false">'Historical Data'!E396</f>
        <v>-0.0178809974396081</v>
      </c>
      <c r="F396" s="13" t="n">
        <f aca="false">'Historical Data'!F396</f>
        <v>0.0369</v>
      </c>
      <c r="G396" s="14" t="n">
        <f aca="false">'Historical Data'!G396</f>
        <v>-0.000113700000000001</v>
      </c>
      <c r="H396" s="31" t="n">
        <f aca="false">$B$3 * (1 + E396)</f>
        <v>4616.84321913615</v>
      </c>
      <c r="I396" s="34" t="n">
        <f aca="false">$B$6 +F396</f>
        <v>0.2459</v>
      </c>
      <c r="J396" s="35" t="n">
        <f aca="false">$B$5 + G396</f>
        <v>0.0014863</v>
      </c>
      <c r="K396" s="10" t="n">
        <f aca="false">(LN(H396/$B$4) + ((J396 - $B$8) + 0.5*I396^2)*$B$7) / (I396 * SQRT($B$7))</f>
        <v>-0.0855052285464861</v>
      </c>
      <c r="L396" s="10" t="n">
        <f aca="false">K396 - I396*SQRT($B$7)</f>
        <v>-0.208455228546486</v>
      </c>
      <c r="M396" s="36" t="n">
        <f aca="false">($B$3*EXP(-$B$8*$B$7)*_xlfn.NORM.DIST(K396, 0, 1, 1) - $B$4*EXP(-J396*$B$7)*_xlfn.NORM.DIST(L396, 0, 1, 1)) * $B$2</f>
        <v>22790.543793555</v>
      </c>
      <c r="N396" s="37" t="n">
        <f aca="false">$B$18 + $B$17*H396</f>
        <v>4377.97347664725</v>
      </c>
      <c r="O396" s="37" t="n">
        <f aca="false">M396-$B$13</f>
        <v>3201.65519312306</v>
      </c>
      <c r="P396" s="37" t="n">
        <f aca="false">N396-$B$19</f>
        <v>4377.97347664725</v>
      </c>
      <c r="Q396" s="38" t="n">
        <f aca="false">O396+P396</f>
        <v>7579.62866977032</v>
      </c>
    </row>
    <row r="397" customFormat="false" ht="13.8" hidden="false" customHeight="false" outlineLevel="0" collapsed="false">
      <c r="D397" s="33" t="n">
        <f aca="false">'Historical Data'!A397</f>
        <v>43938</v>
      </c>
      <c r="E397" s="13" t="n">
        <f aca="false">'Historical Data'!E397</f>
        <v>0.0267935918272579</v>
      </c>
      <c r="F397" s="13" t="n">
        <f aca="false">'Historical Data'!F397</f>
        <v>-0.0193</v>
      </c>
      <c r="G397" s="14" t="n">
        <f aca="false">'Historical Data'!G397</f>
        <v>-0.000262499999999999</v>
      </c>
      <c r="H397" s="31" t="n">
        <f aca="false">$B$3 * (1 + E397)</f>
        <v>4826.85399582076</v>
      </c>
      <c r="I397" s="34" t="n">
        <f aca="false">$B$6 +F397</f>
        <v>0.1897</v>
      </c>
      <c r="J397" s="35" t="n">
        <f aca="false">$B$5 + G397</f>
        <v>0.0013375</v>
      </c>
      <c r="K397" s="10" t="n">
        <f aca="false">(LN(H397/$B$4) + ((J397 - $B$8) + 0.5*I397^2)*$B$7) / (I397 * SQRT($B$7))</f>
        <v>0.325498843744708</v>
      </c>
      <c r="L397" s="10" t="n">
        <f aca="false">K397 - I397*SQRT($B$7)</f>
        <v>0.230648843744708</v>
      </c>
      <c r="M397" s="36" t="n">
        <f aca="false">($B$3*EXP(-$B$8*$B$7)*_xlfn.NORM.DIST(K397, 0, 1, 1) - $B$4*EXP(-J397*$B$7)*_xlfn.NORM.DIST(L397, 0, 1, 1)) * $B$2</f>
        <v>17089.2905364806</v>
      </c>
      <c r="N397" s="37" t="n">
        <f aca="false">$B$18 + $B$17*H397</f>
        <v>-6560.12813379266</v>
      </c>
      <c r="O397" s="37" t="n">
        <f aca="false">M397-$B$13</f>
        <v>-2499.59806395131</v>
      </c>
      <c r="P397" s="37" t="n">
        <f aca="false">N397-$B$19</f>
        <v>-6560.12813379266</v>
      </c>
      <c r="Q397" s="38" t="n">
        <f aca="false">O397+P397</f>
        <v>-9059.72619774398</v>
      </c>
    </row>
    <row r="398" customFormat="false" ht="13.8" hidden="false" customHeight="false" outlineLevel="0" collapsed="false">
      <c r="D398" s="33" t="n">
        <f aca="false">'Historical Data'!A398</f>
        <v>43937</v>
      </c>
      <c r="E398" s="13" t="n">
        <f aca="false">'Historical Data'!E398</f>
        <v>0.00581671073810064</v>
      </c>
      <c r="F398" s="13" t="n">
        <f aca="false">'Historical Data'!F398</f>
        <v>-0.000700000000000034</v>
      </c>
      <c r="G398" s="14" t="n">
        <f aca="false">'Historical Data'!G398</f>
        <v>3.70000000000058E-006</v>
      </c>
      <c r="H398" s="31" t="n">
        <f aca="false">$B$3 * (1 + E398)</f>
        <v>4728.24377550874</v>
      </c>
      <c r="I398" s="34" t="n">
        <f aca="false">$B$6 +F398</f>
        <v>0.2083</v>
      </c>
      <c r="J398" s="35" t="n">
        <f aca="false">$B$5 + G398</f>
        <v>0.0016037</v>
      </c>
      <c r="K398" s="10" t="n">
        <f aca="false">(LN(H398/$B$4) + ((J398 - $B$8) + 0.5*I398^2)*$B$7) / (I398 * SQRT($B$7))</f>
        <v>0.10777143775744</v>
      </c>
      <c r="L398" s="10" t="n">
        <f aca="false">K398 - I398*SQRT($B$7)</f>
        <v>0.00362143775744017</v>
      </c>
      <c r="M398" s="36" t="n">
        <f aca="false">($B$3*EXP(-$B$8*$B$7)*_xlfn.NORM.DIST(K398, 0, 1, 1) - $B$4*EXP(-J398*$B$7)*_xlfn.NORM.DIST(L398, 0, 1, 1)) * $B$2</f>
        <v>19493.3264950902</v>
      </c>
      <c r="N398" s="37" t="n">
        <f aca="false">$B$18 + $B$17*H398</f>
        <v>-1424.16022477165</v>
      </c>
      <c r="O398" s="37" t="n">
        <f aca="false">M398-$B$13</f>
        <v>-95.5621053416508</v>
      </c>
      <c r="P398" s="37" t="n">
        <f aca="false">N398-$B$19</f>
        <v>-1424.16022477165</v>
      </c>
      <c r="Q398" s="38" t="n">
        <f aca="false">O398+P398</f>
        <v>-1519.7223301133</v>
      </c>
    </row>
    <row r="399" customFormat="false" ht="13.8" hidden="false" customHeight="false" outlineLevel="0" collapsed="false">
      <c r="D399" s="33" t="n">
        <f aca="false">'Historical Data'!A399</f>
        <v>43936</v>
      </c>
      <c r="E399" s="13" t="n">
        <f aca="false">'Historical Data'!E399</f>
        <v>-0.0220304561393645</v>
      </c>
      <c r="F399" s="13" t="n">
        <f aca="false">'Historical Data'!F399</f>
        <v>0.0282</v>
      </c>
      <c r="G399" s="14" t="n">
        <f aca="false">'Historical Data'!G399</f>
        <v>-0.0004125</v>
      </c>
      <c r="H399" s="31" t="n">
        <f aca="false">$B$3 * (1 + E399)</f>
        <v>4597.33702873446</v>
      </c>
      <c r="I399" s="34" t="n">
        <f aca="false">$B$6 +F399</f>
        <v>0.2372</v>
      </c>
      <c r="J399" s="35" t="n">
        <f aca="false">$B$5 + G399</f>
        <v>0.0011875</v>
      </c>
      <c r="K399" s="10" t="n">
        <f aca="false">(LN(H399/$B$4) + ((J399 - $B$8) + 0.5*I399^2)*$B$7) / (I399 * SQRT($B$7))</f>
        <v>-0.129400469468907</v>
      </c>
      <c r="L399" s="10" t="n">
        <f aca="false">K399 - I399*SQRT($B$7)</f>
        <v>-0.248000469468907</v>
      </c>
      <c r="M399" s="36" t="n">
        <f aca="false">($B$3*EXP(-$B$8*$B$7)*_xlfn.NORM.DIST(K399, 0, 1, 1) - $B$4*EXP(-J399*$B$7)*_xlfn.NORM.DIST(L399, 0, 1, 1)) * $B$2</f>
        <v>21817.7705548885</v>
      </c>
      <c r="N399" s="37" t="n">
        <f aca="false">$B$18 + $B$17*H399</f>
        <v>5393.92463884226</v>
      </c>
      <c r="O399" s="37" t="n">
        <f aca="false">M399-$B$13</f>
        <v>2228.88195445657</v>
      </c>
      <c r="P399" s="37" t="n">
        <f aca="false">N399-$B$19</f>
        <v>5393.92463884226</v>
      </c>
      <c r="Q399" s="38" t="n">
        <f aca="false">O399+P399</f>
        <v>7622.80659329884</v>
      </c>
    </row>
    <row r="400" customFormat="false" ht="13.8" hidden="false" customHeight="false" outlineLevel="0" collapsed="false">
      <c r="D400" s="33" t="n">
        <f aca="false">'Historical Data'!A400</f>
        <v>43935</v>
      </c>
      <c r="E400" s="13" t="n">
        <f aca="false">'Historical Data'!E400</f>
        <v>0.0201590066742656</v>
      </c>
      <c r="F400" s="13" t="n">
        <f aca="false">'Historical Data'!F400</f>
        <v>-0.0415</v>
      </c>
      <c r="G400" s="14" t="n">
        <f aca="false">'Historical Data'!G400</f>
        <v>-0.000427500000000001</v>
      </c>
      <c r="H400" s="31" t="n">
        <f aca="false">$B$3 * (1 + E400)</f>
        <v>4795.66547447506</v>
      </c>
      <c r="I400" s="34" t="n">
        <f aca="false">$B$6 +F400</f>
        <v>0.1675</v>
      </c>
      <c r="J400" s="35" t="n">
        <f aca="false">$B$5 + G400</f>
        <v>0.0011725</v>
      </c>
      <c r="K400" s="10" t="n">
        <f aca="false">(LN(H400/$B$4) + ((J400 - $B$8) + 0.5*I400^2)*$B$7) / (I400 * SQRT($B$7))</f>
        <v>0.278909376634115</v>
      </c>
      <c r="L400" s="10" t="n">
        <f aca="false">K400 - I400*SQRT($B$7)</f>
        <v>0.195159376634115</v>
      </c>
      <c r="M400" s="36" t="n">
        <f aca="false">($B$3*EXP(-$B$8*$B$7)*_xlfn.NORM.DIST(K400, 0, 1, 1) - $B$4*EXP(-J400*$B$7)*_xlfn.NORM.DIST(L400, 0, 1, 1)) * $B$2</f>
        <v>15238.0588414259</v>
      </c>
      <c r="N400" s="37" t="n">
        <f aca="false">$B$18 + $B$17*H400</f>
        <v>-4935.71999177156</v>
      </c>
      <c r="O400" s="37" t="n">
        <f aca="false">M400-$B$13</f>
        <v>-4350.829759006</v>
      </c>
      <c r="P400" s="37" t="n">
        <f aca="false">N400-$B$19</f>
        <v>-4935.71999177156</v>
      </c>
      <c r="Q400" s="38" t="n">
        <f aca="false">O400+P400</f>
        <v>-9286.54975077756</v>
      </c>
    </row>
    <row r="401" customFormat="false" ht="13.8" hidden="false" customHeight="false" outlineLevel="0" collapsed="false">
      <c r="D401" s="33" t="n">
        <f aca="false">'Historical Data'!A401</f>
        <v>43930</v>
      </c>
      <c r="E401" s="13" t="n">
        <f aca="false">'Historical Data'!E401</f>
        <v>0.0144873780900225</v>
      </c>
      <c r="F401" s="13" t="n">
        <f aca="false">'Historical Data'!F401</f>
        <v>-0.00980000000000003</v>
      </c>
      <c r="G401" s="14" t="n">
        <f aca="false">'Historical Data'!G401</f>
        <v>-0.000925</v>
      </c>
      <c r="H401" s="31" t="n">
        <f aca="false">$B$3 * (1 + E401)</f>
        <v>4769.00371566339</v>
      </c>
      <c r="I401" s="34" t="n">
        <f aca="false">$B$6 +F401</f>
        <v>0.1992</v>
      </c>
      <c r="J401" s="35" t="n">
        <f aca="false">$B$5 + G401</f>
        <v>0.000675</v>
      </c>
      <c r="K401" s="10" t="n">
        <f aca="false">(LN(H401/$B$4) + ((J401 - $B$8) + 0.5*I401^2)*$B$7) / (I401 * SQRT($B$7))</f>
        <v>0.191890247974159</v>
      </c>
      <c r="L401" s="10" t="n">
        <f aca="false">K401 - I401*SQRT($B$7)</f>
        <v>0.0922902479741588</v>
      </c>
      <c r="M401" s="36" t="n">
        <f aca="false">($B$3*EXP(-$B$8*$B$7)*_xlfn.NORM.DIST(K401, 0, 1, 1) - $B$4*EXP(-J401*$B$7)*_xlfn.NORM.DIST(L401, 0, 1, 1)) * $B$2</f>
        <v>18425.4071179623</v>
      </c>
      <c r="N401" s="37" t="n">
        <f aca="false">$B$18 + $B$17*H401</f>
        <v>-3547.08160092824</v>
      </c>
      <c r="O401" s="37" t="n">
        <f aca="false">M401-$B$13</f>
        <v>-1163.48148246962</v>
      </c>
      <c r="P401" s="37" t="n">
        <f aca="false">N401-$B$19</f>
        <v>-3547.08160092824</v>
      </c>
      <c r="Q401" s="38" t="n">
        <f aca="false">O401+P401</f>
        <v>-4710.56308339786</v>
      </c>
    </row>
    <row r="402" customFormat="false" ht="13.8" hidden="false" customHeight="false" outlineLevel="0" collapsed="false">
      <c r="D402" s="33" t="n">
        <f aca="false">'Historical Data'!A402</f>
        <v>43929</v>
      </c>
      <c r="E402" s="13" t="n">
        <f aca="false">'Historical Data'!E402</f>
        <v>0.034056426049387</v>
      </c>
      <c r="F402" s="13" t="n">
        <f aca="false">'Historical Data'!F402</f>
        <v>-0.0183</v>
      </c>
      <c r="G402" s="14" t="n">
        <f aca="false">'Historical Data'!G402</f>
        <v>-8.5E-005</v>
      </c>
      <c r="H402" s="31" t="n">
        <f aca="false">$B$3 * (1 + E402)</f>
        <v>4860.99585321556</v>
      </c>
      <c r="I402" s="34" t="n">
        <f aca="false">$B$6 +F402</f>
        <v>0.1907</v>
      </c>
      <c r="J402" s="35" t="n">
        <f aca="false">$B$5 + G402</f>
        <v>0.001515</v>
      </c>
      <c r="K402" s="10" t="n">
        <f aca="false">(LN(H402/$B$4) + ((J402 - $B$8) + 0.5*I402^2)*$B$7) / (I402 * SQRT($B$7))</f>
        <v>0.398677572047089</v>
      </c>
      <c r="L402" s="10" t="n">
        <f aca="false">K402 - I402*SQRT($B$7)</f>
        <v>0.303327572047089</v>
      </c>
      <c r="M402" s="36" t="n">
        <f aca="false">($B$3*EXP(-$B$8*$B$7)*_xlfn.NORM.DIST(K402, 0, 1, 1) - $B$4*EXP(-J402*$B$7)*_xlfn.NORM.DIST(L402, 0, 1, 1)) * $B$2</f>
        <v>16801.7510874223</v>
      </c>
      <c r="N402" s="37" t="n">
        <f aca="false">$B$18 + $B$17*H402</f>
        <v>-8338.3564287833</v>
      </c>
      <c r="O402" s="37" t="n">
        <f aca="false">M402-$B$13</f>
        <v>-2787.13751300957</v>
      </c>
      <c r="P402" s="37" t="n">
        <f aca="false">N402-$B$19</f>
        <v>-8338.3564287833</v>
      </c>
      <c r="Q402" s="38" t="n">
        <f aca="false">O402+P402</f>
        <v>-11125.4939417929</v>
      </c>
    </row>
    <row r="403" customFormat="false" ht="13.8" hidden="false" customHeight="false" outlineLevel="0" collapsed="false">
      <c r="D403" s="33" t="n">
        <f aca="false">'Historical Data'!A403</f>
        <v>43928</v>
      </c>
      <c r="E403" s="13" t="n">
        <f aca="false">'Historical Data'!E403</f>
        <v>-0.0016030454108602</v>
      </c>
      <c r="F403" s="13" t="n">
        <f aca="false">'Historical Data'!F403</f>
        <v>0.00330000000000003</v>
      </c>
      <c r="G403" s="14" t="n">
        <f aca="false">'Historical Data'!G403</f>
        <v>-0.000324999999999999</v>
      </c>
      <c r="H403" s="31" t="n">
        <f aca="false">$B$3 * (1 + E403)</f>
        <v>4693.36424382809</v>
      </c>
      <c r="I403" s="34" t="n">
        <f aca="false">$B$6 +F403</f>
        <v>0.2123</v>
      </c>
      <c r="J403" s="35" t="n">
        <f aca="false">$B$5 + G403</f>
        <v>0.001275</v>
      </c>
      <c r="K403" s="10" t="n">
        <f aca="false">(LN(H403/$B$4) + ((J403 - $B$8) + 0.5*I403^2)*$B$7) / (I403 * SQRT($B$7))</f>
        <v>0.0371957568256967</v>
      </c>
      <c r="L403" s="10" t="n">
        <f aca="false">K403 - I403*SQRT($B$7)</f>
        <v>-0.0689542431743033</v>
      </c>
      <c r="M403" s="36" t="n">
        <f aca="false">($B$3*EXP(-$B$8*$B$7)*_xlfn.NORM.DIST(K403, 0, 1, 1) - $B$4*EXP(-J403*$B$7)*_xlfn.NORM.DIST(L403, 0, 1, 1)) * $B$2</f>
        <v>19877.3443827332</v>
      </c>
      <c r="N403" s="37" t="n">
        <f aca="false">$B$18 + $B$17*H403</f>
        <v>392.488747583033</v>
      </c>
      <c r="O403" s="37" t="n">
        <f aca="false">M403-$B$13</f>
        <v>288.455782301346</v>
      </c>
      <c r="P403" s="37" t="n">
        <f aca="false">N403-$B$19</f>
        <v>392.488747583033</v>
      </c>
      <c r="Q403" s="38" t="n">
        <f aca="false">O403+P403</f>
        <v>680.944529884378</v>
      </c>
    </row>
    <row r="404" customFormat="false" ht="13.8" hidden="false" customHeight="false" outlineLevel="0" collapsed="false">
      <c r="D404" s="33" t="n">
        <f aca="false">'Historical Data'!A404</f>
        <v>43927</v>
      </c>
      <c r="E404" s="13" t="n">
        <f aca="false">'Historical Data'!E404</f>
        <v>0.0703313041207079</v>
      </c>
      <c r="F404" s="13" t="n">
        <f aca="false">'Historical Data'!F404</f>
        <v>-0.0175</v>
      </c>
      <c r="G404" s="14" t="n">
        <f aca="false">'Historical Data'!G404</f>
        <v>-0.00035</v>
      </c>
      <c r="H404" s="31" t="n">
        <f aca="false">$B$3 * (1 + E404)</f>
        <v>5031.52042754104</v>
      </c>
      <c r="I404" s="34" t="n">
        <f aca="false">$B$6 +F404</f>
        <v>0.1915</v>
      </c>
      <c r="J404" s="35" t="n">
        <f aca="false">$B$5 + G404</f>
        <v>0.00125</v>
      </c>
      <c r="K404" s="10" t="n">
        <f aca="false">(LN(H404/$B$4) + ((J404 - $B$8) + 0.5*I404^2)*$B$7) / (I404 * SQRT($B$7))</f>
        <v>0.756812133866173</v>
      </c>
      <c r="L404" s="10" t="n">
        <f aca="false">K404 - I404*SQRT($B$7)</f>
        <v>0.661062133866173</v>
      </c>
      <c r="M404" s="36" t="n">
        <f aca="false">($B$3*EXP(-$B$8*$B$7)*_xlfn.NORM.DIST(K404, 0, 1, 1) - $B$4*EXP(-J404*$B$7)*_xlfn.NORM.DIST(L404, 0, 1, 1)) * $B$2</f>
        <v>13933.3594294501</v>
      </c>
      <c r="N404" s="37" t="n">
        <f aca="false">$B$18 + $B$17*H404</f>
        <v>-17219.8774178236</v>
      </c>
      <c r="O404" s="37" t="n">
        <f aca="false">M404-$B$13</f>
        <v>-5655.5291709818</v>
      </c>
      <c r="P404" s="37" t="n">
        <f aca="false">N404-$B$19</f>
        <v>-17219.8774178236</v>
      </c>
      <c r="Q404" s="38" t="n">
        <f aca="false">O404+P404</f>
        <v>-22875.4065888054</v>
      </c>
    </row>
    <row r="405" customFormat="false" ht="13.8" hidden="false" customHeight="false" outlineLevel="0" collapsed="false">
      <c r="D405" s="33" t="n">
        <f aca="false">'Historical Data'!A405</f>
        <v>43924</v>
      </c>
      <c r="E405" s="13" t="n">
        <f aca="false">'Historical Data'!E405</f>
        <v>-0.0151371245399501</v>
      </c>
      <c r="F405" s="13" t="n">
        <f aca="false">'Historical Data'!F405</f>
        <v>-0.0246</v>
      </c>
      <c r="G405" s="14" t="n">
        <f aca="false">'Historical Data'!G405</f>
        <v>0.000143799999999998</v>
      </c>
      <c r="H405" s="31" t="n">
        <f aca="false">$B$3 * (1 + E405)</f>
        <v>4629.74189125015</v>
      </c>
      <c r="I405" s="34" t="n">
        <f aca="false">$B$6 +F405</f>
        <v>0.1844</v>
      </c>
      <c r="J405" s="35" t="n">
        <f aca="false">$B$5 + G405</f>
        <v>0.0017438</v>
      </c>
      <c r="K405" s="10" t="n">
        <f aca="false">(LN(H405/$B$4) + ((J405 - $B$8) + 0.5*I405^2)*$B$7) / (I405 * SQRT($B$7))</f>
        <v>-0.118942410324877</v>
      </c>
      <c r="L405" s="10" t="n">
        <f aca="false">K405 - I405*SQRT($B$7)</f>
        <v>-0.211142410324877</v>
      </c>
      <c r="M405" s="36" t="n">
        <f aca="false">($B$3*EXP(-$B$8*$B$7)*_xlfn.NORM.DIST(K405, 0, 1, 1) - $B$4*EXP(-J405*$B$7)*_xlfn.NORM.DIST(L405, 0, 1, 1)) * $B$2</f>
        <v>17058.3372710328</v>
      </c>
      <c r="N405" s="37" t="n">
        <f aca="false">$B$18 + $B$17*H405</f>
        <v>3706.16516066456</v>
      </c>
      <c r="O405" s="37" t="n">
        <f aca="false">M405-$B$13</f>
        <v>-2530.5513293991</v>
      </c>
      <c r="P405" s="37" t="n">
        <f aca="false">N405-$B$19</f>
        <v>3706.16516066456</v>
      </c>
      <c r="Q405" s="38" t="n">
        <f aca="false">O405+P405</f>
        <v>1175.61383126546</v>
      </c>
    </row>
    <row r="406" customFormat="false" ht="13.8" hidden="false" customHeight="false" outlineLevel="0" collapsed="false">
      <c r="D406" s="33" t="n">
        <f aca="false">'Historical Data'!A406</f>
        <v>43923</v>
      </c>
      <c r="E406" s="13" t="n">
        <f aca="false">'Historical Data'!E406</f>
        <v>0.022829386763813</v>
      </c>
      <c r="F406" s="13" t="n">
        <f aca="false">'Historical Data'!F406</f>
        <v>-0.0387</v>
      </c>
      <c r="G406" s="14" t="n">
        <f aca="false">'Historical Data'!G406</f>
        <v>-0.000634999999999998</v>
      </c>
      <c r="H406" s="31" t="n">
        <f aca="false">$B$3 * (1 + E406)</f>
        <v>4808.21866423801</v>
      </c>
      <c r="I406" s="34" t="n">
        <f aca="false">$B$6 +F406</f>
        <v>0.1703</v>
      </c>
      <c r="J406" s="35" t="n">
        <f aca="false">$B$5 + G406</f>
        <v>0.000965000000000002</v>
      </c>
      <c r="K406" s="10" t="n">
        <f aca="false">(LN(H406/$B$4) + ((J406 - $B$8) + 0.5*I406^2)*$B$7) / (I406 * SQRT($B$7))</f>
        <v>0.305803957177019</v>
      </c>
      <c r="L406" s="10" t="n">
        <f aca="false">K406 - I406*SQRT($B$7)</f>
        <v>0.220653957177019</v>
      </c>
      <c r="M406" s="36" t="n">
        <f aca="false">($B$3*EXP(-$B$8*$B$7)*_xlfn.NORM.DIST(K406, 0, 1, 1) - $B$4*EXP(-J406*$B$7)*_xlfn.NORM.DIST(L406, 0, 1, 1)) * $B$2</f>
        <v>15376.991925404</v>
      </c>
      <c r="N406" s="37" t="n">
        <f aca="false">$B$18 + $B$17*H406</f>
        <v>-5589.53436896671</v>
      </c>
      <c r="O406" s="37" t="n">
        <f aca="false">M406-$B$13</f>
        <v>-4211.89667502786</v>
      </c>
      <c r="P406" s="37" t="n">
        <f aca="false">N406-$B$19</f>
        <v>-5589.53436896671</v>
      </c>
      <c r="Q406" s="38" t="n">
        <f aca="false">O406+P406</f>
        <v>-9801.43104399456</v>
      </c>
    </row>
    <row r="407" customFormat="false" ht="13.8" hidden="false" customHeight="false" outlineLevel="0" collapsed="false">
      <c r="D407" s="33" t="n">
        <f aca="false">'Historical Data'!A407</f>
        <v>43922</v>
      </c>
      <c r="E407" s="13" t="n">
        <f aca="false">'Historical Data'!E407</f>
        <v>-0.0441423978271216</v>
      </c>
      <c r="F407" s="13" t="n">
        <f aca="false">'Historical Data'!F407</f>
        <v>0.0285</v>
      </c>
      <c r="G407" s="14" t="n">
        <f aca="false">'Historical Data'!G407</f>
        <v>-0.00014</v>
      </c>
      <c r="H407" s="31" t="n">
        <f aca="false">$B$3 * (1 + E407)</f>
        <v>4493.39100205448</v>
      </c>
      <c r="I407" s="34" t="n">
        <f aca="false">$B$6 +F407</f>
        <v>0.2375</v>
      </c>
      <c r="J407" s="35" t="n">
        <f aca="false">$B$5 + G407</f>
        <v>0.00146</v>
      </c>
      <c r="K407" s="10" t="n">
        <f aca="false">(LN(H407/$B$4) + ((J407 - $B$8) + 0.5*I407^2)*$B$7) / (I407 * SQRT($B$7))</f>
        <v>-0.321099347176019</v>
      </c>
      <c r="L407" s="10" t="n">
        <f aca="false">K407 - I407*SQRT($B$7)</f>
        <v>-0.439849347176019</v>
      </c>
      <c r="M407" s="36" t="n">
        <f aca="false">($B$3*EXP(-$B$8*$B$7)*_xlfn.NORM.DIST(K407, 0, 1, 1) - $B$4*EXP(-J407*$B$7)*_xlfn.NORM.DIST(L407, 0, 1, 1)) * $B$2</f>
        <v>20699.4209706594</v>
      </c>
      <c r="N407" s="37" t="n">
        <f aca="false">$B$18 + $B$17*H407</f>
        <v>10807.8001540715</v>
      </c>
      <c r="O407" s="37" t="n">
        <f aca="false">M407-$B$13</f>
        <v>1110.53237022748</v>
      </c>
      <c r="P407" s="37" t="n">
        <f aca="false">N407-$B$19</f>
        <v>10807.8001540715</v>
      </c>
      <c r="Q407" s="38" t="n">
        <f aca="false">O407+P407</f>
        <v>11918.332524299</v>
      </c>
    </row>
    <row r="408" customFormat="false" ht="13.8" hidden="false" customHeight="false" outlineLevel="0" collapsed="false">
      <c r="D408" s="33" t="n">
        <f aca="false">'Historical Data'!A408</f>
        <v>43921</v>
      </c>
      <c r="E408" s="13" t="n">
        <f aca="false">'Historical Data'!E408</f>
        <v>-0.0160127919593398</v>
      </c>
      <c r="F408" s="13" t="n">
        <f aca="false">'Historical Data'!F408</f>
        <v>-0.0294</v>
      </c>
      <c r="G408" s="14" t="n">
        <f aca="false">'Historical Data'!G408</f>
        <v>0.0001712</v>
      </c>
      <c r="H408" s="31" t="n">
        <f aca="false">$B$3 * (1 + E408)</f>
        <v>4625.62546627834</v>
      </c>
      <c r="I408" s="34" t="n">
        <f aca="false">$B$6 +F408</f>
        <v>0.1796</v>
      </c>
      <c r="J408" s="35" t="n">
        <f aca="false">$B$5 + G408</f>
        <v>0.0017712</v>
      </c>
      <c r="K408" s="10" t="n">
        <f aca="false">(LN(H408/$B$4) + ((J408 - $B$8) + 0.5*I408^2)*$B$7) / (I408 * SQRT($B$7))</f>
        <v>-0.134382650034103</v>
      </c>
      <c r="L408" s="10" t="n">
        <f aca="false">K408 - I408*SQRT($B$7)</f>
        <v>-0.224182650034103</v>
      </c>
      <c r="M408" s="36" t="n">
        <f aca="false">($B$3*EXP(-$B$8*$B$7)*_xlfn.NORM.DIST(K408, 0, 1, 1) - $B$4*EXP(-J408*$B$7)*_xlfn.NORM.DIST(L408, 0, 1, 1)) * $B$2</f>
        <v>16575.3791464653</v>
      </c>
      <c r="N408" s="37" t="n">
        <f aca="false">$B$18 + $B$17*H408</f>
        <v>3920.5630850197</v>
      </c>
      <c r="O408" s="37" t="n">
        <f aca="false">M408-$B$13</f>
        <v>-3013.50945396662</v>
      </c>
      <c r="P408" s="37" t="n">
        <f aca="false">N408-$B$19</f>
        <v>3920.5630850197</v>
      </c>
      <c r="Q408" s="38" t="n">
        <f aca="false">O408+P408</f>
        <v>907.053631053088</v>
      </c>
    </row>
    <row r="409" customFormat="false" ht="13.8" hidden="false" customHeight="false" outlineLevel="0" collapsed="false">
      <c r="D409" s="33" t="n">
        <f aca="false">'Historical Data'!A409</f>
        <v>43920</v>
      </c>
      <c r="E409" s="13" t="n">
        <f aca="false">'Historical Data'!E409</f>
        <v>0.0335160359949165</v>
      </c>
      <c r="F409" s="13" t="n">
        <f aca="false">'Historical Data'!F409</f>
        <v>-0.0448999999999999</v>
      </c>
      <c r="G409" s="14" t="n">
        <f aca="false">'Historical Data'!G409</f>
        <v>-0.000167500000000001</v>
      </c>
      <c r="H409" s="31" t="n">
        <f aca="false">$B$3 * (1 + E409)</f>
        <v>4858.4555336085</v>
      </c>
      <c r="I409" s="34" t="n">
        <f aca="false">$B$6 +F409</f>
        <v>0.1641</v>
      </c>
      <c r="J409" s="35" t="n">
        <f aca="false">$B$5 + G409</f>
        <v>0.0014325</v>
      </c>
      <c r="K409" s="10" t="n">
        <f aca="false">(LN(H409/$B$4) + ((J409 - $B$8) + 0.5*I409^2)*$B$7) / (I409 * SQRT($B$7))</f>
        <v>0.442301553582639</v>
      </c>
      <c r="L409" s="10" t="n">
        <f aca="false">K409 - I409*SQRT($B$7)</f>
        <v>0.360251553582639</v>
      </c>
      <c r="M409" s="36" t="n">
        <f aca="false">($B$3*EXP(-$B$8*$B$7)*_xlfn.NORM.DIST(K409, 0, 1, 1) - $B$4*EXP(-J409*$B$7)*_xlfn.NORM.DIST(L409, 0, 1, 1)) * $B$2</f>
        <v>14181.2898396403</v>
      </c>
      <c r="N409" s="37" t="n">
        <f aca="false">$B$18 + $B$17*H409</f>
        <v>-8206.04762814139</v>
      </c>
      <c r="O409" s="37" t="n">
        <f aca="false">M409-$B$13</f>
        <v>-5407.59876079164</v>
      </c>
      <c r="P409" s="37" t="n">
        <f aca="false">N409-$B$19</f>
        <v>-8206.04762814139</v>
      </c>
      <c r="Q409" s="38" t="n">
        <f aca="false">O409+P409</f>
        <v>-13613.646388933</v>
      </c>
    </row>
    <row r="410" customFormat="false" ht="13.8" hidden="false" customHeight="false" outlineLevel="0" collapsed="false">
      <c r="D410" s="33" t="n">
        <f aca="false">'Historical Data'!A410</f>
        <v>43917</v>
      </c>
      <c r="E410" s="13" t="n">
        <f aca="false">'Historical Data'!E410</f>
        <v>-0.0336873163071707</v>
      </c>
      <c r="F410" s="13" t="n">
        <f aca="false">'Historical Data'!F410</f>
        <v>0.0596</v>
      </c>
      <c r="G410" s="14" t="n">
        <f aca="false">'Historical Data'!G410</f>
        <v>0.000755</v>
      </c>
      <c r="H410" s="31" t="n">
        <f aca="false">$B$3 * (1 + E410)</f>
        <v>4542.53929477162</v>
      </c>
      <c r="I410" s="34" t="n">
        <f aca="false">$B$6 +F410</f>
        <v>0.2686</v>
      </c>
      <c r="J410" s="35" t="n">
        <f aca="false">$B$5 + G410</f>
        <v>0.002355</v>
      </c>
      <c r="K410" s="10" t="n">
        <f aca="false">(LN(H410/$B$4) + ((J410 - $B$8) + 0.5*I410^2)*$B$7) / (I410 * SQRT($B$7))</f>
        <v>-0.186603224293592</v>
      </c>
      <c r="L410" s="10" t="n">
        <f aca="false">K410 - I410*SQRT($B$7)</f>
        <v>-0.320903224293592</v>
      </c>
      <c r="M410" s="36" t="n">
        <f aca="false">($B$3*EXP(-$B$8*$B$7)*_xlfn.NORM.DIST(K410, 0, 1, 1) - $B$4*EXP(-J410*$B$7)*_xlfn.NORM.DIST(L410, 0, 1, 1)) * $B$2</f>
        <v>24404.5421484465</v>
      </c>
      <c r="N410" s="37" t="n">
        <f aca="false">$B$18 + $B$17*H410</f>
        <v>8247.98380461326</v>
      </c>
      <c r="O410" s="37" t="n">
        <f aca="false">M410-$B$13</f>
        <v>4815.65354801464</v>
      </c>
      <c r="P410" s="37" t="n">
        <f aca="false">N410-$B$19</f>
        <v>8247.98380461326</v>
      </c>
      <c r="Q410" s="38" t="n">
        <f aca="false">O410+P410</f>
        <v>13063.6373526279</v>
      </c>
    </row>
    <row r="411" customFormat="false" ht="13.8" hidden="false" customHeight="false" outlineLevel="0" collapsed="false">
      <c r="D411" s="33" t="n">
        <f aca="false">'Historical Data'!A411</f>
        <v>43916</v>
      </c>
      <c r="E411" s="13" t="n">
        <f aca="false">'Historical Data'!E411</f>
        <v>0.0624141608363362</v>
      </c>
      <c r="F411" s="13" t="n">
        <f aca="false">'Historical Data'!F411</f>
        <v>-0.0406</v>
      </c>
      <c r="G411" s="14" t="n">
        <f aca="false">'Historical Data'!G411</f>
        <v>0.0010763</v>
      </c>
      <c r="H411" s="31" t="n">
        <f aca="false">$B$3 * (1 + E411)</f>
        <v>4994.30272867553</v>
      </c>
      <c r="I411" s="34" t="n">
        <f aca="false">$B$6 +F411</f>
        <v>0.1684</v>
      </c>
      <c r="J411" s="35" t="n">
        <f aca="false">$B$5 + G411</f>
        <v>0.0026763</v>
      </c>
      <c r="K411" s="10" t="n">
        <f aca="false">(LN(H411/$B$4) + ((J411 - $B$8) + 0.5*I411^2)*$B$7) / (I411 * SQRT($B$7))</f>
        <v>0.764343512490114</v>
      </c>
      <c r="L411" s="10" t="n">
        <f aca="false">K411 - I411*SQRT($B$7)</f>
        <v>0.680143512490114</v>
      </c>
      <c r="M411" s="36" t="n">
        <f aca="false">($B$3*EXP(-$B$8*$B$7)*_xlfn.NORM.DIST(K411, 0, 1, 1) - $B$4*EXP(-J411*$B$7)*_xlfn.NORM.DIST(L411, 0, 1, 1)) * $B$2</f>
        <v>12258.9028476899</v>
      </c>
      <c r="N411" s="37" t="n">
        <f aca="false">$B$18 + $B$17*H411</f>
        <v>-15281.4484556329</v>
      </c>
      <c r="O411" s="37" t="n">
        <f aca="false">M411-$B$13</f>
        <v>-7329.98575274196</v>
      </c>
      <c r="P411" s="37" t="n">
        <f aca="false">N411-$B$19</f>
        <v>-15281.4484556329</v>
      </c>
      <c r="Q411" s="38" t="n">
        <f aca="false">O411+P411</f>
        <v>-22611.4342083748</v>
      </c>
    </row>
    <row r="412" customFormat="false" ht="13.8" hidden="false" customHeight="false" outlineLevel="0" collapsed="false">
      <c r="D412" s="33" t="n">
        <f aca="false">'Historical Data'!A412</f>
        <v>43915</v>
      </c>
      <c r="E412" s="13" t="n">
        <f aca="false">'Historical Data'!E412</f>
        <v>0.0115350197970849</v>
      </c>
      <c r="F412" s="13" t="n">
        <f aca="false">'Historical Data'!F412</f>
        <v>0.0174</v>
      </c>
      <c r="G412" s="14" t="n">
        <f aca="false">'Historical Data'!G412</f>
        <v>0.000346200000000001</v>
      </c>
      <c r="H412" s="31" t="n">
        <f aca="false">$B$3 * (1 + E412)</f>
        <v>4755.12497456412</v>
      </c>
      <c r="I412" s="34" t="n">
        <f aca="false">$B$6 +F412</f>
        <v>0.2264</v>
      </c>
      <c r="J412" s="35" t="n">
        <f aca="false">$B$5 + G412</f>
        <v>0.0019462</v>
      </c>
      <c r="K412" s="10" t="n">
        <f aca="false">(LN(H412/$B$4) + ((J412 - $B$8) + 0.5*I412^2)*$B$7) / (I412 * SQRT($B$7))</f>
        <v>0.158680818679144</v>
      </c>
      <c r="L412" s="10" t="n">
        <f aca="false">K412 - I412*SQRT($B$7)</f>
        <v>0.0454808186791435</v>
      </c>
      <c r="M412" s="36" t="n">
        <f aca="false">($B$3*EXP(-$B$8*$B$7)*_xlfn.NORM.DIST(K412, 0, 1, 1) - $B$4*EXP(-J412*$B$7)*_xlfn.NORM.DIST(L412, 0, 1, 1)) * $B$2</f>
        <v>21128.9937779002</v>
      </c>
      <c r="N412" s="37" t="n">
        <f aca="false">$B$18 + $B$17*H412</f>
        <v>-2824.22783711029</v>
      </c>
      <c r="O412" s="37" t="n">
        <f aca="false">M412-$B$13</f>
        <v>1540.10517746829</v>
      </c>
      <c r="P412" s="37" t="n">
        <f aca="false">N412-$B$19</f>
        <v>-2824.22783711029</v>
      </c>
      <c r="Q412" s="38" t="n">
        <f aca="false">O412+P412</f>
        <v>-1284.122659642</v>
      </c>
    </row>
    <row r="413" customFormat="false" ht="13.8" hidden="false" customHeight="false" outlineLevel="0" collapsed="false">
      <c r="D413" s="33" t="n">
        <f aca="false">'Historical Data'!A413</f>
        <v>43914</v>
      </c>
      <c r="E413" s="13" t="n">
        <f aca="false">'Historical Data'!E413</f>
        <v>0.0938276571019934</v>
      </c>
      <c r="F413" s="13" t="n">
        <f aca="false">'Historical Data'!F413</f>
        <v>-0.0453</v>
      </c>
      <c r="G413" s="14" t="n">
        <f aca="false">'Historical Data'!G413</f>
        <v>0.000167499999999999</v>
      </c>
      <c r="H413" s="31" t="n">
        <f aca="false">$B$3 * (1 + E413)</f>
        <v>5141.97443327076</v>
      </c>
      <c r="I413" s="34" t="n">
        <f aca="false">$B$6 +F413</f>
        <v>0.1637</v>
      </c>
      <c r="J413" s="35" t="n">
        <f aca="false">$B$5 + G413</f>
        <v>0.0017675</v>
      </c>
      <c r="K413" s="10" t="n">
        <f aca="false">(LN(H413/$B$4) + ((J413 - $B$8) + 0.5*I413^2)*$B$7) / (I413 * SQRT($B$7))</f>
        <v>1.13713797432152</v>
      </c>
      <c r="L413" s="10" t="n">
        <f aca="false">K413 - I413*SQRT($B$7)</f>
        <v>1.05528797432152</v>
      </c>
      <c r="M413" s="36" t="n">
        <f aca="false">($B$3*EXP(-$B$8*$B$7)*_xlfn.NORM.DIST(K413, 0, 1, 1) - $B$4*EXP(-J413*$B$7)*_xlfn.NORM.DIST(L413, 0, 1, 1)) * $B$2</f>
        <v>8434.49079673828</v>
      </c>
      <c r="N413" s="37" t="n">
        <f aca="false">$B$18 + $B$17*H413</f>
        <v>-22972.7114248433</v>
      </c>
      <c r="O413" s="37" t="n">
        <f aca="false">M413-$B$13</f>
        <v>-11154.3978036936</v>
      </c>
      <c r="P413" s="37" t="n">
        <f aca="false">N413-$B$19</f>
        <v>-22972.7114248433</v>
      </c>
      <c r="Q413" s="38" t="n">
        <f aca="false">O413+P413</f>
        <v>-34127.1092285369</v>
      </c>
    </row>
    <row r="414" customFormat="false" ht="13.8" hidden="false" customHeight="false" outlineLevel="0" collapsed="false">
      <c r="D414" s="33" t="n">
        <f aca="false">'Historical Data'!A414</f>
        <v>43913</v>
      </c>
      <c r="E414" s="13" t="n">
        <f aca="false">'Historical Data'!E414</f>
        <v>-0.0292938583551706</v>
      </c>
      <c r="F414" s="13" t="n">
        <f aca="false">'Historical Data'!F414</f>
        <v>-0.0895</v>
      </c>
      <c r="G414" s="14" t="n">
        <f aca="false">'Historical Data'!G414</f>
        <v>0.000115000000000001</v>
      </c>
      <c r="H414" s="31" t="n">
        <f aca="false">$B$3 * (1 + E414)</f>
        <v>4563.19250125818</v>
      </c>
      <c r="I414" s="34" t="n">
        <f aca="false">$B$6 +F414</f>
        <v>0.1195</v>
      </c>
      <c r="J414" s="35" t="n">
        <f aca="false">$B$5 + G414</f>
        <v>0.001715</v>
      </c>
      <c r="K414" s="10" t="n">
        <f aca="false">(LN(H414/$B$4) + ((J414 - $B$8) + 0.5*I414^2)*$B$7) / (I414 * SQRT($B$7))</f>
        <v>-0.467242008489707</v>
      </c>
      <c r="L414" s="10" t="n">
        <f aca="false">K414 - I414*SQRT($B$7)</f>
        <v>-0.526992008489707</v>
      </c>
      <c r="M414" s="36" t="n">
        <f aca="false">($B$3*EXP(-$B$8*$B$7)*_xlfn.NORM.DIST(K414, 0, 1, 1) - $B$4*EXP(-J414*$B$7)*_xlfn.NORM.DIST(L414, 0, 1, 1)) * $B$2</f>
        <v>9905.9248566811</v>
      </c>
      <c r="N414" s="37" t="n">
        <f aca="false">$B$18 + $B$17*H414</f>
        <v>7172.29200108923</v>
      </c>
      <c r="O414" s="37" t="n">
        <f aca="false">M414-$B$13</f>
        <v>-9682.96374375079</v>
      </c>
      <c r="P414" s="37" t="n">
        <f aca="false">N414-$B$19</f>
        <v>7172.29200108923</v>
      </c>
      <c r="Q414" s="38" t="n">
        <f aca="false">O414+P414</f>
        <v>-2510.67174266156</v>
      </c>
    </row>
    <row r="415" customFormat="false" ht="13.8" hidden="false" customHeight="false" outlineLevel="0" collapsed="false">
      <c r="D415" s="33" t="n">
        <f aca="false">'Historical Data'!A415</f>
        <v>43910</v>
      </c>
      <c r="E415" s="13" t="n">
        <f aca="false">'Historical Data'!E415</f>
        <v>-0.0433595225347494</v>
      </c>
      <c r="F415" s="13" t="n">
        <f aca="false">'Historical Data'!F415</f>
        <v>-0.0387999999999999</v>
      </c>
      <c r="G415" s="14" t="n">
        <f aca="false">'Historical Data'!G415</f>
        <v>8.99999999999998E-005</v>
      </c>
      <c r="H415" s="31" t="n">
        <f aca="false">$B$3 * (1 + E415)</f>
        <v>4497.0712205164</v>
      </c>
      <c r="I415" s="34" t="n">
        <f aca="false">$B$6 +F415</f>
        <v>0.1702</v>
      </c>
      <c r="J415" s="35" t="n">
        <f aca="false">$B$5 + G415</f>
        <v>0.00169</v>
      </c>
      <c r="K415" s="10" t="n">
        <f aca="false">(LN(H415/$B$4) + ((J415 - $B$8) + 0.5*I415^2)*$B$7) / (I415 * SQRT($B$7))</f>
        <v>-0.478074380060616</v>
      </c>
      <c r="L415" s="10" t="n">
        <f aca="false">K415 - I415*SQRT($B$7)</f>
        <v>-0.563174380060617</v>
      </c>
      <c r="M415" s="36" t="n">
        <f aca="false">($B$3*EXP(-$B$8*$B$7)*_xlfn.NORM.DIST(K415, 0, 1, 1) - $B$4*EXP(-J415*$B$7)*_xlfn.NORM.DIST(L415, 0, 1, 1)) * $B$2</f>
        <v>13936.762673223</v>
      </c>
      <c r="N415" s="37" t="n">
        <f aca="false">$B$18 + $B$17*H415</f>
        <v>10616.1214025307</v>
      </c>
      <c r="O415" s="37" t="n">
        <f aca="false">M415-$B$13</f>
        <v>-5652.12592720893</v>
      </c>
      <c r="P415" s="37" t="n">
        <f aca="false">N415-$B$19</f>
        <v>10616.1214025307</v>
      </c>
      <c r="Q415" s="38" t="n">
        <f aca="false">O415+P415</f>
        <v>4963.9954753218</v>
      </c>
    </row>
    <row r="416" customFormat="false" ht="13.8" hidden="false" customHeight="false" outlineLevel="0" collapsed="false">
      <c r="D416" s="33" t="n">
        <f aca="false">'Historical Data'!A416</f>
        <v>43909</v>
      </c>
      <c r="E416" s="13" t="n">
        <f aca="false">'Historical Data'!E416</f>
        <v>0.00470789374921821</v>
      </c>
      <c r="F416" s="13" t="n">
        <f aca="false">'Historical Data'!F416</f>
        <v>-0.0351</v>
      </c>
      <c r="G416" s="14" t="n">
        <f aca="false">'Historical Data'!G416</f>
        <v>0.000793800000000001</v>
      </c>
      <c r="H416" s="31" t="n">
        <f aca="false">$B$3 * (1 + E416)</f>
        <v>4723.0313377257</v>
      </c>
      <c r="I416" s="34" t="n">
        <f aca="false">$B$6 +F416</f>
        <v>0.1739</v>
      </c>
      <c r="J416" s="35" t="n">
        <f aca="false">$B$5 + G416</f>
        <v>0.0023938</v>
      </c>
      <c r="K416" s="10" t="n">
        <f aca="false">(LN(H416/$B$4) + ((J416 - $B$8) + 0.5*I416^2)*$B$7) / (I416 * SQRT($B$7))</f>
        <v>0.0997751297000689</v>
      </c>
      <c r="L416" s="10" t="n">
        <f aca="false">K416 - I416*SQRT($B$7)</f>
        <v>0.0128251297000689</v>
      </c>
      <c r="M416" s="36" t="n">
        <f aca="false">($B$3*EXP(-$B$8*$B$7)*_xlfn.NORM.DIST(K416, 0, 1, 1) - $B$4*EXP(-J416*$B$7)*_xlfn.NORM.DIST(L416, 0, 1, 1)) * $B$2</f>
        <v>16322.6800931016</v>
      </c>
      <c r="N416" s="37" t="n">
        <f aca="false">$B$18 + $B$17*H416</f>
        <v>-1152.67808938306</v>
      </c>
      <c r="O416" s="37" t="n">
        <f aca="false">M416-$B$13</f>
        <v>-3266.20850733025</v>
      </c>
      <c r="P416" s="37" t="n">
        <f aca="false">N416-$B$19</f>
        <v>-1152.67808938306</v>
      </c>
      <c r="Q416" s="38" t="n">
        <f aca="false">O416+P416</f>
        <v>-4418.88659671331</v>
      </c>
    </row>
    <row r="417" customFormat="false" ht="13.8" hidden="false" customHeight="false" outlineLevel="0" collapsed="false">
      <c r="D417" s="33" t="n">
        <f aca="false">'Historical Data'!A417</f>
        <v>43908</v>
      </c>
      <c r="E417" s="13" t="n">
        <f aca="false">'Historical Data'!E417</f>
        <v>-0.0518308233070668</v>
      </c>
      <c r="F417" s="13" t="n">
        <f aca="false">'Historical Data'!F417</f>
        <v>0.0770999999999999</v>
      </c>
      <c r="G417" s="14" t="n">
        <f aca="false">'Historical Data'!G417</f>
        <v>0.000638699999999999</v>
      </c>
      <c r="H417" s="31" t="n">
        <f aca="false">$B$3 * (1 + E417)</f>
        <v>4457.24848271581</v>
      </c>
      <c r="I417" s="34" t="n">
        <f aca="false">$B$6 +F417</f>
        <v>0.2861</v>
      </c>
      <c r="J417" s="35" t="n">
        <f aca="false">$B$5 + G417</f>
        <v>0.0022387</v>
      </c>
      <c r="K417" s="10" t="n">
        <f aca="false">(LN(H417/$B$4) + ((J417 - $B$8) + 0.5*I417^2)*$B$7) / (I417 * SQRT($B$7))</f>
        <v>-0.299412862435683</v>
      </c>
      <c r="L417" s="10" t="n">
        <f aca="false">K417 - I417*SQRT($B$7)</f>
        <v>-0.442462862435683</v>
      </c>
      <c r="M417" s="36" t="n">
        <f aca="false">($B$3*EXP(-$B$8*$B$7)*_xlfn.NORM.DIST(K417, 0, 1, 1) - $B$4*EXP(-J417*$B$7)*_xlfn.NORM.DIST(L417, 0, 1, 1)) * $B$2</f>
        <v>25050.1167110131</v>
      </c>
      <c r="N417" s="37" t="n">
        <f aca="false">$B$18 + $B$17*H417</f>
        <v>12690.2299761249</v>
      </c>
      <c r="O417" s="37" t="n">
        <f aca="false">M417-$B$13</f>
        <v>5461.22811058121</v>
      </c>
      <c r="P417" s="37" t="n">
        <f aca="false">N417-$B$19</f>
        <v>12690.2299761249</v>
      </c>
      <c r="Q417" s="38" t="n">
        <f aca="false">O417+P417</f>
        <v>18151.4580867061</v>
      </c>
    </row>
    <row r="418" customFormat="false" ht="13.8" hidden="false" customHeight="false" outlineLevel="0" collapsed="false">
      <c r="D418" s="33" t="n">
        <f aca="false">'Historical Data'!A418</f>
        <v>43907</v>
      </c>
      <c r="E418" s="13" t="n">
        <f aca="false">'Historical Data'!E418</f>
        <v>0.0599548222435491</v>
      </c>
      <c r="F418" s="13" t="n">
        <f aca="false">'Historical Data'!F418</f>
        <v>-0.0243</v>
      </c>
      <c r="G418" s="14" t="n">
        <f aca="false">'Historical Data'!G418</f>
        <v>0.001625</v>
      </c>
      <c r="H418" s="31" t="n">
        <f aca="false">$B$3 * (1 + E418)</f>
        <v>4982.7416238847</v>
      </c>
      <c r="I418" s="34" t="n">
        <f aca="false">$B$6 +F418</f>
        <v>0.1847</v>
      </c>
      <c r="J418" s="35" t="n">
        <f aca="false">$B$5 + G418</f>
        <v>0.003225</v>
      </c>
      <c r="K418" s="10" t="n">
        <f aca="false">(LN(H418/$B$4) + ((J418 - $B$8) + 0.5*I418^2)*$B$7) / (I418 * SQRT($B$7))</f>
        <v>0.681069820690219</v>
      </c>
      <c r="L418" s="10" t="n">
        <f aca="false">K418 - I418*SQRT($B$7)</f>
        <v>0.588719820690219</v>
      </c>
      <c r="M418" s="36" t="n">
        <f aca="false">($B$3*EXP(-$B$8*$B$7)*_xlfn.NORM.DIST(K418, 0, 1, 1) - $B$4*EXP(-J418*$B$7)*_xlfn.NORM.DIST(L418, 0, 1, 1)) * $B$2</f>
        <v>14292.7134942778</v>
      </c>
      <c r="N418" s="37" t="n">
        <f aca="false">$B$18 + $B$17*H418</f>
        <v>-14679.3053612288</v>
      </c>
      <c r="O418" s="37" t="n">
        <f aca="false">M418-$B$13</f>
        <v>-5296.17510615412</v>
      </c>
      <c r="P418" s="37" t="n">
        <f aca="false">N418-$B$19</f>
        <v>-14679.3053612288</v>
      </c>
      <c r="Q418" s="38" t="n">
        <f aca="false">O418+P418</f>
        <v>-19975.4804673829</v>
      </c>
    </row>
    <row r="419" customFormat="false" ht="13.8" hidden="false" customHeight="false" outlineLevel="0" collapsed="false">
      <c r="D419" s="33" t="n">
        <f aca="false">'Historical Data'!A419</f>
        <v>43906</v>
      </c>
      <c r="E419" s="13" t="n">
        <f aca="false">'Historical Data'!E419</f>
        <v>-0.119840502836571</v>
      </c>
      <c r="F419" s="13" t="n">
        <f aca="false">'Historical Data'!F419</f>
        <v>0.1939</v>
      </c>
      <c r="G419" s="14" t="n">
        <f aca="false">'Historical Data'!G419</f>
        <v>0.000462500000000001</v>
      </c>
      <c r="H419" s="31" t="n">
        <f aca="false">$B$3 * (1 + E419)</f>
        <v>4137.54178021557</v>
      </c>
      <c r="I419" s="34" t="n">
        <f aca="false">$B$6 +F419</f>
        <v>0.4029</v>
      </c>
      <c r="J419" s="35" t="n">
        <f aca="false">$B$5 + G419</f>
        <v>0.0020625</v>
      </c>
      <c r="K419" s="10" t="n">
        <f aca="false">(LN(H419/$B$4) + ((J419 - $B$8) + 0.5*I419^2)*$B$7) / (I419 * SQRT($B$7))</f>
        <v>-0.532367659004583</v>
      </c>
      <c r="L419" s="10" t="n">
        <f aca="false">K419 - I419*SQRT($B$7)</f>
        <v>-0.733817659004583</v>
      </c>
      <c r="M419" s="36" t="n">
        <f aca="false">($B$3*EXP(-$B$8*$B$7)*_xlfn.NORM.DIST(K419, 0, 1, 1) - $B$4*EXP(-J419*$B$7)*_xlfn.NORM.DIST(L419, 0, 1, 1)) * $B$2</f>
        <v>30900.2007271637</v>
      </c>
      <c r="N419" s="37" t="n">
        <f aca="false">$B$18 + $B$17*H419</f>
        <v>29341.6821191644</v>
      </c>
      <c r="O419" s="37" t="n">
        <f aca="false">M419-$B$13</f>
        <v>11311.3121267318</v>
      </c>
      <c r="P419" s="37" t="n">
        <f aca="false">N419-$B$19</f>
        <v>29341.6821191644</v>
      </c>
      <c r="Q419" s="38" t="n">
        <f aca="false">O419+P419</f>
        <v>40652.9942458962</v>
      </c>
    </row>
    <row r="420" customFormat="false" ht="13.8" hidden="false" customHeight="false" outlineLevel="0" collapsed="false">
      <c r="D420" s="33" t="n">
        <f aca="false">'Historical Data'!A420</f>
        <v>43903</v>
      </c>
      <c r="E420" s="13" t="n">
        <f aca="false">'Historical Data'!E420</f>
        <v>0.0928711945304439</v>
      </c>
      <c r="F420" s="13" t="n">
        <f aca="false">'Historical Data'!F420</f>
        <v>-0.0893</v>
      </c>
      <c r="G420" s="14" t="n">
        <f aca="false">'Historical Data'!G420</f>
        <v>0.0010263</v>
      </c>
      <c r="H420" s="31" t="n">
        <f aca="false">$B$3 * (1 + E420)</f>
        <v>5137.47819836816</v>
      </c>
      <c r="I420" s="34" t="n">
        <f aca="false">$B$6 +F420</f>
        <v>0.1197</v>
      </c>
      <c r="J420" s="35" t="n">
        <f aca="false">$B$5 + G420</f>
        <v>0.0026263</v>
      </c>
      <c r="K420" s="10" t="n">
        <f aca="false">(LN(H420/$B$4) + ((J420 - $B$8) + 0.5*I420^2)*$B$7) / (I420 * SQRT($B$7))</f>
        <v>1.51806086367162</v>
      </c>
      <c r="L420" s="10" t="n">
        <f aca="false">K420 - I420*SQRT($B$7)</f>
        <v>1.45821086367162</v>
      </c>
      <c r="M420" s="36" t="n">
        <f aca="false">($B$3*EXP(-$B$8*$B$7)*_xlfn.NORM.DIST(K420, 0, 1, 1) - $B$4*EXP(-J420*$B$7)*_xlfn.NORM.DIST(L420, 0, 1, 1)) * $B$2</f>
        <v>3821.67085050351</v>
      </c>
      <c r="N420" s="37" t="n">
        <f aca="false">$B$18 + $B$17*H420</f>
        <v>-22738.5316603312</v>
      </c>
      <c r="O420" s="37" t="n">
        <f aca="false">M420-$B$13</f>
        <v>-15767.2177499284</v>
      </c>
      <c r="P420" s="37" t="n">
        <f aca="false">N420-$B$19</f>
        <v>-22738.5316603312</v>
      </c>
      <c r="Q420" s="38" t="n">
        <f aca="false">O420+P420</f>
        <v>-38505.7494102595</v>
      </c>
    </row>
    <row r="421" customFormat="false" ht="13.8" hidden="false" customHeight="false" outlineLevel="0" collapsed="false">
      <c r="D421" s="33" t="n">
        <f aca="false">'Historical Data'!A421</f>
        <v>43902</v>
      </c>
      <c r="E421" s="13" t="n">
        <f aca="false">'Historical Data'!E421</f>
        <v>-0.0951126804747975</v>
      </c>
      <c r="F421" s="13" t="n">
        <f aca="false">'Historical Data'!F421</f>
        <v>0.1287</v>
      </c>
      <c r="G421" s="14" t="n">
        <f aca="false">'Historical Data'!G421</f>
        <v>-0.00032</v>
      </c>
      <c r="H421" s="31" t="n">
        <f aca="false">$B$3 * (1 + E421)</f>
        <v>4253.78480035602</v>
      </c>
      <c r="I421" s="34" t="n">
        <f aca="false">$B$6 +F421</f>
        <v>0.3377</v>
      </c>
      <c r="J421" s="35" t="n">
        <f aca="false">$B$5 + G421</f>
        <v>0.00128</v>
      </c>
      <c r="K421" s="10" t="n">
        <f aca="false">(LN(H421/$B$4) + ((J421 - $B$8) + 0.5*I421^2)*$B$7) / (I421 * SQRT($B$7))</f>
        <v>-0.507963817565931</v>
      </c>
      <c r="L421" s="10" t="n">
        <f aca="false">K421 - I421*SQRT($B$7)</f>
        <v>-0.676813817565931</v>
      </c>
      <c r="M421" s="36" t="n">
        <f aca="false">($B$3*EXP(-$B$8*$B$7)*_xlfn.NORM.DIST(K421, 0, 1, 1) - $B$4*EXP(-J421*$B$7)*_xlfn.NORM.DIST(L421, 0, 1, 1)) * $B$2</f>
        <v>26540.0461150644</v>
      </c>
      <c r="N421" s="37" t="n">
        <f aca="false">$B$18 + $B$17*H421</f>
        <v>23287.3358333534</v>
      </c>
      <c r="O421" s="37" t="n">
        <f aca="false">M421-$B$13</f>
        <v>6951.15751463252</v>
      </c>
      <c r="P421" s="37" t="n">
        <f aca="false">N421-$B$19</f>
        <v>23287.3358333534</v>
      </c>
      <c r="Q421" s="38" t="n">
        <f aca="false">O421+P421</f>
        <v>30238.4933479859</v>
      </c>
    </row>
    <row r="422" customFormat="false" ht="13.8" hidden="false" customHeight="false" outlineLevel="0" collapsed="false">
      <c r="D422" s="33" t="n">
        <f aca="false">'Historical Data'!A422</f>
        <v>43901</v>
      </c>
      <c r="E422" s="13" t="n">
        <f aca="false">'Historical Data'!E422</f>
        <v>-0.048868410917935</v>
      </c>
      <c r="F422" s="13" t="n">
        <f aca="false">'Historical Data'!F422</f>
        <v>0.0493</v>
      </c>
      <c r="G422" s="14" t="n">
        <f aca="false">'Historical Data'!G422</f>
        <v>-0.0001163</v>
      </c>
      <c r="H422" s="31" t="n">
        <f aca="false">$B$3 * (1 + E422)</f>
        <v>4471.17448711588</v>
      </c>
      <c r="I422" s="34" t="n">
        <f aca="false">$B$6 +F422</f>
        <v>0.2583</v>
      </c>
      <c r="J422" s="35" t="n">
        <f aca="false">$B$5 + G422</f>
        <v>0.0014837</v>
      </c>
      <c r="K422" s="10" t="n">
        <f aca="false">(LN(H422/$B$4) + ((J422 - $B$8) + 0.5*I422^2)*$B$7) / (I422 * SQRT($B$7))</f>
        <v>-0.323593268195205</v>
      </c>
      <c r="L422" s="10" t="n">
        <f aca="false">K422 - I422*SQRT($B$7)</f>
        <v>-0.452743268195205</v>
      </c>
      <c r="M422" s="36" t="n">
        <f aca="false">($B$3*EXP(-$B$8*$B$7)*_xlfn.NORM.DIST(K422, 0, 1, 1) - $B$4*EXP(-J422*$B$7)*_xlfn.NORM.DIST(L422, 0, 1, 1)) * $B$2</f>
        <v>22445.2569341803</v>
      </c>
      <c r="N422" s="37" t="n">
        <f aca="false">$B$18 + $B$17*H422</f>
        <v>11964.9145729818</v>
      </c>
      <c r="O422" s="37" t="n">
        <f aca="false">M422-$B$13</f>
        <v>2856.36833374842</v>
      </c>
      <c r="P422" s="37" t="n">
        <f aca="false">N422-$B$19</f>
        <v>11964.9145729818</v>
      </c>
      <c r="Q422" s="38" t="n">
        <f aca="false">O422+P422</f>
        <v>14821.2829067302</v>
      </c>
    </row>
    <row r="423" customFormat="false" ht="13.8" hidden="false" customHeight="false" outlineLevel="0" collapsed="false">
      <c r="D423" s="33" t="n">
        <f aca="false">'Historical Data'!A423</f>
        <v>43900</v>
      </c>
      <c r="E423" s="13" t="n">
        <f aca="false">'Historical Data'!E423</f>
        <v>0.0493963357800302</v>
      </c>
      <c r="F423" s="13" t="n">
        <f aca="false">'Historical Data'!F423</f>
        <v>-0.0361</v>
      </c>
      <c r="G423" s="14" t="n">
        <f aca="false">'Historical Data'!G423</f>
        <v>0.00016</v>
      </c>
      <c r="H423" s="31" t="n">
        <f aca="false">$B$3 * (1 + E423)</f>
        <v>4933.10723486834</v>
      </c>
      <c r="I423" s="34" t="n">
        <f aca="false">$B$6 +F423</f>
        <v>0.1729</v>
      </c>
      <c r="J423" s="35" t="n">
        <f aca="false">$B$5 + G423</f>
        <v>0.00176</v>
      </c>
      <c r="K423" s="10" t="n">
        <f aca="false">(LN(H423/$B$4) + ((J423 - $B$8) + 0.5*I423^2)*$B$7) / (I423 * SQRT($B$7))</f>
        <v>0.601409852930019</v>
      </c>
      <c r="L423" s="10" t="n">
        <f aca="false">K423 - I423*SQRT($B$7)</f>
        <v>0.514959852930019</v>
      </c>
      <c r="M423" s="36" t="n">
        <f aca="false">($B$3*EXP(-$B$8*$B$7)*_xlfn.NORM.DIST(K423, 0, 1, 1) - $B$4*EXP(-J423*$B$7)*_xlfn.NORM.DIST(L423, 0, 1, 1)) * $B$2</f>
        <v>13884.0547005395</v>
      </c>
      <c r="N423" s="37" t="n">
        <f aca="false">$B$18 + $B$17*H423</f>
        <v>-12094.1714028495</v>
      </c>
      <c r="O423" s="37" t="n">
        <f aca="false">M423-$B$13</f>
        <v>-5704.83389989236</v>
      </c>
      <c r="P423" s="37" t="n">
        <f aca="false">N423-$B$19</f>
        <v>-12094.1714028495</v>
      </c>
      <c r="Q423" s="38" t="n">
        <f aca="false">O423+P423</f>
        <v>-17799.0053027418</v>
      </c>
    </row>
    <row r="424" customFormat="false" ht="13.8" hidden="false" customHeight="false" outlineLevel="0" collapsed="false">
      <c r="D424" s="33" t="n">
        <f aca="false">'Historical Data'!A424</f>
        <v>43899</v>
      </c>
      <c r="E424" s="13" t="n">
        <f aca="false">'Historical Data'!E424</f>
        <v>-0.0759696807597977</v>
      </c>
      <c r="F424" s="13" t="n">
        <f aca="false">'Historical Data'!F424</f>
        <v>0.0759</v>
      </c>
      <c r="G424" s="14" t="n">
        <f aca="false">'Historical Data'!G424</f>
        <v>-0.0012787</v>
      </c>
      <c r="H424" s="31" t="n">
        <f aca="false">$B$3 * (1 + E424)</f>
        <v>4343.77412771627</v>
      </c>
      <c r="I424" s="34" t="n">
        <f aca="false">$B$6 +F424</f>
        <v>0.2849</v>
      </c>
      <c r="J424" s="35" t="n">
        <f aca="false">$B$5 + G424</f>
        <v>0.000321299999999999</v>
      </c>
      <c r="K424" s="10" t="n">
        <f aca="false">(LN(H424/$B$4) + ((J424 - $B$8) + 0.5*I424^2)*$B$7) / (I424 * SQRT($B$7))</f>
        <v>-0.485672647232479</v>
      </c>
      <c r="L424" s="10" t="n">
        <f aca="false">K424 - I424*SQRT($B$7)</f>
        <v>-0.628122647232479</v>
      </c>
      <c r="M424" s="36" t="n">
        <f aca="false">($B$3*EXP(-$B$8*$B$7)*_xlfn.NORM.DIST(K424, 0, 1, 1) - $B$4*EXP(-J424*$B$7)*_xlfn.NORM.DIST(L424, 0, 1, 1)) * $B$2</f>
        <v>22824.3388503956</v>
      </c>
      <c r="N424" s="37" t="n">
        <f aca="false">$B$18 + $B$17*H424</f>
        <v>18600.3744208937</v>
      </c>
      <c r="O424" s="37" t="n">
        <f aca="false">M424-$B$13</f>
        <v>3235.45024996369</v>
      </c>
      <c r="P424" s="37" t="n">
        <f aca="false">N424-$B$19</f>
        <v>18600.3744208937</v>
      </c>
      <c r="Q424" s="38" t="n">
        <f aca="false">O424+P424</f>
        <v>21835.8246708574</v>
      </c>
    </row>
    <row r="425" customFormat="false" ht="13.8" hidden="false" customHeight="false" outlineLevel="0" collapsed="false">
      <c r="D425" s="33" t="n">
        <f aca="false">'Historical Data'!A425</f>
        <v>43896</v>
      </c>
      <c r="E425" s="13" t="n">
        <f aca="false">'Historical Data'!E425</f>
        <v>-0.0170539097997977</v>
      </c>
      <c r="F425" s="13" t="n">
        <f aca="false">'Historical Data'!F425</f>
        <v>0.0289</v>
      </c>
      <c r="G425" s="14" t="n">
        <f aca="false">'Historical Data'!G425</f>
        <v>-0.0010288</v>
      </c>
      <c r="H425" s="31" t="n">
        <f aca="false">$B$3 * (1 + E425)</f>
        <v>4620.73127542213</v>
      </c>
      <c r="I425" s="34" t="n">
        <f aca="false">$B$6 +F425</f>
        <v>0.2379</v>
      </c>
      <c r="J425" s="35" t="n">
        <f aca="false">$B$5 + G425</f>
        <v>0.000571200000000002</v>
      </c>
      <c r="K425" s="10" t="n">
        <f aca="false">(LN(H425/$B$4) + ((J425 - $B$8) + 0.5*I425^2)*$B$7) / (I425 * SQRT($B$7))</f>
        <v>-0.087294251404961</v>
      </c>
      <c r="L425" s="10" t="n">
        <f aca="false">K425 - I425*SQRT($B$7)</f>
        <v>-0.206244251404961</v>
      </c>
      <c r="M425" s="36" t="n">
        <f aca="false">($B$3*EXP(-$B$8*$B$7)*_xlfn.NORM.DIST(K425, 0, 1, 1) - $B$4*EXP(-J425*$B$7)*_xlfn.NORM.DIST(L425, 0, 1, 1)) * $B$2</f>
        <v>22005.4532422299</v>
      </c>
      <c r="N425" s="37" t="n">
        <f aca="false">$B$18 + $B$17*H425</f>
        <v>4175.4697985285</v>
      </c>
      <c r="O425" s="37" t="n">
        <f aca="false">M425-$B$13</f>
        <v>2416.56464179805</v>
      </c>
      <c r="P425" s="37" t="n">
        <f aca="false">N425-$B$19</f>
        <v>4175.4697985285</v>
      </c>
      <c r="Q425" s="38" t="n">
        <f aca="false">O425+P425</f>
        <v>6592.03444032655</v>
      </c>
    </row>
    <row r="426" customFormat="false" ht="13.8" hidden="false" customHeight="false" outlineLevel="0" collapsed="false">
      <c r="D426" s="33" t="n">
        <f aca="false">'Historical Data'!A426</f>
        <v>43895</v>
      </c>
      <c r="E426" s="13" t="n">
        <f aca="false">'Historical Data'!E426</f>
        <v>-0.0339220221588948</v>
      </c>
      <c r="F426" s="13" t="n">
        <f aca="false">'Historical Data'!F426</f>
        <v>0.0506</v>
      </c>
      <c r="G426" s="14" t="n">
        <f aca="false">'Historical Data'!G426</f>
        <v>-1.75000000000002E-005</v>
      </c>
      <c r="H426" s="31" t="n">
        <f aca="false">$B$3 * (1 + E426)</f>
        <v>4541.43596603325</v>
      </c>
      <c r="I426" s="34" t="n">
        <f aca="false">$B$6 +F426</f>
        <v>0.2596</v>
      </c>
      <c r="J426" s="35" t="n">
        <f aca="false">$B$5 + G426</f>
        <v>0.0015825</v>
      </c>
      <c r="K426" s="10" t="n">
        <f aca="false">(LN(H426/$B$4) + ((J426 - $B$8) + 0.5*I426^2)*$B$7) / (I426 * SQRT($B$7))</f>
        <v>-0.201009866137877</v>
      </c>
      <c r="L426" s="10" t="n">
        <f aca="false">K426 - I426*SQRT($B$7)</f>
        <v>-0.330809866137877</v>
      </c>
      <c r="M426" s="36" t="n">
        <f aca="false">($B$3*EXP(-$B$8*$B$7)*_xlfn.NORM.DIST(K426, 0, 1, 1) - $B$4*EXP(-J426*$B$7)*_xlfn.NORM.DIST(L426, 0, 1, 1)) * $B$2</f>
        <v>23480.8804464871</v>
      </c>
      <c r="N426" s="37" t="n">
        <f aca="false">$B$18 + $B$17*H426</f>
        <v>8305.4490549234</v>
      </c>
      <c r="O426" s="37" t="n">
        <f aca="false">M426-$B$13</f>
        <v>3891.9918460552</v>
      </c>
      <c r="P426" s="37" t="n">
        <f aca="false">N426-$B$19</f>
        <v>8305.4490549234</v>
      </c>
      <c r="Q426" s="38" t="n">
        <f aca="false">O426+P426</f>
        <v>12197.4409009786</v>
      </c>
    </row>
    <row r="427" customFormat="false" ht="13.8" hidden="false" customHeight="false" outlineLevel="0" collapsed="false">
      <c r="D427" s="33" t="n">
        <f aca="false">'Historical Data'!A427</f>
        <v>43894</v>
      </c>
      <c r="E427" s="13" t="n">
        <f aca="false">'Historical Data'!E427</f>
        <v>0.0422025924211802</v>
      </c>
      <c r="F427" s="13" t="n">
        <f aca="false">'Historical Data'!F427</f>
        <v>-0.0266</v>
      </c>
      <c r="G427" s="14" t="n">
        <f aca="false">'Historical Data'!G427</f>
        <v>-0.0031362</v>
      </c>
      <c r="H427" s="31" t="n">
        <f aca="false">$B$3 * (1 + E427)</f>
        <v>4899.29016671273</v>
      </c>
      <c r="I427" s="34" t="n">
        <f aca="false">$B$6 +F427</f>
        <v>0.1824</v>
      </c>
      <c r="J427" s="35" t="n">
        <f aca="false">$B$5 + G427</f>
        <v>-0.0015362</v>
      </c>
      <c r="K427" s="10" t="n">
        <f aca="false">(LN(H427/$B$4) + ((J427 - $B$8) + 0.5*I427^2)*$B$7) / (I427 * SQRT($B$7))</f>
        <v>0.490252422594756</v>
      </c>
      <c r="L427" s="10" t="n">
        <f aca="false">K427 - I427*SQRT($B$7)</f>
        <v>0.399052422594756</v>
      </c>
      <c r="M427" s="36" t="n">
        <f aca="false">($B$3*EXP(-$B$8*$B$7)*_xlfn.NORM.DIST(K427, 0, 1, 1) - $B$4*EXP(-J427*$B$7)*_xlfn.NORM.DIST(L427, 0, 1, 1)) * $B$2</f>
        <v>15247.7607723818</v>
      </c>
      <c r="N427" s="37" t="n">
        <f aca="false">$B$18 + $B$17*H427</f>
        <v>-10332.8592764302</v>
      </c>
      <c r="O427" s="37" t="n">
        <f aca="false">M427-$B$13</f>
        <v>-4341.12782805009</v>
      </c>
      <c r="P427" s="37" t="n">
        <f aca="false">N427-$B$19</f>
        <v>-10332.8592764302</v>
      </c>
      <c r="Q427" s="38" t="n">
        <f aca="false">O427+P427</f>
        <v>-14673.9871044803</v>
      </c>
    </row>
    <row r="428" customFormat="false" ht="13.8" hidden="false" customHeight="false" outlineLevel="0" collapsed="false">
      <c r="D428" s="33" t="n">
        <f aca="false">'Historical Data'!A428</f>
        <v>43893</v>
      </c>
      <c r="E428" s="13" t="n">
        <f aca="false">'Historical Data'!E428</f>
        <v>-0.028107940185682</v>
      </c>
      <c r="F428" s="13" t="n">
        <f aca="false">'Historical Data'!F428</f>
        <v>0.0247</v>
      </c>
      <c r="G428" s="14" t="n">
        <f aca="false">'Historical Data'!G428</f>
        <v>0.000605</v>
      </c>
      <c r="H428" s="31" t="n">
        <f aca="false">$B$3 * (1 + E428)</f>
        <v>4568.76738398113</v>
      </c>
      <c r="I428" s="34" t="n">
        <f aca="false">$B$6 +F428</f>
        <v>0.2337</v>
      </c>
      <c r="J428" s="35" t="n">
        <f aca="false">$B$5 + G428</f>
        <v>0.002205</v>
      </c>
      <c r="K428" s="10" t="n">
        <f aca="false">(LN(H428/$B$4) + ((J428 - $B$8) + 0.5*I428^2)*$B$7) / (I428 * SQRT($B$7))</f>
        <v>-0.184273162275613</v>
      </c>
      <c r="L428" s="10" t="n">
        <f aca="false">K428 - I428*SQRT($B$7)</f>
        <v>-0.301123162275613</v>
      </c>
      <c r="M428" s="36" t="n">
        <f aca="false">($B$3*EXP(-$B$8*$B$7)*_xlfn.NORM.DIST(K428, 0, 1, 1) - $B$4*EXP(-J428*$B$7)*_xlfn.NORM.DIST(L428, 0, 1, 1)) * $B$2</f>
        <v>21293.6740129053</v>
      </c>
      <c r="N428" s="37" t="n">
        <f aca="false">$B$18 + $B$17*H428</f>
        <v>6881.93245548609</v>
      </c>
      <c r="O428" s="37" t="n">
        <f aca="false">M428-$B$13</f>
        <v>1704.78541247339</v>
      </c>
      <c r="P428" s="37" t="n">
        <f aca="false">N428-$B$19</f>
        <v>6881.93245548609</v>
      </c>
      <c r="Q428" s="38" t="n">
        <f aca="false">O428+P428</f>
        <v>8586.71786795949</v>
      </c>
    </row>
    <row r="429" customFormat="false" ht="13.8" hidden="false" customHeight="false" outlineLevel="0" collapsed="false">
      <c r="D429" s="33" t="n">
        <f aca="false">'Historical Data'!A429</f>
        <v>43892</v>
      </c>
      <c r="E429" s="13" t="n">
        <f aca="false">'Historical Data'!E429</f>
        <v>0.0460392252438884</v>
      </c>
      <c r="F429" s="13" t="n">
        <f aca="false">'Historical Data'!F429</f>
        <v>-0.0215</v>
      </c>
      <c r="G429" s="14" t="n">
        <f aca="false">'Historical Data'!G429</f>
        <v>-0.00209</v>
      </c>
      <c r="H429" s="31" t="n">
        <f aca="false">$B$3 * (1 + E429)</f>
        <v>4917.32579394899</v>
      </c>
      <c r="I429" s="34" t="n">
        <f aca="false">$B$6 +F429</f>
        <v>0.1875</v>
      </c>
      <c r="J429" s="35" t="n">
        <f aca="false">$B$5 + G429</f>
        <v>-0.00049</v>
      </c>
      <c r="K429" s="10" t="n">
        <f aca="false">(LN(H429/$B$4) + ((J429 - $B$8) + 0.5*I429^2)*$B$7) / (I429 * SQRT($B$7))</f>
        <v>0.521417561842962</v>
      </c>
      <c r="L429" s="10" t="n">
        <f aca="false">K429 - I429*SQRT($B$7)</f>
        <v>0.427667561842962</v>
      </c>
      <c r="M429" s="36" t="n">
        <f aca="false">($B$3*EXP(-$B$8*$B$7)*_xlfn.NORM.DIST(K429, 0, 1, 1) - $B$4*EXP(-J429*$B$7)*_xlfn.NORM.DIST(L429, 0, 1, 1)) * $B$2</f>
        <v>15541.5431460171</v>
      </c>
      <c r="N429" s="37" t="n">
        <f aca="false">$B$18 + $B$17*H429</f>
        <v>-11272.2183247261</v>
      </c>
      <c r="O429" s="37" t="n">
        <f aca="false">M429-$B$13</f>
        <v>-4047.34545441479</v>
      </c>
      <c r="P429" s="37" t="n">
        <f aca="false">N429-$B$19</f>
        <v>-11272.2183247261</v>
      </c>
      <c r="Q429" s="38" t="n">
        <f aca="false">O429+P429</f>
        <v>-15319.5637791409</v>
      </c>
    </row>
    <row r="430" customFormat="false" ht="13.8" hidden="false" customHeight="false" outlineLevel="0" collapsed="false">
      <c r="D430" s="33" t="n">
        <f aca="false">'Historical Data'!A430</f>
        <v>43889</v>
      </c>
      <c r="E430" s="13" t="n">
        <f aca="false">'Historical Data'!E430</f>
        <v>-0.00823832735769259</v>
      </c>
      <c r="F430" s="13" t="n">
        <f aca="false">'Historical Data'!F430</f>
        <v>-0.000700000000000034</v>
      </c>
      <c r="G430" s="14" t="n">
        <f aca="false">'Historical Data'!G430</f>
        <v>-0.0011763</v>
      </c>
      <c r="H430" s="31" t="n">
        <f aca="false">$B$3 * (1 + E430)</f>
        <v>4662.17244692422</v>
      </c>
      <c r="I430" s="34" t="n">
        <f aca="false">$B$6 +F430</f>
        <v>0.2083</v>
      </c>
      <c r="J430" s="35" t="n">
        <f aca="false">$B$5 + G430</f>
        <v>0.0004237</v>
      </c>
      <c r="K430" s="10" t="n">
        <f aca="false">(LN(H430/$B$4) + ((J430 - $B$8) + 0.5*I430^2)*$B$7) / (I430 * SQRT($B$7))</f>
        <v>-0.0301767994649619</v>
      </c>
      <c r="L430" s="10" t="n">
        <f aca="false">K430 - I430*SQRT($B$7)</f>
        <v>-0.134326799464962</v>
      </c>
      <c r="M430" s="36" t="n">
        <f aca="false">($B$3*EXP(-$B$8*$B$7)*_xlfn.NORM.DIST(K430, 0, 1, 1) - $B$4*EXP(-J430*$B$7)*_xlfn.NORM.DIST(L430, 0, 1, 1)) * $B$2</f>
        <v>19395.7251488477</v>
      </c>
      <c r="N430" s="37" t="n">
        <f aca="false">$B$18 + $B$17*H430</f>
        <v>2017.0674922207</v>
      </c>
      <c r="O430" s="37" t="n">
        <f aca="false">M430-$B$13</f>
        <v>-193.16345158418</v>
      </c>
      <c r="P430" s="37" t="n">
        <f aca="false">N430-$B$19</f>
        <v>2017.0674922207</v>
      </c>
      <c r="Q430" s="38" t="n">
        <f aca="false">O430+P430</f>
        <v>1823.90404063652</v>
      </c>
    </row>
    <row r="431" customFormat="false" ht="13.8" hidden="false" customHeight="false" outlineLevel="0" collapsed="false">
      <c r="D431" s="33" t="n">
        <f aca="false">'Historical Data'!A431</f>
        <v>43888</v>
      </c>
      <c r="E431" s="13" t="n">
        <f aca="false">'Historical Data'!E431</f>
        <v>-0.0441632786653787</v>
      </c>
      <c r="F431" s="13" t="n">
        <f aca="false">'Historical Data'!F431</f>
        <v>0.0622</v>
      </c>
      <c r="G431" s="14" t="n">
        <f aca="false">'Historical Data'!G431</f>
        <v>-0.000328699999999998</v>
      </c>
      <c r="H431" s="31" t="n">
        <f aca="false">$B$3 * (1 + E431)</f>
        <v>4493.29284332192</v>
      </c>
      <c r="I431" s="34" t="n">
        <f aca="false">$B$6 +F431</f>
        <v>0.2712</v>
      </c>
      <c r="J431" s="35" t="n">
        <f aca="false">$B$5 + G431</f>
        <v>0.0012713</v>
      </c>
      <c r="K431" s="10" t="n">
        <f aca="false">(LN(H431/$B$4) + ((J431 - $B$8) + 0.5*I431^2)*$B$7) / (I431 * SQRT($B$7))</f>
        <v>-0.265904639385346</v>
      </c>
      <c r="L431" s="10" t="n">
        <f aca="false">K431 - I431*SQRT($B$7)</f>
        <v>-0.401504639385346</v>
      </c>
      <c r="M431" s="36" t="n">
        <f aca="false">($B$3*EXP(-$B$8*$B$7)*_xlfn.NORM.DIST(K431, 0, 1, 1) - $B$4*EXP(-J431*$B$7)*_xlfn.NORM.DIST(L431, 0, 1, 1)) * $B$2</f>
        <v>24023.3585813341</v>
      </c>
      <c r="N431" s="37" t="n">
        <f aca="false">$B$18 + $B$17*H431</f>
        <v>10812.9126069069</v>
      </c>
      <c r="O431" s="37" t="n">
        <f aca="false">M431-$B$13</f>
        <v>4434.46998090221</v>
      </c>
      <c r="P431" s="37" t="n">
        <f aca="false">N431-$B$19</f>
        <v>10812.9126069069</v>
      </c>
      <c r="Q431" s="38" t="n">
        <f aca="false">O431+P431</f>
        <v>15247.3825878091</v>
      </c>
    </row>
    <row r="432" customFormat="false" ht="13.8" hidden="false" customHeight="false" outlineLevel="0" collapsed="false">
      <c r="D432" s="33" t="n">
        <f aca="false">'Historical Data'!A432</f>
        <v>43887</v>
      </c>
      <c r="E432" s="13" t="n">
        <f aca="false">'Historical Data'!E432</f>
        <v>-0.00377851870558565</v>
      </c>
      <c r="F432" s="13" t="n">
        <f aca="false">'Historical Data'!F432</f>
        <v>-0.00159999999999999</v>
      </c>
      <c r="G432" s="14" t="n">
        <f aca="false">'Historical Data'!G432</f>
        <v>-0.000243800000000002</v>
      </c>
      <c r="H432" s="31" t="n">
        <f aca="false">$B$3 * (1 + E432)</f>
        <v>4683.13756141691</v>
      </c>
      <c r="I432" s="34" t="n">
        <f aca="false">$B$6 +F432</f>
        <v>0.2074</v>
      </c>
      <c r="J432" s="35" t="n">
        <f aca="false">$B$5 + G432</f>
        <v>0.0013562</v>
      </c>
      <c r="K432" s="10" t="n">
        <f aca="false">(LN(H432/$B$4) + ((J432 - $B$8) + 0.5*I432^2)*$B$7) / (I432 * SQRT($B$7))</f>
        <v>0.0147562165792576</v>
      </c>
      <c r="L432" s="10" t="n">
        <f aca="false">K432 - I432*SQRT($B$7)</f>
        <v>-0.0889437834207424</v>
      </c>
      <c r="M432" s="36" t="n">
        <f aca="false">($B$3*EXP(-$B$8*$B$7)*_xlfn.NORM.DIST(K432, 0, 1, 1) - $B$4*EXP(-J432*$B$7)*_xlfn.NORM.DIST(L432, 0, 1, 1)) * $B$2</f>
        <v>19412.3926039319</v>
      </c>
      <c r="N432" s="37" t="n">
        <f aca="false">$B$18 + $B$17*H432</f>
        <v>925.130420153553</v>
      </c>
      <c r="O432" s="37" t="n">
        <f aca="false">M432-$B$13</f>
        <v>-176.495996499987</v>
      </c>
      <c r="P432" s="37" t="n">
        <f aca="false">N432-$B$19</f>
        <v>925.130420153553</v>
      </c>
      <c r="Q432" s="38" t="n">
        <f aca="false">O432+P432</f>
        <v>748.634423653566</v>
      </c>
    </row>
    <row r="433" customFormat="false" ht="13.8" hidden="false" customHeight="false" outlineLevel="0" collapsed="false">
      <c r="D433" s="33" t="n">
        <f aca="false">'Historical Data'!A433</f>
        <v>43886</v>
      </c>
      <c r="E433" s="13" t="n">
        <f aca="false">'Historical Data'!E433</f>
        <v>-0.0302800157475921</v>
      </c>
      <c r="F433" s="13" t="n">
        <f aca="false">'Historical Data'!F433</f>
        <v>0.0194</v>
      </c>
      <c r="G433" s="14" t="n">
        <f aca="false">'Historical Data'!G433</f>
        <v>-8.99999999999998E-005</v>
      </c>
      <c r="H433" s="31" t="n">
        <f aca="false">$B$3 * (1 + E433)</f>
        <v>4558.55667397214</v>
      </c>
      <c r="I433" s="34" t="n">
        <f aca="false">$B$6 +F433</f>
        <v>0.2284</v>
      </c>
      <c r="J433" s="35" t="n">
        <f aca="false">$B$5 + G433</f>
        <v>0.00151</v>
      </c>
      <c r="K433" s="10" t="n">
        <f aca="false">(LN(H433/$B$4) + ((J433 - $B$8) + 0.5*I433^2)*$B$7) / (I433 * SQRT($B$7))</f>
        <v>-0.212343302873022</v>
      </c>
      <c r="L433" s="10" t="n">
        <f aca="false">K433 - I433*SQRT($B$7)</f>
        <v>-0.326543302873022</v>
      </c>
      <c r="M433" s="36" t="n">
        <f aca="false">($B$3*EXP(-$B$8*$B$7)*_xlfn.NORM.DIST(K433, 0, 1, 1) - $B$4*EXP(-J433*$B$7)*_xlfn.NORM.DIST(L433, 0, 1, 1)) * $B$2</f>
        <v>20639.0998073394</v>
      </c>
      <c r="N433" s="37" t="n">
        <f aca="false">$B$18 + $B$17*H433</f>
        <v>7413.7422290422</v>
      </c>
      <c r="O433" s="37" t="n">
        <f aca="false">M433-$B$13</f>
        <v>1050.21120690751</v>
      </c>
      <c r="P433" s="37" t="n">
        <f aca="false">N433-$B$19</f>
        <v>7413.7422290422</v>
      </c>
      <c r="Q433" s="38" t="n">
        <f aca="false">O433+P433</f>
        <v>8463.95343594971</v>
      </c>
    </row>
    <row r="434" customFormat="false" ht="13.8" hidden="false" customHeight="false" outlineLevel="0" collapsed="false">
      <c r="D434" s="33" t="n">
        <f aca="false">'Historical Data'!A434</f>
        <v>43885</v>
      </c>
      <c r="E434" s="13" t="n">
        <f aca="false">'Historical Data'!E434</f>
        <v>-0.0335135944873044</v>
      </c>
      <c r="F434" s="13" t="n">
        <f aca="false">'Historical Data'!F434</f>
        <v>0.0431</v>
      </c>
      <c r="G434" s="14" t="n">
        <f aca="false">'Historical Data'!G434</f>
        <v>-0.000326199999999999</v>
      </c>
      <c r="H434" s="31" t="n">
        <f aca="false">$B$3 * (1 + E434)</f>
        <v>4543.35594367463</v>
      </c>
      <c r="I434" s="34" t="n">
        <f aca="false">$B$6 +F434</f>
        <v>0.2521</v>
      </c>
      <c r="J434" s="35" t="n">
        <f aca="false">$B$5 + G434</f>
        <v>0.0012738</v>
      </c>
      <c r="K434" s="10" t="n">
        <f aca="false">(LN(H434/$B$4) + ((J434 - $B$8) + 0.5*I434^2)*$B$7) / (I434 * SQRT($B$7))</f>
        <v>-0.208054699488469</v>
      </c>
      <c r="L434" s="10" t="n">
        <f aca="false">K434 - I434*SQRT($B$7)</f>
        <v>-0.334104699488469</v>
      </c>
      <c r="M434" s="36" t="n">
        <f aca="false">($B$3*EXP(-$B$8*$B$7)*_xlfn.NORM.DIST(K434, 0, 1, 1) - $B$4*EXP(-J434*$B$7)*_xlfn.NORM.DIST(L434, 0, 1, 1)) * $B$2</f>
        <v>22758.3479682328</v>
      </c>
      <c r="N434" s="37" t="n">
        <f aca="false">$B$18 + $B$17*H434</f>
        <v>8205.4498507744</v>
      </c>
      <c r="O434" s="37" t="n">
        <f aca="false">M434-$B$13</f>
        <v>3169.45936780089</v>
      </c>
      <c r="P434" s="37" t="n">
        <f aca="false">N434-$B$19</f>
        <v>8205.4498507744</v>
      </c>
      <c r="Q434" s="38" t="n">
        <f aca="false">O434+P434</f>
        <v>11374.9092185753</v>
      </c>
    </row>
    <row r="435" customFormat="false" ht="13.8" hidden="false" customHeight="false" outlineLevel="0" collapsed="false">
      <c r="D435" s="33" t="n">
        <f aca="false">'Historical Data'!A435</f>
        <v>43882</v>
      </c>
      <c r="E435" s="13" t="n">
        <f aca="false">'Historical Data'!E435</f>
        <v>-0.0105181087562959</v>
      </c>
      <c r="F435" s="13" t="n">
        <f aca="false">'Historical Data'!F435</f>
        <v>0.0101</v>
      </c>
      <c r="G435" s="14" t="n">
        <f aca="false">'Historical Data'!G435</f>
        <v>-3.50000000000003E-005</v>
      </c>
      <c r="H435" s="31" t="n">
        <f aca="false">$B$3 * (1 + E435)</f>
        <v>4651.45542254753</v>
      </c>
      <c r="I435" s="34" t="n">
        <f aca="false">$B$6 +F435</f>
        <v>0.2191</v>
      </c>
      <c r="J435" s="35" t="n">
        <f aca="false">$B$5 + G435</f>
        <v>0.001565</v>
      </c>
      <c r="K435" s="10" t="n">
        <f aca="false">(LN(H435/$B$4) + ((J435 - $B$8) + 0.5*I435^2)*$B$7) / (I435 * SQRT($B$7))</f>
        <v>-0.0418253196977943</v>
      </c>
      <c r="L435" s="10" t="n">
        <f aca="false">K435 - I435*SQRT($B$7)</f>
        <v>-0.151375319697794</v>
      </c>
      <c r="M435" s="36" t="n">
        <f aca="false">($B$3*EXP(-$B$8*$B$7)*_xlfn.NORM.DIST(K435, 0, 1, 1) - $B$4*EXP(-J435*$B$7)*_xlfn.NORM.DIST(L435, 0, 1, 1)) * $B$2</f>
        <v>20437.3028627716</v>
      </c>
      <c r="N435" s="37" t="n">
        <f aca="false">$B$18 + $B$17*H435</f>
        <v>2575.24790298069</v>
      </c>
      <c r="O435" s="37" t="n">
        <f aca="false">M435-$B$13</f>
        <v>848.414262339749</v>
      </c>
      <c r="P435" s="37" t="n">
        <f aca="false">N435-$B$19</f>
        <v>2575.24790298069</v>
      </c>
      <c r="Q435" s="38" t="n">
        <f aca="false">O435+P435</f>
        <v>3423.66216532043</v>
      </c>
    </row>
    <row r="436" customFormat="false" ht="13.8" hidden="false" customHeight="false" outlineLevel="0" collapsed="false">
      <c r="D436" s="33" t="n">
        <f aca="false">'Historical Data'!A436</f>
        <v>43881</v>
      </c>
      <c r="E436" s="13" t="n">
        <f aca="false">'Historical Data'!E436</f>
        <v>-0.00381554272551421</v>
      </c>
      <c r="F436" s="13" t="n">
        <f aca="false">'Historical Data'!F436</f>
        <v>0.0078</v>
      </c>
      <c r="G436" s="14" t="n">
        <f aca="false">'Historical Data'!G436</f>
        <v>-0.000132500000000004</v>
      </c>
      <c r="H436" s="31" t="n">
        <f aca="false">$B$3 * (1 + E436)</f>
        <v>4682.96351520163</v>
      </c>
      <c r="I436" s="34" t="n">
        <f aca="false">$B$6 +F436</f>
        <v>0.2168</v>
      </c>
      <c r="J436" s="35" t="n">
        <f aca="false">$B$5 + G436</f>
        <v>0.0014675</v>
      </c>
      <c r="K436" s="10" t="n">
        <f aca="false">(LN(H436/$B$4) + ((J436 - $B$8) + 0.5*I436^2)*$B$7) / (I436 * SQRT($B$7))</f>
        <v>0.0186283627506375</v>
      </c>
      <c r="L436" s="10" t="n">
        <f aca="false">K436 - I436*SQRT($B$7)</f>
        <v>-0.0897716372493625</v>
      </c>
      <c r="M436" s="36" t="n">
        <f aca="false">($B$3*EXP(-$B$8*$B$7)*_xlfn.NORM.DIST(K436, 0, 1, 1) - $B$4*EXP(-J436*$B$7)*_xlfn.NORM.DIST(L436, 0, 1, 1)) * $B$2</f>
        <v>20299.1866458103</v>
      </c>
      <c r="N436" s="37" t="n">
        <f aca="false">$B$18 + $B$17*H436</f>
        <v>934.195360618614</v>
      </c>
      <c r="O436" s="37" t="n">
        <f aca="false">M436-$B$13</f>
        <v>710.298045378433</v>
      </c>
      <c r="P436" s="37" t="n">
        <f aca="false">N436-$B$19</f>
        <v>934.195360618614</v>
      </c>
      <c r="Q436" s="38" t="n">
        <f aca="false">O436+P436</f>
        <v>1644.49340599705</v>
      </c>
    </row>
    <row r="437" customFormat="false" ht="13.8" hidden="false" customHeight="false" outlineLevel="0" collapsed="false">
      <c r="D437" s="33" t="n">
        <f aca="false">'Historical Data'!A437</f>
        <v>43880</v>
      </c>
      <c r="E437" s="13" t="n">
        <f aca="false">'Historical Data'!E437</f>
        <v>0.00470582650157714</v>
      </c>
      <c r="F437" s="13" t="n">
        <f aca="false">'Historical Data'!F437</f>
        <v>-0.0028</v>
      </c>
      <c r="G437" s="14" t="n">
        <f aca="false">'Historical Data'!G437</f>
        <v>1.37000000000019E-005</v>
      </c>
      <c r="H437" s="31" t="n">
        <f aca="false">$B$3 * (1 + E437)</f>
        <v>4723.02161980126</v>
      </c>
      <c r="I437" s="34" t="n">
        <f aca="false">$B$6 +F437</f>
        <v>0.2062</v>
      </c>
      <c r="J437" s="35" t="n">
        <f aca="false">$B$5 + G437</f>
        <v>0.0016137</v>
      </c>
      <c r="K437" s="10" t="n">
        <f aca="false">(LN(H437/$B$4) + ((J437 - $B$8) + 0.5*I437^2)*$B$7) / (I437 * SQRT($B$7))</f>
        <v>0.0971194831662576</v>
      </c>
      <c r="L437" s="10" t="n">
        <f aca="false">K437 - I437*SQRT($B$7)</f>
        <v>-0.0059805168337424</v>
      </c>
      <c r="M437" s="36" t="n">
        <f aca="false">($B$3*EXP(-$B$8*$B$7)*_xlfn.NORM.DIST(K437, 0, 1, 1) - $B$4*EXP(-J437*$B$7)*_xlfn.NORM.DIST(L437, 0, 1, 1)) * $B$2</f>
        <v>19307.4503553142</v>
      </c>
      <c r="N437" s="37" t="n">
        <f aca="false">$B$18 + $B$17*H437</f>
        <v>-1152.1719456194</v>
      </c>
      <c r="O437" s="37" t="n">
        <f aca="false">M437-$B$13</f>
        <v>-281.438245117672</v>
      </c>
      <c r="P437" s="37" t="n">
        <f aca="false">N437-$B$19</f>
        <v>-1152.1719456194</v>
      </c>
      <c r="Q437" s="38" t="n">
        <f aca="false">O437+P437</f>
        <v>-1433.61019073707</v>
      </c>
    </row>
    <row r="438" customFormat="false" ht="13.8" hidden="false" customHeight="false" outlineLevel="0" collapsed="false">
      <c r="D438" s="33" t="n">
        <f aca="false">'Historical Data'!A438</f>
        <v>43879</v>
      </c>
      <c r="E438" s="13" t="n">
        <f aca="false">'Historical Data'!E438</f>
        <v>-0.00291998011928429</v>
      </c>
      <c r="F438" s="13" t="n">
        <f aca="false">'Historical Data'!F438</f>
        <v>0.00600000000000001</v>
      </c>
      <c r="G438" s="14" t="n">
        <f aca="false">'Historical Data'!G438</f>
        <v>2.88000000000024E-005</v>
      </c>
      <c r="H438" s="31" t="n">
        <f aca="false">$B$3 * (1 + E438)</f>
        <v>4687.17346545726</v>
      </c>
      <c r="I438" s="34" t="n">
        <f aca="false">$B$6 +F438</f>
        <v>0.215</v>
      </c>
      <c r="J438" s="35" t="n">
        <f aca="false">$B$5 + G438</f>
        <v>0.0016288</v>
      </c>
      <c r="K438" s="10" t="n">
        <f aca="false">(LN(H438/$B$4) + ((J438 - $B$8) + 0.5*I438^2)*$B$7) / (I438 * SQRT($B$7))</f>
        <v>0.0266146364808417</v>
      </c>
      <c r="L438" s="10" t="n">
        <f aca="false">K438 - I438*SQRT($B$7)</f>
        <v>-0.0808853635191583</v>
      </c>
      <c r="M438" s="36" t="n">
        <f aca="false">($B$3*EXP(-$B$8*$B$7)*_xlfn.NORM.DIST(K438, 0, 1, 1) - $B$4*EXP(-J438*$B$7)*_xlfn.NORM.DIST(L438, 0, 1, 1)) * $B$2</f>
        <v>20144.8881942491</v>
      </c>
      <c r="N438" s="37" t="n">
        <f aca="false">$B$18 + $B$17*H438</f>
        <v>714.926309773204</v>
      </c>
      <c r="O438" s="37" t="n">
        <f aca="false">M438-$B$13</f>
        <v>555.999593817251</v>
      </c>
      <c r="P438" s="37" t="n">
        <f aca="false">N438-$B$19</f>
        <v>714.926309773204</v>
      </c>
      <c r="Q438" s="38" t="n">
        <f aca="false">O438+P438</f>
        <v>1270.92590359045</v>
      </c>
    </row>
    <row r="439" customFormat="false" ht="13.8" hidden="false" customHeight="false" outlineLevel="0" collapsed="false">
      <c r="D439" s="33" t="n">
        <f aca="false">'Historical Data'!A439</f>
        <v>43875</v>
      </c>
      <c r="E439" s="13" t="n">
        <f aca="false">'Historical Data'!E439</f>
        <v>0.00184354197170067</v>
      </c>
      <c r="F439" s="13" t="n">
        <f aca="false">'Historical Data'!F439</f>
        <v>-0.0018</v>
      </c>
      <c r="G439" s="14" t="n">
        <f aca="false">'Historical Data'!G439</f>
        <v>1.19999999999981E-006</v>
      </c>
      <c r="H439" s="31" t="n">
        <f aca="false">$B$3 * (1 + E439)</f>
        <v>4709.56630645477</v>
      </c>
      <c r="I439" s="34" t="n">
        <f aca="false">$B$6 +F439</f>
        <v>0.2072</v>
      </c>
      <c r="J439" s="35" t="n">
        <f aca="false">$B$5 + G439</f>
        <v>0.0016012</v>
      </c>
      <c r="K439" s="10" t="n">
        <f aca="false">(LN(H439/$B$4) + ((J439 - $B$8) + 0.5*I439^2)*$B$7) / (I439 * SQRT($B$7))</f>
        <v>0.0695813198246391</v>
      </c>
      <c r="L439" s="10" t="n">
        <f aca="false">K439 - I439*SQRT($B$7)</f>
        <v>-0.0340186801753609</v>
      </c>
      <c r="M439" s="36" t="n">
        <f aca="false">($B$3*EXP(-$B$8*$B$7)*_xlfn.NORM.DIST(K439, 0, 1, 1) - $B$4*EXP(-J439*$B$7)*_xlfn.NORM.DIST(L439, 0, 1, 1)) * $B$2</f>
        <v>19417.333437213</v>
      </c>
      <c r="N439" s="37" t="n">
        <f aca="false">$B$18 + $B$17*H439</f>
        <v>-451.371791895304</v>
      </c>
      <c r="O439" s="37" t="n">
        <f aca="false">M439-$B$13</f>
        <v>-171.555163218865</v>
      </c>
      <c r="P439" s="37" t="n">
        <f aca="false">N439-$B$19</f>
        <v>-451.371791895304</v>
      </c>
      <c r="Q439" s="38" t="n">
        <f aca="false">O439+P439</f>
        <v>-622.92695511417</v>
      </c>
    </row>
    <row r="440" customFormat="false" ht="13.8" hidden="false" customHeight="false" outlineLevel="0" collapsed="false">
      <c r="D440" s="33" t="n">
        <f aca="false">'Historical Data'!A440</f>
        <v>43874</v>
      </c>
      <c r="E440" s="13" t="n">
        <f aca="false">'Historical Data'!E440</f>
        <v>-0.0016304428235363</v>
      </c>
      <c r="F440" s="13" t="n">
        <f aca="false">'Historical Data'!F440</f>
        <v>0.00319999999999998</v>
      </c>
      <c r="G440" s="14" t="n">
        <f aca="false">'Historical Data'!G440</f>
        <v>-0.000121200000000002</v>
      </c>
      <c r="H440" s="31" t="n">
        <f aca="false">$B$3 * (1 + E440)</f>
        <v>4693.23545133084</v>
      </c>
      <c r="I440" s="34" t="n">
        <f aca="false">$B$6 +F440</f>
        <v>0.2122</v>
      </c>
      <c r="J440" s="35" t="n">
        <f aca="false">$B$5 + G440</f>
        <v>0.0014788</v>
      </c>
      <c r="K440" s="10" t="n">
        <f aca="false">(LN(H440/$B$4) + ((J440 - $B$8) + 0.5*I440^2)*$B$7) / (I440 * SQRT($B$7))</f>
        <v>0.0373848403207835</v>
      </c>
      <c r="L440" s="10" t="n">
        <f aca="false">K440 - I440*SQRT($B$7)</f>
        <v>-0.0687151596792164</v>
      </c>
      <c r="M440" s="36" t="n">
        <f aca="false">($B$3*EXP(-$B$8*$B$7)*_xlfn.NORM.DIST(K440, 0, 1, 1) - $B$4*EXP(-J440*$B$7)*_xlfn.NORM.DIST(L440, 0, 1, 1)) * $B$2</f>
        <v>19879.3653720383</v>
      </c>
      <c r="N440" s="37" t="n">
        <f aca="false">$B$18 + $B$17*H440</f>
        <v>399.196714877879</v>
      </c>
      <c r="O440" s="37" t="n">
        <f aca="false">M440-$B$13</f>
        <v>290.476771606427</v>
      </c>
      <c r="P440" s="37" t="n">
        <f aca="false">N440-$B$19</f>
        <v>399.196714877879</v>
      </c>
      <c r="Q440" s="38" t="n">
        <f aca="false">O440+P440</f>
        <v>689.673486484306</v>
      </c>
    </row>
    <row r="441" customFormat="false" ht="13.8" hidden="false" customHeight="false" outlineLevel="0" collapsed="false">
      <c r="D441" s="33" t="n">
        <f aca="false">'Historical Data'!A441</f>
        <v>43873</v>
      </c>
      <c r="E441" s="13" t="n">
        <f aca="false">'Historical Data'!E441</f>
        <v>0.00646266100811554</v>
      </c>
      <c r="F441" s="13" t="n">
        <f aca="false">'Historical Data'!F441</f>
        <v>-0.0078</v>
      </c>
      <c r="G441" s="14" t="n">
        <f aca="false">'Historical Data'!G441</f>
        <v>-3.50000000000003E-005</v>
      </c>
      <c r="H441" s="31" t="n">
        <f aca="false">$B$3 * (1 + E441)</f>
        <v>4731.28032313305</v>
      </c>
      <c r="I441" s="34" t="n">
        <f aca="false">$B$6 +F441</f>
        <v>0.2012</v>
      </c>
      <c r="J441" s="35" t="n">
        <f aca="false">$B$5 + G441</f>
        <v>0.001565</v>
      </c>
      <c r="K441" s="10" t="n">
        <f aca="false">(LN(H441/$B$4) + ((J441 - $B$8) + 0.5*I441^2)*$B$7) / (I441 * SQRT($B$7))</f>
        <v>0.114247490593887</v>
      </c>
      <c r="L441" s="10" t="n">
        <f aca="false">K441 - I441*SQRT($B$7)</f>
        <v>0.0136474905938875</v>
      </c>
      <c r="M441" s="36" t="n">
        <f aca="false">($B$3*EXP(-$B$8*$B$7)*_xlfn.NORM.DIST(K441, 0, 1, 1) - $B$4*EXP(-J441*$B$7)*_xlfn.NORM.DIST(L441, 0, 1, 1)) * $B$2</f>
        <v>18817.8823629167</v>
      </c>
      <c r="N441" s="37" t="n">
        <f aca="false">$B$18 + $B$17*H441</f>
        <v>-1582.3143299277</v>
      </c>
      <c r="O441" s="37" t="n">
        <f aca="false">M441-$B$13</f>
        <v>-771.006237515168</v>
      </c>
      <c r="P441" s="37" t="n">
        <f aca="false">N441-$B$19</f>
        <v>-1582.3143299277</v>
      </c>
      <c r="Q441" s="38" t="n">
        <f aca="false">O441+P441</f>
        <v>-2353.32056744287</v>
      </c>
    </row>
    <row r="442" customFormat="false" ht="13.8" hidden="false" customHeight="false" outlineLevel="0" collapsed="false">
      <c r="D442" s="33" t="n">
        <f aca="false">'Historical Data'!A442</f>
        <v>43872</v>
      </c>
      <c r="E442" s="13" t="n">
        <f aca="false">'Historical Data'!E442</f>
        <v>0.00168849881715571</v>
      </c>
      <c r="F442" s="13" t="n">
        <f aca="false">'Historical Data'!F442</f>
        <v>0.000100000000000017</v>
      </c>
      <c r="G442" s="14" t="n">
        <f aca="false">'Historical Data'!G442</f>
        <v>-5.87999999999977E-005</v>
      </c>
      <c r="H442" s="31" t="n">
        <f aca="false">$B$3 * (1 + E442)</f>
        <v>4708.83746408957</v>
      </c>
      <c r="I442" s="34" t="n">
        <f aca="false">$B$6 +F442</f>
        <v>0.2091</v>
      </c>
      <c r="J442" s="35" t="n">
        <f aca="false">$B$5 + G442</f>
        <v>0.0015412</v>
      </c>
      <c r="K442" s="10" t="n">
        <f aca="false">(LN(H442/$B$4) + ((J442 - $B$8) + 0.5*I442^2)*$B$7) / (I442 * SQRT($B$7))</f>
        <v>0.068270934056923</v>
      </c>
      <c r="L442" s="10" t="n">
        <f aca="false">K442 - I442*SQRT($B$7)</f>
        <v>-0.036279065943077</v>
      </c>
      <c r="M442" s="36" t="n">
        <f aca="false">($B$3*EXP(-$B$8*$B$7)*_xlfn.NORM.DIST(K442, 0, 1, 1) - $B$4*EXP(-J442*$B$7)*_xlfn.NORM.DIST(L442, 0, 1, 1)) * $B$2</f>
        <v>19592.3926904102</v>
      </c>
      <c r="N442" s="37" t="n">
        <f aca="false">$B$18 + $B$17*H442</f>
        <v>-413.411112094007</v>
      </c>
      <c r="O442" s="37" t="n">
        <f aca="false">M442-$B$13</f>
        <v>3.50408997833438</v>
      </c>
      <c r="P442" s="37" t="n">
        <f aca="false">N442-$B$19</f>
        <v>-413.411112094007</v>
      </c>
      <c r="Q442" s="38" t="n">
        <f aca="false">O442+P442</f>
        <v>-409.907022115673</v>
      </c>
    </row>
    <row r="443" customFormat="false" ht="13.8" hidden="false" customHeight="false" outlineLevel="0" collapsed="false">
      <c r="D443" s="33" t="n">
        <f aca="false">'Historical Data'!A443</f>
        <v>43871</v>
      </c>
      <c r="E443" s="13" t="n">
        <f aca="false">'Historical Data'!E443</f>
        <v>0.00732635956859218</v>
      </c>
      <c r="F443" s="13" t="n">
        <f aca="false">'Historical Data'!F443</f>
        <v>-0.00160000000000002</v>
      </c>
      <c r="G443" s="14" t="n">
        <f aca="false">'Historical Data'!G443</f>
        <v>-0.000177500000000001</v>
      </c>
      <c r="H443" s="31" t="n">
        <f aca="false">$B$3 * (1 + E443)</f>
        <v>4735.34048369599</v>
      </c>
      <c r="I443" s="34" t="n">
        <f aca="false">$B$6 +F443</f>
        <v>0.2074</v>
      </c>
      <c r="J443" s="35" t="n">
        <f aca="false">$B$5 + G443</f>
        <v>0.0014225</v>
      </c>
      <c r="K443" s="10" t="n">
        <f aca="false">(LN(H443/$B$4) + ((J443 - $B$8) + 0.5*I443^2)*$B$7) / (I443 * SQRT($B$7))</f>
        <v>0.121814099926431</v>
      </c>
      <c r="L443" s="10" t="n">
        <f aca="false">K443 - I443*SQRT($B$7)</f>
        <v>0.0181140999264313</v>
      </c>
      <c r="M443" s="36" t="n">
        <f aca="false">($B$3*EXP(-$B$8*$B$7)*_xlfn.NORM.DIST(K443, 0, 1, 1) - $B$4*EXP(-J443*$B$7)*_xlfn.NORM.DIST(L443, 0, 1, 1)) * $B$2</f>
        <v>19381.0034100639</v>
      </c>
      <c r="N443" s="37" t="n">
        <f aca="false">$B$18 + $B$17*H443</f>
        <v>-1793.78180551768</v>
      </c>
      <c r="O443" s="37" t="n">
        <f aca="false">M443-$B$13</f>
        <v>-207.885190368004</v>
      </c>
      <c r="P443" s="37" t="n">
        <f aca="false">N443-$B$19</f>
        <v>-1793.78180551768</v>
      </c>
      <c r="Q443" s="38" t="n">
        <f aca="false">O443+P443</f>
        <v>-2001.66699588568</v>
      </c>
    </row>
    <row r="444" customFormat="false" ht="13.8" hidden="false" customHeight="false" outlineLevel="0" collapsed="false">
      <c r="D444" s="33" t="n">
        <f aca="false">'Historical Data'!A444</f>
        <v>43868</v>
      </c>
      <c r="E444" s="13" t="n">
        <f aca="false">'Historical Data'!E444</f>
        <v>-0.00540083328850083</v>
      </c>
      <c r="F444" s="13" t="n">
        <f aca="false">'Historical Data'!F444</f>
        <v>0.004</v>
      </c>
      <c r="G444" s="14" t="n">
        <f aca="false">'Historical Data'!G444</f>
        <v>-3.25000000000013E-005</v>
      </c>
      <c r="H444" s="31" t="n">
        <f aca="false">$B$3 * (1 + E444)</f>
        <v>4675.51122279409</v>
      </c>
      <c r="I444" s="34" t="n">
        <f aca="false">$B$6 +F444</f>
        <v>0.213</v>
      </c>
      <c r="J444" s="35" t="n">
        <f aca="false">$B$5 + G444</f>
        <v>0.0015675</v>
      </c>
      <c r="K444" s="10" t="n">
        <f aca="false">(LN(H444/$B$4) + ((J444 - $B$8) + 0.5*I444^2)*$B$7) / (I444 * SQRT($B$7))</f>
        <v>0.00232422052075915</v>
      </c>
      <c r="L444" s="10" t="n">
        <f aca="false">K444 - I444*SQRT($B$7)</f>
        <v>-0.104175779479241</v>
      </c>
      <c r="M444" s="36" t="n">
        <f aca="false">($B$3*EXP(-$B$8*$B$7)*_xlfn.NORM.DIST(K444, 0, 1, 1) - $B$4*EXP(-J444*$B$7)*_xlfn.NORM.DIST(L444, 0, 1, 1)) * $B$2</f>
        <v>19935.8476219024</v>
      </c>
      <c r="N444" s="37" t="n">
        <f aca="false">$B$18 + $B$17*H444</f>
        <v>1322.33702111462</v>
      </c>
      <c r="O444" s="37" t="n">
        <f aca="false">M444-$B$13</f>
        <v>346.959021470459</v>
      </c>
      <c r="P444" s="37" t="n">
        <f aca="false">N444-$B$19</f>
        <v>1322.33702111462</v>
      </c>
      <c r="Q444" s="38" t="n">
        <f aca="false">O444+P444</f>
        <v>1669.29604258508</v>
      </c>
    </row>
    <row r="445" customFormat="false" ht="13.8" hidden="false" customHeight="false" outlineLevel="0" collapsed="false">
      <c r="D445" s="33" t="n">
        <f aca="false">'Historical Data'!A445</f>
        <v>43867</v>
      </c>
      <c r="E445" s="13" t="n">
        <f aca="false">'Historical Data'!E445</f>
        <v>0.00332564646189004</v>
      </c>
      <c r="F445" s="13" t="n">
        <f aca="false">'Historical Data'!F445</f>
        <v>-0.00220000000000001</v>
      </c>
      <c r="G445" s="14" t="n">
        <f aca="false">'Historical Data'!G445</f>
        <v>-7.49999999999987E-005</v>
      </c>
      <c r="H445" s="31" t="n">
        <f aca="false">$B$3 * (1 + E445)</f>
        <v>4716.5335314527</v>
      </c>
      <c r="I445" s="34" t="n">
        <f aca="false">$B$6 +F445</f>
        <v>0.2068</v>
      </c>
      <c r="J445" s="35" t="n">
        <f aca="false">$B$5 + G445</f>
        <v>0.001525</v>
      </c>
      <c r="K445" s="10" t="n">
        <f aca="false">(LN(H445/$B$4) + ((J445 - $B$8) + 0.5*I445^2)*$B$7) / (I445 * SQRT($B$7))</f>
        <v>0.0836282275595937</v>
      </c>
      <c r="L445" s="10" t="n">
        <f aca="false">K445 - I445*SQRT($B$7)</f>
        <v>-0.0197717724404063</v>
      </c>
      <c r="M445" s="36" t="n">
        <f aca="false">($B$3*EXP(-$B$8*$B$7)*_xlfn.NORM.DIST(K445, 0, 1, 1) - $B$4*EXP(-J445*$B$7)*_xlfn.NORM.DIST(L445, 0, 1, 1)) * $B$2</f>
        <v>19368.6685332952</v>
      </c>
      <c r="N445" s="37" t="n">
        <f aca="false">$B$18 + $B$17*H445</f>
        <v>-814.24943166814</v>
      </c>
      <c r="O445" s="37" t="n">
        <f aca="false">M445-$B$13</f>
        <v>-220.220067136644</v>
      </c>
      <c r="P445" s="37" t="n">
        <f aca="false">N445-$B$19</f>
        <v>-814.24943166814</v>
      </c>
      <c r="Q445" s="38" t="n">
        <f aca="false">O445+P445</f>
        <v>-1034.46949880478</v>
      </c>
    </row>
    <row r="446" customFormat="false" ht="13.8" hidden="false" customHeight="false" outlineLevel="0" collapsed="false">
      <c r="D446" s="33" t="n">
        <f aca="false">'Historical Data'!A446</f>
        <v>43866</v>
      </c>
      <c r="E446" s="13" t="n">
        <f aca="false">'Historical Data'!E446</f>
        <v>0.0112506406193613</v>
      </c>
      <c r="F446" s="13" t="n">
        <f aca="false">'Historical Data'!F446</f>
        <v>-0.00589999999999999</v>
      </c>
      <c r="G446" s="14" t="n">
        <f aca="false">'Historical Data'!G446</f>
        <v>4.25000000000009E-005</v>
      </c>
      <c r="H446" s="31" t="n">
        <f aca="false">$B$3 * (1 + E446)</f>
        <v>4753.78813648756</v>
      </c>
      <c r="I446" s="34" t="n">
        <f aca="false">$B$6 +F446</f>
        <v>0.2031</v>
      </c>
      <c r="J446" s="35" t="n">
        <f aca="false">$B$5 + G446</f>
        <v>0.0016425</v>
      </c>
      <c r="K446" s="10" t="n">
        <f aca="false">(LN(H446/$B$4) + ((J446 - $B$8) + 0.5*I446^2)*$B$7) / (I446 * SQRT($B$7))</f>
        <v>0.161050213027411</v>
      </c>
      <c r="L446" s="10" t="n">
        <f aca="false">K446 - I446*SQRT($B$7)</f>
        <v>0.0595002130274115</v>
      </c>
      <c r="M446" s="36" t="n">
        <f aca="false">($B$3*EXP(-$B$8*$B$7)*_xlfn.NORM.DIST(K446, 0, 1, 1) - $B$4*EXP(-J446*$B$7)*_xlfn.NORM.DIST(L446, 0, 1, 1)) * $B$2</f>
        <v>18923.701499047</v>
      </c>
      <c r="N446" s="37" t="n">
        <f aca="false">$B$18 + $B$17*H446</f>
        <v>-2754.6005972659</v>
      </c>
      <c r="O446" s="37" t="n">
        <f aca="false">M446-$B$13</f>
        <v>-665.18710138489</v>
      </c>
      <c r="P446" s="37" t="n">
        <f aca="false">N446-$B$19</f>
        <v>-2754.6005972659</v>
      </c>
      <c r="Q446" s="38" t="n">
        <f aca="false">O446+P446</f>
        <v>-3419.78769865079</v>
      </c>
    </row>
    <row r="447" customFormat="false" ht="13.8" hidden="false" customHeight="false" outlineLevel="0" collapsed="false">
      <c r="D447" s="33" t="n">
        <f aca="false">'Historical Data'!A447</f>
        <v>43865</v>
      </c>
      <c r="E447" s="13" t="n">
        <f aca="false">'Historical Data'!E447</f>
        <v>0.014980362705145</v>
      </c>
      <c r="F447" s="13" t="n">
        <f aca="false">'Historical Data'!F447</f>
        <v>-0.0134</v>
      </c>
      <c r="G447" s="14" t="n">
        <f aca="false">'Historical Data'!G447</f>
        <v>-3.62000000000036E-005</v>
      </c>
      <c r="H447" s="31" t="n">
        <f aca="false">$B$3 * (1 + E447)</f>
        <v>4771.32118704062</v>
      </c>
      <c r="I447" s="34" t="n">
        <f aca="false">$B$6 +F447</f>
        <v>0.1956</v>
      </c>
      <c r="J447" s="35" t="n">
        <f aca="false">$B$5 + G447</f>
        <v>0.0015638</v>
      </c>
      <c r="K447" s="10" t="n">
        <f aca="false">(LN(H447/$B$4) + ((J447 - $B$8) + 0.5*I447^2)*$B$7) / (I447 * SQRT($B$7))</f>
        <v>0.200844940880024</v>
      </c>
      <c r="L447" s="10" t="n">
        <f aca="false">K447 - I447*SQRT($B$7)</f>
        <v>0.103044940880024</v>
      </c>
      <c r="M447" s="36" t="n">
        <f aca="false">($B$3*EXP(-$B$8*$B$7)*_xlfn.NORM.DIST(K447, 0, 1, 1) - $B$4*EXP(-J447*$B$7)*_xlfn.NORM.DIST(L447, 0, 1, 1)) * $B$2</f>
        <v>18121.4263550331</v>
      </c>
      <c r="N447" s="37" t="n">
        <f aca="false">$B$18 + $B$17*H447</f>
        <v>-3667.78368014339</v>
      </c>
      <c r="O447" s="37" t="n">
        <f aca="false">M447-$B$13</f>
        <v>-1467.46224539884</v>
      </c>
      <c r="P447" s="37" t="n">
        <f aca="false">N447-$B$19</f>
        <v>-3667.78368014339</v>
      </c>
      <c r="Q447" s="38" t="n">
        <f aca="false">O447+P447</f>
        <v>-5135.24592554223</v>
      </c>
    </row>
    <row r="448" customFormat="false" ht="13.8" hidden="false" customHeight="false" outlineLevel="0" collapsed="false">
      <c r="D448" s="33" t="n">
        <f aca="false">'Historical Data'!A448</f>
        <v>43864</v>
      </c>
      <c r="E448" s="13" t="n">
        <f aca="false">'Historical Data'!E448</f>
        <v>0.00725464421240618</v>
      </c>
      <c r="F448" s="13" t="n">
        <f aca="false">'Historical Data'!F448</f>
        <v>-0.00590000000000002</v>
      </c>
      <c r="G448" s="14" t="n">
        <f aca="false">'Historical Data'!G448</f>
        <v>-0.000101299999999999</v>
      </c>
      <c r="H448" s="31" t="n">
        <f aca="false">$B$3 * (1 + E448)</f>
        <v>4735.0033569781</v>
      </c>
      <c r="I448" s="34" t="n">
        <f aca="false">$B$6 +F448</f>
        <v>0.2031</v>
      </c>
      <c r="J448" s="35" t="n">
        <f aca="false">$B$5 + G448</f>
        <v>0.0014987</v>
      </c>
      <c r="K448" s="10" t="n">
        <f aca="false">(LN(H448/$B$4) + ((J448 - $B$8) + 0.5*I448^2)*$B$7) / (I448 * SQRT($B$7))</f>
        <v>0.121706864725854</v>
      </c>
      <c r="L448" s="10" t="n">
        <f aca="false">K448 - I448*SQRT($B$7)</f>
        <v>0.0201568647258541</v>
      </c>
      <c r="M448" s="36" t="n">
        <f aca="false">($B$3*EXP(-$B$8*$B$7)*_xlfn.NORM.DIST(K448, 0, 1, 1) - $B$4*EXP(-J448*$B$7)*_xlfn.NORM.DIST(L448, 0, 1, 1)) * $B$2</f>
        <v>18982.5465417464</v>
      </c>
      <c r="N448" s="37" t="n">
        <f aca="false">$B$18 + $B$17*H448</f>
        <v>-1776.22305756132</v>
      </c>
      <c r="O448" s="37" t="n">
        <f aca="false">M448-$B$13</f>
        <v>-606.342058685506</v>
      </c>
      <c r="P448" s="37" t="n">
        <f aca="false">N448-$B$19</f>
        <v>-1776.22305756132</v>
      </c>
      <c r="Q448" s="38" t="n">
        <f aca="false">O448+P448</f>
        <v>-2382.56511624683</v>
      </c>
    </row>
    <row r="449" customFormat="false" ht="13.8" hidden="false" customHeight="false" outlineLevel="0" collapsed="false">
      <c r="D449" s="33" t="n">
        <f aca="false">'Historical Data'!A449</f>
        <v>43861</v>
      </c>
      <c r="E449" s="13" t="n">
        <f aca="false">'Historical Data'!E449</f>
        <v>-0.0177058526156788</v>
      </c>
      <c r="F449" s="13" t="n">
        <f aca="false">'Historical Data'!F449</f>
        <v>0.0204</v>
      </c>
      <c r="G449" s="14" t="n">
        <f aca="false">'Historical Data'!G449</f>
        <v>-0.000121199999999998</v>
      </c>
      <c r="H449" s="31" t="n">
        <f aca="false">$B$3 * (1 + E449)</f>
        <v>4617.66655743896</v>
      </c>
      <c r="I449" s="34" t="n">
        <f aca="false">$B$6 +F449</f>
        <v>0.2294</v>
      </c>
      <c r="J449" s="35" t="n">
        <f aca="false">$B$5 + G449</f>
        <v>0.0014788</v>
      </c>
      <c r="K449" s="10" t="n">
        <f aca="false">(LN(H449/$B$4) + ((J449 - $B$8) + 0.5*I449^2)*$B$7) / (I449 * SQRT($B$7))</f>
        <v>-0.0986637436150273</v>
      </c>
      <c r="L449" s="10" t="n">
        <f aca="false">K449 - I449*SQRT($B$7)</f>
        <v>-0.213363743615027</v>
      </c>
      <c r="M449" s="36" t="n">
        <f aca="false">($B$3*EXP(-$B$8*$B$7)*_xlfn.NORM.DIST(K449, 0, 1, 1) - $B$4*EXP(-J449*$B$7)*_xlfn.NORM.DIST(L449, 0, 1, 1)) * $B$2</f>
        <v>21233.2173870213</v>
      </c>
      <c r="N449" s="37" t="n">
        <f aca="false">$B$18 + $B$17*H449</f>
        <v>4335.0911152843</v>
      </c>
      <c r="O449" s="37" t="n">
        <f aca="false">M449-$B$13</f>
        <v>1644.32878658943</v>
      </c>
      <c r="P449" s="37" t="n">
        <f aca="false">N449-$B$19</f>
        <v>4335.0911152843</v>
      </c>
      <c r="Q449" s="38" t="n">
        <f aca="false">O449+P449</f>
        <v>5979.41990187373</v>
      </c>
    </row>
    <row r="450" customFormat="false" ht="13.8" hidden="false" customHeight="false" outlineLevel="0" collapsed="false">
      <c r="D450" s="33" t="n">
        <f aca="false">'Historical Data'!A450</f>
        <v>43860</v>
      </c>
      <c r="E450" s="13" t="n">
        <f aca="false">'Historical Data'!E450</f>
        <v>0.00313435571576948</v>
      </c>
      <c r="F450" s="13" t="n">
        <f aca="false">'Historical Data'!F450</f>
        <v>-0.00439999999999999</v>
      </c>
      <c r="G450" s="14" t="n">
        <f aca="false">'Historical Data'!G450</f>
        <v>-0.000138800000000001</v>
      </c>
      <c r="H450" s="31" t="n">
        <f aca="false">$B$3 * (1 + E450)</f>
        <v>4715.63429278426</v>
      </c>
      <c r="I450" s="34" t="n">
        <f aca="false">$B$6 +F450</f>
        <v>0.2046</v>
      </c>
      <c r="J450" s="35" t="n">
        <f aca="false">$B$5 + G450</f>
        <v>0.0014612</v>
      </c>
      <c r="K450" s="10" t="n">
        <f aca="false">(LN(H450/$B$4) + ((J450 - $B$8) + 0.5*I450^2)*$B$7) / (I450 * SQRT($B$7))</f>
        <v>0.081401748416314</v>
      </c>
      <c r="L450" s="10" t="n">
        <f aca="false">K450 - I450*SQRT($B$7)</f>
        <v>-0.0208982515836861</v>
      </c>
      <c r="M450" s="36" t="n">
        <f aca="false">($B$3*EXP(-$B$8*$B$7)*_xlfn.NORM.DIST(K450, 0, 1, 1) - $B$4*EXP(-J450*$B$7)*_xlfn.NORM.DIST(L450, 0, 1, 1)) * $B$2</f>
        <v>19160.0687582669</v>
      </c>
      <c r="N450" s="37" t="n">
        <f aca="false">$B$18 + $B$17*H450</f>
        <v>-767.413911688229</v>
      </c>
      <c r="O450" s="37" t="n">
        <f aca="false">M450-$B$13</f>
        <v>-428.819842164965</v>
      </c>
      <c r="P450" s="37" t="n">
        <f aca="false">N450-$B$19</f>
        <v>-767.413911688229</v>
      </c>
      <c r="Q450" s="38" t="n">
        <f aca="false">O450+P450</f>
        <v>-1196.23375385319</v>
      </c>
    </row>
    <row r="451" customFormat="false" ht="13.8" hidden="false" customHeight="false" outlineLevel="0" collapsed="false">
      <c r="D451" s="33" t="n">
        <f aca="false">'Historical Data'!A451</f>
        <v>43859</v>
      </c>
      <c r="E451" s="13" t="n">
        <f aca="false">'Historical Data'!E451</f>
        <v>-0.00086684736160958</v>
      </c>
      <c r="F451" s="13" t="n">
        <f aca="false">'Historical Data'!F451</f>
        <v>0</v>
      </c>
      <c r="G451" s="14" t="n">
        <f aca="false">'Historical Data'!G451</f>
        <v>7.63000000000014E-005</v>
      </c>
      <c r="H451" s="31" t="n">
        <f aca="false">$B$3 * (1 + E451)</f>
        <v>4696.82503723781</v>
      </c>
      <c r="I451" s="34" t="n">
        <f aca="false">$B$6 +F451</f>
        <v>0.209</v>
      </c>
      <c r="J451" s="35" t="n">
        <f aca="false">$B$5 + G451</f>
        <v>0.0016763</v>
      </c>
      <c r="K451" s="10" t="n">
        <f aca="false">(LN(H451/$B$4) + ((J451 - $B$8) + 0.5*I451^2)*$B$7) / (I451 * SQRT($B$7))</f>
        <v>0.0441337484110195</v>
      </c>
      <c r="L451" s="10" t="n">
        <f aca="false">K451 - I451*SQRT($B$7)</f>
        <v>-0.0603662515889805</v>
      </c>
      <c r="M451" s="36" t="n">
        <f aca="false">($B$3*EXP(-$B$8*$B$7)*_xlfn.NORM.DIST(K451, 0, 1, 1) - $B$4*EXP(-J451*$B$7)*_xlfn.NORM.DIST(L451, 0, 1, 1)) * $B$2</f>
        <v>19592.5116286816</v>
      </c>
      <c r="N451" s="37" t="n">
        <f aca="false">$B$18 + $B$17*H451</f>
        <v>212.238426309603</v>
      </c>
      <c r="O451" s="37" t="n">
        <f aca="false">M451-$B$13</f>
        <v>3.62302824974176</v>
      </c>
      <c r="P451" s="37" t="n">
        <f aca="false">N451-$B$19</f>
        <v>212.238426309603</v>
      </c>
      <c r="Q451" s="38" t="n">
        <f aca="false">O451+P451</f>
        <v>215.861454559345</v>
      </c>
    </row>
    <row r="452" customFormat="false" ht="13.8" hidden="false" customHeight="false" outlineLevel="0" collapsed="false">
      <c r="D452" s="33" t="n">
        <f aca="false">'Historical Data'!A452</f>
        <v>43858</v>
      </c>
      <c r="E452" s="13" t="n">
        <f aca="false">'Historical Data'!E452</f>
        <v>0.0100535511140296</v>
      </c>
      <c r="F452" s="13" t="n">
        <f aca="false">'Historical Data'!F452</f>
        <v>-0.0113</v>
      </c>
      <c r="G452" s="14" t="n">
        <f aca="false">'Historical Data'!G452</f>
        <v>-5.00000000000014E-005</v>
      </c>
      <c r="H452" s="31" t="n">
        <f aca="false">$B$3 * (1 + E452)</f>
        <v>4748.16073843194</v>
      </c>
      <c r="I452" s="34" t="n">
        <f aca="false">$B$6 +F452</f>
        <v>0.1977</v>
      </c>
      <c r="J452" s="35" t="n">
        <f aca="false">$B$5 + G452</f>
        <v>0.00155</v>
      </c>
      <c r="K452" s="10" t="n">
        <f aca="false">(LN(H452/$B$4) + ((J452 - $B$8) + 0.5*I452^2)*$B$7) / (I452 * SQRT($B$7))</f>
        <v>0.150495817932114</v>
      </c>
      <c r="L452" s="10" t="n">
        <f aca="false">K452 - I452*SQRT($B$7)</f>
        <v>0.0516458179321141</v>
      </c>
      <c r="M452" s="36" t="n">
        <f aca="false">($B$3*EXP(-$B$8*$B$7)*_xlfn.NORM.DIST(K452, 0, 1, 1) - $B$4*EXP(-J452*$B$7)*_xlfn.NORM.DIST(L452, 0, 1, 1)) * $B$2</f>
        <v>18433.2738361325</v>
      </c>
      <c r="N452" s="37" t="n">
        <f aca="false">$B$18 + $B$17*H452</f>
        <v>-2461.50586800283</v>
      </c>
      <c r="O452" s="37" t="n">
        <f aca="false">M452-$B$13</f>
        <v>-1155.61476429935</v>
      </c>
      <c r="P452" s="37" t="n">
        <f aca="false">N452-$B$19</f>
        <v>-2461.50586800283</v>
      </c>
      <c r="Q452" s="38" t="n">
        <f aca="false">O452+P452</f>
        <v>-3617.12063230218</v>
      </c>
    </row>
    <row r="453" customFormat="false" ht="13.8" hidden="false" customHeight="false" outlineLevel="0" collapsed="false">
      <c r="D453" s="33" t="n">
        <f aca="false">'Historical Data'!A453</f>
        <v>43857</v>
      </c>
      <c r="E453" s="13" t="n">
        <f aca="false">'Historical Data'!E453</f>
        <v>-0.015730684849202</v>
      </c>
      <c r="F453" s="13" t="n">
        <f aca="false">'Historical Data'!F453</f>
        <v>0.0209</v>
      </c>
      <c r="G453" s="14" t="n">
        <f aca="false">'Historical Data'!G453</f>
        <v>-0.000208799999999999</v>
      </c>
      <c r="H453" s="31" t="n">
        <f aca="false">$B$3 * (1 + E453)</f>
        <v>4626.95162359239</v>
      </c>
      <c r="I453" s="34" t="n">
        <f aca="false">$B$6 +F453</f>
        <v>0.2299</v>
      </c>
      <c r="J453" s="35" t="n">
        <f aca="false">$B$5 + G453</f>
        <v>0.0013912</v>
      </c>
      <c r="K453" s="10" t="n">
        <f aca="false">(LN(H453/$B$4) + ((J453 - $B$8) + 0.5*I453^2)*$B$7) / (I453 * SQRT($B$7))</f>
        <v>-0.0809149531829813</v>
      </c>
      <c r="L453" s="10" t="n">
        <f aca="false">K453 - I453*SQRT($B$7)</f>
        <v>-0.195864953182981</v>
      </c>
      <c r="M453" s="36" t="n">
        <f aca="false">($B$3*EXP(-$B$8*$B$7)*_xlfn.NORM.DIST(K453, 0, 1, 1) - $B$4*EXP(-J453*$B$7)*_xlfn.NORM.DIST(L453, 0, 1, 1)) * $B$2</f>
        <v>21330.2452554918</v>
      </c>
      <c r="N453" s="37" t="n">
        <f aca="false">$B$18 + $B$17*H453</f>
        <v>3851.49213694045</v>
      </c>
      <c r="O453" s="37" t="n">
        <f aca="false">M453-$B$13</f>
        <v>1741.3566550599</v>
      </c>
      <c r="P453" s="37" t="n">
        <f aca="false">N453-$B$19</f>
        <v>3851.49213694045</v>
      </c>
      <c r="Q453" s="38" t="n">
        <f aca="false">O453+P453</f>
        <v>5592.84879200034</v>
      </c>
    </row>
    <row r="454" customFormat="false" ht="13.8" hidden="false" customHeight="false" outlineLevel="0" collapsed="false">
      <c r="D454" s="33" t="n">
        <f aca="false">'Historical Data'!A454</f>
        <v>43854</v>
      </c>
      <c r="E454" s="13" t="n">
        <f aca="false">'Historical Data'!E454</f>
        <v>-0.00904214052454644</v>
      </c>
      <c r="F454" s="13" t="n">
        <f aca="false">'Historical Data'!F454</f>
        <v>0.0108</v>
      </c>
      <c r="G454" s="14" t="n">
        <f aca="false">'Historical Data'!G454</f>
        <v>1.24999999999986E-005</v>
      </c>
      <c r="H454" s="31" t="n">
        <f aca="false">$B$3 * (1 + E454)</f>
        <v>4658.39380160816</v>
      </c>
      <c r="I454" s="34" t="n">
        <f aca="false">$B$6 +F454</f>
        <v>0.2198</v>
      </c>
      <c r="J454" s="35" t="n">
        <f aca="false">$B$5 + G454</f>
        <v>0.0016125</v>
      </c>
      <c r="K454" s="10" t="n">
        <f aca="false">(LN(H454/$B$4) + ((J454 - $B$8) + 0.5*I454^2)*$B$7) / (I454 * SQRT($B$7))</f>
        <v>-0.0276718725198971</v>
      </c>
      <c r="L454" s="10" t="n">
        <f aca="false">K454 - I454*SQRT($B$7)</f>
        <v>-0.137571872519897</v>
      </c>
      <c r="M454" s="36" t="n">
        <f aca="false">($B$3*EXP(-$B$8*$B$7)*_xlfn.NORM.DIST(K454, 0, 1, 1) - $B$4*EXP(-J454*$B$7)*_xlfn.NORM.DIST(L454, 0, 1, 1)) * $B$2</f>
        <v>20530.6763541204</v>
      </c>
      <c r="N454" s="37" t="n">
        <f aca="false">$B$18 + $B$17*H454</f>
        <v>2213.87266131441</v>
      </c>
      <c r="O454" s="37" t="n">
        <f aca="false">M454-$B$13</f>
        <v>941.78775368855</v>
      </c>
      <c r="P454" s="37" t="n">
        <f aca="false">N454-$B$19</f>
        <v>2213.87266131441</v>
      </c>
      <c r="Q454" s="38" t="n">
        <f aca="false">O454+P454</f>
        <v>3155.66041500296</v>
      </c>
    </row>
    <row r="455" customFormat="false" ht="13.8" hidden="false" customHeight="false" outlineLevel="0" collapsed="false">
      <c r="D455" s="33" t="n">
        <f aca="false">'Historical Data'!A455</f>
        <v>43853</v>
      </c>
      <c r="E455" s="13" t="n">
        <f aca="false">'Historical Data'!E455</f>
        <v>0.00114096485286375</v>
      </c>
      <c r="F455" s="13" t="n">
        <f aca="false">'Historical Data'!F455</f>
        <v>9.9999999999989E-005</v>
      </c>
      <c r="G455" s="14" t="n">
        <f aca="false">'Historical Data'!G455</f>
        <v>-6.74999999999981E-005</v>
      </c>
      <c r="H455" s="31" t="n">
        <f aca="false">$B$3 * (1 + E455)</f>
        <v>4706.26356167683</v>
      </c>
      <c r="I455" s="34" t="n">
        <f aca="false">$B$6 +F455</f>
        <v>0.2091</v>
      </c>
      <c r="J455" s="35" t="n">
        <f aca="false">$B$5 + G455</f>
        <v>0.0015325</v>
      </c>
      <c r="K455" s="10" t="n">
        <f aca="false">(LN(H455/$B$4) + ((J455 - $B$8) + 0.5*I455^2)*$B$7) / (I455 * SQRT($B$7))</f>
        <v>0.0630204753433353</v>
      </c>
      <c r="L455" s="10" t="n">
        <f aca="false">K455 - I455*SQRT($B$7)</f>
        <v>-0.0415295246566647</v>
      </c>
      <c r="M455" s="36" t="n">
        <f aca="false">($B$3*EXP(-$B$8*$B$7)*_xlfn.NORM.DIST(K455, 0, 1, 1) - $B$4*EXP(-J455*$B$7)*_xlfn.NORM.DIST(L455, 0, 1, 1)) * $B$2</f>
        <v>19593.2873211265</v>
      </c>
      <c r="N455" s="37" t="n">
        <f aca="false">$B$18 + $B$17*H455</f>
        <v>-279.353200541227</v>
      </c>
      <c r="O455" s="37" t="n">
        <f aca="false">M455-$B$13</f>
        <v>4.3987206945967</v>
      </c>
      <c r="P455" s="37" t="n">
        <f aca="false">N455-$B$19</f>
        <v>-279.353200541227</v>
      </c>
      <c r="Q455" s="38" t="n">
        <f aca="false">O455+P455</f>
        <v>-274.95447984663</v>
      </c>
    </row>
    <row r="456" customFormat="false" ht="13.8" hidden="false" customHeight="false" outlineLevel="0" collapsed="false">
      <c r="D456" s="33" t="n">
        <f aca="false">'Historical Data'!A456</f>
        <v>43852</v>
      </c>
      <c r="E456" s="13" t="n">
        <f aca="false">'Historical Data'!E456</f>
        <v>0.000289087837532565</v>
      </c>
      <c r="F456" s="13" t="n">
        <f aca="false">'Historical Data'!F456</f>
        <v>0.00110000000000002</v>
      </c>
      <c r="G456" s="14" t="n">
        <f aca="false">'Historical Data'!G456</f>
        <v>-5.37000000000003E-005</v>
      </c>
      <c r="H456" s="31" t="n">
        <f aca="false">$B$3 * (1 + E456)</f>
        <v>4702.25897301546</v>
      </c>
      <c r="I456" s="34" t="n">
        <f aca="false">$B$6 +F456</f>
        <v>0.2101</v>
      </c>
      <c r="J456" s="35" t="n">
        <f aca="false">$B$5 + G456</f>
        <v>0.0015463</v>
      </c>
      <c r="K456" s="10" t="n">
        <f aca="false">(LN(H456/$B$4) + ((J456 - $B$8) + 0.5*I456^2)*$B$7) / (I456 * SQRT($B$7))</f>
        <v>0.0551487130861041</v>
      </c>
      <c r="L456" s="10" t="n">
        <f aca="false">K456 - I456*SQRT($B$7)</f>
        <v>-0.0499012869138959</v>
      </c>
      <c r="M456" s="36" t="n">
        <f aca="false">($B$3*EXP(-$B$8*$B$7)*_xlfn.NORM.DIST(K456, 0, 1, 1) - $B$4*EXP(-J456*$B$7)*_xlfn.NORM.DIST(L456, 0, 1, 1)) * $B$2</f>
        <v>19688.7958538161</v>
      </c>
      <c r="N456" s="37" t="n">
        <f aca="false">$B$18 + $B$17*H456</f>
        <v>-70.7801054954471</v>
      </c>
      <c r="O456" s="37" t="n">
        <f aca="false">M456-$B$13</f>
        <v>99.9072533842555</v>
      </c>
      <c r="P456" s="37" t="n">
        <f aca="false">N456-$B$19</f>
        <v>-70.7801054954471</v>
      </c>
      <c r="Q456" s="38" t="n">
        <f aca="false">O456+P456</f>
        <v>29.1271478888084</v>
      </c>
    </row>
    <row r="457" customFormat="false" ht="13.8" hidden="false" customHeight="false" outlineLevel="0" collapsed="false">
      <c r="D457" s="33" t="n">
        <f aca="false">'Historical Data'!A457</f>
        <v>43851</v>
      </c>
      <c r="E457" s="13" t="n">
        <f aca="false">'Historical Data'!E457</f>
        <v>-0.00265195427706466</v>
      </c>
      <c r="F457" s="13" t="n">
        <f aca="false">'Historical Data'!F457</f>
        <v>0.00459999999999999</v>
      </c>
      <c r="G457" s="14" t="n">
        <f aca="false">'Historical Data'!G457</f>
        <v>-0.000128800000000002</v>
      </c>
      <c r="H457" s="31" t="n">
        <f aca="false">$B$3 * (1 + E457)</f>
        <v>4688.43342813895</v>
      </c>
      <c r="I457" s="34" t="n">
        <f aca="false">$B$6 +F457</f>
        <v>0.2136</v>
      </c>
      <c r="J457" s="35" t="n">
        <f aca="false">$B$5 + G457</f>
        <v>0.0014712</v>
      </c>
      <c r="K457" s="10" t="n">
        <f aca="false">(LN(H457/$B$4) + ((J457 - $B$8) + 0.5*I457^2)*$B$7) / (I457 * SQRT($B$7))</f>
        <v>0.0282344856072814</v>
      </c>
      <c r="L457" s="10" t="n">
        <f aca="false">K457 - I457*SQRT($B$7)</f>
        <v>-0.0785655143927186</v>
      </c>
      <c r="M457" s="36" t="n">
        <f aca="false">($B$3*EXP(-$B$8*$B$7)*_xlfn.NORM.DIST(K457, 0, 1, 1) - $B$4*EXP(-J457*$B$7)*_xlfn.NORM.DIST(L457, 0, 1, 1)) * $B$2</f>
        <v>20006.1995263732</v>
      </c>
      <c r="N457" s="37" t="n">
        <f aca="false">$B$18 + $B$17*H457</f>
        <v>649.303011506068</v>
      </c>
      <c r="O457" s="37" t="n">
        <f aca="false">M457-$B$13</f>
        <v>417.310925941274</v>
      </c>
      <c r="P457" s="37" t="n">
        <f aca="false">N457-$B$19</f>
        <v>649.303011506068</v>
      </c>
      <c r="Q457" s="38" t="n">
        <f aca="false">O457+P457</f>
        <v>1066.61393744734</v>
      </c>
    </row>
    <row r="458" customFormat="false" ht="13.8" hidden="false" customHeight="false" outlineLevel="0" collapsed="false">
      <c r="D458" s="33" t="n">
        <f aca="false">'Historical Data'!A458</f>
        <v>43847</v>
      </c>
      <c r="E458" s="13" t="n">
        <f aca="false">'Historical Data'!E458</f>
        <v>0.00386214465103518</v>
      </c>
      <c r="F458" s="13" t="n">
        <f aca="false">'Historical Data'!F458</f>
        <v>-0.000400000000000011</v>
      </c>
      <c r="G458" s="14" t="n">
        <f aca="false">'Historical Data'!G458</f>
        <v>-7.49999999999987E-005</v>
      </c>
      <c r="H458" s="31" t="n">
        <f aca="false">$B$3 * (1 + E458)</f>
        <v>4719.05555579005</v>
      </c>
      <c r="I458" s="34" t="n">
        <f aca="false">$B$6 +F458</f>
        <v>0.2086</v>
      </c>
      <c r="J458" s="35" t="n">
        <f aca="false">$B$5 + G458</f>
        <v>0.001525</v>
      </c>
      <c r="K458" s="10" t="n">
        <f aca="false">(LN(H458/$B$4) + ((J458 - $B$8) + 0.5*I458^2)*$B$7) / (I458 * SQRT($B$7))</f>
        <v>0.0889280989235042</v>
      </c>
      <c r="L458" s="10" t="n">
        <f aca="false">K458 - I458*SQRT($B$7)</f>
        <v>-0.0153719010764958</v>
      </c>
      <c r="M458" s="36" t="n">
        <f aca="false">($B$3*EXP(-$B$8*$B$7)*_xlfn.NORM.DIST(K458, 0, 1, 1) - $B$4*EXP(-J458*$B$7)*_xlfn.NORM.DIST(L458, 0, 1, 1)) * $B$2</f>
        <v>19533.8723604559</v>
      </c>
      <c r="N458" s="37" t="n">
        <f aca="false">$B$18 + $B$17*H458</f>
        <v>-945.605350166501</v>
      </c>
      <c r="O458" s="37" t="n">
        <f aca="false">M458-$B$13</f>
        <v>-55.0162399760229</v>
      </c>
      <c r="P458" s="37" t="n">
        <f aca="false">N458-$B$19</f>
        <v>-945.605350166501</v>
      </c>
      <c r="Q458" s="38" t="n">
        <f aca="false">O458+P458</f>
        <v>-1000.62159014252</v>
      </c>
    </row>
    <row r="459" customFormat="false" ht="13.8" hidden="false" customHeight="false" outlineLevel="0" collapsed="false">
      <c r="D459" s="33" t="n">
        <f aca="false">'Historical Data'!A459</f>
        <v>43846</v>
      </c>
      <c r="E459" s="13" t="n">
        <f aca="false">'Historical Data'!E459</f>
        <v>0.00836654718799501</v>
      </c>
      <c r="F459" s="13" t="n">
        <f aca="false">'Historical Data'!F459</f>
        <v>-0.0018</v>
      </c>
      <c r="G459" s="14" t="n">
        <f aca="false">'Historical Data'!G459</f>
        <v>-9.50000000000013E-005</v>
      </c>
      <c r="H459" s="31" t="n">
        <f aca="false">$B$3 * (1 + E459)</f>
        <v>4740.23030167605</v>
      </c>
      <c r="I459" s="34" t="n">
        <f aca="false">$B$6 +F459</f>
        <v>0.2072</v>
      </c>
      <c r="J459" s="35" t="n">
        <f aca="false">$B$5 + G459</f>
        <v>0.001505</v>
      </c>
      <c r="K459" s="10" t="n">
        <f aca="false">(LN(H459/$B$4) + ((J459 - $B$8) + 0.5*I459^2)*$B$7) / (I459 * SQRT($B$7))</f>
        <v>0.131992969422792</v>
      </c>
      <c r="L459" s="10" t="n">
        <f aca="false">K459 - I459*SQRT($B$7)</f>
        <v>0.0283929694227917</v>
      </c>
      <c r="M459" s="36" t="n">
        <f aca="false">($B$3*EXP(-$B$8*$B$7)*_xlfn.NORM.DIST(K459, 0, 1, 1) - $B$4*EXP(-J459*$B$7)*_xlfn.NORM.DIST(L459, 0, 1, 1)) * $B$2</f>
        <v>19352.3338457538</v>
      </c>
      <c r="N459" s="37" t="n">
        <f aca="false">$B$18 + $B$17*H459</f>
        <v>-2048.46076422025</v>
      </c>
      <c r="O459" s="37" t="n">
        <f aca="false">M459-$B$13</f>
        <v>-236.554754678127</v>
      </c>
      <c r="P459" s="37" t="n">
        <f aca="false">N459-$B$19</f>
        <v>-2048.46076422025</v>
      </c>
      <c r="Q459" s="38" t="n">
        <f aca="false">O459+P459</f>
        <v>-2285.01551889837</v>
      </c>
    </row>
    <row r="460" customFormat="false" ht="13.8" hidden="false" customHeight="false" outlineLevel="0" collapsed="false">
      <c r="D460" s="33" t="n">
        <f aca="false">'Historical Data'!A460</f>
        <v>43845</v>
      </c>
      <c r="E460" s="13" t="n">
        <f aca="false">'Historical Data'!E460</f>
        <v>0.00187015518633027</v>
      </c>
      <c r="F460" s="13" t="n">
        <f aca="false">'Historical Data'!F460</f>
        <v>-9.9999999999989E-005</v>
      </c>
      <c r="G460" s="14" t="n">
        <f aca="false">'Historical Data'!G460</f>
        <v>-6.49999999999991E-005</v>
      </c>
      <c r="H460" s="31" t="n">
        <f aca="false">$B$3 * (1 + E460)</f>
        <v>4709.69141251542</v>
      </c>
      <c r="I460" s="34" t="n">
        <f aca="false">$B$6 +F460</f>
        <v>0.2089</v>
      </c>
      <c r="J460" s="35" t="n">
        <f aca="false">$B$5 + G460</f>
        <v>0.001535</v>
      </c>
      <c r="K460" s="10" t="n">
        <f aca="false">(LN(H460/$B$4) + ((J460 - $B$8) + 0.5*I460^2)*$B$7) / (I460 * SQRT($B$7))</f>
        <v>0.0699574904101804</v>
      </c>
      <c r="L460" s="10" t="n">
        <f aca="false">K460 - I460*SQRT($B$7)</f>
        <v>-0.0344925095898196</v>
      </c>
      <c r="M460" s="36" t="n">
        <f aca="false">($B$3*EXP(-$B$8*$B$7)*_xlfn.NORM.DIST(K460, 0, 1, 1) - $B$4*EXP(-J460*$B$7)*_xlfn.NORM.DIST(L460, 0, 1, 1)) * $B$2</f>
        <v>19572.7347648186</v>
      </c>
      <c r="N460" s="37" t="n">
        <f aca="false">$B$18 + $B$17*H460</f>
        <v>-457.887756576296</v>
      </c>
      <c r="O460" s="37" t="n">
        <f aca="false">M460-$B$13</f>
        <v>-16.1538356133387</v>
      </c>
      <c r="P460" s="37" t="n">
        <f aca="false">N460-$B$19</f>
        <v>-457.887756576296</v>
      </c>
      <c r="Q460" s="38" t="n">
        <f aca="false">O460+P460</f>
        <v>-474.041592189635</v>
      </c>
    </row>
    <row r="461" customFormat="false" ht="13.8" hidden="false" customHeight="false" outlineLevel="0" collapsed="false">
      <c r="D461" s="33" t="n">
        <f aca="false">'Historical Data'!A461</f>
        <v>43844</v>
      </c>
      <c r="E461" s="13" t="n">
        <f aca="false">'Historical Data'!E461</f>
        <v>-0.00151453865875129</v>
      </c>
      <c r="F461" s="13" t="n">
        <f aca="false">'Historical Data'!F461</f>
        <v>0</v>
      </c>
      <c r="G461" s="14" t="n">
        <f aca="false">'Historical Data'!G461</f>
        <v>0.000113800000000001</v>
      </c>
      <c r="H461" s="31" t="n">
        <f aca="false">$B$3 * (1 + E461)</f>
        <v>4693.78030521908</v>
      </c>
      <c r="I461" s="34" t="n">
        <f aca="false">$B$6 +F461</f>
        <v>0.209</v>
      </c>
      <c r="J461" s="35" t="n">
        <f aca="false">$B$5 + G461</f>
        <v>0.0017138</v>
      </c>
      <c r="K461" s="10" t="n">
        <f aca="false">(LN(H461/$B$4) + ((J461 - $B$8) + 0.5*I461^2)*$B$7) / (I461 * SQRT($B$7))</f>
        <v>0.038018069552413</v>
      </c>
      <c r="L461" s="10" t="n">
        <f aca="false">K461 - I461*SQRT($B$7)</f>
        <v>-0.066481930447587</v>
      </c>
      <c r="M461" s="36" t="n">
        <f aca="false">($B$3*EXP(-$B$8*$B$7)*_xlfn.NORM.DIST(K461, 0, 1, 1) - $B$4*EXP(-J461*$B$7)*_xlfn.NORM.DIST(L461, 0, 1, 1)) * $B$2</f>
        <v>19593.2391502074</v>
      </c>
      <c r="N461" s="37" t="n">
        <f aca="false">$B$18 + $B$17*H461</f>
        <v>370.818803579867</v>
      </c>
      <c r="O461" s="37" t="n">
        <f aca="false">M461-$B$13</f>
        <v>4.35054977547406</v>
      </c>
      <c r="P461" s="37" t="n">
        <f aca="false">N461-$B$19</f>
        <v>370.818803579867</v>
      </c>
      <c r="Q461" s="38" t="n">
        <f aca="false">O461+P461</f>
        <v>375.169353355341</v>
      </c>
    </row>
    <row r="462" customFormat="false" ht="13.8" hidden="false" customHeight="false" outlineLevel="0" collapsed="false">
      <c r="D462" s="33" t="n">
        <f aca="false">'Historical Data'!A462</f>
        <v>43843</v>
      </c>
      <c r="E462" s="13" t="n">
        <f aca="false">'Historical Data'!E462</f>
        <v>0.00697628125622063</v>
      </c>
      <c r="F462" s="13" t="n">
        <f aca="false">'Historical Data'!F462</f>
        <v>-0.00309999999999999</v>
      </c>
      <c r="G462" s="14" t="n">
        <f aca="false">'Historical Data'!G462</f>
        <v>-6.49999999999991E-005</v>
      </c>
      <c r="H462" s="31" t="n">
        <f aca="false">$B$3 * (1 + E462)</f>
        <v>4733.69480055737</v>
      </c>
      <c r="I462" s="34" t="n">
        <f aca="false">$B$6 +F462</f>
        <v>0.2059</v>
      </c>
      <c r="J462" s="35" t="n">
        <f aca="false">$B$5 + G462</f>
        <v>0.001535</v>
      </c>
      <c r="K462" s="10" t="n">
        <f aca="false">(LN(H462/$B$4) + ((J462 - $B$8) + 0.5*I462^2)*$B$7) / (I462 * SQRT($B$7))</f>
        <v>0.118845661411522</v>
      </c>
      <c r="L462" s="10" t="n">
        <f aca="false">K462 - I462*SQRT($B$7)</f>
        <v>0.0158956614115216</v>
      </c>
      <c r="M462" s="36" t="n">
        <f aca="false">($B$3*EXP(-$B$8*$B$7)*_xlfn.NORM.DIST(K462, 0, 1, 1) - $B$4*EXP(-J462*$B$7)*_xlfn.NORM.DIST(L462, 0, 1, 1)) * $B$2</f>
        <v>19251.0181702026</v>
      </c>
      <c r="N462" s="37" t="n">
        <f aca="false">$B$18 + $B$17*H462</f>
        <v>-1708.06882605507</v>
      </c>
      <c r="O462" s="37" t="n">
        <f aca="false">M462-$B$13</f>
        <v>-337.870430229304</v>
      </c>
      <c r="P462" s="37" t="n">
        <f aca="false">N462-$B$19</f>
        <v>-1708.06882605507</v>
      </c>
      <c r="Q462" s="38" t="n">
        <f aca="false">O462+P462</f>
        <v>-2045.93925628437</v>
      </c>
    </row>
    <row r="463" customFormat="false" ht="13.8" hidden="false" customHeight="false" outlineLevel="0" collapsed="false">
      <c r="D463" s="33" t="n">
        <f aca="false">'Historical Data'!A463</f>
        <v>43840</v>
      </c>
      <c r="E463" s="13" t="n">
        <f aca="false">'Historical Data'!E463</f>
        <v>-0.00285522337924082</v>
      </c>
      <c r="F463" s="13" t="n">
        <f aca="false">'Historical Data'!F463</f>
        <v>0</v>
      </c>
      <c r="G463" s="14" t="n">
        <f aca="false">'Historical Data'!G463</f>
        <v>-0.000101300000000002</v>
      </c>
      <c r="H463" s="31" t="n">
        <f aca="false">$B$3 * (1 + E463)</f>
        <v>4687.47788041653</v>
      </c>
      <c r="I463" s="34" t="n">
        <f aca="false">$B$6 +F463</f>
        <v>0.209</v>
      </c>
      <c r="J463" s="35" t="n">
        <f aca="false">$B$5 + G463</f>
        <v>0.0014987</v>
      </c>
      <c r="K463" s="10" t="n">
        <f aca="false">(LN(H463/$B$4) + ((J463 - $B$8) + 0.5*I463^2)*$B$7) / (I463 * SQRT($B$7))</f>
        <v>0.024645863109605</v>
      </c>
      <c r="L463" s="10" t="n">
        <f aca="false">K463 - I463*SQRT($B$7)</f>
        <v>-0.079854136890395</v>
      </c>
      <c r="M463" s="36" t="n">
        <f aca="false">($B$3*EXP(-$B$8*$B$7)*_xlfn.NORM.DIST(K463, 0, 1, 1) - $B$4*EXP(-J463*$B$7)*_xlfn.NORM.DIST(L463, 0, 1, 1)) * $B$2</f>
        <v>19575.8598288646</v>
      </c>
      <c r="N463" s="37" t="n">
        <f aca="false">$B$18 + $B$17*H463</f>
        <v>699.071305526304</v>
      </c>
      <c r="O463" s="37" t="n">
        <f aca="false">M463-$B$13</f>
        <v>-13.0287715673148</v>
      </c>
      <c r="P463" s="37" t="n">
        <f aca="false">N463-$B$19</f>
        <v>699.071305526304</v>
      </c>
      <c r="Q463" s="38" t="n">
        <f aca="false">O463+P463</f>
        <v>686.042533958989</v>
      </c>
    </row>
    <row r="464" customFormat="false" ht="13.8" hidden="false" customHeight="false" outlineLevel="0" collapsed="false">
      <c r="D464" s="33" t="n">
        <f aca="false">'Historical Data'!A464</f>
        <v>43839</v>
      </c>
      <c r="E464" s="13" t="n">
        <f aca="false">'Historical Data'!E464</f>
        <v>0.00665529272528853</v>
      </c>
      <c r="F464" s="13" t="n">
        <f aca="false">'Historical Data'!F464</f>
        <v>-0.0045</v>
      </c>
      <c r="G464" s="14" t="n">
        <f aca="false">'Historical Data'!G464</f>
        <v>0.000138799999999998</v>
      </c>
      <c r="H464" s="31" t="n">
        <f aca="false">$B$3 * (1 + E464)</f>
        <v>4732.18586557231</v>
      </c>
      <c r="I464" s="34" t="n">
        <f aca="false">$B$6 +F464</f>
        <v>0.2045</v>
      </c>
      <c r="J464" s="35" t="n">
        <f aca="false">$B$5 + G464</f>
        <v>0.0017388</v>
      </c>
      <c r="K464" s="10" t="n">
        <f aca="false">(LN(H464/$B$4) + ((J464 - $B$8) + 0.5*I464^2)*$B$7) / (I464 * SQRT($B$7))</f>
        <v>0.116337166626656</v>
      </c>
      <c r="L464" s="10" t="n">
        <f aca="false">K464 - I464*SQRT($B$7)</f>
        <v>0.0140871666266557</v>
      </c>
      <c r="M464" s="36" t="n">
        <f aca="false">($B$3*EXP(-$B$8*$B$7)*_xlfn.NORM.DIST(K464, 0, 1, 1) - $B$4*EXP(-J464*$B$7)*_xlfn.NORM.DIST(L464, 0, 1, 1)) * $B$2</f>
        <v>19135.0598762951</v>
      </c>
      <c r="N464" s="37" t="n">
        <f aca="false">$B$18 + $B$17*H464</f>
        <v>-1629.47817251491</v>
      </c>
      <c r="O464" s="37" t="n">
        <f aca="false">M464-$B$13</f>
        <v>-453.828724136838</v>
      </c>
      <c r="P464" s="37" t="n">
        <f aca="false">N464-$B$19</f>
        <v>-1629.47817251491</v>
      </c>
      <c r="Q464" s="38" t="n">
        <f aca="false">O464+P464</f>
        <v>-2083.30689665175</v>
      </c>
    </row>
    <row r="465" customFormat="false" ht="13.8" hidden="false" customHeight="false" outlineLevel="0" collapsed="false">
      <c r="D465" s="33" t="n">
        <f aca="false">'Historical Data'!A465</f>
        <v>43838</v>
      </c>
      <c r="E465" s="13" t="n">
        <f aca="false">'Historical Data'!E465</f>
        <v>0.00490241506496414</v>
      </c>
      <c r="F465" s="13" t="n">
        <f aca="false">'Historical Data'!F465</f>
        <v>-0.00460000000000002</v>
      </c>
      <c r="G465" s="14" t="n">
        <f aca="false">'Historical Data'!G465</f>
        <v>-0.000439999999999999</v>
      </c>
      <c r="H465" s="31" t="n">
        <f aca="false">$B$3 * (1 + E465)</f>
        <v>4723.94576297889</v>
      </c>
      <c r="I465" s="34" t="n">
        <f aca="false">$B$6 +F465</f>
        <v>0.2044</v>
      </c>
      <c r="J465" s="35" t="n">
        <f aca="false">$B$5 + G465</f>
        <v>0.00116</v>
      </c>
      <c r="K465" s="10" t="n">
        <f aca="false">(LN(H465/$B$4) + ((J465 - $B$8) + 0.5*I465^2)*$B$7) / (I465 * SQRT($B$7))</f>
        <v>0.0978753166216909</v>
      </c>
      <c r="L465" s="10" t="n">
        <f aca="false">K465 - I465*SQRT($B$7)</f>
        <v>-0.00432468337830909</v>
      </c>
      <c r="M465" s="36" t="n">
        <f aca="false">($B$3*EXP(-$B$8*$B$7)*_xlfn.NORM.DIST(K465, 0, 1, 1) - $B$4*EXP(-J465*$B$7)*_xlfn.NORM.DIST(L465, 0, 1, 1)) * $B$2</f>
        <v>19111.4291600225</v>
      </c>
      <c r="N465" s="37" t="n">
        <f aca="false">$B$18 + $B$17*H465</f>
        <v>-1200.30458023484</v>
      </c>
      <c r="O465" s="37" t="n">
        <f aca="false">M465-$B$13</f>
        <v>-477.459440409348</v>
      </c>
      <c r="P465" s="37" t="n">
        <f aca="false">N465-$B$19</f>
        <v>-1200.30458023484</v>
      </c>
      <c r="Q465" s="38" t="n">
        <f aca="false">O465+P465</f>
        <v>-1677.76402064418</v>
      </c>
    </row>
    <row r="466" customFormat="false" ht="13.8" hidden="false" customHeight="false" outlineLevel="0" collapsed="false">
      <c r="D466" s="33" t="n">
        <f aca="false">'Historical Data'!A466</f>
        <v>43837</v>
      </c>
      <c r="E466" s="13" t="n">
        <f aca="false">'Historical Data'!E466</f>
        <v>-0.00280320859568506</v>
      </c>
      <c r="F466" s="13" t="n">
        <f aca="false">'Historical Data'!F466</f>
        <v>-0.000599999999999989</v>
      </c>
      <c r="G466" s="14" t="n">
        <f aca="false">'Historical Data'!G466</f>
        <v>5.7500000000002E-005</v>
      </c>
      <c r="H466" s="31" t="n">
        <f aca="false">$B$3 * (1 + E466)</f>
        <v>4687.72239671254</v>
      </c>
      <c r="I466" s="34" t="n">
        <f aca="false">$B$6 +F466</f>
        <v>0.2084</v>
      </c>
      <c r="J466" s="35" t="n">
        <f aca="false">$B$5 + G466</f>
        <v>0.0016575</v>
      </c>
      <c r="K466" s="10" t="n">
        <f aca="false">(LN(H466/$B$4) + ((J466 - $B$8) + 0.5*I466^2)*$B$7) / (I466 * SQRT($B$7))</f>
        <v>0.0252979851929968</v>
      </c>
      <c r="L466" s="10" t="n">
        <f aca="false">K466 - I466*SQRT($B$7)</f>
        <v>-0.0789020148070032</v>
      </c>
      <c r="M466" s="36" t="n">
        <f aca="false">($B$3*EXP(-$B$8*$B$7)*_xlfn.NORM.DIST(K466, 0, 1, 1) - $B$4*EXP(-J466*$B$7)*_xlfn.NORM.DIST(L466, 0, 1, 1)) * $B$2</f>
        <v>19528.8617177753</v>
      </c>
      <c r="N466" s="37" t="n">
        <f aca="false">$B$18 + $B$17*H466</f>
        <v>686.336034825101</v>
      </c>
      <c r="O466" s="37" t="n">
        <f aca="false">M466-$B$13</f>
        <v>-60.0268826565734</v>
      </c>
      <c r="P466" s="37" t="n">
        <f aca="false">N466-$B$19</f>
        <v>686.336034825101</v>
      </c>
      <c r="Q466" s="38" t="n">
        <f aca="false">O466+P466</f>
        <v>626.309152168527</v>
      </c>
    </row>
    <row r="467" customFormat="false" ht="13.8" hidden="false" customHeight="false" outlineLevel="0" collapsed="false">
      <c r="D467" s="33" t="n">
        <f aca="false">'Historical Data'!A467</f>
        <v>43836</v>
      </c>
      <c r="E467" s="13" t="n">
        <f aca="false">'Historical Data'!E467</f>
        <v>0.00353339412955789</v>
      </c>
      <c r="F467" s="13" t="n">
        <f aca="false">'Historical Data'!F467</f>
        <v>-0.000900000000000012</v>
      </c>
      <c r="G467" s="14" t="n">
        <f aca="false">'Historical Data'!G467</f>
        <v>-1.63000000000003E-005</v>
      </c>
      <c r="H467" s="31" t="n">
        <f aca="false">$B$3 * (1 + E467)</f>
        <v>4717.51013246364</v>
      </c>
      <c r="I467" s="34" t="n">
        <f aca="false">$B$6 +F467</f>
        <v>0.2081</v>
      </c>
      <c r="J467" s="35" t="n">
        <f aca="false">$B$5 + G467</f>
        <v>0.0015837</v>
      </c>
      <c r="K467" s="10" t="n">
        <f aca="false">(LN(H467/$B$4) + ((J467 - $B$8) + 0.5*I467^2)*$B$7) / (I467 * SQRT($B$7))</f>
        <v>0.0858845997916632</v>
      </c>
      <c r="L467" s="10" t="n">
        <f aca="false">K467 - I467*SQRT($B$7)</f>
        <v>-0.0181654002083368</v>
      </c>
      <c r="M467" s="36" t="n">
        <f aca="false">($B$3*EXP(-$B$8*$B$7)*_xlfn.NORM.DIST(K467, 0, 1, 1) - $B$4*EXP(-J467*$B$7)*_xlfn.NORM.DIST(L467, 0, 1, 1)) * $B$2</f>
        <v>19492.4993792641</v>
      </c>
      <c r="N467" s="37" t="n">
        <f aca="false">$B$18 + $B$17*H467</f>
        <v>-865.114255174587</v>
      </c>
      <c r="O467" s="37" t="n">
        <f aca="false">M467-$B$13</f>
        <v>-96.3892211677812</v>
      </c>
      <c r="P467" s="37" t="n">
        <f aca="false">N467-$B$19</f>
        <v>-865.114255174587</v>
      </c>
      <c r="Q467" s="38" t="n">
        <f aca="false">O467+P467</f>
        <v>-961.503476342368</v>
      </c>
    </row>
    <row r="468" customFormat="false" ht="13.8" hidden="false" customHeight="false" outlineLevel="0" collapsed="false">
      <c r="D468" s="33" t="n">
        <f aca="false">'Historical Data'!A468</f>
        <v>43833</v>
      </c>
      <c r="E468" s="13" t="n">
        <f aca="false">'Historical Data'!E468</f>
        <v>-0.00705987077366976</v>
      </c>
      <c r="F468" s="13" t="n">
        <f aca="false">'Historical Data'!F468</f>
        <v>0.00820000000000001</v>
      </c>
      <c r="G468" s="14" t="n">
        <f aca="false">'Historical Data'!G468</f>
        <v>-0.000263699999999999</v>
      </c>
      <c r="H468" s="31" t="n">
        <f aca="false">$B$3 * (1 + E468)</f>
        <v>4667.71225348006</v>
      </c>
      <c r="I468" s="34" t="n">
        <f aca="false">$B$6 +F468</f>
        <v>0.2172</v>
      </c>
      <c r="J468" s="35" t="n">
        <f aca="false">$B$5 + G468</f>
        <v>0.0013363</v>
      </c>
      <c r="K468" s="10" t="n">
        <f aca="false">(LN(H468/$B$4) + ((J468 - $B$8) + 0.5*I468^2)*$B$7) / (I468 * SQRT($B$7))</f>
        <v>-0.0115456222659626</v>
      </c>
      <c r="L468" s="10" t="n">
        <f aca="false">K468 - I468*SQRT($B$7)</f>
        <v>-0.120145622265963</v>
      </c>
      <c r="M468" s="36" t="n">
        <f aca="false">($B$3*EXP(-$B$8*$B$7)*_xlfn.NORM.DIST(K468, 0, 1, 1) - $B$4*EXP(-J468*$B$7)*_xlfn.NORM.DIST(L468, 0, 1, 1)) * $B$2</f>
        <v>20298.654427694</v>
      </c>
      <c r="N468" s="37" t="n">
        <f aca="false">$B$18 + $B$17*H468</f>
        <v>1728.53483705662</v>
      </c>
      <c r="O468" s="37" t="n">
        <f aca="false">M468-$B$13</f>
        <v>709.765827262119</v>
      </c>
      <c r="P468" s="37" t="n">
        <f aca="false">N468-$B$19</f>
        <v>1728.53483705662</v>
      </c>
      <c r="Q468" s="38" t="n">
        <f aca="false">O468+P468</f>
        <v>2438.30066431874</v>
      </c>
    </row>
    <row r="469" customFormat="false" ht="13.8" hidden="false" customHeight="false" outlineLevel="0" collapsed="false">
      <c r="D469" s="33" t="n">
        <f aca="false">'Historical Data'!A469</f>
        <v>43832</v>
      </c>
      <c r="E469" s="13" t="n">
        <f aca="false">'Historical Data'!E469</f>
        <v>0.00837878159453753</v>
      </c>
      <c r="F469" s="13" t="n">
        <f aca="false">'Historical Data'!F469</f>
        <v>-0.0068</v>
      </c>
      <c r="G469" s="14" t="n">
        <f aca="false">'Historical Data'!G469</f>
        <v>-8.12999999999994E-005</v>
      </c>
      <c r="H469" s="31" t="n">
        <f aca="false">$B$3 * (1 + E469)</f>
        <v>4740.28781439776</v>
      </c>
      <c r="I469" s="34" t="n">
        <f aca="false">$B$6 +F469</f>
        <v>0.2022</v>
      </c>
      <c r="J469" s="35" t="n">
        <f aca="false">$B$5 + G469</f>
        <v>0.0015187</v>
      </c>
      <c r="K469" s="10" t="n">
        <f aca="false">(LN(H469/$B$4) + ((J469 - $B$8) + 0.5*I469^2)*$B$7) / (I469 * SQRT($B$7))</f>
        <v>0.132879866020705</v>
      </c>
      <c r="L469" s="10" t="n">
        <f aca="false">K469 - I469*SQRT($B$7)</f>
        <v>0.0317798660207054</v>
      </c>
      <c r="M469" s="36" t="n">
        <f aca="false">($B$3*EXP(-$B$8*$B$7)*_xlfn.NORM.DIST(K469, 0, 1, 1) - $B$4*EXP(-J469*$B$7)*_xlfn.NORM.DIST(L469, 0, 1, 1)) * $B$2</f>
        <v>18883.1327272459</v>
      </c>
      <c r="N469" s="37" t="n">
        <f aca="false">$B$18 + $B$17*H469</f>
        <v>-2051.45622951948</v>
      </c>
      <c r="O469" s="37" t="n">
        <f aca="false">M469-$B$13</f>
        <v>-705.75587318599</v>
      </c>
      <c r="P469" s="37" t="n">
        <f aca="false">N469-$B$19</f>
        <v>-2051.45622951948</v>
      </c>
      <c r="Q469" s="38" t="n">
        <f aca="false">O469+P469</f>
        <v>-2757.21210270547</v>
      </c>
    </row>
    <row r="470" customFormat="false" ht="13.8" hidden="false" customHeight="false" outlineLevel="0" collapsed="false">
      <c r="D470" s="33" t="n">
        <f aca="false">'Historical Data'!A470</f>
        <v>43830</v>
      </c>
      <c r="E470" s="13" t="n">
        <f aca="false">'Historical Data'!E470</f>
        <v>0.00294602472922345</v>
      </c>
      <c r="F470" s="13" t="n">
        <f aca="false">'Historical Data'!F470</f>
        <v>-0.0081</v>
      </c>
      <c r="G470" s="14" t="n">
        <f aca="false">'Historical Data'!G470</f>
        <v>-9.99999999999959E-006</v>
      </c>
      <c r="H470" s="31" t="n">
        <f aca="false">$B$3 * (1 + E470)</f>
        <v>4714.74896764961</v>
      </c>
      <c r="I470" s="34" t="n">
        <f aca="false">$B$6 +F470</f>
        <v>0.2009</v>
      </c>
      <c r="J470" s="35" t="n">
        <f aca="false">$B$5 + G470</f>
        <v>0.00159</v>
      </c>
      <c r="K470" s="10" t="n">
        <f aca="false">(LN(H470/$B$4) + ((J470 - $B$8) + 0.5*I470^2)*$B$7) / (I470 * SQRT($B$7))</f>
        <v>0.079485265828708</v>
      </c>
      <c r="L470" s="10" t="n">
        <f aca="false">K470 - I470*SQRT($B$7)</f>
        <v>-0.020964734171292</v>
      </c>
      <c r="M470" s="36" t="n">
        <f aca="false">($B$3*EXP(-$B$8*$B$7)*_xlfn.NORM.DIST(K470, 0, 1, 1) - $B$4*EXP(-J470*$B$7)*_xlfn.NORM.DIST(L470, 0, 1, 1)) * $B$2</f>
        <v>18821.7228091508</v>
      </c>
      <c r="N470" s="37" t="n">
        <f aca="false">$B$18 + $B$17*H470</f>
        <v>-721.303057597776</v>
      </c>
      <c r="O470" s="37" t="n">
        <f aca="false">M470-$B$13</f>
        <v>-767.165791281059</v>
      </c>
      <c r="P470" s="37" t="n">
        <f aca="false">N470-$B$19</f>
        <v>-721.303057597776</v>
      </c>
      <c r="Q470" s="38" t="n">
        <f aca="false">O470+P470</f>
        <v>-1488.46884887883</v>
      </c>
    </row>
    <row r="471" customFormat="false" ht="13.8" hidden="false" customHeight="false" outlineLevel="0" collapsed="false">
      <c r="D471" s="33" t="n">
        <f aca="false">'Historical Data'!A471</f>
        <v>43829</v>
      </c>
      <c r="E471" s="13" t="n">
        <f aca="false">'Historical Data'!E471</f>
        <v>-0.00578082851340422</v>
      </c>
      <c r="F471" s="13" t="n">
        <f aca="false">'Historical Data'!F471</f>
        <v>0.0073</v>
      </c>
      <c r="G471" s="14" t="n">
        <f aca="false">'Historical Data'!G471</f>
        <v>-0.000352500000000002</v>
      </c>
      <c r="H471" s="31" t="n">
        <f aca="false">$B$3 * (1 + E471)</f>
        <v>4673.72490324134</v>
      </c>
      <c r="I471" s="34" t="n">
        <f aca="false">$B$6 +F471</f>
        <v>0.2163</v>
      </c>
      <c r="J471" s="35" t="n">
        <f aca="false">$B$5 + G471</f>
        <v>0.0012475</v>
      </c>
      <c r="K471" s="10" t="n">
        <f aca="false">(LN(H471/$B$4) + ((J471 - $B$8) + 0.5*I471^2)*$B$7) / (I471 * SQRT($B$7))</f>
        <v>-0.000346887911018238</v>
      </c>
      <c r="L471" s="10" t="n">
        <f aca="false">K471 - I471*SQRT($B$7)</f>
        <v>-0.108496887911018</v>
      </c>
      <c r="M471" s="36" t="n">
        <f aca="false">($B$3*EXP(-$B$8*$B$7)*_xlfn.NORM.DIST(K471, 0, 1, 1) - $B$4*EXP(-J471*$B$7)*_xlfn.NORM.DIST(L471, 0, 1, 1)) * $B$2</f>
        <v>20223.5444009972</v>
      </c>
      <c r="N471" s="37" t="n">
        <f aca="false">$B$18 + $B$17*H471</f>
        <v>1415.37484081674</v>
      </c>
      <c r="O471" s="37" t="n">
        <f aca="false">M471-$B$13</f>
        <v>634.655800565313</v>
      </c>
      <c r="P471" s="37" t="n">
        <f aca="false">N471-$B$19</f>
        <v>1415.37484081674</v>
      </c>
      <c r="Q471" s="38" t="n">
        <f aca="false">O471+P471</f>
        <v>2050.03064138206</v>
      </c>
    </row>
    <row r="472" customFormat="false" ht="13.8" hidden="false" customHeight="false" outlineLevel="0" collapsed="false">
      <c r="D472" s="33" t="n">
        <f aca="false">'Historical Data'!A472</f>
        <v>43826</v>
      </c>
      <c r="E472" s="13" t="n">
        <f aca="false">'Historical Data'!E472</f>
        <v>0.00516228306932476</v>
      </c>
      <c r="F472" s="13" t="n">
        <f aca="false">'Historical Data'!F472</f>
        <v>0.0043</v>
      </c>
      <c r="G472" s="14" t="n">
        <f aca="false">'Historical Data'!G472</f>
        <v>-0.000158699999999998</v>
      </c>
      <c r="H472" s="31" t="n">
        <f aca="false">$B$3 * (1 + E472)</f>
        <v>4725.16737648059</v>
      </c>
      <c r="I472" s="34" t="n">
        <f aca="false">$B$6 +F472</f>
        <v>0.2133</v>
      </c>
      <c r="J472" s="35" t="n">
        <f aca="false">$B$5 + G472</f>
        <v>0.0014413</v>
      </c>
      <c r="K472" s="10" t="n">
        <f aca="false">(LN(H472/$B$4) + ((J472 - $B$8) + 0.5*I472^2)*$B$7) / (I472 * SQRT($B$7))</f>
        <v>0.101232446470824</v>
      </c>
      <c r="L472" s="10" t="n">
        <f aca="false">K472 - I472*SQRT($B$7)</f>
        <v>-0.00541755352917574</v>
      </c>
      <c r="M472" s="36" t="n">
        <f aca="false">($B$3*EXP(-$B$8*$B$7)*_xlfn.NORM.DIST(K472, 0, 1, 1) - $B$4*EXP(-J472*$B$7)*_xlfn.NORM.DIST(L472, 0, 1, 1)) * $B$2</f>
        <v>19959.343632457</v>
      </c>
      <c r="N472" s="37" t="n">
        <f aca="false">$B$18 + $B$17*H472</f>
        <v>-1263.93051801389</v>
      </c>
      <c r="O472" s="37" t="n">
        <f aca="false">M472-$B$13</f>
        <v>370.455032025122</v>
      </c>
      <c r="P472" s="37" t="n">
        <f aca="false">N472-$B$19</f>
        <v>-1263.93051801389</v>
      </c>
      <c r="Q472" s="38" t="n">
        <f aca="false">O472+P472</f>
        <v>-893.475485988769</v>
      </c>
    </row>
    <row r="473" customFormat="false" ht="13.8" hidden="false" customHeight="false" outlineLevel="0" collapsed="false">
      <c r="D473" s="33" t="n">
        <f aca="false">'Historical Data'!A473</f>
        <v>43823</v>
      </c>
      <c r="E473" s="13" t="n">
        <f aca="false">'Historical Data'!E473</f>
        <v>-0.000195408823173704</v>
      </c>
      <c r="F473" s="13" t="n">
        <f aca="false">'Historical Data'!F473</f>
        <v>0.000200000000000006</v>
      </c>
      <c r="G473" s="14" t="n">
        <f aca="false">'Historical Data'!G473</f>
        <v>0.000138699999999999</v>
      </c>
      <c r="H473" s="31" t="n">
        <f aca="false">$B$3 * (1 + E473)</f>
        <v>4699.98140266314</v>
      </c>
      <c r="I473" s="34" t="n">
        <f aca="false">$B$6 +F473</f>
        <v>0.2092</v>
      </c>
      <c r="J473" s="35" t="n">
        <f aca="false">$B$5 + G473</f>
        <v>0.0017387</v>
      </c>
      <c r="K473" s="10" t="n">
        <f aca="false">(LN(H473/$B$4) + ((J473 - $B$8) + 0.5*I473^2)*$B$7) / (I473 * SQRT($B$7))</f>
        <v>0.0507631652202162</v>
      </c>
      <c r="L473" s="10" t="n">
        <f aca="false">K473 - I473*SQRT($B$7)</f>
        <v>-0.0538368347797838</v>
      </c>
      <c r="M473" s="36" t="n">
        <f aca="false">($B$3*EXP(-$B$8*$B$7)*_xlfn.NORM.DIST(K473, 0, 1, 1) - $B$4*EXP(-J473*$B$7)*_xlfn.NORM.DIST(L473, 0, 1, 1)) * $B$2</f>
        <v>19615.3938605907</v>
      </c>
      <c r="N473" s="37" t="n">
        <f aca="false">$B$18 + $B$17*H473</f>
        <v>47.8437876772077</v>
      </c>
      <c r="O473" s="37" t="n">
        <f aca="false">M473-$B$13</f>
        <v>26.505260158774</v>
      </c>
      <c r="P473" s="37" t="n">
        <f aca="false">N473-$B$19</f>
        <v>47.8437876772077</v>
      </c>
      <c r="Q473" s="38" t="n">
        <f aca="false">O473+P473</f>
        <v>74.3490478359818</v>
      </c>
    </row>
    <row r="474" customFormat="false" ht="13.8" hidden="false" customHeight="false" outlineLevel="0" collapsed="false">
      <c r="D474" s="33" t="n">
        <f aca="false">'Historical Data'!A474</f>
        <v>43822</v>
      </c>
      <c r="E474" s="13" t="n">
        <f aca="false">'Historical Data'!E474</f>
        <v>0.000866131465718123</v>
      </c>
      <c r="F474" s="13" t="n">
        <f aca="false">'Historical Data'!F474</f>
        <v>0.0018</v>
      </c>
      <c r="G474" s="14" t="n">
        <f aca="false">'Historical Data'!G474</f>
        <v>0.000118799999999999</v>
      </c>
      <c r="H474" s="31" t="n">
        <f aca="false">$B$3 * (1 + E474)</f>
        <v>4704.97159740719</v>
      </c>
      <c r="I474" s="34" t="n">
        <f aca="false">$B$6 +F474</f>
        <v>0.2108</v>
      </c>
      <c r="J474" s="35" t="n">
        <f aca="false">$B$5 + G474</f>
        <v>0.0017188</v>
      </c>
      <c r="K474" s="10" t="n">
        <f aca="false">(LN(H474/$B$4) + ((J474 - $B$8) + 0.5*I474^2)*$B$7) / (I474 * SQRT($B$7))</f>
        <v>0.061195793076902</v>
      </c>
      <c r="L474" s="10" t="n">
        <f aca="false">K474 - I474*SQRT($B$7)</f>
        <v>-0.044204206923098</v>
      </c>
      <c r="M474" s="36" t="n">
        <f aca="false">($B$3*EXP(-$B$8*$B$7)*_xlfn.NORM.DIST(K474, 0, 1, 1) - $B$4*EXP(-J474*$B$7)*_xlfn.NORM.DIST(L474, 0, 1, 1)) * $B$2</f>
        <v>19763.4635176628</v>
      </c>
      <c r="N474" s="37" t="n">
        <f aca="false">$B$18 + $B$17*H474</f>
        <v>-212.063146757369</v>
      </c>
      <c r="O474" s="37" t="n">
        <f aca="false">M474-$B$13</f>
        <v>174.574917230893</v>
      </c>
      <c r="P474" s="37" t="n">
        <f aca="false">N474-$B$19</f>
        <v>-212.063146757369</v>
      </c>
      <c r="Q474" s="38" t="n">
        <f aca="false">O474+P474</f>
        <v>-37.4882295264761</v>
      </c>
    </row>
    <row r="475" customFormat="false" ht="13.8" hidden="false" customHeight="false" outlineLevel="0" collapsed="false">
      <c r="D475" s="33" t="n">
        <f aca="false">'Historical Data'!A475</f>
        <v>43819</v>
      </c>
      <c r="E475" s="13" t="n">
        <f aca="false">'Historical Data'!E475</f>
        <v>0.00494482696225385</v>
      </c>
      <c r="F475" s="13" t="n">
        <f aca="false">'Historical Data'!F475</f>
        <v>0.0018</v>
      </c>
      <c r="G475" s="14" t="n">
        <f aca="false">'Historical Data'!G475</f>
        <v>7.00000000000006E-005</v>
      </c>
      <c r="H475" s="31" t="n">
        <f aca="false">$B$3 * (1 + E475)</f>
        <v>4724.14513706686</v>
      </c>
      <c r="I475" s="34" t="n">
        <f aca="false">$B$6 +F475</f>
        <v>0.2108</v>
      </c>
      <c r="J475" s="35" t="n">
        <f aca="false">$B$5 + G475</f>
        <v>0.00167</v>
      </c>
      <c r="K475" s="10" t="n">
        <f aca="false">(LN(H475/$B$4) + ((J475 - $B$8) + 0.5*I475^2)*$B$7) / (I475 * SQRT($B$7))</f>
        <v>0.0996652889851764</v>
      </c>
      <c r="L475" s="10" t="n">
        <f aca="false">K475 - I475*SQRT($B$7)</f>
        <v>-0.0057347110148236</v>
      </c>
      <c r="M475" s="36" t="n">
        <f aca="false">($B$3*EXP(-$B$8*$B$7)*_xlfn.NORM.DIST(K475, 0, 1, 1) - $B$4*EXP(-J475*$B$7)*_xlfn.NORM.DIST(L475, 0, 1, 1)) * $B$2</f>
        <v>19739.7779842046</v>
      </c>
      <c r="N475" s="37" t="n">
        <f aca="false">$B$18 + $B$17*H475</f>
        <v>-1210.68868559893</v>
      </c>
      <c r="O475" s="37" t="n">
        <f aca="false">M475-$B$13</f>
        <v>150.889383772708</v>
      </c>
      <c r="P475" s="37" t="n">
        <f aca="false">N475-$B$19</f>
        <v>-1210.68868559893</v>
      </c>
      <c r="Q475" s="38" t="n">
        <f aca="false">O475+P475</f>
        <v>-1059.79930182622</v>
      </c>
    </row>
    <row r="476" customFormat="false" ht="13.8" hidden="false" customHeight="false" outlineLevel="0" collapsed="false">
      <c r="D476" s="33" t="n">
        <f aca="false">'Historical Data'!A476</f>
        <v>43818</v>
      </c>
      <c r="E476" s="13" t="n">
        <f aca="false">'Historical Data'!E476</f>
        <v>0.00445922146944344</v>
      </c>
      <c r="F476" s="13" t="n">
        <f aca="false">'Historical Data'!F476</f>
        <v>-0.000599999999999989</v>
      </c>
      <c r="G476" s="14" t="n">
        <f aca="false">'Historical Data'!G476</f>
        <v>0.000197499999999996</v>
      </c>
      <c r="H476" s="31" t="n">
        <f aca="false">$B$3 * (1 + E476)</f>
        <v>4721.86235420571</v>
      </c>
      <c r="I476" s="34" t="n">
        <f aca="false">$B$6 +F476</f>
        <v>0.2084</v>
      </c>
      <c r="J476" s="35" t="n">
        <f aca="false">$B$5 + G476</f>
        <v>0.0017975</v>
      </c>
      <c r="K476" s="10" t="n">
        <f aca="false">(LN(H476/$B$4) + ((J476 - $B$8) + 0.5*I476^2)*$B$7) / (I476 * SQRT($B$7))</f>
        <v>0.095273547020953</v>
      </c>
      <c r="L476" s="10" t="n">
        <f aca="false">K476 - I476*SQRT($B$7)</f>
        <v>-0.00892645297904696</v>
      </c>
      <c r="M476" s="36" t="n">
        <f aca="false">($B$3*EXP(-$B$8*$B$7)*_xlfn.NORM.DIST(K476, 0, 1, 1) - $B$4*EXP(-J476*$B$7)*_xlfn.NORM.DIST(L476, 0, 1, 1)) * $B$2</f>
        <v>19526.046789248</v>
      </c>
      <c r="N476" s="37" t="n">
        <f aca="false">$B$18 + $B$17*H476</f>
        <v>-1091.79330659015</v>
      </c>
      <c r="O476" s="37" t="n">
        <f aca="false">M476-$B$13</f>
        <v>-62.8418111838546</v>
      </c>
      <c r="P476" s="37" t="n">
        <f aca="false">N476-$B$19</f>
        <v>-1091.79330659015</v>
      </c>
      <c r="Q476" s="38" t="n">
        <f aca="false">O476+P476</f>
        <v>-1154.635117774</v>
      </c>
    </row>
    <row r="477" customFormat="false" ht="13.8" hidden="false" customHeight="false" outlineLevel="0" collapsed="false">
      <c r="D477" s="33" t="n">
        <f aca="false">'Historical Data'!A477</f>
        <v>43817</v>
      </c>
      <c r="E477" s="13" t="n">
        <f aca="false">'Historical Data'!E477</f>
        <v>-0.000432260408705365</v>
      </c>
      <c r="F477" s="13" t="n">
        <f aca="false">'Historical Data'!F477</f>
        <v>0.0005</v>
      </c>
      <c r="G477" s="14" t="n">
        <f aca="false">'Historical Data'!G477</f>
        <v>5.5000000000003E-005</v>
      </c>
      <c r="H477" s="31" t="n">
        <f aca="false">$B$3 * (1 + E477)</f>
        <v>4698.86798704472</v>
      </c>
      <c r="I477" s="34" t="n">
        <f aca="false">$B$6 +F477</f>
        <v>0.2095</v>
      </c>
      <c r="J477" s="35" t="n">
        <f aca="false">$B$5 + G477</f>
        <v>0.001655</v>
      </c>
      <c r="K477" s="10" t="n">
        <f aca="false">(LN(H477/$B$4) + ((J477 - $B$8) + 0.5*I477^2)*$B$7) / (I477 * SQRT($B$7))</f>
        <v>0.0483787817645158</v>
      </c>
      <c r="L477" s="10" t="n">
        <f aca="false">K477 - I477*SQRT($B$7)</f>
        <v>-0.0563712182354842</v>
      </c>
      <c r="M477" s="36" t="n">
        <f aca="false">($B$3*EXP(-$B$8*$B$7)*_xlfn.NORM.DIST(K477, 0, 1, 1) - $B$4*EXP(-J477*$B$7)*_xlfn.NORM.DIST(L477, 0, 1, 1)) * $B$2</f>
        <v>19638.6391036779</v>
      </c>
      <c r="N477" s="37" t="n">
        <f aca="false">$B$18 + $B$17*H477</f>
        <v>105.834398260398</v>
      </c>
      <c r="O477" s="37" t="n">
        <f aca="false">M477-$B$13</f>
        <v>49.750503246014</v>
      </c>
      <c r="P477" s="37" t="n">
        <f aca="false">N477-$B$19</f>
        <v>105.834398260398</v>
      </c>
      <c r="Q477" s="38" t="n">
        <f aca="false">O477+P477</f>
        <v>155.584901506412</v>
      </c>
    </row>
    <row r="478" customFormat="false" ht="13.8" hidden="false" customHeight="false" outlineLevel="0" collapsed="false">
      <c r="D478" s="33" t="n">
        <f aca="false">'Historical Data'!A478</f>
        <v>43816</v>
      </c>
      <c r="E478" s="13" t="n">
        <f aca="false">'Historical Data'!E478</f>
        <v>0.000335270801673282</v>
      </c>
      <c r="F478" s="13" t="n">
        <f aca="false">'Historical Data'!F478</f>
        <v>0.00169999999999998</v>
      </c>
      <c r="G478" s="14" t="n">
        <f aca="false">'Historical Data'!G478</f>
        <v>4.00000000000018E-005</v>
      </c>
      <c r="H478" s="31" t="n">
        <f aca="false">$B$3 * (1 + E478)</f>
        <v>4702.47607451159</v>
      </c>
      <c r="I478" s="34" t="n">
        <f aca="false">$B$6 +F478</f>
        <v>0.2107</v>
      </c>
      <c r="J478" s="35" t="n">
        <f aca="false">$B$5 + G478</f>
        <v>0.00164</v>
      </c>
      <c r="K478" s="10" t="n">
        <f aca="false">(LN(H478/$B$4) + ((J478 - $B$8) + 0.5*I478^2)*$B$7) / (I478 * SQRT($B$7))</f>
        <v>0.0559518354150654</v>
      </c>
      <c r="L478" s="10" t="n">
        <f aca="false">K478 - I478*SQRT($B$7)</f>
        <v>-0.0493981645849346</v>
      </c>
      <c r="M478" s="36" t="n">
        <f aca="false">($B$3*EXP(-$B$8*$B$7)*_xlfn.NORM.DIST(K478, 0, 1, 1) - $B$4*EXP(-J478*$B$7)*_xlfn.NORM.DIST(L478, 0, 1, 1)) * $B$2</f>
        <v>19750.2292498373</v>
      </c>
      <c r="N478" s="37" t="n">
        <f aca="false">$B$18 + $B$17*H478</f>
        <v>-82.087516771775</v>
      </c>
      <c r="O478" s="37" t="n">
        <f aca="false">M478-$B$13</f>
        <v>161.340649405429</v>
      </c>
      <c r="P478" s="37" t="n">
        <f aca="false">N478-$B$19</f>
        <v>-82.087516771775</v>
      </c>
      <c r="Q478" s="38" t="n">
        <f aca="false">O478+P478</f>
        <v>79.2531326336539</v>
      </c>
    </row>
    <row r="479" customFormat="false" ht="13.8" hidden="false" customHeight="false" outlineLevel="0" collapsed="false">
      <c r="D479" s="33" t="n">
        <f aca="false">'Historical Data'!A479</f>
        <v>43815</v>
      </c>
      <c r="E479" s="13" t="n">
        <f aca="false">'Historical Data'!E479</f>
        <v>0.00714781620802807</v>
      </c>
      <c r="F479" s="13" t="n">
        <f aca="false">'Historical Data'!F479</f>
        <v>-0.003</v>
      </c>
      <c r="G479" s="14" t="n">
        <f aca="false">'Historical Data'!G479</f>
        <v>-1.13000000000023E-005</v>
      </c>
      <c r="H479" s="31" t="n">
        <f aca="false">$B$3 * (1 + E479)</f>
        <v>4734.50116921232</v>
      </c>
      <c r="I479" s="34" t="n">
        <f aca="false">$B$6 +F479</f>
        <v>0.206</v>
      </c>
      <c r="J479" s="35" t="n">
        <f aca="false">$B$5 + G479</f>
        <v>0.0015887</v>
      </c>
      <c r="K479" s="10" t="n">
        <f aca="false">(LN(H479/$B$4) + ((J479 - $B$8) + 0.5*I479^2)*$B$7) / (I479 * SQRT($B$7))</f>
        <v>0.120622006322695</v>
      </c>
      <c r="L479" s="10" t="n">
        <f aca="false">K479 - I479*SQRT($B$7)</f>
        <v>0.0176220063226955</v>
      </c>
      <c r="M479" s="36" t="n">
        <f aca="false">($B$3*EXP(-$B$8*$B$7)*_xlfn.NORM.DIST(K479, 0, 1, 1) - $B$4*EXP(-J479*$B$7)*_xlfn.NORM.DIST(L479, 0, 1, 1)) * $B$2</f>
        <v>19261.2557870784</v>
      </c>
      <c r="N479" s="37" t="n">
        <f aca="false">$B$18 + $B$17*H479</f>
        <v>-1750.06734833369</v>
      </c>
      <c r="O479" s="37" t="n">
        <f aca="false">M479-$B$13</f>
        <v>-327.632813353466</v>
      </c>
      <c r="P479" s="37" t="n">
        <f aca="false">N479-$B$19</f>
        <v>-1750.06734833369</v>
      </c>
      <c r="Q479" s="38" t="n">
        <f aca="false">O479+P479</f>
        <v>-2077.70016168715</v>
      </c>
    </row>
    <row r="480" customFormat="false" ht="13.8" hidden="false" customHeight="false" outlineLevel="0" collapsed="false">
      <c r="D480" s="33" t="n">
        <f aca="false">'Historical Data'!A480</f>
        <v>43812</v>
      </c>
      <c r="E480" s="13" t="n">
        <f aca="false">'Historical Data'!E480</f>
        <v>7.2587949769165E-005</v>
      </c>
      <c r="F480" s="13" t="n">
        <f aca="false">'Historical Data'!F480</f>
        <v>-0.0081</v>
      </c>
      <c r="G480" s="14" t="n">
        <f aca="false">'Historical Data'!G480</f>
        <v>6.0000000000001E-005</v>
      </c>
      <c r="H480" s="31" t="n">
        <f aca="false">$B$3 * (1 + E480)</f>
        <v>4701.24122869307</v>
      </c>
      <c r="I480" s="34" t="n">
        <f aca="false">$B$6 +F480</f>
        <v>0.2009</v>
      </c>
      <c r="J480" s="35" t="n">
        <f aca="false">$B$5 + G480</f>
        <v>0.00166</v>
      </c>
      <c r="K480" s="10" t="n">
        <f aca="false">(LN(H480/$B$4) + ((J480 - $B$8) + 0.5*I480^2)*$B$7) / (I480 * SQRT($B$7))</f>
        <v>0.0510969294712933</v>
      </c>
      <c r="L480" s="10" t="n">
        <f aca="false">K480 - I480*SQRT($B$7)</f>
        <v>-0.0493530705287067</v>
      </c>
      <c r="M480" s="36" t="n">
        <f aca="false">($B$3*EXP(-$B$8*$B$7)*_xlfn.NORM.DIST(K480, 0, 1, 1) - $B$4*EXP(-J480*$B$7)*_xlfn.NORM.DIST(L480, 0, 1, 1)) * $B$2</f>
        <v>18833.7327428544</v>
      </c>
      <c r="N480" s="37" t="n">
        <f aca="false">$B$18 + $B$17*H480</f>
        <v>-17.7723932843655</v>
      </c>
      <c r="O480" s="37" t="n">
        <f aca="false">M480-$B$13</f>
        <v>-755.155857577483</v>
      </c>
      <c r="P480" s="37" t="n">
        <f aca="false">N480-$B$19</f>
        <v>-17.7723932843655</v>
      </c>
      <c r="Q480" s="38" t="n">
        <f aca="false">O480+P480</f>
        <v>-772.928250861849</v>
      </c>
    </row>
    <row r="481" customFormat="false" ht="13.8" hidden="false" customHeight="false" outlineLevel="0" collapsed="false">
      <c r="D481" s="33" t="n">
        <f aca="false">'Historical Data'!A481</f>
        <v>43811</v>
      </c>
      <c r="E481" s="13" t="n">
        <f aca="false">'Historical Data'!E481</f>
        <v>0.00857516639451506</v>
      </c>
      <c r="F481" s="13" t="n">
        <f aca="false">'Historical Data'!F481</f>
        <v>-0.00819999999999999</v>
      </c>
      <c r="G481" s="14" t="n">
        <f aca="false">'Historical Data'!G481</f>
        <v>6.25000000000001E-005</v>
      </c>
      <c r="H481" s="31" t="n">
        <f aca="false">$B$3 * (1 + E481)</f>
        <v>4741.21099970398</v>
      </c>
      <c r="I481" s="34" t="n">
        <f aca="false">$B$6 +F481</f>
        <v>0.2008</v>
      </c>
      <c r="J481" s="35" t="n">
        <f aca="false">$B$5 + G481</f>
        <v>0.0016625</v>
      </c>
      <c r="K481" s="10" t="n">
        <f aca="false">(LN(H481/$B$4) + ((J481 - $B$8) + 0.5*I481^2)*$B$7) / (I481 * SQRT($B$7))</f>
        <v>0.135401528883014</v>
      </c>
      <c r="L481" s="10" t="n">
        <f aca="false">K481 - I481*SQRT($B$7)</f>
        <v>0.0350015288830135</v>
      </c>
      <c r="M481" s="36" t="n">
        <f aca="false">($B$3*EXP(-$B$8*$B$7)*_xlfn.NORM.DIST(K481, 0, 1, 1) - $B$4*EXP(-J481*$B$7)*_xlfn.NORM.DIST(L481, 0, 1, 1)) * $B$2</f>
        <v>18756.6303712882</v>
      </c>
      <c r="N481" s="37" t="n">
        <f aca="false">$B$18 + $B$17*H481</f>
        <v>-2099.53897481496</v>
      </c>
      <c r="O481" s="37" t="n">
        <f aca="false">M481-$B$13</f>
        <v>-832.258229143645</v>
      </c>
      <c r="P481" s="37" t="n">
        <f aca="false">N481-$B$19</f>
        <v>-2099.53897481496</v>
      </c>
      <c r="Q481" s="38" t="n">
        <f aca="false">O481+P481</f>
        <v>-2931.79720395861</v>
      </c>
    </row>
    <row r="482" customFormat="false" ht="13.8" hidden="false" customHeight="false" outlineLevel="0" collapsed="false">
      <c r="D482" s="33" t="n">
        <f aca="false">'Historical Data'!A482</f>
        <v>43810</v>
      </c>
      <c r="E482" s="13" t="n">
        <f aca="false">'Historical Data'!E482</f>
        <v>0.00290820170342099</v>
      </c>
      <c r="F482" s="13" t="n">
        <f aca="false">'Historical Data'!F482</f>
        <v>-0.00220000000000001</v>
      </c>
      <c r="G482" s="14" t="n">
        <f aca="false">'Historical Data'!G482</f>
        <v>1.29999999999922E-006</v>
      </c>
      <c r="H482" s="31" t="n">
        <f aca="false">$B$3 * (1 + E482)</f>
        <v>4714.57116538761</v>
      </c>
      <c r="I482" s="34" t="n">
        <f aca="false">$B$6 +F482</f>
        <v>0.2068</v>
      </c>
      <c r="J482" s="35" t="n">
        <f aca="false">$B$5 + G482</f>
        <v>0.0016013</v>
      </c>
      <c r="K482" s="10" t="n">
        <f aca="false">(LN(H482/$B$4) + ((J482 - $B$8) + 0.5*I482^2)*$B$7) / (I482 * SQRT($B$7))</f>
        <v>0.0797880664008126</v>
      </c>
      <c r="L482" s="10" t="n">
        <f aca="false">K482 - I482*SQRT($B$7)</f>
        <v>-0.0236119335991874</v>
      </c>
      <c r="M482" s="36" t="n">
        <f aca="false">($B$3*EXP(-$B$8*$B$7)*_xlfn.NORM.DIST(K482, 0, 1, 1) - $B$4*EXP(-J482*$B$7)*_xlfn.NORM.DIST(L482, 0, 1, 1)) * $B$2</f>
        <v>19375.311708461</v>
      </c>
      <c r="N482" s="37" t="n">
        <f aca="false">$B$18 + $B$17*H482</f>
        <v>-712.042488978565</v>
      </c>
      <c r="O482" s="37" t="n">
        <f aca="false">M482-$B$13</f>
        <v>-213.576891970933</v>
      </c>
      <c r="P482" s="37" t="n">
        <f aca="false">N482-$B$19</f>
        <v>-712.042488978565</v>
      </c>
      <c r="Q482" s="38" t="n">
        <f aca="false">O482+P482</f>
        <v>-925.619380949498</v>
      </c>
    </row>
    <row r="483" customFormat="false" ht="13.8" hidden="false" customHeight="false" outlineLevel="0" collapsed="false">
      <c r="D483" s="33" t="n">
        <f aca="false">'Historical Data'!A483</f>
        <v>43809</v>
      </c>
      <c r="E483" s="13" t="n">
        <f aca="false">'Historical Data'!E483</f>
        <v>-0.00109695276725474</v>
      </c>
      <c r="F483" s="13" t="n">
        <f aca="false">'Historical Data'!F483</f>
        <v>-0.00170000000000001</v>
      </c>
      <c r="G483" s="14" t="n">
        <f aca="false">'Historical Data'!G483</f>
        <v>-1.12999999999988E-005</v>
      </c>
      <c r="H483" s="31" t="n">
        <f aca="false">$B$3 * (1 + E483)</f>
        <v>4695.74333473641</v>
      </c>
      <c r="I483" s="34" t="n">
        <f aca="false">$B$6 +F483</f>
        <v>0.2073</v>
      </c>
      <c r="J483" s="35" t="n">
        <f aca="false">$B$5 + G483</f>
        <v>0.0015887</v>
      </c>
      <c r="K483" s="10" t="n">
        <f aca="false">(LN(H483/$B$4) + ((J483 - $B$8) + 0.5*I483^2)*$B$7) / (I483 * SQRT($B$7))</f>
        <v>0.0412086964757018</v>
      </c>
      <c r="L483" s="10" t="n">
        <f aca="false">K483 - I483*SQRT($B$7)</f>
        <v>-0.0624413035242982</v>
      </c>
      <c r="M483" s="36" t="n">
        <f aca="false">($B$3*EXP(-$B$8*$B$7)*_xlfn.NORM.DIST(K483, 0, 1, 1) - $B$4*EXP(-J483*$B$7)*_xlfn.NORM.DIST(L483, 0, 1, 1)) * $B$2</f>
        <v>19427.9714727039</v>
      </c>
      <c r="N483" s="37" t="n">
        <f aca="false">$B$18 + $B$17*H483</f>
        <v>268.577305958199</v>
      </c>
      <c r="O483" s="37" t="n">
        <f aca="false">M483-$B$13</f>
        <v>-160.917127728044</v>
      </c>
      <c r="P483" s="37" t="n">
        <f aca="false">N483-$B$19</f>
        <v>268.577305958199</v>
      </c>
      <c r="Q483" s="38" t="n">
        <f aca="false">O483+P483</f>
        <v>107.660178230155</v>
      </c>
    </row>
    <row r="484" customFormat="false" ht="13.8" hidden="false" customHeight="false" outlineLevel="0" collapsed="false">
      <c r="D484" s="33" t="n">
        <f aca="false">'Historical Data'!A484</f>
        <v>43808</v>
      </c>
      <c r="E484" s="13" t="n">
        <f aca="false">'Historical Data'!E484</f>
        <v>-0.00316283682622831</v>
      </c>
      <c r="F484" s="13" t="n">
        <f aca="false">'Historical Data'!F484</f>
        <v>0.0109</v>
      </c>
      <c r="G484" s="14" t="n">
        <f aca="false">'Historical Data'!G484</f>
        <v>-2.1199999999999E-005</v>
      </c>
      <c r="H484" s="31" t="n">
        <f aca="false">$B$3 * (1 + E484)</f>
        <v>4686.03182036358</v>
      </c>
      <c r="I484" s="34" t="n">
        <f aca="false">$B$6 +F484</f>
        <v>0.2199</v>
      </c>
      <c r="J484" s="35" t="n">
        <f aca="false">$B$5 + G484</f>
        <v>0.0015788</v>
      </c>
      <c r="K484" s="10" t="n">
        <f aca="false">(LN(H484/$B$4) + ((J484 - $B$8) + 0.5*I484^2)*$B$7) / (I484 * SQRT($B$7))</f>
        <v>0.0261150712485473</v>
      </c>
      <c r="L484" s="10" t="n">
        <f aca="false">K484 - I484*SQRT($B$7)</f>
        <v>-0.0838349287514527</v>
      </c>
      <c r="M484" s="36" t="n">
        <f aca="false">($B$3*EXP(-$B$8*$B$7)*_xlfn.NORM.DIST(K484, 0, 1, 1) - $B$4*EXP(-J484*$B$7)*_xlfn.NORM.DIST(L484, 0, 1, 1)) * $B$2</f>
        <v>20599.7719143012</v>
      </c>
      <c r="N484" s="37" t="n">
        <f aca="false">$B$18 + $B$17*H484</f>
        <v>774.387210945977</v>
      </c>
      <c r="O484" s="37" t="n">
        <f aca="false">M484-$B$13</f>
        <v>1010.88331386927</v>
      </c>
      <c r="P484" s="37" t="n">
        <f aca="false">N484-$B$19</f>
        <v>774.387210945977</v>
      </c>
      <c r="Q484" s="38" t="n">
        <f aca="false">O484+P484</f>
        <v>1785.27052481525</v>
      </c>
    </row>
    <row r="485" customFormat="false" ht="13.8" hidden="false" customHeight="false" outlineLevel="0" collapsed="false">
      <c r="D485" s="33" t="n">
        <f aca="false">'Historical Data'!A485</f>
        <v>43805</v>
      </c>
      <c r="E485" s="13" t="n">
        <f aca="false">'Historical Data'!E485</f>
        <v>0.00913573039330484</v>
      </c>
      <c r="F485" s="13" t="n">
        <f aca="false">'Historical Data'!F485</f>
        <v>-0.00570000000000001</v>
      </c>
      <c r="G485" s="14" t="n">
        <f aca="false">'Historical Data'!G485</f>
        <v>5.4999999999996E-005</v>
      </c>
      <c r="H485" s="31" t="n">
        <f aca="false">$B$3 * (1 + E485)</f>
        <v>4743.84615500589</v>
      </c>
      <c r="I485" s="34" t="n">
        <f aca="false">$B$6 +F485</f>
        <v>0.2033</v>
      </c>
      <c r="J485" s="35" t="n">
        <f aca="false">$B$5 + G485</f>
        <v>0.001655</v>
      </c>
      <c r="K485" s="10" t="n">
        <f aca="false">(LN(H485/$B$4) + ((J485 - $B$8) + 0.5*I485^2)*$B$7) / (I485 * SQRT($B$7))</f>
        <v>0.140426594101016</v>
      </c>
      <c r="L485" s="10" t="n">
        <f aca="false">K485 - I485*SQRT($B$7)</f>
        <v>0.0387765941010159</v>
      </c>
      <c r="M485" s="36" t="n">
        <f aca="false">($B$3*EXP(-$B$8*$B$7)*_xlfn.NORM.DIST(K485, 0, 1, 1) - $B$4*EXP(-J485*$B$7)*_xlfn.NORM.DIST(L485, 0, 1, 1)) * $B$2</f>
        <v>18982.1717320366</v>
      </c>
      <c r="N485" s="37" t="n">
        <f aca="false">$B$18 + $B$17*H485</f>
        <v>-2236.78715277335</v>
      </c>
      <c r="O485" s="37" t="n">
        <f aca="false">M485-$B$13</f>
        <v>-606.716868395277</v>
      </c>
      <c r="P485" s="37" t="n">
        <f aca="false">N485-$B$19</f>
        <v>-2236.78715277335</v>
      </c>
      <c r="Q485" s="38" t="n">
        <f aca="false">O485+P485</f>
        <v>-2843.50402116863</v>
      </c>
    </row>
    <row r="486" customFormat="false" ht="13.8" hidden="false" customHeight="false" outlineLevel="0" collapsed="false">
      <c r="D486" s="33" t="n">
        <f aca="false">'Historical Data'!A486</f>
        <v>43804</v>
      </c>
      <c r="E486" s="13" t="n">
        <f aca="false">'Historical Data'!E486</f>
        <v>0.00150027628214167</v>
      </c>
      <c r="F486" s="13" t="n">
        <f aca="false">'Historical Data'!F486</f>
        <v>-0.002</v>
      </c>
      <c r="G486" s="14" t="n">
        <f aca="false">'Historical Data'!G486</f>
        <v>-2.12999999999984E-005</v>
      </c>
      <c r="H486" s="31" t="n">
        <f aca="false">$B$3 * (1 + E486)</f>
        <v>4707.95264877472</v>
      </c>
      <c r="I486" s="34" t="n">
        <f aca="false">$B$6 +F486</f>
        <v>0.207</v>
      </c>
      <c r="J486" s="35" t="n">
        <f aca="false">$B$5 + G486</f>
        <v>0.0015787</v>
      </c>
      <c r="K486" s="10" t="n">
        <f aca="false">(LN(H486/$B$4) + ((J486 - $B$8) + 0.5*I486^2)*$B$7) / (I486 * SQRT($B$7))</f>
        <v>0.0661831110341744</v>
      </c>
      <c r="L486" s="10" t="n">
        <f aca="false">K486 - I486*SQRT($B$7)</f>
        <v>-0.0373168889658256</v>
      </c>
      <c r="M486" s="36" t="n">
        <f aca="false">($B$3*EXP(-$B$8*$B$7)*_xlfn.NORM.DIST(K486, 0, 1, 1) - $B$4*EXP(-J486*$B$7)*_xlfn.NORM.DIST(L486, 0, 1, 1)) * $B$2</f>
        <v>19398.369935514</v>
      </c>
      <c r="N486" s="37" t="n">
        <f aca="false">$B$18 + $B$17*H486</f>
        <v>-367.326811216393</v>
      </c>
      <c r="O486" s="37" t="n">
        <f aca="false">M486-$B$13</f>
        <v>-190.518664917909</v>
      </c>
      <c r="P486" s="37" t="n">
        <f aca="false">N486-$B$19</f>
        <v>-367.326811216393</v>
      </c>
      <c r="Q486" s="38" t="n">
        <f aca="false">O486+P486</f>
        <v>-557.845476134302</v>
      </c>
    </row>
    <row r="487" customFormat="false" ht="13.8" hidden="false" customHeight="false" outlineLevel="0" collapsed="false">
      <c r="D487" s="33" t="n">
        <f aca="false">'Historical Data'!A487</f>
        <v>43803</v>
      </c>
      <c r="E487" s="13" t="n">
        <f aca="false">'Historical Data'!E487</f>
        <v>0.00632354842881178</v>
      </c>
      <c r="F487" s="13" t="n">
        <f aca="false">'Historical Data'!F487</f>
        <v>-0.00650000000000001</v>
      </c>
      <c r="G487" s="14" t="n">
        <f aca="false">'Historical Data'!G487</f>
        <v>-4.36999999999972E-005</v>
      </c>
      <c r="H487" s="31" t="n">
        <f aca="false">$B$3 * (1 + E487)</f>
        <v>4730.626368809</v>
      </c>
      <c r="I487" s="34" t="n">
        <f aca="false">$B$6 +F487</f>
        <v>0.2025</v>
      </c>
      <c r="J487" s="35" t="n">
        <f aca="false">$B$5 + G487</f>
        <v>0.0015563</v>
      </c>
      <c r="K487" s="10" t="n">
        <f aca="false">(LN(H487/$B$4) + ((J487 - $B$8) + 0.5*I487^2)*$B$7) / (I487 * SQRT($B$7))</f>
        <v>0.112775258625653</v>
      </c>
      <c r="L487" s="10" t="n">
        <f aca="false">K487 - I487*SQRT($B$7)</f>
        <v>0.0115252586256528</v>
      </c>
      <c r="M487" s="36" t="n">
        <f aca="false">($B$3*EXP(-$B$8*$B$7)*_xlfn.NORM.DIST(K487, 0, 1, 1) - $B$4*EXP(-J487*$B$7)*_xlfn.NORM.DIST(L487, 0, 1, 1)) * $B$2</f>
        <v>18941.0115843839</v>
      </c>
      <c r="N487" s="37" t="n">
        <f aca="false">$B$18 + $B$17*H487</f>
        <v>-1548.25408331581</v>
      </c>
      <c r="O487" s="37" t="n">
        <f aca="false">M487-$B$13</f>
        <v>-647.877016048005</v>
      </c>
      <c r="P487" s="37" t="n">
        <f aca="false">N487-$B$19</f>
        <v>-1548.25408331581</v>
      </c>
      <c r="Q487" s="38" t="n">
        <f aca="false">O487+P487</f>
        <v>-2196.13109936382</v>
      </c>
    </row>
    <row r="488" customFormat="false" ht="13.8" hidden="false" customHeight="false" outlineLevel="0" collapsed="false">
      <c r="D488" s="33" t="n">
        <f aca="false">'Historical Data'!A488</f>
        <v>43802</v>
      </c>
      <c r="E488" s="13" t="n">
        <f aca="false">'Historical Data'!E488</f>
        <v>-0.00663804205056728</v>
      </c>
      <c r="F488" s="13" t="n">
        <f aca="false">'Historical Data'!F488</f>
        <v>0.00789999999999999</v>
      </c>
      <c r="G488" s="14" t="n">
        <f aca="false">'Historical Data'!G488</f>
        <v>-8.6300000000001E-005</v>
      </c>
      <c r="H488" s="31" t="n">
        <f aca="false">$B$3 * (1 + E488)</f>
        <v>4669.69522812449</v>
      </c>
      <c r="I488" s="34" t="n">
        <f aca="false">$B$6 +F488</f>
        <v>0.2169</v>
      </c>
      <c r="J488" s="35" t="n">
        <f aca="false">$B$5 + G488</f>
        <v>0.0015137</v>
      </c>
      <c r="K488" s="10" t="n">
        <f aca="false">(LN(H488/$B$4) + ((J488 - $B$8) + 0.5*I488^2)*$B$7) / (I488 * SQRT($B$7))</f>
        <v>-0.00738631247924156</v>
      </c>
      <c r="L488" s="10" t="n">
        <f aca="false">K488 - I488*SQRT($B$7)</f>
        <v>-0.115836312479242</v>
      </c>
      <c r="M488" s="36" t="n">
        <f aca="false">($B$3*EXP(-$B$8*$B$7)*_xlfn.NORM.DIST(K488, 0, 1, 1) - $B$4*EXP(-J488*$B$7)*_xlfn.NORM.DIST(L488, 0, 1, 1)) * $B$2</f>
        <v>20285.5051971968</v>
      </c>
      <c r="N488" s="37" t="n">
        <f aca="false">$B$18 + $B$17*H488</f>
        <v>1625.25452690237</v>
      </c>
      <c r="O488" s="37" t="n">
        <f aca="false">M488-$B$13</f>
        <v>696.616596764943</v>
      </c>
      <c r="P488" s="37" t="n">
        <f aca="false">N488-$B$19</f>
        <v>1625.25452690237</v>
      </c>
      <c r="Q488" s="38" t="n">
        <f aca="false">O488+P488</f>
        <v>2321.87112366731</v>
      </c>
    </row>
    <row r="489" customFormat="false" ht="13.8" hidden="false" customHeight="false" outlineLevel="0" collapsed="false">
      <c r="D489" s="33" t="n">
        <f aca="false">'Historical Data'!A489</f>
        <v>43801</v>
      </c>
      <c r="E489" s="13" t="n">
        <f aca="false">'Historical Data'!E489</f>
        <v>-0.00863106419015725</v>
      </c>
      <c r="F489" s="13" t="n">
        <f aca="false">'Historical Data'!F489</f>
        <v>0.0133</v>
      </c>
      <c r="G489" s="14" t="n">
        <f aca="false">'Historical Data'!G489</f>
        <v>-5.37000000000003E-005</v>
      </c>
      <c r="H489" s="31" t="n">
        <f aca="false">$B$3 * (1 + E489)</f>
        <v>4660.32623034849</v>
      </c>
      <c r="I489" s="34" t="n">
        <f aca="false">$B$6 +F489</f>
        <v>0.2223</v>
      </c>
      <c r="J489" s="35" t="n">
        <f aca="false">$B$5 + G489</f>
        <v>0.0015463</v>
      </c>
      <c r="K489" s="10" t="n">
        <f aca="false">(LN(H489/$B$4) + ((J489 - $B$8) + 0.5*I489^2)*$B$7) / (I489 * SQRT($B$7))</f>
        <v>-0.0225352343338091</v>
      </c>
      <c r="L489" s="10" t="n">
        <f aca="false">K489 - I489*SQRT($B$7)</f>
        <v>-0.133685234333809</v>
      </c>
      <c r="M489" s="36" t="n">
        <f aca="false">($B$3*EXP(-$B$8*$B$7)*_xlfn.NORM.DIST(K489, 0, 1, 1) - $B$4*EXP(-J489*$B$7)*_xlfn.NORM.DIST(L489, 0, 1, 1)) * $B$2</f>
        <v>20767.9949812533</v>
      </c>
      <c r="N489" s="37" t="n">
        <f aca="false">$B$18 + $B$17*H489</f>
        <v>2113.22496003757</v>
      </c>
      <c r="O489" s="37" t="n">
        <f aca="false">M489-$B$13</f>
        <v>1179.10638082139</v>
      </c>
      <c r="P489" s="37" t="n">
        <f aca="false">N489-$B$19</f>
        <v>2113.22496003757</v>
      </c>
      <c r="Q489" s="38" t="n">
        <f aca="false">O489+P489</f>
        <v>3292.33134085896</v>
      </c>
    </row>
    <row r="490" customFormat="false" ht="13.8" hidden="false" customHeight="false" outlineLevel="0" collapsed="false">
      <c r="D490" s="33" t="n">
        <f aca="false">'Historical Data'!A490</f>
        <v>43798</v>
      </c>
      <c r="E490" s="13" t="n">
        <f aca="false">'Historical Data'!E490</f>
        <v>-0.00401125052717033</v>
      </c>
      <c r="F490" s="13" t="n">
        <f aca="false">'Historical Data'!F490</f>
        <v>0.0055</v>
      </c>
      <c r="G490" s="14" t="n">
        <f aca="false">'Historical Data'!G490</f>
        <v>-8.24999999999992E-005</v>
      </c>
      <c r="H490" s="31" t="n">
        <f aca="false">$B$3 * (1 + E490)</f>
        <v>4682.04351239683</v>
      </c>
      <c r="I490" s="34" t="n">
        <f aca="false">$B$6 +F490</f>
        <v>0.2145</v>
      </c>
      <c r="J490" s="35" t="n">
        <f aca="false">$B$5 + G490</f>
        <v>0.0015175</v>
      </c>
      <c r="K490" s="10" t="n">
        <f aca="false">(LN(H490/$B$4) + ((J490 - $B$8) + 0.5*I490^2)*$B$7) / (I490 * SQRT($B$7))</f>
        <v>0.0159565415259095</v>
      </c>
      <c r="L490" s="10" t="n">
        <f aca="false">K490 - I490*SQRT($B$7)</f>
        <v>-0.0912934584740906</v>
      </c>
      <c r="M490" s="36" t="n">
        <f aca="false">($B$3*EXP(-$B$8*$B$7)*_xlfn.NORM.DIST(K490, 0, 1, 1) - $B$4*EXP(-J490*$B$7)*_xlfn.NORM.DIST(L490, 0, 1, 1)) * $B$2</f>
        <v>20085.1587225909</v>
      </c>
      <c r="N490" s="37" t="n">
        <f aca="false">$B$18 + $B$17*H490</f>
        <v>982.112350021314</v>
      </c>
      <c r="O490" s="37" t="n">
        <f aca="false">M490-$B$13</f>
        <v>496.270122158967</v>
      </c>
      <c r="P490" s="37" t="n">
        <f aca="false">N490-$B$19</f>
        <v>982.112350021314</v>
      </c>
      <c r="Q490" s="38" t="n">
        <f aca="false">O490+P490</f>
        <v>1478.38247218028</v>
      </c>
    </row>
    <row r="491" customFormat="false" ht="13.8" hidden="false" customHeight="false" outlineLevel="0" collapsed="false">
      <c r="D491" s="33" t="n">
        <f aca="false">'Historical Data'!A491</f>
        <v>43796</v>
      </c>
      <c r="E491" s="13" t="n">
        <f aca="false">'Historical Data'!E491</f>
        <v>0.00417446792250975</v>
      </c>
      <c r="F491" s="13" t="n">
        <f aca="false">'Historical Data'!F491</f>
        <v>0.00109999999999999</v>
      </c>
      <c r="G491" s="14" t="n">
        <f aca="false">'Historical Data'!G491</f>
        <v>5.11999999999978E-005</v>
      </c>
      <c r="H491" s="31" t="n">
        <f aca="false">$B$3 * (1 + E491)</f>
        <v>4720.52375625693</v>
      </c>
      <c r="I491" s="34" t="n">
        <f aca="false">$B$6 +F491</f>
        <v>0.2101</v>
      </c>
      <c r="J491" s="35" t="n">
        <f aca="false">$B$5 + G491</f>
        <v>0.0016512</v>
      </c>
      <c r="K491" s="10" t="n">
        <f aca="false">(LN(H491/$B$4) + ((J491 - $B$8) + 0.5*I491^2)*$B$7) / (I491 * SQRT($B$7))</f>
        <v>0.092302049062093</v>
      </c>
      <c r="L491" s="10" t="n">
        <f aca="false">K491 - I491*SQRT($B$7)</f>
        <v>-0.012747950937907</v>
      </c>
      <c r="M491" s="36" t="n">
        <f aca="false">($B$3*EXP(-$B$8*$B$7)*_xlfn.NORM.DIST(K491, 0, 1, 1) - $B$4*EXP(-J491*$B$7)*_xlfn.NORM.DIST(L491, 0, 1, 1)) * $B$2</f>
        <v>19679.3135196812</v>
      </c>
      <c r="N491" s="37" t="n">
        <f aca="false">$B$18 + $B$17*H491</f>
        <v>-1022.07440639636</v>
      </c>
      <c r="O491" s="37" t="n">
        <f aca="false">M491-$B$13</f>
        <v>90.4249192492898</v>
      </c>
      <c r="P491" s="37" t="n">
        <f aca="false">N491-$B$19</f>
        <v>-1022.07440639636</v>
      </c>
      <c r="Q491" s="38" t="n">
        <f aca="false">O491+P491</f>
        <v>-931.649487147075</v>
      </c>
    </row>
    <row r="492" customFormat="false" ht="13.8" hidden="false" customHeight="false" outlineLevel="0" collapsed="false">
      <c r="D492" s="33" t="n">
        <f aca="false">'Historical Data'!A492</f>
        <v>43795</v>
      </c>
      <c r="E492" s="13" t="n">
        <f aca="false">'Historical Data'!E492</f>
        <v>0.00219552979921112</v>
      </c>
      <c r="F492" s="13" t="n">
        <f aca="false">'Historical Data'!F492</f>
        <v>-0.00139999999999998</v>
      </c>
      <c r="G492" s="14" t="n">
        <f aca="false">'Historical Data'!G492</f>
        <v>-9.99999999999994E-005</v>
      </c>
      <c r="H492" s="31" t="n">
        <f aca="false">$B$3 * (1 + E492)</f>
        <v>4711.22096603311</v>
      </c>
      <c r="I492" s="34" t="n">
        <f aca="false">$B$6 +F492</f>
        <v>0.2076</v>
      </c>
      <c r="J492" s="35" t="n">
        <f aca="false">$B$5 + G492</f>
        <v>0.0015</v>
      </c>
      <c r="K492" s="10" t="n">
        <f aca="false">(LN(H492/$B$4) + ((J492 - $B$8) + 0.5*I492^2)*$B$7) / (I492 * SQRT($B$7))</f>
        <v>0.0727875062196926</v>
      </c>
      <c r="L492" s="10" t="n">
        <f aca="false">K492 - I492*SQRT($B$7)</f>
        <v>-0.0310124937803074</v>
      </c>
      <c r="M492" s="36" t="n">
        <f aca="false">($B$3*EXP(-$B$8*$B$7)*_xlfn.NORM.DIST(K492, 0, 1, 1) - $B$4*EXP(-J492*$B$7)*_xlfn.NORM.DIST(L492, 0, 1, 1)) * $B$2</f>
        <v>19447.8181897529</v>
      </c>
      <c r="N492" s="37" t="n">
        <f aca="false">$B$18 + $B$17*H492</f>
        <v>-537.55229598342</v>
      </c>
      <c r="O492" s="37" t="n">
        <f aca="false">M492-$B$13</f>
        <v>-141.070410678956</v>
      </c>
      <c r="P492" s="37" t="n">
        <f aca="false">N492-$B$19</f>
        <v>-537.55229598342</v>
      </c>
      <c r="Q492" s="38" t="n">
        <f aca="false">O492+P492</f>
        <v>-678.622706662376</v>
      </c>
    </row>
    <row r="493" customFormat="false" ht="13.8" hidden="false" customHeight="false" outlineLevel="0" collapsed="false">
      <c r="D493" s="33" t="n">
        <f aca="false">'Historical Data'!A493</f>
        <v>43794</v>
      </c>
      <c r="E493" s="13" t="n">
        <f aca="false">'Historical Data'!E493</f>
        <v>0.00750733854399432</v>
      </c>
      <c r="F493" s="13" t="n">
        <f aca="false">'Historical Data'!F493</f>
        <v>-0.00409999999999999</v>
      </c>
      <c r="G493" s="14" t="n">
        <f aca="false">'Historical Data'!G493</f>
        <v>1.38000000000013E-005</v>
      </c>
      <c r="H493" s="31" t="n">
        <f aca="false">$B$3 * (1 + E493)</f>
        <v>4736.19124776146</v>
      </c>
      <c r="I493" s="34" t="n">
        <f aca="false">$B$6 +F493</f>
        <v>0.2049</v>
      </c>
      <c r="J493" s="35" t="n">
        <f aca="false">$B$5 + G493</f>
        <v>0.0016138</v>
      </c>
      <c r="K493" s="10" t="n">
        <f aca="false">(LN(H493/$B$4) + ((J493 - $B$8) + 0.5*I493^2)*$B$7) / (I493 * SQRT($B$7))</f>
        <v>0.124263054922479</v>
      </c>
      <c r="L493" s="10" t="n">
        <f aca="false">K493 - I493*SQRT($B$7)</f>
        <v>0.0218130549224794</v>
      </c>
      <c r="M493" s="36" t="n">
        <f aca="false">($B$3*EXP(-$B$8*$B$7)*_xlfn.NORM.DIST(K493, 0, 1, 1) - $B$4*EXP(-J493*$B$7)*_xlfn.NORM.DIST(L493, 0, 1, 1)) * $B$2</f>
        <v>19154.6613193359</v>
      </c>
      <c r="N493" s="37" t="n">
        <f aca="false">$B$18 + $B$17*H493</f>
        <v>-1838.09259728517</v>
      </c>
      <c r="O493" s="37" t="n">
        <f aca="false">M493-$B$13</f>
        <v>-434.227281095948</v>
      </c>
      <c r="P493" s="37" t="n">
        <f aca="false">N493-$B$19</f>
        <v>-1838.09259728517</v>
      </c>
      <c r="Q493" s="38" t="n">
        <f aca="false">O493+P493</f>
        <v>-2272.31987838112</v>
      </c>
    </row>
    <row r="494" customFormat="false" ht="13.8" hidden="false" customHeight="false" outlineLevel="0" collapsed="false">
      <c r="D494" s="33" t="n">
        <f aca="false">'Historical Data'!A494</f>
        <v>43791</v>
      </c>
      <c r="E494" s="13" t="n">
        <f aca="false">'Historical Data'!E494</f>
        <v>0.00217493571856653</v>
      </c>
      <c r="F494" s="13" t="n">
        <f aca="false">'Historical Data'!F494</f>
        <v>-0.00420000000000001</v>
      </c>
      <c r="G494" s="14" t="n">
        <f aca="false">'Historical Data'!G494</f>
        <v>7.74999999999977E-005</v>
      </c>
      <c r="H494" s="31" t="n">
        <f aca="false">$B$3 * (1 + E494)</f>
        <v>4711.12415531941</v>
      </c>
      <c r="I494" s="34" t="n">
        <f aca="false">$B$6 +F494</f>
        <v>0.2048</v>
      </c>
      <c r="J494" s="35" t="n">
        <f aca="false">$B$5 + G494</f>
        <v>0.0016775</v>
      </c>
      <c r="K494" s="10" t="n">
        <f aca="false">(LN(H494/$B$4) + ((J494 - $B$8) + 0.5*I494^2)*$B$7) / (I494 * SQRT($B$7))</f>
        <v>0.0726057516571406</v>
      </c>
      <c r="L494" s="10" t="n">
        <f aca="false">K494 - I494*SQRT($B$7)</f>
        <v>-0.0297942483428593</v>
      </c>
      <c r="M494" s="36" t="n">
        <f aca="false">($B$3*EXP(-$B$8*$B$7)*_xlfn.NORM.DIST(K494, 0, 1, 1) - $B$4*EXP(-J494*$B$7)*_xlfn.NORM.DIST(L494, 0, 1, 1)) * $B$2</f>
        <v>19195.6359656608</v>
      </c>
      <c r="N494" s="37" t="n">
        <f aca="false">$B$18 + $B$17*H494</f>
        <v>-532.5100527225</v>
      </c>
      <c r="O494" s="37" t="n">
        <f aca="false">M494-$B$13</f>
        <v>-393.252634771125</v>
      </c>
      <c r="P494" s="37" t="n">
        <f aca="false">N494-$B$19</f>
        <v>-532.5100527225</v>
      </c>
      <c r="Q494" s="38" t="n">
        <f aca="false">O494+P494</f>
        <v>-925.762687493625</v>
      </c>
    </row>
    <row r="495" customFormat="false" ht="13.8" hidden="false" customHeight="false" outlineLevel="0" collapsed="false">
      <c r="D495" s="33" t="n">
        <f aca="false">'Historical Data'!A495</f>
        <v>43790</v>
      </c>
      <c r="E495" s="13" t="n">
        <f aca="false">'Historical Data'!E495</f>
        <v>-0.00158277732381951</v>
      </c>
      <c r="F495" s="13" t="n">
        <f aca="false">'Historical Data'!F495</f>
        <v>0.0018</v>
      </c>
      <c r="G495" s="14" t="n">
        <f aca="false">'Historical Data'!G495</f>
        <v>0.000107500000000003</v>
      </c>
      <c r="H495" s="31" t="n">
        <f aca="false">$B$3 * (1 + E495)</f>
        <v>4693.45952207846</v>
      </c>
      <c r="I495" s="34" t="n">
        <f aca="false">$B$6 +F495</f>
        <v>0.2108</v>
      </c>
      <c r="J495" s="35" t="n">
        <f aca="false">$B$5 + G495</f>
        <v>0.0017075</v>
      </c>
      <c r="K495" s="10" t="n">
        <f aca="false">(LN(H495/$B$4) + ((J495 - $B$8) + 0.5*I495^2)*$B$7) / (I495 * SQRT($B$7))</f>
        <v>0.0379262216400857</v>
      </c>
      <c r="L495" s="10" t="n">
        <f aca="false">K495 - I495*SQRT($B$7)</f>
        <v>-0.0674737783599143</v>
      </c>
      <c r="M495" s="36" t="n">
        <f aca="false">($B$3*EXP(-$B$8*$B$7)*_xlfn.NORM.DIST(K495, 0, 1, 1) - $B$4*EXP(-J495*$B$7)*_xlfn.NORM.DIST(L495, 0, 1, 1)) * $B$2</f>
        <v>19761.2641481767</v>
      </c>
      <c r="N495" s="37" t="n">
        <f aca="false">$B$18 + $B$17*H495</f>
        <v>387.526320414938</v>
      </c>
      <c r="O495" s="37" t="n">
        <f aca="false">M495-$B$13</f>
        <v>172.375547744832</v>
      </c>
      <c r="P495" s="37" t="n">
        <f aca="false">N495-$B$19</f>
        <v>387.526320414938</v>
      </c>
      <c r="Q495" s="38" t="n">
        <f aca="false">O495+P495</f>
        <v>559.90186815977</v>
      </c>
    </row>
    <row r="496" customFormat="false" ht="13.8" hidden="false" customHeight="false" outlineLevel="0" collapsed="false">
      <c r="D496" s="33" t="n">
        <f aca="false">'Historical Data'!A496</f>
        <v>43789</v>
      </c>
      <c r="E496" s="13" t="n">
        <f aca="false">'Historical Data'!E496</f>
        <v>-0.00375619355293599</v>
      </c>
      <c r="F496" s="13" t="n">
        <f aca="false">'Historical Data'!F496</f>
        <v>0.00140000000000001</v>
      </c>
      <c r="G496" s="14" t="n">
        <f aca="false">'Historical Data'!G496</f>
        <v>4.11999999999982E-005</v>
      </c>
      <c r="H496" s="31" t="n">
        <f aca="false">$B$3 * (1 + E496)</f>
        <v>4683.242509727</v>
      </c>
      <c r="I496" s="34" t="n">
        <f aca="false">$B$6 +F496</f>
        <v>0.2104</v>
      </c>
      <c r="J496" s="35" t="n">
        <f aca="false">$B$5 + G496</f>
        <v>0.0016412</v>
      </c>
      <c r="K496" s="10" t="n">
        <f aca="false">(LN(H496/$B$4) + ((J496 - $B$8) + 0.5*I496^2)*$B$7) / (I496 * SQRT($B$7))</f>
        <v>0.0169254205016991</v>
      </c>
      <c r="L496" s="10" t="n">
        <f aca="false">K496 - I496*SQRT($B$7)</f>
        <v>-0.0882745794983009</v>
      </c>
      <c r="M496" s="36" t="n">
        <f aca="false">($B$3*EXP(-$B$8*$B$7)*_xlfn.NORM.DIST(K496, 0, 1, 1) - $B$4*EXP(-J496*$B$7)*_xlfn.NORM.DIST(L496, 0, 1, 1)) * $B$2</f>
        <v>19709.7031057292</v>
      </c>
      <c r="N496" s="37" t="n">
        <f aca="false">$B$18 + $B$17*H496</f>
        <v>919.6643421849</v>
      </c>
      <c r="O496" s="37" t="n">
        <f aca="false">M496-$B$13</f>
        <v>120.814505297269</v>
      </c>
      <c r="P496" s="37" t="n">
        <f aca="false">N496-$B$19</f>
        <v>919.6643421849</v>
      </c>
      <c r="Q496" s="38" t="n">
        <f aca="false">O496+P496</f>
        <v>1040.47884748217</v>
      </c>
    </row>
    <row r="497" customFormat="false" ht="13.8" hidden="false" customHeight="false" outlineLevel="0" collapsed="false">
      <c r="D497" s="33" t="n">
        <f aca="false">'Historical Data'!A497</f>
        <v>43788</v>
      </c>
      <c r="E497" s="13" t="n">
        <f aca="false">'Historical Data'!E497</f>
        <v>-0.000592563172038818</v>
      </c>
      <c r="F497" s="13" t="n">
        <f aca="false">'Historical Data'!F497</f>
        <v>0.0033</v>
      </c>
      <c r="G497" s="14" t="n">
        <f aca="false">'Historical Data'!G497</f>
        <v>-3.86999999999991E-005</v>
      </c>
      <c r="H497" s="31" t="n">
        <f aca="false">$B$3 * (1 + E497)</f>
        <v>4698.11441978456</v>
      </c>
      <c r="I497" s="34" t="n">
        <f aca="false">$B$6 +F497</f>
        <v>0.2123</v>
      </c>
      <c r="J497" s="35" t="n">
        <f aca="false">$B$5 + G497</f>
        <v>0.0015613</v>
      </c>
      <c r="K497" s="10" t="n">
        <f aca="false">(LN(H497/$B$4) + ((J497 - $B$8) + 0.5*I497^2)*$B$7) / (I497 * SQRT($B$7))</f>
        <v>0.0473998817053054</v>
      </c>
      <c r="L497" s="10" t="n">
        <f aca="false">K497 - I497*SQRT($B$7)</f>
        <v>-0.0587501182946946</v>
      </c>
      <c r="M497" s="36" t="n">
        <f aca="false">($B$3*EXP(-$B$8*$B$7)*_xlfn.NORM.DIST(K497, 0, 1, 1) - $B$4*EXP(-J497*$B$7)*_xlfn.NORM.DIST(L497, 0, 1, 1)) * $B$2</f>
        <v>19895.4111249772</v>
      </c>
      <c r="N497" s="37" t="n">
        <f aca="false">$B$18 + $B$17*H497</f>
        <v>145.082837754744</v>
      </c>
      <c r="O497" s="37" t="n">
        <f aca="false">M497-$B$13</f>
        <v>306.522524545289</v>
      </c>
      <c r="P497" s="37" t="n">
        <f aca="false">N497-$B$19</f>
        <v>145.082837754744</v>
      </c>
      <c r="Q497" s="38" t="n">
        <f aca="false">O497+P497</f>
        <v>451.605362300033</v>
      </c>
    </row>
    <row r="498" customFormat="false" ht="13.8" hidden="false" customHeight="false" outlineLevel="0" collapsed="false">
      <c r="D498" s="33" t="n">
        <f aca="false">'Historical Data'!A498</f>
        <v>43787</v>
      </c>
      <c r="E498" s="13" t="n">
        <f aca="false">'Historical Data'!E498</f>
        <v>0.000503130948642294</v>
      </c>
      <c r="F498" s="13" t="n">
        <f aca="false">'Historical Data'!F498</f>
        <v>0.0018</v>
      </c>
      <c r="G498" s="14" t="n">
        <f aca="false">'Historical Data'!G498</f>
        <v>-4.13000000000011E-005</v>
      </c>
      <c r="H498" s="31" t="n">
        <f aca="false">$B$3 * (1 + E498)</f>
        <v>4703.26516827647</v>
      </c>
      <c r="I498" s="34" t="n">
        <f aca="false">$B$6 +F498</f>
        <v>0.2108</v>
      </c>
      <c r="J498" s="35" t="n">
        <f aca="false">$B$5 + G498</f>
        <v>0.0015587</v>
      </c>
      <c r="K498" s="10" t="n">
        <f aca="false">(LN(H498/$B$4) + ((J498 - $B$8) + 0.5*I498^2)*$B$7) / (I498 * SQRT($B$7))</f>
        <v>0.0573743778055507</v>
      </c>
      <c r="L498" s="10" t="n">
        <f aca="false">K498 - I498*SQRT($B$7)</f>
        <v>-0.0480256221944493</v>
      </c>
      <c r="M498" s="36" t="n">
        <f aca="false">($B$3*EXP(-$B$8*$B$7)*_xlfn.NORM.DIST(K498, 0, 1, 1) - $B$4*EXP(-J498*$B$7)*_xlfn.NORM.DIST(L498, 0, 1, 1)) * $B$2</f>
        <v>19754.8917318398</v>
      </c>
      <c r="N498" s="37" t="n">
        <f aca="false">$B$18 + $B$17*H498</f>
        <v>-123.18630187586</v>
      </c>
      <c r="O498" s="37" t="n">
        <f aca="false">M498-$B$13</f>
        <v>166.003131407932</v>
      </c>
      <c r="P498" s="37" t="n">
        <f aca="false">N498-$B$19</f>
        <v>-123.18630187586</v>
      </c>
      <c r="Q498" s="38" t="n">
        <f aca="false">O498+P498</f>
        <v>42.816829532072</v>
      </c>
    </row>
    <row r="499" customFormat="false" ht="13.8" hidden="false" customHeight="false" outlineLevel="0" collapsed="false">
      <c r="D499" s="33" t="n">
        <f aca="false">'Historical Data'!A499</f>
        <v>43784</v>
      </c>
      <c r="E499" s="13" t="n">
        <f aca="false">'Historical Data'!E499</f>
        <v>0.00769546248663877</v>
      </c>
      <c r="F499" s="13" t="n">
        <f aca="false">'Historical Data'!F499</f>
        <v>-0.00609999999999999</v>
      </c>
      <c r="G499" s="14" t="n">
        <f aca="false">'Historical Data'!G499</f>
        <v>-1.50000000000011E-005</v>
      </c>
      <c r="H499" s="31" t="n">
        <f aca="false">$B$3 * (1 + E499)</f>
        <v>4737.07559960344</v>
      </c>
      <c r="I499" s="34" t="n">
        <f aca="false">$B$6 +F499</f>
        <v>0.2029</v>
      </c>
      <c r="J499" s="35" t="n">
        <f aca="false">$B$5 + G499</f>
        <v>0.001585</v>
      </c>
      <c r="K499" s="10" t="n">
        <f aca="false">(LN(H499/$B$4) + ((J499 - $B$8) + 0.5*I499^2)*$B$7) / (I499 * SQRT($B$7))</f>
        <v>0.126252387408575</v>
      </c>
      <c r="L499" s="10" t="n">
        <f aca="false">K499 - I499*SQRT($B$7)</f>
        <v>0.0248023874085754</v>
      </c>
      <c r="M499" s="36" t="n">
        <f aca="false">($B$3*EXP(-$B$8*$B$7)*_xlfn.NORM.DIST(K499, 0, 1, 1) - $B$4*EXP(-J499*$B$7)*_xlfn.NORM.DIST(L499, 0, 1, 1)) * $B$2</f>
        <v>18962.6358249937</v>
      </c>
      <c r="N499" s="37" t="n">
        <f aca="false">$B$18 + $B$17*H499</f>
        <v>-1884.15275886178</v>
      </c>
      <c r="O499" s="37" t="n">
        <f aca="false">M499-$B$13</f>
        <v>-626.252775438206</v>
      </c>
      <c r="P499" s="37" t="n">
        <f aca="false">N499-$B$19</f>
        <v>-1884.15275886178</v>
      </c>
      <c r="Q499" s="38" t="n">
        <f aca="false">O499+P499</f>
        <v>-2510.40553429998</v>
      </c>
    </row>
    <row r="500" customFormat="false" ht="13.8" hidden="false" customHeight="false" outlineLevel="0" collapsed="false">
      <c r="D500" s="33" t="n">
        <f aca="false">'Historical Data'!A500</f>
        <v>43783</v>
      </c>
      <c r="E500" s="13" t="n">
        <f aca="false">'Historical Data'!E500</f>
        <v>0.000837093250248833</v>
      </c>
      <c r="F500" s="13" t="n">
        <f aca="false">'Historical Data'!F500</f>
        <v>-0.000200000000000006</v>
      </c>
      <c r="G500" s="14" t="n">
        <f aca="false">'Historical Data'!G500</f>
        <v>-5.74999999999985E-005</v>
      </c>
      <c r="H500" s="31" t="n">
        <f aca="false">$B$3 * (1 + E500)</f>
        <v>4704.8350916601</v>
      </c>
      <c r="I500" s="34" t="n">
        <f aca="false">$B$6 +F500</f>
        <v>0.2088</v>
      </c>
      <c r="J500" s="35" t="n">
        <f aca="false">$B$5 + G500</f>
        <v>0.0015425</v>
      </c>
      <c r="K500" s="10" t="n">
        <f aca="false">(LN(H500/$B$4) + ((J500 - $B$8) + 0.5*I500^2)*$B$7) / (I500 * SQRT($B$7))</f>
        <v>0.060077088918539</v>
      </c>
      <c r="L500" s="10" t="n">
        <f aca="false">K500 - I500*SQRT($B$7)</f>
        <v>-0.044322911081461</v>
      </c>
      <c r="M500" s="36" t="n">
        <f aca="false">($B$3*EXP(-$B$8*$B$7)*_xlfn.NORM.DIST(K500, 0, 1, 1) - $B$4*EXP(-J500*$B$7)*_xlfn.NORM.DIST(L500, 0, 1, 1)) * $B$2</f>
        <v>19566.2943456964</v>
      </c>
      <c r="N500" s="37" t="n">
        <f aca="false">$B$18 + $B$17*H500</f>
        <v>-204.953446218424</v>
      </c>
      <c r="O500" s="37" t="n">
        <f aca="false">M500-$B$13</f>
        <v>-22.5942547354425</v>
      </c>
      <c r="P500" s="37" t="n">
        <f aca="false">N500-$B$19</f>
        <v>-204.953446218424</v>
      </c>
      <c r="Q500" s="38" t="n">
        <f aca="false">O500+P500</f>
        <v>-227.547700953866</v>
      </c>
    </row>
    <row r="501" customFormat="false" ht="13.8" hidden="false" customHeight="false" outlineLevel="0" collapsed="false">
      <c r="D501" s="33" t="n">
        <f aca="false">'Historical Data'!A501</f>
        <v>43782</v>
      </c>
      <c r="E501" s="13" t="n">
        <f aca="false">'Historical Data'!E501</f>
        <v>0.000711550403643013</v>
      </c>
      <c r="F501" s="13" t="n">
        <f aca="false">'Historical Data'!F501</f>
        <v>0.0013</v>
      </c>
      <c r="G501" s="14" t="n">
        <f aca="false">'Historical Data'!G501</f>
        <v>6.30000000000075E-006</v>
      </c>
      <c r="H501" s="31" t="n">
        <f aca="false">$B$3 * (1 + E501)</f>
        <v>4704.24492729248</v>
      </c>
      <c r="I501" s="34" t="n">
        <f aca="false">$B$6 +F501</f>
        <v>0.2103</v>
      </c>
      <c r="J501" s="35" t="n">
        <f aca="false">$B$5 + G501</f>
        <v>0.0016063</v>
      </c>
      <c r="K501" s="10" t="n">
        <f aca="false">(LN(H501/$B$4) + ((J501 - $B$8) + 0.5*I501^2)*$B$7) / (I501 * SQRT($B$7))</f>
        <v>0.059354575574678</v>
      </c>
      <c r="L501" s="10" t="n">
        <f aca="false">K501 - I501*SQRT($B$7)</f>
        <v>-0.045795424425322</v>
      </c>
      <c r="M501" s="36" t="n">
        <f aca="false">($B$3*EXP(-$B$8*$B$7)*_xlfn.NORM.DIST(K501, 0, 1, 1) - $B$4*EXP(-J501*$B$7)*_xlfn.NORM.DIST(L501, 0, 1, 1)) * $B$2</f>
        <v>19710.5256052292</v>
      </c>
      <c r="N501" s="37" t="n">
        <f aca="false">$B$18 + $B$17*H501</f>
        <v>-174.215605419566</v>
      </c>
      <c r="O501" s="37" t="n">
        <f aca="false">M501-$B$13</f>
        <v>121.637004797274</v>
      </c>
      <c r="P501" s="37" t="n">
        <f aca="false">N501-$B$19</f>
        <v>-174.215605419566</v>
      </c>
      <c r="Q501" s="38" t="n">
        <f aca="false">O501+P501</f>
        <v>-52.5786006222916</v>
      </c>
    </row>
    <row r="502" customFormat="false" ht="13.8" hidden="false" customHeight="false" outlineLevel="0" collapsed="false">
      <c r="D502" s="33" t="n">
        <f aca="false">'Historical Data'!A502</f>
        <v>43781</v>
      </c>
      <c r="E502" s="13" t="n">
        <f aca="false">'Historical Data'!E502</f>
        <v>0.00156786524133468</v>
      </c>
      <c r="F502" s="13" t="n">
        <f aca="false">'Historical Data'!F502</f>
        <v>-0.00109999999999999</v>
      </c>
      <c r="G502" s="14" t="n">
        <f aca="false">'Historical Data'!G502</f>
        <v>9.24999999999988E-005</v>
      </c>
      <c r="H502" s="31" t="n">
        <f aca="false">$B$3 * (1 + E502)</f>
        <v>4708.27037771299</v>
      </c>
      <c r="I502" s="34" t="n">
        <f aca="false">$B$6 +F502</f>
        <v>0.2079</v>
      </c>
      <c r="J502" s="35" t="n">
        <f aca="false">$B$5 + G502</f>
        <v>0.0016925</v>
      </c>
      <c r="K502" s="10" t="n">
        <f aca="false">(LN(H502/$B$4) + ((J502 - $B$8) + 0.5*I502^2)*$B$7) / (I502 * SQRT($B$7))</f>
        <v>0.0672685298107555</v>
      </c>
      <c r="L502" s="10" t="n">
        <f aca="false">K502 - I502*SQRT($B$7)</f>
        <v>-0.0366814701892445</v>
      </c>
      <c r="M502" s="36" t="n">
        <f aca="false">($B$3*EXP(-$B$8*$B$7)*_xlfn.NORM.DIST(K502, 0, 1, 1) - $B$4*EXP(-J502*$B$7)*_xlfn.NORM.DIST(L502, 0, 1, 1)) * $B$2</f>
        <v>19488.8819330401</v>
      </c>
      <c r="N502" s="37" t="n">
        <f aca="false">$B$18 + $B$17*H502</f>
        <v>-383.875254426035</v>
      </c>
      <c r="O502" s="37" t="n">
        <f aca="false">M502-$B$13</f>
        <v>-100.006667391834</v>
      </c>
      <c r="P502" s="37" t="n">
        <f aca="false">N502-$B$19</f>
        <v>-383.875254426035</v>
      </c>
      <c r="Q502" s="38" t="n">
        <f aca="false">O502+P502</f>
        <v>-483.881921817869</v>
      </c>
    </row>
    <row r="503" customFormat="false" ht="13.8" hidden="false" customHeight="false" outlineLevel="0" collapsed="false">
      <c r="D503" s="1"/>
      <c r="E503" s="1"/>
      <c r="F503" s="1"/>
    </row>
  </sheetData>
  <mergeCells count="10">
    <mergeCell ref="A1:B1"/>
    <mergeCell ref="D1:D2"/>
    <mergeCell ref="E1:G1"/>
    <mergeCell ref="H1:J1"/>
    <mergeCell ref="M1:N1"/>
    <mergeCell ref="O1:Q1"/>
    <mergeCell ref="A10:B10"/>
    <mergeCell ref="A16:B16"/>
    <mergeCell ref="A21:B21"/>
    <mergeCell ref="A26:B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02"/>
    <col collapsed="false" customWidth="true" hidden="false" outlineLevel="0" max="12" min="12" style="0" width="9.14"/>
    <col collapsed="false" customWidth="false" hidden="false" outlineLevel="0" max="15" min="15" style="21" width="8.54"/>
    <col collapsed="false" customWidth="true" hidden="true" outlineLevel="0" max="19" min="18" style="0" width="9.14"/>
    <col collapsed="false" customWidth="true" hidden="false" outlineLevel="0" max="20" min="20" style="21" width="9.14"/>
    <col collapsed="false" customWidth="true" hidden="false" outlineLevel="0" max="21" min="21" style="21" width="9.85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22" t="s">
        <v>6</v>
      </c>
      <c r="B1" s="22"/>
      <c r="D1" s="22" t="s">
        <v>35</v>
      </c>
      <c r="E1" s="22"/>
      <c r="F1" s="22"/>
      <c r="G1" s="22"/>
      <c r="I1" s="22" t="s">
        <v>36</v>
      </c>
      <c r="J1" s="22"/>
      <c r="K1" s="22"/>
      <c r="L1" s="22" t="s">
        <v>8</v>
      </c>
      <c r="M1" s="22"/>
      <c r="N1" s="22"/>
      <c r="O1" s="23" t="s">
        <v>9</v>
      </c>
      <c r="P1" s="23"/>
      <c r="Q1" s="23"/>
      <c r="R1" s="24"/>
      <c r="S1" s="24"/>
      <c r="T1" s="23" t="s">
        <v>10</v>
      </c>
      <c r="U1" s="23"/>
      <c r="V1" s="23" t="s">
        <v>11</v>
      </c>
      <c r="W1" s="23"/>
      <c r="X1" s="23"/>
      <c r="Z1" s="24" t="s">
        <v>12</v>
      </c>
      <c r="AA1" s="24" t="s">
        <v>13</v>
      </c>
      <c r="AB1" s="24" t="s">
        <v>14</v>
      </c>
      <c r="AC1" s="24" t="s">
        <v>15</v>
      </c>
    </row>
    <row r="2" customFormat="false" ht="13.8" hidden="false" customHeight="false" outlineLevel="0" collapsed="false">
      <c r="A2" s="24" t="s">
        <v>16</v>
      </c>
      <c r="B2" s="25" t="n">
        <v>100</v>
      </c>
      <c r="D2" s="24" t="s">
        <v>37</v>
      </c>
      <c r="E2" s="24" t="str">
        <f aca="false">'Historical Data'!B2</f>
        <v>S&amp;P 500</v>
      </c>
      <c r="F2" s="24" t="str">
        <f aca="false">'Historical Data'!C2</f>
        <v>Volatility</v>
      </c>
      <c r="G2" s="24" t="str">
        <f aca="false">'Historical Data'!D2</f>
        <v>Interest</v>
      </c>
      <c r="I2" s="24" t="n">
        <v>1</v>
      </c>
      <c r="J2" s="24" t="n">
        <v>2</v>
      </c>
      <c r="K2" s="24" t="n">
        <v>3</v>
      </c>
      <c r="L2" s="48" t="str">
        <f aca="false">E2</f>
        <v>S&amp;P 500</v>
      </c>
      <c r="M2" s="48" t="str">
        <f aca="false">F2</f>
        <v>Volatility</v>
      </c>
      <c r="N2" s="48" t="str">
        <f aca="false">G2</f>
        <v>Interest</v>
      </c>
      <c r="O2" s="28" t="str">
        <f aca="false">L2</f>
        <v>S&amp;P 500</v>
      </c>
      <c r="P2" s="24" t="str">
        <f aca="false">M2</f>
        <v>Volatility</v>
      </c>
      <c r="Q2" s="24" t="str">
        <f aca="false">N2</f>
        <v>Interest</v>
      </c>
      <c r="R2" s="24" t="s">
        <v>17</v>
      </c>
      <c r="S2" s="24" t="s">
        <v>18</v>
      </c>
      <c r="T2" s="28" t="s">
        <v>13</v>
      </c>
      <c r="U2" s="28" t="s">
        <v>14</v>
      </c>
      <c r="V2" s="28" t="s">
        <v>13</v>
      </c>
      <c r="W2" s="28" t="s">
        <v>14</v>
      </c>
      <c r="X2" s="29" t="s">
        <v>15</v>
      </c>
      <c r="Z2" s="24" t="n">
        <v>1</v>
      </c>
      <c r="AA2" s="49" t="n">
        <f aca="false">INDEX(V:V, MATCH(AC2,X:X, 0))</f>
        <v>-11057.1538555442</v>
      </c>
      <c r="AB2" s="49" t="n">
        <f aca="false">INDEX(W:W, MATCH(AC2,X:X, 0))</f>
        <v>-20206.3626366238</v>
      </c>
      <c r="AC2" s="50" t="n">
        <f aca="false">SMALL(X:X, Z2)</f>
        <v>-31263.5164921679</v>
      </c>
    </row>
    <row r="3" customFormat="false" ht="13.8" hidden="false" customHeight="false" outlineLevel="0" collapsed="false">
      <c r="A3" s="24" t="s">
        <v>19</v>
      </c>
      <c r="B3" s="25" t="n">
        <f aca="false">'Historical Data'!B3</f>
        <v>4700.9</v>
      </c>
      <c r="D3" s="24" t="s">
        <v>38</v>
      </c>
      <c r="E3" s="35" t="n">
        <f aca="false">AVERAGE('Historical Data'!E3:E502)</f>
        <v>0.000974535543409377</v>
      </c>
      <c r="F3" s="35" t="n">
        <f aca="false">AVERAGE('Historical Data'!F3:F502)</f>
        <v>0.000106</v>
      </c>
      <c r="G3" s="35" t="n">
        <f aca="false">AVERAGE('Historical Data'!G3:G502)</f>
        <v>-3.48E-005</v>
      </c>
      <c r="I3" s="51" t="n">
        <f aca="false" t="array" ref="I3:K3">TRANSPOSE(MMULT($E$20:$G$22, TRANSPOSE(Random!L2:N2)))</f>
        <v>0.622289512236454</v>
      </c>
      <c r="J3" s="51" t="n">
        <v>-0.27520201410189</v>
      </c>
      <c r="K3" s="51" t="n">
        <v>-0.703287749504496</v>
      </c>
      <c r="L3" s="19" t="n">
        <f aca="false">E$8 + E$9 * _xlfn.T.INV(_xlfn.NORM.DIST(I3, 0, 1, 1),  E$10)</f>
        <v>0.00914950721299859</v>
      </c>
      <c r="M3" s="19" t="n">
        <f aca="false">F$8 + F$9 * _xlfn.T.INV(_xlfn.NORM.DIST(J3, 0, 1, 1),  F$10)</f>
        <v>-0.00417925533300791</v>
      </c>
      <c r="N3" s="19" t="n">
        <f aca="false">G$8 + G$9 * _xlfn.T.INV(_xlfn.NORM.DIST(K3, 0, 1, 1),  G$10)</f>
        <v>-0.000181762724090221</v>
      </c>
      <c r="O3" s="52" t="n">
        <f aca="false">$B$3 * (1 + L3)</f>
        <v>4743.91091845758</v>
      </c>
      <c r="P3" s="53" t="n">
        <f aca="false">$B$6+M3</f>
        <v>0.204820744666992</v>
      </c>
      <c r="Q3" s="53" t="n">
        <f aca="false">$B$5+N3</f>
        <v>0.00141823727590978</v>
      </c>
      <c r="R3" s="10" t="n">
        <f aca="false">(LN(O3/$B$4) + ((Q3 - $B$8) + 0.5*P3^2)*$B$7) / (P3 * SQRT($B$7))</f>
        <v>0.139696841430474</v>
      </c>
      <c r="S3" s="10" t="n">
        <f aca="false">R3 - P3*SQRT($B$7)</f>
        <v>0.0372864690969776</v>
      </c>
      <c r="T3" s="36" t="n">
        <f aca="false">($B$3*EXP(-$B$8*$B$7)*_xlfn.NORM.DIST(R3, 0, 1, 1) - $B$4*EXP(-Q3*$B$7)*_xlfn.NORM.DIST(S3, 0, 1, 1)) * $B$2</f>
        <v>19111.5744509787</v>
      </c>
      <c r="U3" s="37" t="n">
        <f aca="false">$B$17*O3 + $B$18</f>
        <v>-2240.16026165138</v>
      </c>
      <c r="V3" s="37" t="n">
        <f aca="false">T3-$B$13</f>
        <v>-477.314149453239</v>
      </c>
      <c r="W3" s="37" t="n">
        <f aca="false">U3-$B$19</f>
        <v>-2240.16026165138</v>
      </c>
      <c r="X3" s="38" t="n">
        <f aca="false">V3+W3</f>
        <v>-2717.47441110462</v>
      </c>
      <c r="Z3" s="24" t="n">
        <v>2</v>
      </c>
      <c r="AA3" s="49" t="n">
        <f aca="false">INDEX(V:V, MATCH(AC3,X:X, 0))</f>
        <v>-11796.134248652</v>
      </c>
      <c r="AB3" s="49" t="n">
        <f aca="false">INDEX(W:W, MATCH(AC3,X:X, 0))</f>
        <v>-18953.792904525</v>
      </c>
      <c r="AC3" s="50" t="n">
        <f aca="false">SMALL(X:X, Z3)</f>
        <v>-30749.927153177</v>
      </c>
    </row>
    <row r="4" customFormat="false" ht="13.8" hidden="false" customHeight="false" outlineLevel="0" collapsed="false">
      <c r="A4" s="24" t="s">
        <v>20</v>
      </c>
      <c r="B4" s="25" t="n">
        <f aca="false">B3 * EXP((B5-B8)*B7)</f>
        <v>4702.78073612215</v>
      </c>
      <c r="D4" s="24" t="s">
        <v>39</v>
      </c>
      <c r="E4" s="35" t="n">
        <f aca="false">_xlfn.STDEV.S('Historical Data'!E3:E502)</f>
        <v>0.0162572618326604</v>
      </c>
      <c r="F4" s="35" t="n">
        <f aca="false">_xlfn.STDEV.S('Historical Data'!F3:F502)</f>
        <v>0.0200263094488296</v>
      </c>
      <c r="G4" s="35" t="n">
        <f aca="false">_xlfn.STDEV.S('Historical Data'!G3:G502)</f>
        <v>0.00026465218449413</v>
      </c>
      <c r="I4" s="51" t="n">
        <f aca="false" t="array" ref="I4:K4">TRANSPOSE(MMULT($E$20:$G$22, TRANSPOSE(Random!L3:N3)))</f>
        <v>-0.327546153285273</v>
      </c>
      <c r="J4" s="51" t="n">
        <v>0.833910512254385</v>
      </c>
      <c r="K4" s="51" t="n">
        <v>-0.968776149036355</v>
      </c>
      <c r="L4" s="19" t="n">
        <f aca="false">E$8 + E$9 * _xlfn.T.INV(_xlfn.NORM.DIST(I4, 0, 1, 1),  E$10)</f>
        <v>-0.00324510427143272</v>
      </c>
      <c r="M4" s="19" t="n">
        <f aca="false">F$8 + F$9 * _xlfn.T.INV(_xlfn.NORM.DIST(J4, 0, 1, 1),  F$10)</f>
        <v>0.0136686981162771</v>
      </c>
      <c r="N4" s="19" t="n">
        <f aca="false">G$8 + G$9 * _xlfn.T.INV(_xlfn.NORM.DIST(K4, 0, 1, 1),  G$10)</f>
        <v>-0.000243740121232286</v>
      </c>
      <c r="O4" s="52" t="n">
        <f aca="false">$B$3 * (1 + L4)</f>
        <v>4685.64508933042</v>
      </c>
      <c r="P4" s="53" t="n">
        <f aca="false">$B$6+M4</f>
        <v>0.222668698116277</v>
      </c>
      <c r="Q4" s="53" t="n">
        <f aca="false">$B$5+N4</f>
        <v>0.00135625987876771</v>
      </c>
      <c r="R4" s="10" t="n">
        <f aca="false">(LN(O4/$B$4) + ((Q4 - $B$8) + 0.5*P4^2)*$B$7) / (P4 * SQRT($B$7))</f>
        <v>0.0259250859509162</v>
      </c>
      <c r="S4" s="10" t="n">
        <f aca="false">R4 - P4*SQRT($B$7)</f>
        <v>-0.0854092631072223</v>
      </c>
      <c r="T4" s="36" t="n">
        <f aca="false">($B$3*EXP(-$B$8*$B$7)*_xlfn.NORM.DIST(R4, 0, 1, 1) - $B$4*EXP(-Q4*$B$7)*_xlfn.NORM.DIST(S4, 0, 1, 1)) * $B$2</f>
        <v>20846.1623138077</v>
      </c>
      <c r="U4" s="37" t="n">
        <f aca="false">$B$17*O4+$B$18</f>
        <v>794.529526513827</v>
      </c>
      <c r="V4" s="37" t="n">
        <f aca="false">T4-$B$13</f>
        <v>1257.2737133758</v>
      </c>
      <c r="W4" s="37" t="n">
        <f aca="false">U4-$B$19</f>
        <v>794.529526513827</v>
      </c>
      <c r="X4" s="38" t="n">
        <f aca="false">V4+W4</f>
        <v>2051.80323988962</v>
      </c>
      <c r="Z4" s="24" t="n">
        <v>3</v>
      </c>
      <c r="AA4" s="49" t="n">
        <f aca="false">INDEX(V:V, MATCH(AC4,X:X, 0))</f>
        <v>-7587.89037176889</v>
      </c>
      <c r="AB4" s="49" t="n">
        <f aca="false">INDEX(W:W, MATCH(AC4,X:X, 0))</f>
        <v>-20429.4898458165</v>
      </c>
      <c r="AC4" s="50" t="n">
        <f aca="false">SMALL(X:X, Z4)</f>
        <v>-28017.3802175854</v>
      </c>
    </row>
    <row r="5" customFormat="false" ht="13.8" hidden="false" customHeight="false" outlineLevel="0" collapsed="false">
      <c r="A5" s="24" t="s">
        <v>21</v>
      </c>
      <c r="B5" s="17" t="n">
        <f aca="false">'Historical Data'!D3</f>
        <v>0.0016</v>
      </c>
      <c r="D5" s="24" t="s">
        <v>40</v>
      </c>
      <c r="E5" s="54" t="n">
        <f aca="false">KURT('Historical Data'!E3:E502)</f>
        <v>14.5821667550473</v>
      </c>
      <c r="F5" s="54" t="n">
        <f aca="false">KURT('Historical Data'!F3:F502)</f>
        <v>24.7131833905229</v>
      </c>
      <c r="G5" s="54" t="n">
        <f aca="false">KURT('Historical Data'!G3:G502)</f>
        <v>51.7373685355064</v>
      </c>
      <c r="I5" s="51" t="n">
        <f aca="false" t="array" ref="I5:K5">TRANSPOSE(MMULT($E$20:$G$22, TRANSPOSE(Random!L4:N4)))</f>
        <v>-1.03497835660264</v>
      </c>
      <c r="J5" s="51" t="n">
        <v>-0.255231165981472</v>
      </c>
      <c r="K5" s="51" t="n">
        <v>-0.0772698979022104</v>
      </c>
      <c r="L5" s="19" t="n">
        <f aca="false">E$8 + E$9 * _xlfn.T.INV(_xlfn.NORM.DIST(I5, 0, 1, 1),  E$10)</f>
        <v>-0.0133006095572854</v>
      </c>
      <c r="M5" s="19" t="n">
        <f aca="false">F$8 + F$9 * _xlfn.T.INV(_xlfn.NORM.DIST(J5, 0, 1, 1),  F$10)</f>
        <v>-0.00386536564900297</v>
      </c>
      <c r="N5" s="19" t="n">
        <f aca="false">G$8 + G$9 * _xlfn.T.INV(_xlfn.NORM.DIST(K5, 0, 1, 1),  G$10)</f>
        <v>-5.040495557534E-005</v>
      </c>
      <c r="O5" s="52" t="n">
        <f aca="false">$B$3 * (1 + L5)</f>
        <v>4638.37516453216</v>
      </c>
      <c r="P5" s="53" t="n">
        <f aca="false">$B$6+M5</f>
        <v>0.205134634350997</v>
      </c>
      <c r="Q5" s="53" t="n">
        <f aca="false">$B$5+N5</f>
        <v>0.00154959504442466</v>
      </c>
      <c r="R5" s="10" t="n">
        <f aca="false">(LN(O5/$B$4) + ((Q5 - $B$8) + 0.5*P5^2)*$B$7) / (P5 * SQRT($B$7))</f>
        <v>-0.0793861931823207</v>
      </c>
      <c r="S5" s="10" t="n">
        <f aca="false">R5 - P5*SQRT($B$7)</f>
        <v>-0.181953510357819</v>
      </c>
      <c r="T5" s="36" t="n">
        <f aca="false">($B$3*EXP(-$B$8*$B$7)*_xlfn.NORM.DIST(R5, 0, 1, 1) - $B$4*EXP(-Q5*$B$7)*_xlfn.NORM.DIST(S5, 0, 1, 1)) * $B$2</f>
        <v>19061.0819616051</v>
      </c>
      <c r="U5" s="37" t="n">
        <f aca="false">$B$17*O5+$B$18</f>
        <v>3256.51385285991</v>
      </c>
      <c r="V5" s="37" t="n">
        <f aca="false">T5-$B$13</f>
        <v>-527.806638826791</v>
      </c>
      <c r="W5" s="37" t="n">
        <f aca="false">U5-$B$19</f>
        <v>3256.51385285991</v>
      </c>
      <c r="X5" s="38" t="n">
        <f aca="false">V5+W5</f>
        <v>2728.70721403311</v>
      </c>
      <c r="Z5" s="24" t="n">
        <v>4</v>
      </c>
      <c r="AA5" s="49" t="n">
        <f aca="false">INDEX(V:V, MATCH(AC5,X:X, 0))</f>
        <v>-13535.930052216</v>
      </c>
      <c r="AB5" s="49" t="n">
        <f aca="false">INDEX(W:W, MATCH(AC5,X:X, 0))</f>
        <v>-14136.6411328272</v>
      </c>
      <c r="AC5" s="50" t="n">
        <f aca="false">SMALL(X:X, Z5)</f>
        <v>-27672.5711850431</v>
      </c>
    </row>
    <row r="6" customFormat="false" ht="13.8" hidden="false" customHeight="false" outlineLevel="0" collapsed="false">
      <c r="A6" s="24" t="s">
        <v>22</v>
      </c>
      <c r="B6" s="17" t="n">
        <f aca="false">'Historical Data'!C3</f>
        <v>0.209</v>
      </c>
      <c r="I6" s="51" t="n">
        <f aca="false" t="array" ref="I6:K6">TRANSPOSE(MMULT($E$20:$G$22, TRANSPOSE(Random!L5:N5)))</f>
        <v>0.364602300972999</v>
      </c>
      <c r="J6" s="51" t="n">
        <v>-0.675160886110423</v>
      </c>
      <c r="K6" s="51" t="n">
        <v>1.24531483612937</v>
      </c>
      <c r="L6" s="19" t="n">
        <f aca="false">E$8 + E$9 * _xlfn.T.INV(_xlfn.NORM.DIST(I6, 0, 1, 1),  E$10)</f>
        <v>0.00567993041194861</v>
      </c>
      <c r="M6" s="19" t="n">
        <f aca="false">F$8 + F$9 * _xlfn.T.INV(_xlfn.NORM.DIST(J6, 0, 1, 1),  F$10)</f>
        <v>-0.01069016500735</v>
      </c>
      <c r="N6" s="19" t="n">
        <f aca="false">G$8 + G$9 * _xlfn.T.INV(_xlfn.NORM.DIST(K6, 0, 1, 1),  G$10)</f>
        <v>0.0002460067443301</v>
      </c>
      <c r="O6" s="52" t="n">
        <f aca="false">$B$3 * (1 + L6)</f>
        <v>4727.60078487353</v>
      </c>
      <c r="P6" s="53" t="n">
        <f aca="false">$B$6+M6</f>
        <v>0.19830983499265</v>
      </c>
      <c r="Q6" s="53" t="n">
        <f aca="false">$B$5+N6</f>
        <v>0.0018460067443301</v>
      </c>
      <c r="R6" s="10" t="n">
        <f aca="false">(LN(O6/$B$4) + ((Q6 - $B$8) + 0.5*P6^2)*$B$7) / (P6 * SQRT($B$7))</f>
        <v>0.107319043936888</v>
      </c>
      <c r="S6" s="10" t="n">
        <f aca="false">R6 - P6*SQRT($B$7)</f>
        <v>0.0081641264405634</v>
      </c>
      <c r="T6" s="36" t="n">
        <f aca="false">($B$3*EXP(-$B$8*$B$7)*_xlfn.NORM.DIST(R6, 0, 1, 1) - $B$4*EXP(-Q6*$B$7)*_xlfn.NORM.DIST(S6, 0, 1, 1)) * $B$2</f>
        <v>18571.3909141345</v>
      </c>
      <c r="U6" s="37" t="n">
        <f aca="false">$B$17*O6+$B$18</f>
        <v>-1390.6710057254</v>
      </c>
      <c r="V6" s="37" t="n">
        <f aca="false">T6-$B$13</f>
        <v>-1017.49768629739</v>
      </c>
      <c r="W6" s="37" t="n">
        <f aca="false">U6-$B$19</f>
        <v>-1390.6710057254</v>
      </c>
      <c r="X6" s="38" t="n">
        <f aca="false">V6+W6</f>
        <v>-2408.16869202278</v>
      </c>
      <c r="Z6" s="24" t="n">
        <v>5</v>
      </c>
      <c r="AA6" s="49" t="n">
        <f aca="false">INDEX(V:V, MATCH(AC6,X:X, 0))</f>
        <v>-9721.85555463707</v>
      </c>
      <c r="AB6" s="49" t="n">
        <f aca="false">INDEX(W:W, MATCH(AC6,X:X, 0))</f>
        <v>-14796.7209729915</v>
      </c>
      <c r="AC6" s="50" t="n">
        <f aca="false">SMALL(X:X, Z6)</f>
        <v>-24518.5765276286</v>
      </c>
    </row>
    <row r="7" customFormat="false" ht="13.8" hidden="false" customHeight="false" outlineLevel="0" collapsed="false">
      <c r="A7" s="24" t="s">
        <v>23</v>
      </c>
      <c r="B7" s="16" t="n">
        <v>0.25</v>
      </c>
      <c r="D7" s="22" t="s">
        <v>41</v>
      </c>
      <c r="E7" s="22"/>
      <c r="F7" s="22"/>
      <c r="G7" s="22"/>
      <c r="I7" s="51" t="n">
        <f aca="false" t="array" ref="I7:K7">TRANSPOSE(MMULT($E$20:$G$22, TRANSPOSE(Random!L6:N6)))</f>
        <v>0.115425517186717</v>
      </c>
      <c r="J7" s="51" t="n">
        <v>-0.30507836914831</v>
      </c>
      <c r="K7" s="51" t="n">
        <v>-1.52125418691509</v>
      </c>
      <c r="L7" s="19" t="n">
        <f aca="false">E$8 + E$9 * _xlfn.T.INV(_xlfn.NORM.DIST(I7, 0, 1, 1),  E$10)</f>
        <v>0.00245186373931577</v>
      </c>
      <c r="M7" s="19" t="n">
        <f aca="false">F$8 + F$9 * _xlfn.T.INV(_xlfn.NORM.DIST(J7, 0, 1, 1),  F$10)</f>
        <v>-0.00465018529556442</v>
      </c>
      <c r="N7" s="19" t="n">
        <f aca="false">G$8 + G$9 * _xlfn.T.INV(_xlfn.NORM.DIST(K7, 0, 1, 1),  G$10)</f>
        <v>-0.000397937710990651</v>
      </c>
      <c r="O7" s="52" t="n">
        <f aca="false">$B$3 * (1 + L7)</f>
        <v>4712.42596625215</v>
      </c>
      <c r="P7" s="53" t="n">
        <f aca="false">$B$6+M7</f>
        <v>0.204349814704436</v>
      </c>
      <c r="Q7" s="53" t="n">
        <f aca="false">$B$5+N7</f>
        <v>0.00120206228900935</v>
      </c>
      <c r="R7" s="10" t="n">
        <f aca="false">(LN(O7/$B$4) + ((Q7 - $B$8) + 0.5*P7^2)*$B$7) / (P7 * SQRT($B$7))</f>
        <v>0.0740811461469148</v>
      </c>
      <c r="S7" s="10" t="n">
        <f aca="false">R7 - P7*SQRT($B$7)</f>
        <v>-0.028093761205303</v>
      </c>
      <c r="T7" s="36" t="n">
        <f aca="false">($B$3*EXP(-$B$8*$B$7)*_xlfn.NORM.DIST(R7, 0, 1, 1) - $B$4*EXP(-Q7*$B$7)*_xlfn.NORM.DIST(S7, 0, 1, 1)) * $B$2</f>
        <v>19125.5066473232</v>
      </c>
      <c r="U7" s="37" t="n">
        <f aca="false">$B$17*O7+$B$18</f>
        <v>-600.312955433939</v>
      </c>
      <c r="V7" s="37" t="n">
        <f aca="false">T7-$B$13</f>
        <v>-463.381953108685</v>
      </c>
      <c r="W7" s="37" t="n">
        <f aca="false">U7-$B$19</f>
        <v>-600.312955433939</v>
      </c>
      <c r="X7" s="38" t="n">
        <f aca="false">V7+W7</f>
        <v>-1063.69490854262</v>
      </c>
      <c r="Z7" s="24" t="n">
        <v>6</v>
      </c>
      <c r="AA7" s="49" t="n">
        <f aca="false">INDEX(V:V, MATCH(AC7,X:X, 0))</f>
        <v>-10013.0760683572</v>
      </c>
      <c r="AB7" s="49" t="n">
        <f aca="false">INDEX(W:W, MATCH(AC7,X:X, 0))</f>
        <v>-13232.1574241587</v>
      </c>
      <c r="AC7" s="50" t="n">
        <f aca="false">SMALL(X:X, Z7)</f>
        <v>-23245.2334925159</v>
      </c>
    </row>
    <row r="8" customFormat="false" ht="13.8" hidden="false" customHeight="false" outlineLevel="0" collapsed="false">
      <c r="A8" s="24" t="s">
        <v>24</v>
      </c>
      <c r="B8" s="17" t="n">
        <v>0</v>
      </c>
      <c r="D8" s="24" t="s">
        <v>42</v>
      </c>
      <c r="E8" s="35" t="n">
        <f aca="false">E3</f>
        <v>0.000974535543409377</v>
      </c>
      <c r="F8" s="35" t="n">
        <f aca="false">F3</f>
        <v>0.000106</v>
      </c>
      <c r="G8" s="35" t="n">
        <f aca="false">G3</f>
        <v>-3.48E-005</v>
      </c>
      <c r="I8" s="51" t="n">
        <f aca="false" t="array" ref="I8:K8">TRANSPOSE(MMULT($E$20:$G$22, TRANSPOSE(Random!L7:N7)))</f>
        <v>-1.01133099524547</v>
      </c>
      <c r="J8" s="51" t="n">
        <v>1.43225059820266</v>
      </c>
      <c r="K8" s="51" t="n">
        <v>-1.2079315802424</v>
      </c>
      <c r="L8" s="19" t="n">
        <f aca="false">E$8 + E$9 * _xlfn.T.INV(_xlfn.NORM.DIST(I8, 0, 1, 1),  E$10)</f>
        <v>-0.0129258445764695</v>
      </c>
      <c r="M8" s="19" t="n">
        <f aca="false">F$8 + F$9 * _xlfn.T.INV(_xlfn.NORM.DIST(J8, 0, 1, 1),  F$10)</f>
        <v>0.0258256391379041</v>
      </c>
      <c r="N8" s="19" t="n">
        <f aca="false">G$8 + G$9 * _xlfn.T.INV(_xlfn.NORM.DIST(K8, 0, 1, 1),  G$10)</f>
        <v>-0.000305349072231005</v>
      </c>
      <c r="O8" s="52" t="n">
        <f aca="false">$B$3 * (1 + L8)</f>
        <v>4640.13689723048</v>
      </c>
      <c r="P8" s="53" t="n">
        <f aca="false">$B$6+M8</f>
        <v>0.234825639137904</v>
      </c>
      <c r="Q8" s="53" t="n">
        <f aca="false">$B$5+N8</f>
        <v>0.00129465092776899</v>
      </c>
      <c r="R8" s="10" t="n">
        <f aca="false">(LN(O8/$B$4) + ((Q8 - $B$8) + 0.5*P8^2)*$B$7) / (P8 * SQRT($B$7))</f>
        <v>-0.0527503080225405</v>
      </c>
      <c r="S8" s="10" t="n">
        <f aca="false">R8 - P8*SQRT($B$7)</f>
        <v>-0.170163127591493</v>
      </c>
      <c r="T8" s="36" t="n">
        <f aca="false">($B$3*EXP(-$B$8*$B$7)*_xlfn.NORM.DIST(R8, 0, 1, 1) - $B$4*EXP(-Q8*$B$7)*_xlfn.NORM.DIST(S8, 0, 1, 1)) * $B$2</f>
        <v>21855.1847367576</v>
      </c>
      <c r="U8" s="37" t="n">
        <f aca="false">$B$17*O8+$B$18</f>
        <v>3164.75660321373</v>
      </c>
      <c r="V8" s="37" t="n">
        <f aca="false">T8-$B$13</f>
        <v>2266.29613632572</v>
      </c>
      <c r="W8" s="37" t="n">
        <f aca="false">U8-$B$19</f>
        <v>3164.75660321373</v>
      </c>
      <c r="X8" s="38" t="n">
        <f aca="false">V8+W8</f>
        <v>5431.05273953945</v>
      </c>
      <c r="Z8" s="24" t="n">
        <v>7</v>
      </c>
      <c r="AA8" s="49" t="n">
        <f aca="false">INDEX(V:V, MATCH(AC8,X:X, 0))</f>
        <v>-7484.41721595923</v>
      </c>
      <c r="AB8" s="49" t="n">
        <f aca="false">INDEX(W:W, MATCH(AC8,X:X, 0))</f>
        <v>-14984.4431615454</v>
      </c>
      <c r="AC8" s="50" t="n">
        <f aca="false">SMALL(X:X, Z8)</f>
        <v>-22468.8603775046</v>
      </c>
    </row>
    <row r="9" customFormat="false" ht="13.8" hidden="false" customHeight="false" outlineLevel="0" collapsed="false">
      <c r="D9" s="24" t="s">
        <v>43</v>
      </c>
      <c r="E9" s="34" t="n">
        <f aca="false">E4 * SQRT((E10-2)/E10)</f>
        <v>0.0120197744818804</v>
      </c>
      <c r="F9" s="34" t="n">
        <f aca="false">F4 * SQRT((F10-2)/F10)</f>
        <v>0.0145602640081944</v>
      </c>
      <c r="G9" s="34" t="n">
        <f aca="false">G4 * SQRT((G10-2)/G10)</f>
        <v>0.000189755403827618</v>
      </c>
      <c r="I9" s="51" t="n">
        <f aca="false" t="array" ref="I9:K9">TRANSPOSE(MMULT($E$20:$G$22, TRANSPOSE(Random!L8:N8)))</f>
        <v>-0.597143983384704</v>
      </c>
      <c r="J9" s="51" t="n">
        <v>0.398633460770225</v>
      </c>
      <c r="K9" s="51" t="n">
        <v>-1.49405001951821</v>
      </c>
      <c r="L9" s="19" t="n">
        <f aca="false">E$8 + E$9 * _xlfn.T.INV(_xlfn.NORM.DIST(I9, 0, 1, 1),  E$10)</f>
        <v>-0.00685323415480285</v>
      </c>
      <c r="M9" s="19" t="n">
        <f aca="false">F$8 + F$9 * _xlfn.T.INV(_xlfn.NORM.DIST(J9, 0, 1, 1),  F$10)</f>
        <v>0.00634920799606358</v>
      </c>
      <c r="N9" s="19" t="n">
        <f aca="false">G$8 + G$9 * _xlfn.T.INV(_xlfn.NORM.DIST(K9, 0, 1, 1),  G$10)</f>
        <v>-0.000389239876588812</v>
      </c>
      <c r="O9" s="52" t="n">
        <f aca="false">$B$3 * (1 + L9)</f>
        <v>4668.68363156169</v>
      </c>
      <c r="P9" s="53" t="n">
        <f aca="false">$B$6+M9</f>
        <v>0.215349207996064</v>
      </c>
      <c r="Q9" s="53" t="n">
        <f aca="false">$B$5+N9</f>
        <v>0.00121076012341119</v>
      </c>
      <c r="R9" s="10" t="n">
        <f aca="false">(LN(O9/$B$4) + ((Q9 - $B$8) + 0.5*P9^2)*$B$7) / (P9 * SQRT($B$7))</f>
        <v>-0.0109331742343014</v>
      </c>
      <c r="S9" s="10" t="n">
        <f aca="false">R9 - P9*SQRT($B$7)</f>
        <v>-0.118607778232333</v>
      </c>
      <c r="T9" s="36" t="n">
        <f aca="false">($B$3*EXP(-$B$8*$B$7)*_xlfn.NORM.DIST(R9, 0, 1, 1) - $B$4*EXP(-Q9*$B$7)*_xlfn.NORM.DIST(S9, 0, 1, 1)) * $B$2</f>
        <v>20120.447440394</v>
      </c>
      <c r="U9" s="37" t="n">
        <f aca="false">$B$17*O9+$B$18</f>
        <v>1677.9420421212</v>
      </c>
      <c r="V9" s="37" t="n">
        <f aca="false">T9-$B$13</f>
        <v>531.558839962097</v>
      </c>
      <c r="W9" s="37" t="n">
        <f aca="false">U9-$B$19</f>
        <v>1677.9420421212</v>
      </c>
      <c r="X9" s="38" t="n">
        <f aca="false">V9+W9</f>
        <v>2209.5008820833</v>
      </c>
      <c r="Z9" s="24" t="n">
        <v>8</v>
      </c>
      <c r="AA9" s="49" t="n">
        <f aca="false">INDEX(V:V, MATCH(AC9,X:X, 0))</f>
        <v>-8457.97308891702</v>
      </c>
      <c r="AB9" s="49" t="n">
        <f aca="false">INDEX(W:W, MATCH(AC9,X:X, 0))</f>
        <v>-12541.4114312085</v>
      </c>
      <c r="AC9" s="50" t="n">
        <f aca="false">SMALL(X:X, Z9)</f>
        <v>-20999.3845201256</v>
      </c>
    </row>
    <row r="10" customFormat="false" ht="13.8" hidden="false" customHeight="false" outlineLevel="0" collapsed="false">
      <c r="A10" s="22" t="s">
        <v>44</v>
      </c>
      <c r="B10" s="22"/>
      <c r="D10" s="24" t="s">
        <v>45</v>
      </c>
      <c r="E10" s="54" t="n">
        <f aca="false">6/E5+4</f>
        <v>4.41146148585383</v>
      </c>
      <c r="F10" s="54" t="n">
        <f aca="false">6/F5+4</f>
        <v>4.24278539535707</v>
      </c>
      <c r="G10" s="54" t="n">
        <f aca="false">6/G5+4</f>
        <v>4.11597033575224</v>
      </c>
      <c r="I10" s="51" t="n">
        <f aca="false" t="array" ref="I10:K10">TRANSPOSE(MMULT($E$20:$G$22, TRANSPOSE(Random!L9:N9)))</f>
        <v>0.201663540629623</v>
      </c>
      <c r="J10" s="51" t="n">
        <v>0.448227589166233</v>
      </c>
      <c r="K10" s="51" t="n">
        <v>-0.845978655636118</v>
      </c>
      <c r="L10" s="19" t="n">
        <f aca="false">E$8 + E$9 * _xlfn.T.INV(_xlfn.NORM.DIST(I10, 0, 1, 1),  E$10)</f>
        <v>0.003560510511497</v>
      </c>
      <c r="M10" s="19" t="n">
        <f aca="false">F$8 + F$9 * _xlfn.T.INV(_xlfn.NORM.DIST(J10, 0, 1, 1),  F$10)</f>
        <v>0.00714649005252083</v>
      </c>
      <c r="N10" s="19" t="n">
        <f aca="false">G$8 + G$9 * _xlfn.T.INV(_xlfn.NORM.DIST(K10, 0, 1, 1),  G$10)</f>
        <v>-0.00021437151884855</v>
      </c>
      <c r="O10" s="52" t="n">
        <f aca="false">$B$3 * (1 + L10)</f>
        <v>4717.6376038635</v>
      </c>
      <c r="P10" s="53" t="n">
        <f aca="false">$B$6+M10</f>
        <v>0.216146490052521</v>
      </c>
      <c r="Q10" s="53" t="n">
        <f aca="false">$B$5+N10</f>
        <v>0.00138562848115145</v>
      </c>
      <c r="R10" s="10" t="n">
        <f aca="false">(LN(O10/$B$4) + ((Q10 - $B$8) + 0.5*P10^2)*$B$7) / (P10 * SQRT($B$7))</f>
        <v>0.0864275627419415</v>
      </c>
      <c r="S10" s="10" t="n">
        <f aca="false">R10 - P10*SQRT($B$7)</f>
        <v>-0.0216456822843189</v>
      </c>
      <c r="T10" s="36" t="n">
        <f aca="false">($B$3*EXP(-$B$8*$B$7)*_xlfn.NORM.DIST(R10, 0, 1, 1) - $B$4*EXP(-Q10*$B$7)*_xlfn.NORM.DIST(S10, 0, 1, 1)) * $B$2</f>
        <v>20235.0713787124</v>
      </c>
      <c r="U10" s="37" t="n">
        <f aca="false">$B$17*O10+$B$18</f>
        <v>-871.753415060026</v>
      </c>
      <c r="V10" s="37" t="n">
        <f aca="false">T10-$B$13</f>
        <v>646.182778280534</v>
      </c>
      <c r="W10" s="37" t="n">
        <f aca="false">U10-$B$19</f>
        <v>-871.753415060026</v>
      </c>
      <c r="X10" s="38" t="n">
        <f aca="false">V10+W10</f>
        <v>-225.570636779492</v>
      </c>
      <c r="Z10" s="24" t="n">
        <v>9</v>
      </c>
      <c r="AA10" s="49" t="n">
        <f aca="false">INDEX(V:V, MATCH(AC10,X:X, 0))</f>
        <v>-7745.57989309474</v>
      </c>
      <c r="AB10" s="49" t="n">
        <f aca="false">INDEX(W:W, MATCH(AC10,X:X, 0))</f>
        <v>-12117.1649779732</v>
      </c>
      <c r="AC10" s="50" t="n">
        <f aca="false">SMALL(X:X, Z10)</f>
        <v>-19862.7448710679</v>
      </c>
    </row>
    <row r="11" customFormat="false" ht="13.8" hidden="false" customHeight="false" outlineLevel="0" collapsed="false">
      <c r="A11" s="24" t="s">
        <v>17</v>
      </c>
      <c r="B11" s="44" t="n">
        <f aca="false">(LN(B3/B4) + (B5-B8+0.5*B6^2)*B7) / (B6*SQRT(B7))</f>
        <v>0.0522500000000002</v>
      </c>
      <c r="I11" s="51" t="n">
        <f aca="false" t="array" ref="I11:K11">TRANSPOSE(MMULT($E$20:$G$22, TRANSPOSE(Random!L10:N10)))</f>
        <v>-0.711589409574212</v>
      </c>
      <c r="J11" s="51" t="n">
        <v>1.20336797926564</v>
      </c>
      <c r="K11" s="51" t="n">
        <v>1.00706511146618</v>
      </c>
      <c r="L11" s="19" t="n">
        <f aca="false">E$8 + E$9 * _xlfn.T.INV(_xlfn.NORM.DIST(I11, 0, 1, 1),  E$10)</f>
        <v>-0.00845229623320765</v>
      </c>
      <c r="M11" s="19" t="n">
        <f aca="false">F$8 + F$9 * _xlfn.T.INV(_xlfn.NORM.DIST(J11, 0, 1, 1),  F$10)</f>
        <v>0.020770601123764</v>
      </c>
      <c r="N11" s="19" t="n">
        <f aca="false">G$8 + G$9 * _xlfn.T.INV(_xlfn.NORM.DIST(K11, 0, 1, 1),  G$10)</f>
        <v>0.000183583244404274</v>
      </c>
      <c r="O11" s="52" t="n">
        <f aca="false">$B$3 * (1 + L11)</f>
        <v>4661.16660063731</v>
      </c>
      <c r="P11" s="53" t="n">
        <f aca="false">$B$6+M11</f>
        <v>0.229770601123764</v>
      </c>
      <c r="Q11" s="53" t="n">
        <f aca="false">$B$5+N11</f>
        <v>0.00178358324440427</v>
      </c>
      <c r="R11" s="10" t="n">
        <f aca="false">(LN(O11/$B$4) + ((Q11 - $B$8) + 0.5*P11^2)*$B$7) / (P11 * SQRT($B$7))</f>
        <v>-0.0160421524076636</v>
      </c>
      <c r="S11" s="10" t="n">
        <f aca="false">R11 - P11*SQRT($B$7)</f>
        <v>-0.130927452969546</v>
      </c>
      <c r="T11" s="36" t="n">
        <f aca="false">($B$3*EXP(-$B$8*$B$7)*_xlfn.NORM.DIST(R11, 0, 1, 1) - $B$4*EXP(-Q11*$B$7)*_xlfn.NORM.DIST(S11, 0, 1, 1)) * $B$2</f>
        <v>21485.2707126514</v>
      </c>
      <c r="U11" s="37" t="n">
        <f aca="false">$B$17*O11+$B$18</f>
        <v>2069.45551279938</v>
      </c>
      <c r="V11" s="37" t="n">
        <f aca="false">T11-$B$13</f>
        <v>1896.3821122195</v>
      </c>
      <c r="W11" s="37" t="n">
        <f aca="false">U11-$B$19</f>
        <v>2069.45551279938</v>
      </c>
      <c r="X11" s="38" t="n">
        <f aca="false">V11+W11</f>
        <v>3965.83762501888</v>
      </c>
      <c r="Z11" s="24" t="n">
        <v>10</v>
      </c>
      <c r="AA11" s="55" t="n">
        <f aca="false">INDEX(V:V, MATCH(AC11,X:X, 0))</f>
        <v>-7624.57316649675</v>
      </c>
      <c r="AB11" s="55" t="n">
        <f aca="false">INDEX(W:W, MATCH(AC11,X:X, 0))</f>
        <v>-11979.1003451956</v>
      </c>
      <c r="AC11" s="56" t="n">
        <f aca="false">SMALL(X:X, Z11)</f>
        <v>-19603.6735116923</v>
      </c>
    </row>
    <row r="12" customFormat="false" ht="13.8" hidden="false" customHeight="false" outlineLevel="0" collapsed="false">
      <c r="A12" s="24" t="s">
        <v>18</v>
      </c>
      <c r="B12" s="44" t="n">
        <f aca="false">B11 - B6*SQRT(B7)</f>
        <v>-0.0522499999999998</v>
      </c>
      <c r="D12" s="22" t="s">
        <v>46</v>
      </c>
      <c r="E12" s="22"/>
      <c r="F12" s="22"/>
      <c r="G12" s="22"/>
      <c r="I12" s="51" t="n">
        <f aca="false" t="array" ref="I12:K12">TRANSPOSE(MMULT($E$20:$G$22, TRANSPOSE(Random!L11:N11)))</f>
        <v>-0.221982707618569</v>
      </c>
      <c r="J12" s="51" t="n">
        <v>0.256650205002354</v>
      </c>
      <c r="K12" s="51" t="n">
        <v>0.313004049575347</v>
      </c>
      <c r="L12" s="19" t="n">
        <f aca="false">E$8 + E$9 * _xlfn.T.INV(_xlfn.NORM.DIST(I12, 0, 1, 1),  E$10)</f>
        <v>-0.00187369381512353</v>
      </c>
      <c r="M12" s="19" t="n">
        <f aca="false">F$8 + F$9 * _xlfn.T.INV(_xlfn.NORM.DIST(J12, 0, 1, 1),  F$10)</f>
        <v>0.00409964677512639</v>
      </c>
      <c r="N12" s="19" t="n">
        <f aca="false">G$8 + G$9 * _xlfn.T.INV(_xlfn.NORM.DIST(K12, 0, 1, 1),  G$10)</f>
        <v>2.8816511154669E-005</v>
      </c>
      <c r="O12" s="52" t="n">
        <f aca="false">$B$3 * (1 + L12)</f>
        <v>4692.09195274449</v>
      </c>
      <c r="P12" s="53" t="n">
        <f aca="false">$B$6+M12</f>
        <v>0.213099646775126</v>
      </c>
      <c r="Q12" s="53" t="n">
        <f aca="false">$B$5+N12</f>
        <v>0.00162881651115467</v>
      </c>
      <c r="R12" s="10" t="n">
        <f aca="false">(LN(O12/$B$4) + ((Q12 - $B$8) + 0.5*P12^2)*$B$7) / (P12 * SQRT($B$7))</f>
        <v>0.0357408868783823</v>
      </c>
      <c r="S12" s="10" t="n">
        <f aca="false">R12 - P12*SQRT($B$7)</f>
        <v>-0.0708089365091809</v>
      </c>
      <c r="T12" s="36" t="n">
        <f aca="false">($B$3*EXP(-$B$8*$B$7)*_xlfn.NORM.DIST(R12, 0, 1, 1) - $B$4*EXP(-Q12*$B$7)*_xlfn.NORM.DIST(S12, 0, 1, 1)) * $B$2</f>
        <v>19971.3058409299</v>
      </c>
      <c r="U12" s="37" t="n">
        <f aca="false">$B$17*O12+$B$18</f>
        <v>458.754152483569</v>
      </c>
      <c r="V12" s="37" t="n">
        <f aca="false">T12-$B$13</f>
        <v>382.417240497991</v>
      </c>
      <c r="W12" s="37" t="n">
        <f aca="false">U12-$B$19</f>
        <v>458.754152483569</v>
      </c>
      <c r="X12" s="38" t="n">
        <f aca="false">V12+W12</f>
        <v>841.17139298156</v>
      </c>
      <c r="Z12" s="24" t="n">
        <v>11</v>
      </c>
      <c r="AA12" s="49" t="n">
        <f aca="false">INDEX(V:V, MATCH(AC12,X:X, 0))</f>
        <v>-6860.91010206146</v>
      </c>
      <c r="AB12" s="49" t="n">
        <f aca="false">INDEX(W:W, MATCH(AC12,X:X, 0))</f>
        <v>-12405.2808324329</v>
      </c>
      <c r="AC12" s="50" t="n">
        <f aca="false">SMALL(X:X, Z12)</f>
        <v>-19266.1909344943</v>
      </c>
    </row>
    <row r="13" customFormat="false" ht="13.8" hidden="false" customHeight="false" outlineLevel="0" collapsed="false">
      <c r="A13" s="24" t="s">
        <v>27</v>
      </c>
      <c r="B13" s="31" t="n">
        <f aca="false">(B3*EXP(-B8*B7)*_xlfn.NORM.DIST(B11, 0, 1, 1) - B4*EXP(-B5*B7)*_xlfn.NORM.DIST(B12, 0, 1, 1)) * B2</f>
        <v>19588.8886004319</v>
      </c>
      <c r="D13" s="24"/>
      <c r="E13" s="24" t="str">
        <f aca="false">E2</f>
        <v>S&amp;P 500</v>
      </c>
      <c r="F13" s="24" t="str">
        <f aca="false">F2</f>
        <v>Volatility</v>
      </c>
      <c r="G13" s="24" t="str">
        <f aca="false">G2</f>
        <v>Interest</v>
      </c>
      <c r="I13" s="51" t="n">
        <f aca="false" t="array" ref="I13:K13">TRANSPOSE(MMULT($E$20:$G$22, TRANSPOSE(Random!L12:N12)))</f>
        <v>0.0299950966046915</v>
      </c>
      <c r="J13" s="51" t="n">
        <v>-1.09461864595402</v>
      </c>
      <c r="K13" s="51" t="n">
        <v>-0.572400001261432</v>
      </c>
      <c r="L13" s="19" t="n">
        <f aca="false">E$8 + E$9 * _xlfn.T.INV(_xlfn.NORM.DIST(I13, 0, 1, 1),  E$10)</f>
        <v>0.00135811239501752</v>
      </c>
      <c r="M13" s="19" t="n">
        <f aca="false">F$8 + F$9 * _xlfn.T.INV(_xlfn.NORM.DIST(J13, 0, 1, 1),  F$10)</f>
        <v>-0.0183517016742492</v>
      </c>
      <c r="N13" s="19" t="n">
        <f aca="false">G$8 + G$9 * _xlfn.T.INV(_xlfn.NORM.DIST(K13, 0, 1, 1),  G$10)</f>
        <v>-0.000153015734736334</v>
      </c>
      <c r="O13" s="52" t="n">
        <f aca="false">$B$3 * (1 + L13)</f>
        <v>4707.28435055774</v>
      </c>
      <c r="P13" s="53" t="n">
        <f aca="false">$B$6+M13</f>
        <v>0.190648298325751</v>
      </c>
      <c r="Q13" s="53" t="n">
        <f aca="false">$B$5+N13</f>
        <v>0.00144698426526367</v>
      </c>
      <c r="R13" s="10" t="n">
        <f aca="false">(LN(O13/$B$4) + ((Q13 - $B$8) + 0.5*P13^2)*$B$7) / (P13 * SQRT($B$7))</f>
        <v>0.0614984116736289</v>
      </c>
      <c r="S13" s="10" t="n">
        <f aca="false">R13 - P13*SQRT($B$7)</f>
        <v>-0.0338257374892465</v>
      </c>
      <c r="T13" s="36" t="n">
        <f aca="false">($B$3*EXP(-$B$8*$B$7)*_xlfn.NORM.DIST(R13, 0, 1, 1) - $B$4*EXP(-Q13*$B$7)*_xlfn.NORM.DIST(S13, 0, 1, 1)) * $B$2</f>
        <v>17859.7500407635</v>
      </c>
      <c r="U13" s="37" t="n">
        <f aca="false">$B$17*O13+$B$18</f>
        <v>-332.519484093325</v>
      </c>
      <c r="V13" s="37" t="n">
        <f aca="false">T13-$B$13</f>
        <v>-1729.13855966835</v>
      </c>
      <c r="W13" s="37" t="n">
        <f aca="false">U13-$B$19</f>
        <v>-332.519484093325</v>
      </c>
      <c r="X13" s="38" t="n">
        <f aca="false">V13+W13</f>
        <v>-2061.65804376168</v>
      </c>
      <c r="Z13" s="24" t="n">
        <v>12</v>
      </c>
      <c r="AA13" s="49" t="n">
        <f aca="false">INDEX(V:V, MATCH(AC13,X:X, 0))</f>
        <v>-6435.17016707524</v>
      </c>
      <c r="AB13" s="49" t="n">
        <f aca="false">INDEX(W:W, MATCH(AC13,X:X, 0))</f>
        <v>-10897.4608245114</v>
      </c>
      <c r="AC13" s="50" t="n">
        <f aca="false">SMALL(X:X, Z13)</f>
        <v>-17332.6309915866</v>
      </c>
    </row>
    <row r="14" customFormat="false" ht="13.8" hidden="false" customHeight="false" outlineLevel="0" collapsed="false">
      <c r="A14" s="24" t="s">
        <v>28</v>
      </c>
      <c r="B14" s="45" t="n">
        <f aca="false">_xlfn.NORM.DIST(B11, 0, 1, 1)</f>
        <v>0.520835253462562</v>
      </c>
      <c r="D14" s="24" t="str">
        <f aca="false">E13</f>
        <v>S&amp;P 500</v>
      </c>
      <c r="E14" s="45" t="n">
        <v>1</v>
      </c>
      <c r="F14" s="57" t="n">
        <f aca="false">E15</f>
        <v>-0.793494333549093</v>
      </c>
      <c r="G14" s="57" t="n">
        <f aca="false">E15</f>
        <v>-0.793494333549093</v>
      </c>
      <c r="I14" s="51" t="n">
        <f aca="false" t="array" ref="I14:K14">TRANSPOSE(MMULT($E$20:$G$22, TRANSPOSE(Random!L13:N13)))</f>
        <v>-0.810677179197526</v>
      </c>
      <c r="J14" s="51" t="n">
        <v>1.16450558614579</v>
      </c>
      <c r="K14" s="51" t="n">
        <v>-0.233003224680639</v>
      </c>
      <c r="L14" s="19" t="n">
        <f aca="false">E$8 + E$9 * _xlfn.T.INV(_xlfn.NORM.DIST(I14, 0, 1, 1),  E$10)</f>
        <v>-0.009880275715097</v>
      </c>
      <c r="M14" s="19" t="n">
        <f aca="false">F$8 + F$9 * _xlfn.T.INV(_xlfn.NORM.DIST(J14, 0, 1, 1),  F$10)</f>
        <v>0.0199691063792475</v>
      </c>
      <c r="N14" s="19" t="n">
        <f aca="false">G$8 + G$9 * _xlfn.T.INV(_xlfn.NORM.DIST(K14, 0, 1, 1),  G$10)</f>
        <v>-8.20135244176621E-005</v>
      </c>
      <c r="O14" s="52" t="n">
        <f aca="false">$B$3 * (1 + L14)</f>
        <v>4654.4538118909</v>
      </c>
      <c r="P14" s="53" t="n">
        <f aca="false">$B$6+M14</f>
        <v>0.228969106379247</v>
      </c>
      <c r="Q14" s="53" t="n">
        <f aca="false">$B$5+N14</f>
        <v>0.00151798647558234</v>
      </c>
      <c r="R14" s="10" t="n">
        <f aca="false">(LN(O14/$B$4) + ((Q14 - $B$8) + 0.5*P14^2)*$B$7) / (P14 * SQRT($B$7))</f>
        <v>-0.0296682510542087</v>
      </c>
      <c r="S14" s="10" t="n">
        <f aca="false">R14 - P14*SQRT($B$7)</f>
        <v>-0.144152804243832</v>
      </c>
      <c r="T14" s="36" t="n">
        <f aca="false">($B$3*EXP(-$B$8*$B$7)*_xlfn.NORM.DIST(R14, 0, 1, 1) - $B$4*EXP(-Q14*$B$7)*_xlfn.NORM.DIST(S14, 0, 1, 1)) * $B$2</f>
        <v>21373.5046855009</v>
      </c>
      <c r="U14" s="37" t="n">
        <f aca="false">$B$17*O14+$B$18</f>
        <v>2419.08121561725</v>
      </c>
      <c r="V14" s="37" t="n">
        <f aca="false">T14-$B$13</f>
        <v>1784.61608506905</v>
      </c>
      <c r="W14" s="37" t="n">
        <f aca="false">U14-$B$19</f>
        <v>2419.08121561725</v>
      </c>
      <c r="X14" s="38" t="n">
        <f aca="false">V14+W14</f>
        <v>4203.69730068629</v>
      </c>
      <c r="Z14" s="24" t="n">
        <v>13</v>
      </c>
      <c r="AA14" s="49" t="n">
        <f aca="false">INDEX(V:V, MATCH(AC14,X:X, 0))</f>
        <v>-4982.23429331479</v>
      </c>
      <c r="AB14" s="49" t="n">
        <f aca="false">INDEX(W:W, MATCH(AC14,X:X, 0))</f>
        <v>-12159.6751461022</v>
      </c>
      <c r="AC14" s="50" t="n">
        <f aca="false">SMALL(X:X, Z14)</f>
        <v>-17141.9094394169</v>
      </c>
    </row>
    <row r="15" customFormat="false" ht="13.8" hidden="false" customHeight="false" outlineLevel="0" collapsed="false">
      <c r="D15" s="24" t="str">
        <f aca="false">F13</f>
        <v>Volatility</v>
      </c>
      <c r="E15" s="45" t="n">
        <f aca="false">CORREL('Historical Data'!E3:E502, 'Historical Data'!F3:F502)</f>
        <v>-0.793494333549093</v>
      </c>
      <c r="F15" s="45" t="n">
        <v>1</v>
      </c>
      <c r="G15" s="57" t="n">
        <f aca="false">F16</f>
        <v>-0.0220494188413525</v>
      </c>
      <c r="I15" s="51" t="n">
        <f aca="false" t="array" ref="I15:K15">TRANSPOSE(MMULT($E$20:$G$22, TRANSPOSE(Random!L14:N14)))</f>
        <v>1.05539679975515</v>
      </c>
      <c r="J15" s="51" t="n">
        <v>-0.547410480150638</v>
      </c>
      <c r="K15" s="51" t="n">
        <v>-0.187992229390694</v>
      </c>
      <c r="L15" s="19" t="n">
        <f aca="false">E$8 + E$9 * _xlfn.T.INV(_xlfn.NORM.DIST(I15, 0, 1, 1),  E$10)</f>
        <v>0.0155762732037275</v>
      </c>
      <c r="M15" s="19" t="n">
        <f aca="false">F$8 + F$9 * _xlfn.T.INV(_xlfn.NORM.DIST(J15, 0, 1, 1),  F$10)</f>
        <v>-0.00855190488308782</v>
      </c>
      <c r="N15" s="19" t="n">
        <f aca="false">G$8 + G$9 * _xlfn.T.INV(_xlfn.NORM.DIST(K15, 0, 1, 1),  G$10)</f>
        <v>-7.28429771869799E-005</v>
      </c>
      <c r="O15" s="52" t="n">
        <f aca="false">$B$3 * (1 + L15)</f>
        <v>4774.1225027034</v>
      </c>
      <c r="P15" s="53" t="n">
        <f aca="false">$B$6+M15</f>
        <v>0.200448095116912</v>
      </c>
      <c r="Q15" s="53" t="n">
        <f aca="false">$B$5+N15</f>
        <v>0.00152715702281302</v>
      </c>
      <c r="R15" s="10" t="n">
        <f aca="false">(LN(O15/$B$4) + ((Q15 - $B$8) + 0.5*P15^2)*$B$7) / (P15 * SQRT($B$7))</f>
        <v>0.204146887303084</v>
      </c>
      <c r="S15" s="10" t="n">
        <f aca="false">R15 - P15*SQRT($B$7)</f>
        <v>0.103922839744628</v>
      </c>
      <c r="T15" s="36" t="n">
        <f aca="false">($B$3*EXP(-$B$8*$B$7)*_xlfn.NORM.DIST(R15, 0, 1, 1) - $B$4*EXP(-Q15*$B$7)*_xlfn.NORM.DIST(S15, 0, 1, 1)) * $B$2</f>
        <v>18562.0086514381</v>
      </c>
      <c r="U15" s="37" t="n">
        <f aca="false">$B$17*O15+$B$18</f>
        <v>-3813.68607546901</v>
      </c>
      <c r="V15" s="37" t="n">
        <f aca="false">T15-$B$13</f>
        <v>-1026.87994899374</v>
      </c>
      <c r="W15" s="37" t="n">
        <f aca="false">U15-$B$19</f>
        <v>-3813.68607546901</v>
      </c>
      <c r="X15" s="38" t="n">
        <f aca="false">V15+W15</f>
        <v>-4840.56602446276</v>
      </c>
      <c r="Z15" s="24" t="n">
        <v>14</v>
      </c>
      <c r="AA15" s="49" t="n">
        <f aca="false">INDEX(V:V, MATCH(AC15,X:X, 0))</f>
        <v>-11186.1834842206</v>
      </c>
      <c r="AB15" s="49" t="n">
        <f aca="false">INDEX(W:W, MATCH(AC15,X:X, 0))</f>
        <v>-5300.38978945481</v>
      </c>
      <c r="AC15" s="50" t="n">
        <f aca="false">SMALL(X:X, Z15)</f>
        <v>-16486.5732736754</v>
      </c>
    </row>
    <row r="16" customFormat="false" ht="13.8" hidden="false" customHeight="false" outlineLevel="0" collapsed="false">
      <c r="A16" s="22" t="s">
        <v>30</v>
      </c>
      <c r="B16" s="22"/>
      <c r="D16" s="24" t="str">
        <f aca="false">G13</f>
        <v>Interest</v>
      </c>
      <c r="E16" s="45" t="n">
        <f aca="false">CORREL('Historical Data'!E3:E502, 'Historical Data'!G3:G502)</f>
        <v>0.0341531639083461</v>
      </c>
      <c r="F16" s="45" t="n">
        <f aca="false">CORREL('Historical Data'!F3:F502, 'Historical Data'!G3:G502)</f>
        <v>-0.0220494188413525</v>
      </c>
      <c r="G16" s="45" t="n">
        <v>1</v>
      </c>
      <c r="I16" s="51" t="n">
        <f aca="false" t="array" ref="I16:K16">TRANSPOSE(MMULT($E$20:$G$22, TRANSPOSE(Random!L15:N15)))</f>
        <v>-1.54227034802465</v>
      </c>
      <c r="J16" s="51" t="n">
        <v>1.87429385899968</v>
      </c>
      <c r="K16" s="51" t="n">
        <v>0.360111241701152</v>
      </c>
      <c r="L16" s="19" t="n">
        <f aca="false">E$8 + E$9 * _xlfn.T.INV(_xlfn.NORM.DIST(I16, 0, 1, 1),  E$10)</f>
        <v>-0.0224597052491376</v>
      </c>
      <c r="M16" s="19" t="n">
        <f aca="false">F$8 + F$9 * _xlfn.T.INV(_xlfn.NORM.DIST(J16, 0, 1, 1),  F$10)</f>
        <v>0.0377702774084765</v>
      </c>
      <c r="N16" s="19" t="n">
        <f aca="false">G$8 + G$9 * _xlfn.T.INV(_xlfn.NORM.DIST(K16, 0, 1, 1),  G$10)</f>
        <v>3.85521660638242E-005</v>
      </c>
      <c r="O16" s="52" t="n">
        <f aca="false">$B$3 * (1 + L16)</f>
        <v>4595.31917159433</v>
      </c>
      <c r="P16" s="53" t="n">
        <f aca="false">$B$6+M16</f>
        <v>0.246770277408476</v>
      </c>
      <c r="Q16" s="53" t="n">
        <f aca="false">$B$5+N16</f>
        <v>0.00163855216606382</v>
      </c>
      <c r="R16" s="10" t="n">
        <f aca="false">(LN(O16/$B$4) + ((Q16 - $B$8) + 0.5*P16^2)*$B$7) / (P16 * SQRT($B$7))</f>
        <v>-0.122333869469012</v>
      </c>
      <c r="S16" s="10" t="n">
        <f aca="false">R16 - P16*SQRT($B$7)</f>
        <v>-0.245719008173251</v>
      </c>
      <c r="T16" s="36" t="n">
        <f aca="false">($B$3*EXP(-$B$8*$B$7)*_xlfn.NORM.DIST(R16, 0, 1, 1) - $B$4*EXP(-Q16*$B$7)*_xlfn.NORM.DIST(S16, 0, 1, 1)) * $B$2</f>
        <v>22738.8690914107</v>
      </c>
      <c r="U16" s="37" t="n">
        <f aca="false">$B$17*O16+$B$18</f>
        <v>5499.02175234549</v>
      </c>
      <c r="V16" s="37" t="n">
        <f aca="false">T16-$B$13</f>
        <v>3149.98049097883</v>
      </c>
      <c r="W16" s="37" t="n">
        <f aca="false">U16-$B$19</f>
        <v>5499.02175234549</v>
      </c>
      <c r="X16" s="38" t="n">
        <f aca="false">V16+W16</f>
        <v>8649.00224332432</v>
      </c>
      <c r="Z16" s="24" t="n">
        <v>15</v>
      </c>
      <c r="AA16" s="49" t="n">
        <f aca="false">INDEX(V:V, MATCH(AC16,X:X, 0))</f>
        <v>-7878.28398002584</v>
      </c>
      <c r="AB16" s="49" t="n">
        <f aca="false">INDEX(W:W, MATCH(AC16,X:X, 0))</f>
        <v>-8496.31371513257</v>
      </c>
      <c r="AC16" s="50" t="n">
        <f aca="false">SMALL(X:X, Z16)</f>
        <v>-16374.5976951584</v>
      </c>
    </row>
    <row r="17" customFormat="false" ht="13.8" hidden="false" customHeight="false" outlineLevel="0" collapsed="false">
      <c r="A17" s="24" t="s">
        <v>31</v>
      </c>
      <c r="B17" s="31" t="n">
        <f aca="false">-B14 * B2</f>
        <v>-52.0835253462562</v>
      </c>
      <c r="I17" s="51" t="n">
        <f aca="false" t="array" ref="I17:K17">TRANSPOSE(MMULT($E$20:$G$22, TRANSPOSE(Random!L16:N16)))</f>
        <v>0.858490779002637</v>
      </c>
      <c r="J17" s="51" t="n">
        <v>-1.30087612979101</v>
      </c>
      <c r="K17" s="51" t="n">
        <v>0.0810203103174195</v>
      </c>
      <c r="L17" s="19" t="n">
        <f aca="false">E$8 + E$9 * _xlfn.T.INV(_xlfn.NORM.DIST(I17, 0, 1, 1),  E$10)</f>
        <v>0.0125350046727339</v>
      </c>
      <c r="M17" s="19" t="n">
        <f aca="false">F$8 + F$9 * _xlfn.T.INV(_xlfn.NORM.DIST(J17, 0, 1, 1),  F$10)</f>
        <v>-0.0226382195760693</v>
      </c>
      <c r="N17" s="19" t="n">
        <f aca="false">G$8 + G$9 * _xlfn.T.INV(_xlfn.NORM.DIST(K17, 0, 1, 1),  G$10)</f>
        <v>-1.84369625133461E-005</v>
      </c>
      <c r="O17" s="52" t="n">
        <f aca="false">$B$3 * (1 + L17)</f>
        <v>4759.82580346606</v>
      </c>
      <c r="P17" s="53" t="n">
        <f aca="false">$B$6+M17</f>
        <v>0.186361780423931</v>
      </c>
      <c r="Q17" s="53" t="n">
        <f aca="false">$B$5+N17</f>
        <v>0.00158156303748665</v>
      </c>
      <c r="R17" s="10" t="n">
        <f aca="false">(LN(O17/$B$4) + ((Q17 - $B$8) + 0.5*P17^2)*$B$7) / (P17 * SQRT($B$7))</f>
        <v>0.18022817542029</v>
      </c>
      <c r="S17" s="10" t="n">
        <f aca="false">R17 - P17*SQRT($B$7)</f>
        <v>0.0870472852083248</v>
      </c>
      <c r="T17" s="36" t="n">
        <f aca="false">($B$3*EXP(-$B$8*$B$7)*_xlfn.NORM.DIST(R17, 0, 1, 1) - $B$4*EXP(-Q17*$B$7)*_xlfn.NORM.DIST(S17, 0, 1, 1)) * $B$2</f>
        <v>17312.3705778266</v>
      </c>
      <c r="U17" s="37" t="n">
        <f aca="false">$B$17*O17+$B$18</f>
        <v>-3069.06357837282</v>
      </c>
      <c r="V17" s="37" t="n">
        <f aca="false">T17-$B$13</f>
        <v>-2276.51802260525</v>
      </c>
      <c r="W17" s="37" t="n">
        <f aca="false">U17-$B$19</f>
        <v>-3069.06357837282</v>
      </c>
      <c r="X17" s="38" t="n">
        <f aca="false">V17+W17</f>
        <v>-5345.58160097807</v>
      </c>
    </row>
    <row r="18" customFormat="false" ht="13.8" hidden="false" customHeight="false" outlineLevel="0" collapsed="false">
      <c r="A18" s="24" t="s">
        <v>32</v>
      </c>
      <c r="B18" s="31" t="n">
        <f aca="false">-B17*B3</f>
        <v>244839.444300216</v>
      </c>
      <c r="D18" s="22" t="s">
        <v>47</v>
      </c>
      <c r="E18" s="22"/>
      <c r="F18" s="22"/>
      <c r="G18" s="22"/>
      <c r="I18" s="51" t="n">
        <f aca="false" t="array" ref="I18:K18">TRANSPOSE(MMULT($E$20:$G$22, TRANSPOSE(Random!L17:N17)))</f>
        <v>1.09849951596956</v>
      </c>
      <c r="J18" s="51" t="n">
        <v>-0.91512681062349</v>
      </c>
      <c r="K18" s="51" t="n">
        <v>-1.95474412640114</v>
      </c>
      <c r="L18" s="19" t="n">
        <f aca="false">E$8 + E$9 * _xlfn.T.INV(_xlfn.NORM.DIST(I18, 0, 1, 1),  E$10)</f>
        <v>0.0162751891663972</v>
      </c>
      <c r="M18" s="19" t="n">
        <f aca="false">F$8 + F$9 * _xlfn.T.INV(_xlfn.NORM.DIST(J18, 0, 1, 1),  F$10)</f>
        <v>-0.0149291745906749</v>
      </c>
      <c r="N18" s="19" t="n">
        <f aca="false">G$8 + G$9 * _xlfn.T.INV(_xlfn.NORM.DIST(K18, 0, 1, 1),  G$10)</f>
        <v>-0.000559386867102052</v>
      </c>
      <c r="O18" s="52" t="n">
        <f aca="false">$B$3 * (1 + L18)</f>
        <v>4777.40803675232</v>
      </c>
      <c r="P18" s="53" t="n">
        <f aca="false">$B$6+M18</f>
        <v>0.194070825409325</v>
      </c>
      <c r="Q18" s="53" t="n">
        <f aca="false">$B$5+N18</f>
        <v>0.00104061313289795</v>
      </c>
      <c r="R18" s="10" t="n">
        <f aca="false">(LN(O18/$B$4) + ((Q18 - $B$8) + 0.5*P18^2)*$B$7) / (P18 * SQRT($B$7))</f>
        <v>0.213450495294447</v>
      </c>
      <c r="S18" s="10" t="n">
        <f aca="false">R18 - P18*SQRT($B$7)</f>
        <v>0.116415082589785</v>
      </c>
      <c r="T18" s="36" t="n">
        <f aca="false">($B$3*EXP(-$B$8*$B$7)*_xlfn.NORM.DIST(R18, 0, 1, 1) - $B$4*EXP(-Q18*$B$7)*_xlfn.NORM.DIST(S18, 0, 1, 1)) * $B$2</f>
        <v>17909.2928580666</v>
      </c>
      <c r="U18" s="37" t="n">
        <f aca="false">$B$17*O18+$B$18</f>
        <v>-3984.80827138163</v>
      </c>
      <c r="V18" s="37" t="n">
        <f aca="false">T18-$B$13</f>
        <v>-1679.59574236529</v>
      </c>
      <c r="W18" s="37" t="n">
        <f aca="false">U18-$B$19</f>
        <v>-3984.80827138163</v>
      </c>
      <c r="X18" s="38" t="n">
        <f aca="false">V18+W18</f>
        <v>-5664.40401374692</v>
      </c>
    </row>
    <row r="19" customFormat="false" ht="13.8" hidden="false" customHeight="false" outlineLevel="0" collapsed="false">
      <c r="A19" s="24" t="s">
        <v>27</v>
      </c>
      <c r="B19" s="47" t="n">
        <f aca="false">B17*B3 + B18</f>
        <v>0</v>
      </c>
      <c r="D19" s="24"/>
      <c r="E19" s="24" t="str">
        <f aca="false">E13</f>
        <v>S&amp;P 500</v>
      </c>
      <c r="F19" s="24" t="str">
        <f aca="false">F13</f>
        <v>Volatility</v>
      </c>
      <c r="G19" s="24" t="str">
        <f aca="false">G13</f>
        <v>Interest</v>
      </c>
      <c r="I19" s="51" t="n">
        <f aca="false" t="array" ref="I19:K19">TRANSPOSE(MMULT($E$20:$G$22, TRANSPOSE(Random!L18:N18)))</f>
        <v>0.870554442308301</v>
      </c>
      <c r="J19" s="51" t="n">
        <v>-1.84643992347547</v>
      </c>
      <c r="K19" s="51" t="n">
        <v>0.0109399606601729</v>
      </c>
      <c r="L19" s="19" t="n">
        <f aca="false">E$8 + E$9 * _xlfn.T.INV(_xlfn.NORM.DIST(I19, 0, 1, 1),  E$10)</f>
        <v>0.0127148962937462</v>
      </c>
      <c r="M19" s="19" t="n">
        <f aca="false">F$8 + F$9 * _xlfn.T.INV(_xlfn.NORM.DIST(J19, 0, 1, 1),  F$10)</f>
        <v>-0.0366968698858418</v>
      </c>
      <c r="N19" s="19" t="n">
        <f aca="false">G$8 + G$9 * _xlfn.T.INV(_xlfn.NORM.DIST(K19, 0, 1, 1),  G$10)</f>
        <v>-3.2591525935058E-005</v>
      </c>
      <c r="O19" s="52" t="n">
        <f aca="false">$B$3 * (1 + L19)</f>
        <v>4760.67145598727</v>
      </c>
      <c r="P19" s="53" t="n">
        <f aca="false">$B$6+M19</f>
        <v>0.172303130114158</v>
      </c>
      <c r="Q19" s="53" t="n">
        <f aca="false">$B$5+N19</f>
        <v>0.00156740847406494</v>
      </c>
      <c r="R19" s="10" t="n">
        <f aca="false">(LN(O19/$B$4) + ((Q19 - $B$8) + 0.5*P19^2)*$B$7) / (P19 * SQRT($B$7))</f>
        <v>0.189638330073413</v>
      </c>
      <c r="S19" s="10" t="n">
        <f aca="false">R19 - P19*SQRT($B$7)</f>
        <v>0.103486765016334</v>
      </c>
      <c r="T19" s="36" t="n">
        <f aca="false">($B$3*EXP(-$B$8*$B$7)*_xlfn.NORM.DIST(R19, 0, 1, 1) - $B$4*EXP(-Q19*$B$7)*_xlfn.NORM.DIST(S19, 0, 1, 1)) * $B$2</f>
        <v>15977.2507343787</v>
      </c>
      <c r="U19" s="37" t="n">
        <f aca="false">$B$17*O19+$B$18</f>
        <v>-3113.10814289574</v>
      </c>
      <c r="V19" s="37" t="n">
        <f aca="false">T19-$B$13</f>
        <v>-3611.63786605321</v>
      </c>
      <c r="W19" s="37" t="n">
        <f aca="false">U19-$B$19</f>
        <v>-3113.10814289574</v>
      </c>
      <c r="X19" s="38" t="n">
        <f aca="false">V19+W19</f>
        <v>-6724.74600894895</v>
      </c>
    </row>
    <row r="20" customFormat="false" ht="13.8" hidden="false" customHeight="false" outlineLevel="0" collapsed="false">
      <c r="D20" s="24" t="str">
        <f aca="false">D14</f>
        <v>S&amp;P 500</v>
      </c>
      <c r="E20" s="45" t="n">
        <f aca="false">Cholesky!B13</f>
        <v>1</v>
      </c>
      <c r="F20" s="57" t="n">
        <f aca="false">Cholesky!C13</f>
        <v>0</v>
      </c>
      <c r="G20" s="57" t="n">
        <f aca="false">Cholesky!D13</f>
        <v>0</v>
      </c>
      <c r="I20" s="51" t="n">
        <f aca="false" t="array" ref="I20:K20">TRANSPOSE(MMULT($E$20:$G$22, TRANSPOSE(Random!L19:N19)))</f>
        <v>-1.4040783362699</v>
      </c>
      <c r="J20" s="51" t="n">
        <v>1.65428388058846</v>
      </c>
      <c r="K20" s="51" t="n">
        <v>0.475000642453118</v>
      </c>
      <c r="L20" s="19" t="n">
        <f aca="false">E$8 + E$9 * _xlfn.T.INV(_xlfn.NORM.DIST(I20, 0, 1, 1),  E$10)</f>
        <v>-0.0197157710847248</v>
      </c>
      <c r="M20" s="19" t="n">
        <f aca="false">F$8 + F$9 * _xlfn.T.INV(_xlfn.NORM.DIST(J20, 0, 1, 1),  F$10)</f>
        <v>0.031398885922242</v>
      </c>
      <c r="N20" s="19" t="n">
        <f aca="false">G$8 + G$9 * _xlfn.T.INV(_xlfn.NORM.DIST(K20, 0, 1, 1),  G$10)</f>
        <v>6.26029287734014E-005</v>
      </c>
      <c r="O20" s="52" t="n">
        <f aca="false">$B$3 * (1 + L20)</f>
        <v>4608.21813170782</v>
      </c>
      <c r="P20" s="53" t="n">
        <f aca="false">$B$6+M20</f>
        <v>0.240398885922242</v>
      </c>
      <c r="Q20" s="53" t="n">
        <f aca="false">$B$5+N20</f>
        <v>0.0016626029287734</v>
      </c>
      <c r="R20" s="10" t="n">
        <f aca="false">(LN(O20/$B$4) + ((Q20 - $B$8) + 0.5*P20^2)*$B$7) / (P20 * SQRT($B$7))</f>
        <v>-0.105434066698522</v>
      </c>
      <c r="S20" s="10" t="n">
        <f aca="false">R20 - P20*SQRT($B$7)</f>
        <v>-0.225633509659643</v>
      </c>
      <c r="T20" s="36" t="n">
        <f aca="false">($B$3*EXP(-$B$8*$B$7)*_xlfn.NORM.DIST(R20, 0, 1, 1) - $B$4*EXP(-Q20*$B$7)*_xlfn.NORM.DIST(S20, 0, 1, 1)) * $B$2</f>
        <v>22225.3301640922</v>
      </c>
      <c r="U20" s="37" t="n">
        <f aca="false">$B$17*O20+$B$18</f>
        <v>4827.19843633429</v>
      </c>
      <c r="V20" s="37" t="n">
        <f aca="false">T20-$B$13</f>
        <v>2636.44156366036</v>
      </c>
      <c r="W20" s="37" t="n">
        <f aca="false">U20-$B$19</f>
        <v>4827.19843633429</v>
      </c>
      <c r="X20" s="38" t="n">
        <f aca="false">V20+W20</f>
        <v>7463.63999999465</v>
      </c>
    </row>
    <row r="21" customFormat="false" ht="13.8" hidden="false" customHeight="false" outlineLevel="0" collapsed="false">
      <c r="A21" s="24" t="s">
        <v>33</v>
      </c>
      <c r="B21" s="50" t="n">
        <f aca="false">-AC11</f>
        <v>19603.6735116923</v>
      </c>
      <c r="D21" s="24" t="str">
        <f aca="false">D15</f>
        <v>Volatility</v>
      </c>
      <c r="E21" s="45" t="n">
        <f aca="false">Cholesky!B14</f>
        <v>-0.793494333549093</v>
      </c>
      <c r="F21" s="45" t="n">
        <f aca="false">Cholesky!C14</f>
        <v>0.608577638946323</v>
      </c>
      <c r="G21" s="57" t="n">
        <f aca="false">Cholesky!D14</f>
        <v>0</v>
      </c>
      <c r="I21" s="51" t="n">
        <f aca="false" t="array" ref="I21:K21">TRANSPOSE(MMULT($E$20:$G$22, TRANSPOSE(Random!L20:N20)))</f>
        <v>0.944854927384985</v>
      </c>
      <c r="J21" s="51" t="n">
        <v>-0.434123452562255</v>
      </c>
      <c r="K21" s="51" t="n">
        <v>-0.365195209136027</v>
      </c>
      <c r="L21" s="19" t="n">
        <f aca="false">E$8 + E$9 * _xlfn.T.INV(_xlfn.NORM.DIST(I21, 0, 1, 1),  E$10)</f>
        <v>0.0138404043107332</v>
      </c>
      <c r="M21" s="19" t="n">
        <f aca="false">F$8 + F$9 * _xlfn.T.INV(_xlfn.NORM.DIST(J21, 0, 1, 1),  F$10)</f>
        <v>-0.00670703992842217</v>
      </c>
      <c r="N21" s="19" t="n">
        <f aca="false">G$8 + G$9 * _xlfn.T.INV(_xlfn.NORM.DIST(K21, 0, 1, 1),  G$10)</f>
        <v>-0.000109206801403044</v>
      </c>
      <c r="O21" s="52" t="n">
        <f aca="false">$B$3 * (1 + L21)</f>
        <v>4765.96235662433</v>
      </c>
      <c r="P21" s="53" t="n">
        <f aca="false">$B$6+M21</f>
        <v>0.202292960071578</v>
      </c>
      <c r="Q21" s="53" t="n">
        <f aca="false">$B$5+N21</f>
        <v>0.00149079319859696</v>
      </c>
      <c r="R21" s="10" t="n">
        <f aca="false">(LN(O21/$B$4) + ((Q21 - $B$8) + 0.5*P21^2)*$B$7) / (P21 * SQRT($B$7))</f>
        <v>0.186200291773396</v>
      </c>
      <c r="S21" s="10" t="n">
        <f aca="false">R21 - P21*SQRT($B$7)</f>
        <v>0.0850538117376072</v>
      </c>
      <c r="T21" s="36" t="n">
        <f aca="false">($B$3*EXP(-$B$8*$B$7)*_xlfn.NORM.DIST(R21, 0, 1, 1) - $B$4*EXP(-Q21*$B$7)*_xlfn.NORM.DIST(S21, 0, 1, 1)) * $B$2</f>
        <v>18780.5097139709</v>
      </c>
      <c r="U21" s="37" t="n">
        <f aca="false">$B$17*O21+$B$18</f>
        <v>-3388.67690033023</v>
      </c>
      <c r="V21" s="37" t="n">
        <f aca="false">T21-$B$13</f>
        <v>-808.378886460967</v>
      </c>
      <c r="W21" s="37" t="n">
        <f aca="false">U21-$B$19</f>
        <v>-3388.67690033023</v>
      </c>
      <c r="X21" s="38" t="n">
        <f aca="false">V21+W21</f>
        <v>-4197.0557867912</v>
      </c>
    </row>
    <row r="22" customFormat="false" ht="13.8" hidden="false" customHeight="false" outlineLevel="0" collapsed="false">
      <c r="A22" s="24" t="s">
        <v>48</v>
      </c>
      <c r="B22" s="50" t="n">
        <f aca="false">-AVERAGE(AC2:AC11)</f>
        <v>24840.1868348508</v>
      </c>
      <c r="D22" s="24" t="str">
        <f aca="false">D16</f>
        <v>Interest</v>
      </c>
      <c r="E22" s="45" t="n">
        <f aca="false">Cholesky!B15</f>
        <v>0.0341531639083461</v>
      </c>
      <c r="F22" s="45" t="n">
        <f aca="false">Cholesky!C15</f>
        <v>0.00829955435339124</v>
      </c>
      <c r="G22" s="45" t="n">
        <f aca="false">Cholesky!D15</f>
        <v>0.99938214852607</v>
      </c>
      <c r="I22" s="51" t="n">
        <f aca="false" t="array" ref="I22:K22">TRANSPOSE(MMULT($E$20:$G$22, TRANSPOSE(Random!L21:N21)))</f>
        <v>-0.567573334814916</v>
      </c>
      <c r="J22" s="51" t="n">
        <v>-0.437844191610408</v>
      </c>
      <c r="K22" s="51" t="n">
        <v>1.40875538414548</v>
      </c>
      <c r="L22" s="19" t="n">
        <f aca="false">E$8 + E$9 * _xlfn.T.INV(_xlfn.NORM.DIST(I22, 0, 1, 1),  E$10)</f>
        <v>-0.00644766003039689</v>
      </c>
      <c r="M22" s="19" t="n">
        <f aca="false">F$8 + F$9 * _xlfn.T.INV(_xlfn.NORM.DIST(J22, 0, 1, 1),  F$10)</f>
        <v>-0.00676698576697351</v>
      </c>
      <c r="N22" s="19" t="n">
        <f aca="false">G$8 + G$9 * _xlfn.T.INV(_xlfn.NORM.DIST(K22, 0, 1, 1),  G$10)</f>
        <v>0.00029324702929674</v>
      </c>
      <c r="O22" s="52" t="n">
        <f aca="false">$B$3 * (1 + L22)</f>
        <v>4670.59019496311</v>
      </c>
      <c r="P22" s="53" t="n">
        <f aca="false">$B$6+M22</f>
        <v>0.202233014233026</v>
      </c>
      <c r="Q22" s="53" t="n">
        <f aca="false">$B$5+N22</f>
        <v>0.00189324702929674</v>
      </c>
      <c r="R22" s="10" t="n">
        <f aca="false">(LN(O22/$B$4) + ((Q22 - $B$8) + 0.5*P22^2)*$B$7) / (P22 * SQRT($B$7))</f>
        <v>-0.0126878414438611</v>
      </c>
      <c r="S22" s="10" t="n">
        <f aca="false">R22 - P22*SQRT($B$7)</f>
        <v>-0.113804348560374</v>
      </c>
      <c r="T22" s="36" t="n">
        <f aca="false">($B$3*EXP(-$B$8*$B$7)*_xlfn.NORM.DIST(R22, 0, 1, 1) - $B$4*EXP(-Q22*$B$7)*_xlfn.NORM.DIST(S22, 0, 1, 1)) * $B$2</f>
        <v>18933.0191185785</v>
      </c>
      <c r="U22" s="37" t="n">
        <f aca="false">$B$17*O22+$B$18</f>
        <v>1578.64149887906</v>
      </c>
      <c r="V22" s="37" t="n">
        <f aca="false">T22-$B$13</f>
        <v>-655.86948185337</v>
      </c>
      <c r="W22" s="37" t="n">
        <f aca="false">U22-$B$19</f>
        <v>1578.64149887906</v>
      </c>
      <c r="X22" s="38" t="n">
        <f aca="false">V22+W22</f>
        <v>922.772017025694</v>
      </c>
    </row>
    <row r="23" customFormat="false" ht="13.8" hidden="false" customHeight="false" outlineLevel="0" collapsed="false">
      <c r="I23" s="51" t="n">
        <f aca="false" t="array" ref="I23:K23">TRANSPOSE(MMULT($E$20:$G$22, TRANSPOSE(Random!L22:N22)))</f>
        <v>0.456246148061714</v>
      </c>
      <c r="J23" s="51" t="n">
        <v>-1.33186009607526</v>
      </c>
      <c r="K23" s="51" t="n">
        <v>0.36479933030305</v>
      </c>
      <c r="L23" s="19" t="n">
        <f aca="false">E$8 + E$9 * _xlfn.T.INV(_xlfn.NORM.DIST(I23, 0, 1, 1),  E$10)</f>
        <v>0.00689356035945063</v>
      </c>
      <c r="M23" s="19" t="n">
        <f aca="false">F$8 + F$9 * _xlfn.T.INV(_xlfn.NORM.DIST(J23, 0, 1, 1),  F$10)</f>
        <v>-0.0233210577149053</v>
      </c>
      <c r="N23" s="19" t="n">
        <f aca="false">G$8 + G$9 * _xlfn.T.INV(_xlfn.NORM.DIST(K23, 0, 1, 1),  G$10)</f>
        <v>3.9524650036762E-005</v>
      </c>
      <c r="O23" s="52" t="n">
        <f aca="false">$B$3 * (1 + L23)</f>
        <v>4733.30593789374</v>
      </c>
      <c r="P23" s="53" t="n">
        <f aca="false">$B$6+M23</f>
        <v>0.185678942285095</v>
      </c>
      <c r="Q23" s="53" t="n">
        <f aca="false">$B$5+N23</f>
        <v>0.00163952465003676</v>
      </c>
      <c r="R23" s="10" t="n">
        <f aca="false">(LN(O23/$B$4) + ((Q23 - $B$8) + 0.5*P23^2)*$B$7) / (P23 * SQRT($B$7))</f>
        <v>0.120523879910989</v>
      </c>
      <c r="S23" s="10" t="n">
        <f aca="false">R23 - P23*SQRT($B$7)</f>
        <v>0.0276844087684419</v>
      </c>
      <c r="T23" s="36" t="n">
        <f aca="false">($B$3*EXP(-$B$8*$B$7)*_xlfn.NORM.DIST(R23, 0, 1, 1) - $B$4*EXP(-Q23*$B$7)*_xlfn.NORM.DIST(S23, 0, 1, 1)) * $B$2</f>
        <v>17359.4351473077</v>
      </c>
      <c r="U23" s="37" t="n">
        <f aca="false">$B$17*O23+$B$18</f>
        <v>-1687.81548765791</v>
      </c>
      <c r="V23" s="37" t="n">
        <f aca="false">T23-$B$13</f>
        <v>-2229.45345312419</v>
      </c>
      <c r="W23" s="37" t="n">
        <f aca="false">U23-$B$19</f>
        <v>-1687.81548765791</v>
      </c>
      <c r="X23" s="38" t="n">
        <f aca="false">V23+W23</f>
        <v>-3917.26894078209</v>
      </c>
    </row>
    <row r="24" customFormat="false" ht="13.8" hidden="false" customHeight="false" outlineLevel="0" collapsed="false">
      <c r="D24" s="22" t="s">
        <v>49</v>
      </c>
      <c r="E24" s="22"/>
      <c r="F24" s="22"/>
      <c r="G24" s="22"/>
      <c r="I24" s="51" t="n">
        <f aca="false" t="array" ref="I24:K24">TRANSPOSE(MMULT($E$20:$G$22, TRANSPOSE(Random!L23:N23)))</f>
        <v>-0.292409453036934</v>
      </c>
      <c r="J24" s="51" t="n">
        <v>0.546562827317532</v>
      </c>
      <c r="K24" s="51" t="n">
        <v>0.1615098015187</v>
      </c>
      <c r="L24" s="19" t="n">
        <f aca="false">E$8 + E$9 * _xlfn.T.INV(_xlfn.NORM.DIST(I24, 0, 1, 1),  E$10)</f>
        <v>-0.00278676256148423</v>
      </c>
      <c r="M24" s="19" t="n">
        <f aca="false">F$8 + F$9 * _xlfn.T.INV(_xlfn.NORM.DIST(J24, 0, 1, 1),  F$10)</f>
        <v>0.00874993731339488</v>
      </c>
      <c r="N24" s="19" t="n">
        <f aca="false">G$8 + G$9 * _xlfn.T.INV(_xlfn.NORM.DIST(K24, 0, 1, 1),  G$10)</f>
        <v>-2.13705879865385E-006</v>
      </c>
      <c r="O24" s="52" t="n">
        <f aca="false">$B$3 * (1 + L24)</f>
        <v>4687.79970787472</v>
      </c>
      <c r="P24" s="53" t="n">
        <f aca="false">$B$6+M24</f>
        <v>0.217749937313395</v>
      </c>
      <c r="Q24" s="53" t="n">
        <f aca="false">$B$5+N24</f>
        <v>0.00159786294120135</v>
      </c>
      <c r="R24" s="10" t="n">
        <f aca="false">(LN(O24/$B$4) + ((Q24 - $B$8) + 0.5*P24^2)*$B$7) / (P24 * SQRT($B$7))</f>
        <v>0.0288008562533939</v>
      </c>
      <c r="S24" s="10" t="n">
        <f aca="false">R24 - P24*SQRT($B$7)</f>
        <v>-0.0800741124033035</v>
      </c>
      <c r="T24" s="36" t="n">
        <f aca="false">($B$3*EXP(-$B$8*$B$7)*_xlfn.NORM.DIST(R24, 0, 1, 1) - $B$4*EXP(-Q24*$B$7)*_xlfn.NORM.DIST(S24, 0, 1, 1)) * $B$2</f>
        <v>20401.3818336145</v>
      </c>
      <c r="U24" s="37" t="n">
        <f aca="false">$B$17*O24+$B$18</f>
        <v>682.309396950441</v>
      </c>
      <c r="V24" s="37" t="n">
        <f aca="false">T24-$B$13</f>
        <v>812.493233182569</v>
      </c>
      <c r="W24" s="37" t="n">
        <f aca="false">U24-$B$19</f>
        <v>682.309396950441</v>
      </c>
      <c r="X24" s="38" t="n">
        <f aca="false">V24+W24</f>
        <v>1494.80263013301</v>
      </c>
    </row>
    <row r="25" customFormat="false" ht="13.8" hidden="false" customHeight="false" outlineLevel="0" collapsed="false">
      <c r="D25" s="24" t="s">
        <v>37</v>
      </c>
      <c r="E25" s="24" t="str">
        <f aca="false">E2</f>
        <v>S&amp;P 500</v>
      </c>
      <c r="F25" s="24" t="str">
        <f aca="false">F2</f>
        <v>Volatility</v>
      </c>
      <c r="G25" s="24" t="str">
        <f aca="false">G2</f>
        <v>Interest</v>
      </c>
      <c r="I25" s="51" t="n">
        <f aca="false" t="array" ref="I25:K25">TRANSPOSE(MMULT($E$20:$G$22, TRANSPOSE(Random!L24:N24)))</f>
        <v>-0.0413298618890692</v>
      </c>
      <c r="J25" s="51" t="n">
        <v>0.597329649879056</v>
      </c>
      <c r="K25" s="51" t="n">
        <v>0.512187612424319</v>
      </c>
      <c r="L25" s="19" t="n">
        <f aca="false">E$8 + E$9 * _xlfn.T.INV(_xlfn.NORM.DIST(I25, 0, 1, 1),  E$10)</f>
        <v>0.000445980345156348</v>
      </c>
      <c r="M25" s="19" t="n">
        <f aca="false">F$8 + F$9 * _xlfn.T.INV(_xlfn.NORM.DIST(J25, 0, 1, 1),  F$10)</f>
        <v>0.00959133641257689</v>
      </c>
      <c r="N25" s="19" t="n">
        <f aca="false">G$8 + G$9 * _xlfn.T.INV(_xlfn.NORM.DIST(K25, 0, 1, 1),  G$10)</f>
        <v>7.04980047074034E-005</v>
      </c>
      <c r="O25" s="52" t="n">
        <f aca="false">$B$3 * (1 + L25)</f>
        <v>4702.99650900455</v>
      </c>
      <c r="P25" s="53" t="n">
        <f aca="false">$B$6+M25</f>
        <v>0.218591336412577</v>
      </c>
      <c r="Q25" s="53" t="n">
        <f aca="false">$B$5+N25</f>
        <v>0.0016704980047074</v>
      </c>
      <c r="R25" s="10" t="n">
        <f aca="false">(LN(O25/$B$4) + ((Q25 - $B$8) + 0.5*P25^2)*$B$7) / (P25 * SQRT($B$7))</f>
        <v>0.0588886739668314</v>
      </c>
      <c r="S25" s="10" t="n">
        <f aca="false">R25 - P25*SQRT($B$7)</f>
        <v>-0.050406994239457</v>
      </c>
      <c r="T25" s="36" t="n">
        <f aca="false">($B$3*EXP(-$B$8*$B$7)*_xlfn.NORM.DIST(R25, 0, 1, 1) - $B$4*EXP(-Q25*$B$7)*_xlfn.NORM.DIST(S25, 0, 1, 1)) * $B$2</f>
        <v>20490.7703269202</v>
      </c>
      <c r="U25" s="37" t="n">
        <f aca="false">$B$17*O25+$B$18</f>
        <v>-109.193579876912</v>
      </c>
      <c r="V25" s="37" t="n">
        <f aca="false">T25-$B$13</f>
        <v>901.881726488275</v>
      </c>
      <c r="W25" s="37" t="n">
        <f aca="false">U25-$B$19</f>
        <v>-109.193579876912</v>
      </c>
      <c r="X25" s="38" t="n">
        <f aca="false">V25+W25</f>
        <v>792.688146611363</v>
      </c>
    </row>
    <row r="26" customFormat="false" ht="13.8" hidden="false" customHeight="false" outlineLevel="0" collapsed="false">
      <c r="D26" s="24" t="s">
        <v>38</v>
      </c>
      <c r="E26" s="58" t="n">
        <f aca="false">AVERAGE(L$3:L$1002)</f>
        <v>0.000974535543409377</v>
      </c>
      <c r="F26" s="58" t="n">
        <f aca="false">AVERAGE(M$3:M$1002)</f>
        <v>0.000105999999999999</v>
      </c>
      <c r="G26" s="58" t="n">
        <f aca="false">AVERAGE(N$3:N$1002)</f>
        <v>-3.48E-005</v>
      </c>
      <c r="I26" s="51" t="n">
        <f aca="false" t="array" ref="I26:K26">TRANSPOSE(MMULT($E$20:$G$22, TRANSPOSE(Random!L25:N25)))</f>
        <v>-2.44602361925531</v>
      </c>
      <c r="J26" s="51" t="n">
        <v>2.12182306561036</v>
      </c>
      <c r="K26" s="51" t="n">
        <v>-1.46381062614934</v>
      </c>
      <c r="L26" s="19" t="n">
        <f aca="false">E$8 + E$9 * _xlfn.T.INV(_xlfn.NORM.DIST(I26, 0, 1, 1),  E$10)</f>
        <v>-0.0487179318051737</v>
      </c>
      <c r="M26" s="19" t="n">
        <f aca="false">F$8 + F$9 * _xlfn.T.INV(_xlfn.NORM.DIST(J26, 0, 1, 1),  F$10)</f>
        <v>0.046264372029722</v>
      </c>
      <c r="N26" s="19" t="n">
        <f aca="false">G$8 + G$9 * _xlfn.T.INV(_xlfn.NORM.DIST(K26, 0, 1, 1),  G$10)</f>
        <v>-0.000379734020465146</v>
      </c>
      <c r="O26" s="52" t="n">
        <f aca="false">$B$3 * (1 + L26)</f>
        <v>4471.88187437706</v>
      </c>
      <c r="P26" s="53" t="n">
        <f aca="false">$B$6+M26</f>
        <v>0.255264372029722</v>
      </c>
      <c r="Q26" s="53" t="n">
        <f aca="false">$B$5+N26</f>
        <v>0.00122026597953485</v>
      </c>
      <c r="R26" s="10" t="n">
        <f aca="false">(LN(O26/$B$4) + ((Q26 - $B$8) + 0.5*P26^2)*$B$7) / (P26 * SQRT($B$7))</f>
        <v>-0.328244826771998</v>
      </c>
      <c r="S26" s="10" t="n">
        <f aca="false">R26 - P26*SQRT($B$7)</f>
        <v>-0.455877012786859</v>
      </c>
      <c r="T26" s="36" t="n">
        <f aca="false">($B$3*EXP(-$B$8*$B$7)*_xlfn.NORM.DIST(R26, 0, 1, 1) - $B$4*EXP(-Q26*$B$7)*_xlfn.NORM.DIST(S26, 0, 1, 1)) * $B$2</f>
        <v>22138.0826275939</v>
      </c>
      <c r="U26" s="37" t="n">
        <f aca="false">$B$17*O26+$B$18</f>
        <v>11928.0713506345</v>
      </c>
      <c r="V26" s="37" t="n">
        <f aca="false">T26-$B$13</f>
        <v>2549.19402716198</v>
      </c>
      <c r="W26" s="37" t="n">
        <f aca="false">U26-$B$19</f>
        <v>11928.0713506345</v>
      </c>
      <c r="X26" s="38" t="n">
        <f aca="false">V26+W26</f>
        <v>14477.2653777965</v>
      </c>
    </row>
    <row r="27" customFormat="false" ht="13.8" hidden="false" customHeight="false" outlineLevel="0" collapsed="false">
      <c r="D27" s="24" t="s">
        <v>39</v>
      </c>
      <c r="E27" s="58" t="n">
        <f aca="false">_xlfn.STDEV.S(L$3:L$1002)</f>
        <v>0.0168394306388393</v>
      </c>
      <c r="F27" s="58" t="n">
        <f aca="false">_xlfn.STDEV.S(M$3:M$1002)</f>
        <v>0.0205702797605585</v>
      </c>
      <c r="G27" s="58" t="n">
        <f aca="false">_xlfn.STDEV.S(N$3:N$1002)</f>
        <v>0.000252654150702854</v>
      </c>
      <c r="I27" s="51" t="n">
        <f aca="false" t="array" ref="I27:K27">TRANSPOSE(MMULT($E$20:$G$22, TRANSPOSE(Random!L26:N26)))</f>
        <v>-1.03288617076299</v>
      </c>
      <c r="J27" s="51" t="n">
        <v>1.0485982781394</v>
      </c>
      <c r="K27" s="51" t="n">
        <v>0.28605375253885</v>
      </c>
      <c r="L27" s="19" t="n">
        <f aca="false">E$8 + E$9 * _xlfn.T.INV(_xlfn.NORM.DIST(I27, 0, 1, 1),  E$10)</f>
        <v>-0.0132673036169776</v>
      </c>
      <c r="M27" s="19" t="n">
        <f aca="false">F$8 + F$9 * _xlfn.T.INV(_xlfn.NORM.DIST(J27, 0, 1, 1),  F$10)</f>
        <v>0.0176618427035174</v>
      </c>
      <c r="N27" s="19" t="n">
        <f aca="false">G$8 + G$9 * _xlfn.T.INV(_xlfn.NORM.DIST(K27, 0, 1, 1),  G$10)</f>
        <v>2.32739116741532E-005</v>
      </c>
      <c r="O27" s="52" t="n">
        <f aca="false">$B$3 * (1 + L27)</f>
        <v>4638.53173242695</v>
      </c>
      <c r="P27" s="53" t="n">
        <f aca="false">$B$6+M27</f>
        <v>0.226661842703517</v>
      </c>
      <c r="Q27" s="53" t="n">
        <f aca="false">$B$5+N27</f>
        <v>0.00162327391167415</v>
      </c>
      <c r="R27" s="10" t="n">
        <f aca="false">(LN(O27/$B$4) + ((Q27 - $B$8) + 0.5*P27^2)*$B$7) / (P27 * SQRT($B$7))</f>
        <v>-0.0611336529671041</v>
      </c>
      <c r="S27" s="10" t="n">
        <f aca="false">R27 - P27*SQRT($B$7)</f>
        <v>-0.174464574318863</v>
      </c>
      <c r="T27" s="36" t="n">
        <f aca="false">($B$3*EXP(-$B$8*$B$7)*_xlfn.NORM.DIST(R27, 0, 1, 1) - $B$4*EXP(-Q27*$B$7)*_xlfn.NORM.DIST(S27, 0, 1, 1)) * $B$2</f>
        <v>21097.0307409727</v>
      </c>
      <c r="U27" s="37" t="n">
        <f aca="false">$B$17*O27+$B$18</f>
        <v>3248.35924494301</v>
      </c>
      <c r="V27" s="37" t="n">
        <f aca="false">T27-$B$13</f>
        <v>1508.1421405408</v>
      </c>
      <c r="W27" s="37" t="n">
        <f aca="false">U27-$B$19</f>
        <v>3248.35924494301</v>
      </c>
      <c r="X27" s="38" t="n">
        <f aca="false">V27+W27</f>
        <v>4756.50138548382</v>
      </c>
    </row>
    <row r="28" customFormat="false" ht="13.8" hidden="false" customHeight="false" outlineLevel="0" collapsed="false">
      <c r="D28" s="24" t="s">
        <v>40</v>
      </c>
      <c r="E28" s="59" t="n">
        <f aca="false">KURT(L$3:L$1002)</f>
        <v>3.67749831176405</v>
      </c>
      <c r="F28" s="59" t="n">
        <f aca="false">KURT(M$3:M$1002)</f>
        <v>3.64243527028545</v>
      </c>
      <c r="G28" s="59" t="n">
        <f aca="false">KURT(N$3:N$1002)</f>
        <v>2.4107216137336</v>
      </c>
      <c r="I28" s="51" t="n">
        <f aca="false" t="array" ref="I28:K28">TRANSPOSE(MMULT($E$20:$G$22, TRANSPOSE(Random!L27:N27)))</f>
        <v>-1.5492031622939</v>
      </c>
      <c r="J28" s="51" t="n">
        <v>1.12187532750547</v>
      </c>
      <c r="K28" s="51" t="n">
        <v>-0.547544897931784</v>
      </c>
      <c r="L28" s="19" t="n">
        <f aca="false">E$8 + E$9 * _xlfn.T.INV(_xlfn.NORM.DIST(I28, 0, 1, 1),  E$10)</f>
        <v>-0.0226033646985475</v>
      </c>
      <c r="M28" s="19" t="n">
        <f aca="false">F$8 + F$9 * _xlfn.T.INV(_xlfn.NORM.DIST(J28, 0, 1, 1),  F$10)</f>
        <v>0.019106520464027</v>
      </c>
      <c r="N28" s="19" t="n">
        <f aca="false">G$8 + G$9 * _xlfn.T.INV(_xlfn.NORM.DIST(K28, 0, 1, 1),  G$10)</f>
        <v>-0.000147662278973031</v>
      </c>
      <c r="O28" s="52" t="n">
        <f aca="false">$B$3 * (1 + L28)</f>
        <v>4594.6438428886</v>
      </c>
      <c r="P28" s="53" t="n">
        <f aca="false">$B$6+M28</f>
        <v>0.228106520464027</v>
      </c>
      <c r="Q28" s="53" t="n">
        <f aca="false">$B$5+N28</f>
        <v>0.00145233772102697</v>
      </c>
      <c r="R28" s="10" t="n">
        <f aca="false">(LN(O28/$B$4) + ((Q28 - $B$8) + 0.5*P28^2)*$B$7) / (P28 * SQRT($B$7))</f>
        <v>-0.143753708597618</v>
      </c>
      <c r="S28" s="10" t="n">
        <f aca="false">R28 - P28*SQRT($B$7)</f>
        <v>-0.257806968829631</v>
      </c>
      <c r="T28" s="36" t="n">
        <f aca="false">($B$3*EXP(-$B$8*$B$7)*_xlfn.NORM.DIST(R28, 0, 1, 1) - $B$4*EXP(-Q28*$B$7)*_xlfn.NORM.DIST(S28, 0, 1, 1)) * $B$2</f>
        <v>20944.7815660329</v>
      </c>
      <c r="U28" s="37" t="n">
        <f aca="false">$B$17*O28+$B$18</f>
        <v>5534.19525210749</v>
      </c>
      <c r="V28" s="37" t="n">
        <f aca="false">T28-$B$13</f>
        <v>1355.89296560097</v>
      </c>
      <c r="W28" s="37" t="n">
        <f aca="false">U28-$B$19</f>
        <v>5534.19525210749</v>
      </c>
      <c r="X28" s="38" t="n">
        <f aca="false">V28+W28</f>
        <v>6890.08821770846</v>
      </c>
    </row>
    <row r="29" customFormat="false" ht="13.8" hidden="false" customHeight="false" outlineLevel="0" collapsed="false">
      <c r="I29" s="51" t="n">
        <f aca="false" t="array" ref="I29:K29">TRANSPOSE(MMULT($E$20:$G$22, TRANSPOSE(Random!L28:N28)))</f>
        <v>-0.0286570746156961</v>
      </c>
      <c r="J29" s="51" t="n">
        <v>0.370961295328316</v>
      </c>
      <c r="K29" s="51" t="n">
        <v>0.023363914614519</v>
      </c>
      <c r="L29" s="19" t="n">
        <f aca="false">E$8 + E$9 * _xlfn.T.INV(_xlfn.NORM.DIST(I29, 0, 1, 1),  E$10)</f>
        <v>0.000608071285078801</v>
      </c>
      <c r="M29" s="19" t="n">
        <f aca="false">F$8 + F$9 * _xlfn.T.INV(_xlfn.NORM.DIST(J29, 0, 1, 1),  F$10)</f>
        <v>0.00590722090615692</v>
      </c>
      <c r="N29" s="19" t="n">
        <f aca="false">G$8 + G$9 * _xlfn.T.INV(_xlfn.NORM.DIST(K29, 0, 1, 1),  G$10)</f>
        <v>-3.0083335918885E-005</v>
      </c>
      <c r="O29" s="52" t="n">
        <f aca="false">$B$3 * (1 + L29)</f>
        <v>4703.75848230403</v>
      </c>
      <c r="P29" s="53" t="n">
        <f aca="false">$B$6+M29</f>
        <v>0.214907220906157</v>
      </c>
      <c r="Q29" s="53" t="n">
        <f aca="false">$B$5+N29</f>
        <v>0.00156991666408111</v>
      </c>
      <c r="R29" s="10" t="n">
        <f aca="false">(LN(O29/$B$4) + ((Q29 - $B$8) + 0.5*P29^2)*$B$7) / (P29 * SQRT($B$7))</f>
        <v>0.0593140130284425</v>
      </c>
      <c r="S29" s="10" t="n">
        <f aca="false">R29 - P29*SQRT($B$7)</f>
        <v>-0.048139597424636</v>
      </c>
      <c r="T29" s="36" t="n">
        <f aca="false">($B$3*EXP(-$B$8*$B$7)*_xlfn.NORM.DIST(R29, 0, 1, 1) - $B$4*EXP(-Q29*$B$7)*_xlfn.NORM.DIST(S29, 0, 1, 1)) * $B$2</f>
        <v>20140.014001989</v>
      </c>
      <c r="U29" s="37" t="n">
        <f aca="false">$B$17*O29+$B$18</f>
        <v>-148.879835533648</v>
      </c>
      <c r="V29" s="37" t="n">
        <f aca="false">T29-$B$13</f>
        <v>551.125401557147</v>
      </c>
      <c r="W29" s="37" t="n">
        <f aca="false">U29-$B$19</f>
        <v>-148.879835533648</v>
      </c>
      <c r="X29" s="38" t="n">
        <f aca="false">V29+W29</f>
        <v>402.245566023499</v>
      </c>
    </row>
    <row r="30" customFormat="false" ht="13.8" hidden="false" customHeight="false" outlineLevel="0" collapsed="false">
      <c r="D30" s="22" t="s">
        <v>50</v>
      </c>
      <c r="E30" s="22"/>
      <c r="F30" s="22"/>
      <c r="G30" s="22"/>
      <c r="I30" s="51" t="n">
        <f aca="false" t="array" ref="I30:K30">TRANSPOSE(MMULT($E$20:$G$22, TRANSPOSE(Random!L29:N29)))</f>
        <v>-1.85083485573202</v>
      </c>
      <c r="J30" s="51" t="n">
        <v>1.21387235174206</v>
      </c>
      <c r="K30" s="51" t="n">
        <v>0.235033824250576</v>
      </c>
      <c r="L30" s="19" t="n">
        <f aca="false">E$8 + E$9 * _xlfn.T.INV(_xlfn.NORM.DIST(I30, 0, 1, 1),  E$10)</f>
        <v>-0.0295181954561359</v>
      </c>
      <c r="M30" s="19" t="n">
        <f aca="false">F$8 + F$9 * _xlfn.T.INV(_xlfn.NORM.DIST(J30, 0, 1, 1),  F$10)</f>
        <v>0.0209898211918907</v>
      </c>
      <c r="N30" s="19" t="n">
        <f aca="false">G$8 + G$9 * _xlfn.T.INV(_xlfn.NORM.DIST(K30, 0, 1, 1),  G$10)</f>
        <v>1.28281212992198E-005</v>
      </c>
      <c r="O30" s="52" t="n">
        <f aca="false">$B$3 * (1 + L30)</f>
        <v>4562.13791498025</v>
      </c>
      <c r="P30" s="53" t="n">
        <f aca="false">$B$6+M30</f>
        <v>0.229989821191891</v>
      </c>
      <c r="Q30" s="53" t="n">
        <f aca="false">$B$5+N30</f>
        <v>0.00161282812129922</v>
      </c>
      <c r="R30" s="10" t="n">
        <f aca="false">(LN(O30/$B$4) + ((Q30 - $B$8) + 0.5*P30^2)*$B$7) / (P30 * SQRT($B$7))</f>
        <v>-0.203030753309259</v>
      </c>
      <c r="S30" s="10" t="n">
        <f aca="false">R30 - P30*SQRT($B$7)</f>
        <v>-0.318025663905204</v>
      </c>
      <c r="T30" s="36" t="n">
        <f aca="false">($B$3*EXP(-$B$8*$B$7)*_xlfn.NORM.DIST(R30, 0, 1, 1) - $B$4*EXP(-Q30*$B$7)*_xlfn.NORM.DIST(S30, 0, 1, 1)) * $B$2</f>
        <v>20836.2532013698</v>
      </c>
      <c r="U30" s="37" t="n">
        <f aca="false">$B$17*O30+$B$18</f>
        <v>7227.21857222545</v>
      </c>
      <c r="V30" s="37" t="n">
        <f aca="false">T30-$B$13</f>
        <v>1247.36460093789</v>
      </c>
      <c r="W30" s="37" t="n">
        <f aca="false">U30-$B$19</f>
        <v>7227.21857222545</v>
      </c>
      <c r="X30" s="38" t="n">
        <f aca="false">V30+W30</f>
        <v>8474.58317316334</v>
      </c>
    </row>
    <row r="31" customFormat="false" ht="13.8" hidden="false" customHeight="false" outlineLevel="0" collapsed="false">
      <c r="D31" s="24"/>
      <c r="E31" s="24" t="str">
        <f aca="false">E25</f>
        <v>S&amp;P 500</v>
      </c>
      <c r="F31" s="24" t="str">
        <f aca="false">F25</f>
        <v>Volatility</v>
      </c>
      <c r="G31" s="24" t="str">
        <f aca="false">G25</f>
        <v>Interest</v>
      </c>
      <c r="I31" s="51" t="n">
        <f aca="false" t="array" ref="I31:K31">TRANSPOSE(MMULT($E$20:$G$22, TRANSPOSE(Random!L30:N30)))</f>
        <v>-0.552549083523107</v>
      </c>
      <c r="J31" s="51" t="n">
        <v>0.285364740310649</v>
      </c>
      <c r="K31" s="51" t="n">
        <v>-1.00023341217101</v>
      </c>
      <c r="L31" s="19" t="n">
        <f aca="false">E$8 + E$9 * _xlfn.T.INV(_xlfn.NORM.DIST(I31, 0, 1, 1),  E$10)</f>
        <v>-0.00624267635153058</v>
      </c>
      <c r="M31" s="19" t="n">
        <f aca="false">F$8 + F$9 * _xlfn.T.INV(_xlfn.NORM.DIST(J31, 0, 1, 1),  F$10)</f>
        <v>0.00455125807184894</v>
      </c>
      <c r="N31" s="19" t="n">
        <f aca="false">G$8 + G$9 * _xlfn.T.INV(_xlfn.NORM.DIST(K31, 0, 1, 1),  G$10)</f>
        <v>-0.00025148766992493</v>
      </c>
      <c r="O31" s="52" t="n">
        <f aca="false">$B$3 * (1 + L31)</f>
        <v>4671.55380273909</v>
      </c>
      <c r="P31" s="53" t="n">
        <f aca="false">$B$6+M31</f>
        <v>0.213551258071849</v>
      </c>
      <c r="Q31" s="53" t="n">
        <f aca="false">$B$5+N31</f>
        <v>0.00134851233007507</v>
      </c>
      <c r="R31" s="10" t="n">
        <f aca="false">(LN(O31/$B$4) + ((Q31 - $B$8) + 0.5*P31^2)*$B$7) / (P31 * SQRT($B$7))</f>
        <v>-0.00584962857828141</v>
      </c>
      <c r="S31" s="10" t="n">
        <f aca="false">R31 - P31*SQRT($B$7)</f>
        <v>-0.112625257614206</v>
      </c>
      <c r="T31" s="36" t="n">
        <f aca="false">($B$3*EXP(-$B$8*$B$7)*_xlfn.NORM.DIST(R31, 0, 1, 1) - $B$4*EXP(-Q31*$B$7)*_xlfn.NORM.DIST(S31, 0, 1, 1)) * $B$2</f>
        <v>19966.5562795069</v>
      </c>
      <c r="U31" s="37" t="n">
        <f aca="false">$B$17*O31+$B$18</f>
        <v>1528.45340885484</v>
      </c>
      <c r="V31" s="37" t="n">
        <f aca="false">T31-$B$13</f>
        <v>377.667679075057</v>
      </c>
      <c r="W31" s="37" t="n">
        <f aca="false">U31-$B$19</f>
        <v>1528.45340885484</v>
      </c>
      <c r="X31" s="38" t="n">
        <f aca="false">V31+W31</f>
        <v>1906.1210879299</v>
      </c>
    </row>
    <row r="32" customFormat="false" ht="13.8" hidden="false" customHeight="false" outlineLevel="0" collapsed="false">
      <c r="D32" s="24" t="str">
        <f aca="false">E31</f>
        <v>S&amp;P 500</v>
      </c>
      <c r="E32" s="60" t="n">
        <v>1</v>
      </c>
      <c r="F32" s="57" t="n">
        <f aca="false">E33</f>
        <v>-0.771882746009603</v>
      </c>
      <c r="G32" s="57" t="n">
        <f aca="false">E34</f>
        <v>0.0795780923170586</v>
      </c>
      <c r="I32" s="51" t="n">
        <f aca="false" t="array" ref="I32:K32">TRANSPOSE(MMULT($E$20:$G$22, TRANSPOSE(Random!L31:N31)))</f>
        <v>0.908095606893359</v>
      </c>
      <c r="J32" s="51" t="n">
        <v>-0.124659666362664</v>
      </c>
      <c r="K32" s="51" t="n">
        <v>1.20815455991191</v>
      </c>
      <c r="L32" s="19" t="n">
        <f aca="false">E$8 + E$9 * _xlfn.T.INV(_xlfn.NORM.DIST(I32, 0, 1, 1),  E$10)</f>
        <v>0.0132797072731978</v>
      </c>
      <c r="M32" s="19" t="n">
        <f aca="false">F$8 + F$9 * _xlfn.T.INV(_xlfn.NORM.DIST(J32, 0, 1, 1),  F$10)</f>
        <v>-0.00182703909396214</v>
      </c>
      <c r="N32" s="19" t="n">
        <f aca="false">G$8 + G$9 * _xlfn.T.INV(_xlfn.NORM.DIST(K32, 0, 1, 1),  G$10)</f>
        <v>0.000235809700825065</v>
      </c>
      <c r="O32" s="52" t="n">
        <f aca="false">$B$3 * (1 + L32)</f>
        <v>4763.32657592058</v>
      </c>
      <c r="P32" s="53" t="n">
        <f aca="false">$B$6+M32</f>
        <v>0.207172960906038</v>
      </c>
      <c r="Q32" s="53" t="n">
        <f aca="false">$B$5+N32</f>
        <v>0.00183580970082507</v>
      </c>
      <c r="R32" s="10" t="n">
        <f aca="false">(LN(O32/$B$4) + ((Q32 - $B$8) + 0.5*P32^2)*$B$7) / (P32 * SQRT($B$7))</f>
        <v>0.179717823269169</v>
      </c>
      <c r="S32" s="10" t="n">
        <f aca="false">R32 - P32*SQRT($B$7)</f>
        <v>0.0761313428161504</v>
      </c>
      <c r="T32" s="36" t="n">
        <f aca="false">($B$3*EXP(-$B$8*$B$7)*_xlfn.NORM.DIST(R32, 0, 1, 1) - $B$4*EXP(-Q32*$B$7)*_xlfn.NORM.DIST(S32, 0, 1, 1)) * $B$2</f>
        <v>19274.4027369081</v>
      </c>
      <c r="U32" s="37" t="n">
        <f aca="false">$B$17*O32+$B$18</f>
        <v>-3251.3961492393</v>
      </c>
      <c r="V32" s="37" t="n">
        <f aca="false">T32-$B$13</f>
        <v>-314.485863523805</v>
      </c>
      <c r="W32" s="37" t="n">
        <f aca="false">U32-$B$19</f>
        <v>-3251.3961492393</v>
      </c>
      <c r="X32" s="38" t="n">
        <f aca="false">V32+W32</f>
        <v>-3565.8820127631</v>
      </c>
    </row>
    <row r="33" customFormat="false" ht="13.8" hidden="false" customHeight="false" outlineLevel="0" collapsed="false">
      <c r="D33" s="24" t="str">
        <f aca="false">F31</f>
        <v>Volatility</v>
      </c>
      <c r="E33" s="60" t="n">
        <f aca="false">CORREL(L3:L1002, M3:M1002)</f>
        <v>-0.771882746009603</v>
      </c>
      <c r="F33" s="60" t="n">
        <v>1</v>
      </c>
      <c r="G33" s="57" t="n">
        <f aca="false">F34</f>
        <v>-0.0603096832872487</v>
      </c>
      <c r="I33" s="51" t="n">
        <f aca="false" t="array" ref="I33:K33">TRANSPOSE(MMULT($E$20:$G$22, TRANSPOSE(Random!L32:N32)))</f>
        <v>0.312271087395499</v>
      </c>
      <c r="J33" s="51" t="n">
        <v>0.0568166672200973</v>
      </c>
      <c r="K33" s="51" t="n">
        <v>-0.427425094347556</v>
      </c>
      <c r="L33" s="19" t="n">
        <f aca="false">E$8 + E$9 * _xlfn.T.INV(_xlfn.NORM.DIST(I33, 0, 1, 1),  E$10)</f>
        <v>0.0049946648310166</v>
      </c>
      <c r="M33" s="19" t="n">
        <f aca="false">F$8 + F$9 * _xlfn.T.INV(_xlfn.NORM.DIST(J33, 0, 1, 1),  F$10)</f>
        <v>0.000986279748686796</v>
      </c>
      <c r="N33" s="19" t="n">
        <f aca="false">G$8 + G$9 * _xlfn.T.INV(_xlfn.NORM.DIST(K33, 0, 1, 1),  G$10)</f>
        <v>-0.000122185227991738</v>
      </c>
      <c r="O33" s="52" t="n">
        <f aca="false">$B$3 * (1 + L33)</f>
        <v>4724.37941990413</v>
      </c>
      <c r="P33" s="53" t="n">
        <f aca="false">$B$6+M33</f>
        <v>0.209986279748687</v>
      </c>
      <c r="Q33" s="53" t="n">
        <f aca="false">$B$5+N33</f>
        <v>0.00147781477200826</v>
      </c>
      <c r="R33" s="10" t="n">
        <f aca="false">(LN(O33/$B$4) + ((Q33 - $B$8) + 0.5*P33^2)*$B$7) / (P33 * SQRT($B$7))</f>
        <v>0.0996585709024022</v>
      </c>
      <c r="S33" s="10" t="n">
        <f aca="false">R33 - P33*SQRT($B$7)</f>
        <v>-0.00533456897194123</v>
      </c>
      <c r="T33" s="36" t="n">
        <f aca="false">($B$3*EXP(-$B$8*$B$7)*_xlfn.NORM.DIST(R33, 0, 1, 1) - $B$4*EXP(-Q33*$B$7)*_xlfn.NORM.DIST(S33, 0, 1, 1)) * $B$2</f>
        <v>19652.2395880857</v>
      </c>
      <c r="U33" s="37" t="n">
        <f aca="false">$B$17*O33+$B$18</f>
        <v>-1222.89096169197</v>
      </c>
      <c r="V33" s="37" t="n">
        <f aca="false">T33-$B$13</f>
        <v>63.350987653801</v>
      </c>
      <c r="W33" s="37" t="n">
        <f aca="false">U33-$B$19</f>
        <v>-1222.89096169197</v>
      </c>
      <c r="X33" s="38" t="n">
        <f aca="false">V33+W33</f>
        <v>-1159.53997403817</v>
      </c>
    </row>
    <row r="34" customFormat="false" ht="13.8" hidden="false" customHeight="false" outlineLevel="0" collapsed="false">
      <c r="D34" s="24" t="str">
        <f aca="false">G31</f>
        <v>Interest</v>
      </c>
      <c r="E34" s="60" t="n">
        <f aca="false">CORREL(L3:L1002, N3:N1002)</f>
        <v>0.0795780923170586</v>
      </c>
      <c r="F34" s="60" t="n">
        <f aca="false">CORREL(M3:M1002, N3:N1002)</f>
        <v>-0.0603096832872487</v>
      </c>
      <c r="G34" s="60" t="n">
        <v>1</v>
      </c>
      <c r="I34" s="51" t="n">
        <f aca="false" t="array" ref="I34:K34">TRANSPOSE(MMULT($E$20:$G$22, TRANSPOSE(Random!L33:N33)))</f>
        <v>1.45594268066314</v>
      </c>
      <c r="J34" s="51" t="n">
        <v>-1.16450236241718</v>
      </c>
      <c r="K34" s="51" t="n">
        <v>0.748557020013333</v>
      </c>
      <c r="L34" s="19" t="n">
        <f aca="false">E$8 + E$9 * _xlfn.T.INV(_xlfn.NORM.DIST(I34, 0, 1, 1),  E$10)</f>
        <v>0.0226689306992476</v>
      </c>
      <c r="M34" s="19" t="n">
        <f aca="false">F$8 + F$9 * _xlfn.T.INV(_xlfn.NORM.DIST(J34, 0, 1, 1),  F$10)</f>
        <v>-0.019757040503514</v>
      </c>
      <c r="N34" s="19" t="n">
        <f aca="false">G$8 + G$9 * _xlfn.T.INV(_xlfn.NORM.DIST(K34, 0, 1, 1),  G$10)</f>
        <v>0.000122350397374914</v>
      </c>
      <c r="O34" s="52" t="n">
        <f aca="false">$B$3 * (1 + L34)</f>
        <v>4807.46437632409</v>
      </c>
      <c r="P34" s="53" t="n">
        <f aca="false">$B$6+M34</f>
        <v>0.189242959496486</v>
      </c>
      <c r="Q34" s="53" t="n">
        <f aca="false">$B$5+N34</f>
        <v>0.00172235039737491</v>
      </c>
      <c r="R34" s="10" t="n">
        <f aca="false">(LN(O34/$B$4) + ((Q34 - $B$8) + 0.5*P34^2)*$B$7) / (P34 * SQRT($B$7))</f>
        <v>0.284533792667767</v>
      </c>
      <c r="S34" s="10" t="n">
        <f aca="false">R34 - P34*SQRT($B$7)</f>
        <v>0.189912312919524</v>
      </c>
      <c r="T34" s="36" t="n">
        <f aca="false">($B$3*EXP(-$B$8*$B$7)*_xlfn.NORM.DIST(R34, 0, 1, 1) - $B$4*EXP(-Q34*$B$7)*_xlfn.NORM.DIST(S34, 0, 1, 1)) * $B$2</f>
        <v>17255.0523377928</v>
      </c>
      <c r="U34" s="37" t="n">
        <f aca="false">$B$17*O34+$B$18</f>
        <v>-5550.24839528391</v>
      </c>
      <c r="V34" s="37" t="n">
        <f aca="false">T34-$B$13</f>
        <v>-2333.83626263912</v>
      </c>
      <c r="W34" s="37" t="n">
        <f aca="false">U34-$B$19</f>
        <v>-5550.24839528391</v>
      </c>
      <c r="X34" s="38" t="n">
        <f aca="false">V34+W34</f>
        <v>-7884.08465792304</v>
      </c>
    </row>
    <row r="35" customFormat="false" ht="13.8" hidden="false" customHeight="false" outlineLevel="0" collapsed="false">
      <c r="I35" s="51" t="n">
        <f aca="false" t="array" ref="I35:K35">TRANSPOSE(MMULT($E$20:$G$22, TRANSPOSE(Random!L34:N34)))</f>
        <v>1.9363934013568</v>
      </c>
      <c r="J35" s="51" t="n">
        <v>-2.10755373408097</v>
      </c>
      <c r="K35" s="51" t="n">
        <v>-0.909038149415218</v>
      </c>
      <c r="L35" s="19" t="n">
        <f aca="false">E$8 + E$9 * _xlfn.T.INV(_xlfn.NORM.DIST(I35, 0, 1, 1),  E$10)</f>
        <v>0.0337051481313173</v>
      </c>
      <c r="M35" s="19" t="n">
        <f aca="false">F$8 + F$9 * _xlfn.T.INV(_xlfn.NORM.DIST(J35, 0, 1, 1),  F$10)</f>
        <v>-0.0455173296975153</v>
      </c>
      <c r="N35" s="19" t="n">
        <f aca="false">G$8 + G$9 * _xlfn.T.INV(_xlfn.NORM.DIST(K35, 0, 1, 1),  G$10)</f>
        <v>-0.000229286397143295</v>
      </c>
      <c r="O35" s="52" t="n">
        <f aca="false">$B$3 * (1 + L35)</f>
        <v>4859.34453085051</v>
      </c>
      <c r="P35" s="53" t="n">
        <f aca="false">$B$6+M35</f>
        <v>0.163482670302485</v>
      </c>
      <c r="Q35" s="53" t="n">
        <f aca="false">$B$5+N35</f>
        <v>0.00137071360285671</v>
      </c>
      <c r="R35" s="10" t="n">
        <f aca="false">(LN(O35/$B$4) + ((Q35 - $B$8) + 0.5*P35^2)*$B$7) / (P35 * SQRT($B$7))</f>
        <v>0.445711831654346</v>
      </c>
      <c r="S35" s="10" t="n">
        <f aca="false">R35 - P35*SQRT($B$7)</f>
        <v>0.363970496503104</v>
      </c>
      <c r="T35" s="36" t="n">
        <f aca="false">($B$3*EXP(-$B$8*$B$7)*_xlfn.NORM.DIST(R35, 0, 1, 1) - $B$4*EXP(-Q35*$B$7)*_xlfn.NORM.DIST(S35, 0, 1, 1)) * $B$2</f>
        <v>14102.9383578088</v>
      </c>
      <c r="U35" s="37" t="n">
        <f aca="false">$B$17*O35+$B$18</f>
        <v>-8252.3497385282</v>
      </c>
      <c r="V35" s="37" t="n">
        <f aca="false">T35-$B$13</f>
        <v>-5485.95024262309</v>
      </c>
      <c r="W35" s="37" t="n">
        <f aca="false">U35-$B$19</f>
        <v>-8252.3497385282</v>
      </c>
      <c r="X35" s="38" t="n">
        <f aca="false">V35+W35</f>
        <v>-13738.2999811513</v>
      </c>
    </row>
    <row r="36" customFormat="false" ht="13.8" hidden="false" customHeight="false" outlineLevel="0" collapsed="false">
      <c r="I36" s="51" t="n">
        <f aca="false" t="array" ref="I36:K36">TRANSPOSE(MMULT($E$20:$G$22, TRANSPOSE(Random!L35:N35)))</f>
        <v>-0.247778597582032</v>
      </c>
      <c r="J36" s="51" t="n">
        <v>-0.0870288909975331</v>
      </c>
      <c r="K36" s="51" t="n">
        <v>1.00954820817561</v>
      </c>
      <c r="L36" s="19" t="n">
        <f aca="false">E$8 + E$9 * _xlfn.T.INV(_xlfn.NORM.DIST(I36, 0, 1, 1),  E$10)</f>
        <v>-0.00220734743566499</v>
      </c>
      <c r="M36" s="19" t="n">
        <f aca="false">F$8 + F$9 * _xlfn.T.INV(_xlfn.NORM.DIST(J36, 0, 1, 1),  F$10)</f>
        <v>-0.0012427730780496</v>
      </c>
      <c r="N36" s="19" t="n">
        <f aca="false">G$8 + G$9 * _xlfn.T.INV(_xlfn.NORM.DIST(K36, 0, 1, 1),  G$10)</f>
        <v>0.000184200701341472</v>
      </c>
      <c r="O36" s="52" t="n">
        <f aca="false">$B$3 * (1 + L36)</f>
        <v>4690.52348043968</v>
      </c>
      <c r="P36" s="53" t="n">
        <f aca="false">$B$6+M36</f>
        <v>0.20775722692195</v>
      </c>
      <c r="Q36" s="53" t="n">
        <f aca="false">$B$5+N36</f>
        <v>0.00178420070134147</v>
      </c>
      <c r="R36" s="10" t="n">
        <f aca="false">(LN(O36/$B$4) + ((Q36 - $B$8) + 0.5*P36^2)*$B$7) / (P36 * SQRT($B$7))</f>
        <v>0.0311098311478873</v>
      </c>
      <c r="S36" s="10" t="n">
        <f aca="false">R36 - P36*SQRT($B$7)</f>
        <v>-0.0727687823130879</v>
      </c>
      <c r="T36" s="36" t="n">
        <f aca="false">($B$3*EXP(-$B$8*$B$7)*_xlfn.NORM.DIST(R36, 0, 1, 1) - $B$4*EXP(-Q36*$B$7)*_xlfn.NORM.DIST(S36, 0, 1, 1)) * $B$2</f>
        <v>19478.4883018298</v>
      </c>
      <c r="U36" s="37" t="n">
        <f aca="false">$B$17*O36+$B$18</f>
        <v>540.445719525713</v>
      </c>
      <c r="V36" s="37" t="n">
        <f aca="false">T36-$B$13</f>
        <v>-110.400298602053</v>
      </c>
      <c r="W36" s="37" t="n">
        <f aca="false">U36-$B$19</f>
        <v>540.445719525713</v>
      </c>
      <c r="X36" s="38" t="n">
        <f aca="false">V36+W36</f>
        <v>430.04542092366</v>
      </c>
    </row>
    <row r="37" customFormat="false" ht="13.8" hidden="false" customHeight="false" outlineLevel="0" collapsed="false">
      <c r="I37" s="51" t="n">
        <f aca="false" t="array" ref="I37:K37">TRANSPOSE(MMULT($E$20:$G$22, TRANSPOSE(Random!L36:N36)))</f>
        <v>0.051011309246444</v>
      </c>
      <c r="J37" s="51" t="n">
        <v>-0.168970726313562</v>
      </c>
      <c r="K37" s="51" t="n">
        <v>0.155390127608455</v>
      </c>
      <c r="L37" s="19" t="n">
        <f aca="false">E$8 + E$9 * _xlfn.T.INV(_xlfn.NORM.DIST(I37, 0, 1, 1),  E$10)</f>
        <v>0.00162694418175442</v>
      </c>
      <c r="M37" s="19" t="n">
        <f aca="false">F$8 + F$9 * _xlfn.T.INV(_xlfn.NORM.DIST(J37, 0, 1, 1),  F$10)</f>
        <v>-0.00251650951906678</v>
      </c>
      <c r="N37" s="19" t="n">
        <f aca="false">G$8 + G$9 * _xlfn.T.INV(_xlfn.NORM.DIST(K37, 0, 1, 1),  G$10)</f>
        <v>-3.37888781039968E-006</v>
      </c>
      <c r="O37" s="52" t="n">
        <f aca="false">$B$3 * (1 + L37)</f>
        <v>4708.54810190401</v>
      </c>
      <c r="P37" s="53" t="n">
        <f aca="false">$B$6+M37</f>
        <v>0.206483490480933</v>
      </c>
      <c r="Q37" s="53" t="n">
        <f aca="false">$B$5+N37</f>
        <v>0.0015966211121896</v>
      </c>
      <c r="R37" s="10" t="n">
        <f aca="false">(LN(O37/$B$4) + ((Q37 - $B$8) + 0.5*P37^2)*$B$7) / (P37 * SQRT($B$7))</f>
        <v>0.0673584738789235</v>
      </c>
      <c r="S37" s="10" t="n">
        <f aca="false">R37 - P37*SQRT($B$7)</f>
        <v>-0.0358832713615431</v>
      </c>
      <c r="T37" s="36" t="n">
        <f aca="false">($B$3*EXP(-$B$8*$B$7)*_xlfn.NORM.DIST(R37, 0, 1, 1) - $B$4*EXP(-Q37*$B$7)*_xlfn.NORM.DIST(S37, 0, 1, 1)) * $B$2</f>
        <v>19350.6478569797</v>
      </c>
      <c r="U37" s="37" t="n">
        <f aca="false">$B$17*O37+$B$18</f>
        <v>-398.340109368233</v>
      </c>
      <c r="V37" s="37" t="n">
        <f aca="false">T37-$B$13</f>
        <v>-238.240743452159</v>
      </c>
      <c r="W37" s="37" t="n">
        <f aca="false">U37-$B$19</f>
        <v>-398.340109368233</v>
      </c>
      <c r="X37" s="38" t="n">
        <f aca="false">V37+W37</f>
        <v>-636.580852820392</v>
      </c>
    </row>
    <row r="38" customFormat="false" ht="13.8" hidden="false" customHeight="false" outlineLevel="0" collapsed="false">
      <c r="I38" s="51" t="n">
        <f aca="false" t="array" ref="I38:K38">TRANSPOSE(MMULT($E$20:$G$22, TRANSPOSE(Random!L37:N37)))</f>
        <v>1.42539912660427</v>
      </c>
      <c r="J38" s="51" t="n">
        <v>-1.83809370779695</v>
      </c>
      <c r="K38" s="51" t="n">
        <v>0.909362568276585</v>
      </c>
      <c r="L38" s="19" t="n">
        <f aca="false">E$8 + E$9 * _xlfn.T.INV(_xlfn.NORM.DIST(I38, 0, 1, 1),  E$10)</f>
        <v>0.0220740414658902</v>
      </c>
      <c r="M38" s="19" t="n">
        <f aca="false">F$8 + F$9 * _xlfn.T.INV(_xlfn.NORM.DIST(J38, 0, 1, 1),  F$10)</f>
        <v>-0.0364420735439228</v>
      </c>
      <c r="N38" s="19" t="n">
        <f aca="false">G$8 + G$9 * _xlfn.T.INV(_xlfn.NORM.DIST(K38, 0, 1, 1),  G$10)</f>
        <v>0.000159764012618687</v>
      </c>
      <c r="O38" s="52" t="n">
        <f aca="false">$B$3 * (1 + L38)</f>
        <v>4804.667861527</v>
      </c>
      <c r="P38" s="53" t="n">
        <f aca="false">$B$6+M38</f>
        <v>0.172557926456077</v>
      </c>
      <c r="Q38" s="53" t="n">
        <f aca="false">$B$5+N38</f>
        <v>0.00175976401261869</v>
      </c>
      <c r="R38" s="10" t="n">
        <f aca="false">(LN(O38/$B$4) + ((Q38 - $B$8) + 0.5*P38^2)*$B$7) / (P38 * SQRT($B$7))</f>
        <v>0.296664523644715</v>
      </c>
      <c r="S38" s="10" t="n">
        <f aca="false">R38 - P38*SQRT($B$7)</f>
        <v>0.210385560416677</v>
      </c>
      <c r="T38" s="36" t="n">
        <f aca="false">($B$3*EXP(-$B$8*$B$7)*_xlfn.NORM.DIST(R38, 0, 1, 1) - $B$4*EXP(-Q38*$B$7)*_xlfn.NORM.DIST(S38, 0, 1, 1)) * $B$2</f>
        <v>15675.3185946302</v>
      </c>
      <c r="U38" s="37" t="n">
        <f aca="false">$B$17*O38+$B$18</f>
        <v>-5404.5960459685</v>
      </c>
      <c r="V38" s="37" t="n">
        <f aca="false">T38-$B$13</f>
        <v>-3913.57000580174</v>
      </c>
      <c r="W38" s="37" t="n">
        <f aca="false">U38-$B$19</f>
        <v>-5404.5960459685</v>
      </c>
      <c r="X38" s="38" t="n">
        <f aca="false">V38+W38</f>
        <v>-9318.16605177024</v>
      </c>
    </row>
    <row r="39" customFormat="false" ht="13.8" hidden="false" customHeight="false" outlineLevel="0" collapsed="false">
      <c r="I39" s="51" t="n">
        <f aca="false" t="array" ref="I39:K39">TRANSPOSE(MMULT($E$20:$G$22, TRANSPOSE(Random!L38:N38)))</f>
        <v>-1.45922662730717</v>
      </c>
      <c r="J39" s="51" t="n">
        <v>1.38572275668599</v>
      </c>
      <c r="K39" s="51" t="n">
        <v>2.52119329432753</v>
      </c>
      <c r="L39" s="19" t="n">
        <f aca="false">E$8 + E$9 * _xlfn.T.INV(_xlfn.NORM.DIST(I39, 0, 1, 1),  E$10)</f>
        <v>-0.0207844426679514</v>
      </c>
      <c r="M39" s="19" t="n">
        <f aca="false">F$8 + F$9 * _xlfn.T.INV(_xlfn.NORM.DIST(J39, 0, 1, 1),  F$10)</f>
        <v>0.0247473437026629</v>
      </c>
      <c r="N39" s="19" t="n">
        <f aca="false">G$8 + G$9 * _xlfn.T.INV(_xlfn.NORM.DIST(K39, 0, 1, 1),  G$10)</f>
        <v>0.000800028473034306</v>
      </c>
      <c r="O39" s="52" t="n">
        <f aca="false">$B$3 * (1 + L39)</f>
        <v>4603.19441346223</v>
      </c>
      <c r="P39" s="53" t="n">
        <f aca="false">$B$6+M39</f>
        <v>0.233747343702663</v>
      </c>
      <c r="Q39" s="53" t="n">
        <f aca="false">$B$5+N39</f>
        <v>0.00240002847303431</v>
      </c>
      <c r="R39" s="10" t="n">
        <f aca="false">(LN(O39/$B$4) + ((Q39 - $B$8) + 0.5*P39^2)*$B$7) / (P39 * SQRT($B$7))</f>
        <v>-0.119562811935464</v>
      </c>
      <c r="S39" s="10" t="n">
        <f aca="false">R39 - P39*SQRT($B$7)</f>
        <v>-0.236436483786795</v>
      </c>
      <c r="T39" s="36" t="n">
        <f aca="false">($B$3*EXP(-$B$8*$B$7)*_xlfn.NORM.DIST(R39, 0, 1, 1) - $B$4*EXP(-Q39*$B$7)*_xlfn.NORM.DIST(S39, 0, 1, 1)) * $B$2</f>
        <v>21600.188875257</v>
      </c>
      <c r="U39" s="37" t="n">
        <f aca="false">$B$17*O39+$B$18</f>
        <v>5088.8513929109</v>
      </c>
      <c r="V39" s="37" t="n">
        <f aca="false">T39-$B$13</f>
        <v>2011.30027482509</v>
      </c>
      <c r="W39" s="37" t="n">
        <f aca="false">U39-$B$19</f>
        <v>5088.8513929109</v>
      </c>
      <c r="X39" s="38" t="n">
        <f aca="false">V39+W39</f>
        <v>7100.15166773599</v>
      </c>
    </row>
    <row r="40" customFormat="false" ht="13.8" hidden="false" customHeight="false" outlineLevel="0" collapsed="false">
      <c r="I40" s="51" t="n">
        <f aca="false" t="array" ref="I40:K40">TRANSPOSE(MMULT($E$20:$G$22, TRANSPOSE(Random!L39:N39)))</f>
        <v>-0.845907744896063</v>
      </c>
      <c r="J40" s="51" t="n">
        <v>0.47962343039078</v>
      </c>
      <c r="K40" s="51" t="n">
        <v>-0.384594465485113</v>
      </c>
      <c r="L40" s="19" t="n">
        <f aca="false">E$8 + E$9 * _xlfn.T.INV(_xlfn.NORM.DIST(I40, 0, 1, 1),  E$10)</f>
        <v>-0.0103991052832441</v>
      </c>
      <c r="M40" s="19" t="n">
        <f aca="false">F$8 + F$9 * _xlfn.T.INV(_xlfn.NORM.DIST(J40, 0, 1, 1),  F$10)</f>
        <v>0.00765495858664341</v>
      </c>
      <c r="N40" s="19" t="n">
        <f aca="false">G$8 + G$9 * _xlfn.T.INV(_xlfn.NORM.DIST(K40, 0, 1, 1),  G$10)</f>
        <v>-0.000113238592635458</v>
      </c>
      <c r="O40" s="52" t="n">
        <f aca="false">$B$3 * (1 + L40)</f>
        <v>4652.014845974</v>
      </c>
      <c r="P40" s="53" t="n">
        <f aca="false">$B$6+M40</f>
        <v>0.216654958586643</v>
      </c>
      <c r="Q40" s="53" t="n">
        <f aca="false">$B$5+N40</f>
        <v>0.00148676140736454</v>
      </c>
      <c r="R40" s="10" t="n">
        <f aca="false">(LN(O40/$B$4) + ((Q40 - $B$8) + 0.5*P40^2)*$B$7) / (P40 * SQRT($B$7))</f>
        <v>-0.0425971515067703</v>
      </c>
      <c r="S40" s="10" t="n">
        <f aca="false">R40 - P40*SQRT($B$7)</f>
        <v>-0.150924630800092</v>
      </c>
      <c r="T40" s="36" t="n">
        <f aca="false">($B$3*EXP(-$B$8*$B$7)*_xlfn.NORM.DIST(R40, 0, 1, 1) - $B$4*EXP(-Q40*$B$7)*_xlfn.NORM.DIST(S40, 0, 1, 1)) * $B$2</f>
        <v>20205.0750602459</v>
      </c>
      <c r="U40" s="37" t="n">
        <f aca="false">$B$17*O40+$B$18</f>
        <v>2546.11115876891</v>
      </c>
      <c r="V40" s="37" t="n">
        <f aca="false">T40-$B$13</f>
        <v>616.186459814024</v>
      </c>
      <c r="W40" s="37" t="n">
        <f aca="false">U40-$B$19</f>
        <v>2546.11115876891</v>
      </c>
      <c r="X40" s="38" t="n">
        <f aca="false">V40+W40</f>
        <v>3162.29761858293</v>
      </c>
    </row>
    <row r="41" customFormat="false" ht="13.8" hidden="false" customHeight="false" outlineLevel="0" collapsed="false">
      <c r="I41" s="51" t="n">
        <f aca="false" t="array" ref="I41:K41">TRANSPOSE(MMULT($E$20:$G$22, TRANSPOSE(Random!L40:N40)))</f>
        <v>0.356025656032584</v>
      </c>
      <c r="J41" s="51" t="n">
        <v>-0.311876752998178</v>
      </c>
      <c r="K41" s="51" t="n">
        <v>-0.180710865383916</v>
      </c>
      <c r="L41" s="19" t="n">
        <f aca="false">E$8 + E$9 * _xlfn.T.INV(_xlfn.NORM.DIST(I41, 0, 1, 1),  E$10)</f>
        <v>0.00556727095012848</v>
      </c>
      <c r="M41" s="19" t="n">
        <f aca="false">F$8 + F$9 * _xlfn.T.INV(_xlfn.NORM.DIST(J41, 0, 1, 1),  F$10)</f>
        <v>-0.00475758780421159</v>
      </c>
      <c r="N41" s="19" t="n">
        <f aca="false">G$8 + G$9 * _xlfn.T.INV(_xlfn.NORM.DIST(K41, 0, 1, 1),  G$10)</f>
        <v>-7.13626917953884E-005</v>
      </c>
      <c r="O41" s="52" t="n">
        <f aca="false">$B$3 * (1 + L41)</f>
        <v>4727.07118400946</v>
      </c>
      <c r="P41" s="53" t="n">
        <f aca="false">$B$6+M41</f>
        <v>0.204242412195788</v>
      </c>
      <c r="Q41" s="53" t="n">
        <f aca="false">$B$5+N41</f>
        <v>0.00152863730820461</v>
      </c>
      <c r="R41" s="10" t="n">
        <f aca="false">(LN(O41/$B$4) + ((Q41 - $B$8) + 0.5*P41^2)*$B$7) / (P41 * SQRT($B$7))</f>
        <v>0.10525101574471</v>
      </c>
      <c r="S41" s="10" t="n">
        <f aca="false">R41 - P41*SQRT($B$7)</f>
        <v>0.00312980964681624</v>
      </c>
      <c r="T41" s="36" t="n">
        <f aca="false">($B$3*EXP(-$B$8*$B$7)*_xlfn.NORM.DIST(R41, 0, 1, 1) - $B$4*EXP(-Q41*$B$7)*_xlfn.NORM.DIST(S41, 0, 1, 1)) * $B$2</f>
        <v>19111.1002353845</v>
      </c>
      <c r="U41" s="37" t="n">
        <f aca="false">$B$17*O41+$B$18</f>
        <v>-1363.08752569818</v>
      </c>
      <c r="V41" s="37" t="n">
        <f aca="false">T41-$B$13</f>
        <v>-477.7883650474</v>
      </c>
      <c r="W41" s="37" t="n">
        <f aca="false">U41-$B$19</f>
        <v>-1363.08752569818</v>
      </c>
      <c r="X41" s="38" t="n">
        <f aca="false">V41+W41</f>
        <v>-1840.87589074558</v>
      </c>
    </row>
    <row r="42" customFormat="false" ht="13.8" hidden="false" customHeight="false" outlineLevel="0" collapsed="false">
      <c r="I42" s="51" t="n">
        <f aca="false" t="array" ref="I42:K42">TRANSPOSE(MMULT($E$20:$G$22, TRANSPOSE(Random!L41:N41)))</f>
        <v>0.13342539803939</v>
      </c>
      <c r="J42" s="51" t="n">
        <v>-0.398486476363204</v>
      </c>
      <c r="K42" s="51" t="n">
        <v>2.02377173080109</v>
      </c>
      <c r="L42" s="19" t="n">
        <f aca="false">E$8 + E$9 * _xlfn.T.INV(_xlfn.NORM.DIST(I42, 0, 1, 1),  E$10)</f>
        <v>0.00268277288336141</v>
      </c>
      <c r="M42" s="19" t="n">
        <f aca="false">F$8 + F$9 * _xlfn.T.INV(_xlfn.NORM.DIST(J42, 0, 1, 1),  F$10)</f>
        <v>-0.0061348551189275</v>
      </c>
      <c r="N42" s="19" t="n">
        <f aca="false">G$8 + G$9 * _xlfn.T.INV(_xlfn.NORM.DIST(K42, 0, 1, 1),  G$10)</f>
        <v>0.000520386422774891</v>
      </c>
      <c r="O42" s="52" t="n">
        <f aca="false">$B$3 * (1 + L42)</f>
        <v>4713.51144704739</v>
      </c>
      <c r="P42" s="53" t="n">
        <f aca="false">$B$6+M42</f>
        <v>0.202865144881072</v>
      </c>
      <c r="Q42" s="53" t="n">
        <f aca="false">$B$5+N42</f>
        <v>0.00212038642277489</v>
      </c>
      <c r="R42" s="10" t="n">
        <f aca="false">(LN(O42/$B$4) + ((Q42 - $B$8) + 0.5*P42^2)*$B$7) / (P42 * SQRT($B$7))</f>
        <v>0.0784122936228368</v>
      </c>
      <c r="S42" s="10" t="n">
        <f aca="false">R42 - P42*SQRT($B$7)</f>
        <v>-0.0230202788176995</v>
      </c>
      <c r="T42" s="36" t="n">
        <f aca="false">($B$3*EXP(-$B$8*$B$7)*_xlfn.NORM.DIST(R42, 0, 1, 1) - $B$4*EXP(-Q42*$B$7)*_xlfn.NORM.DIST(S42, 0, 1, 1)) * $B$2</f>
        <v>19037.1188846354</v>
      </c>
      <c r="U42" s="37" t="n">
        <f aca="false">$B$17*O42+$B$18</f>
        <v>-656.848621945886</v>
      </c>
      <c r="V42" s="37" t="n">
        <f aca="false">T42-$B$13</f>
        <v>-551.769715796538</v>
      </c>
      <c r="W42" s="37" t="n">
        <f aca="false">U42-$B$19</f>
        <v>-656.848621945886</v>
      </c>
      <c r="X42" s="38" t="n">
        <f aca="false">V42+W42</f>
        <v>-1208.61833774242</v>
      </c>
    </row>
    <row r="43" customFormat="false" ht="13.8" hidden="false" customHeight="false" outlineLevel="0" collapsed="false">
      <c r="I43" s="51" t="n">
        <f aca="false" t="array" ref="I43:K43">TRANSPOSE(MMULT($E$20:$G$22, TRANSPOSE(Random!L42:N42)))</f>
        <v>-1.93859098991138</v>
      </c>
      <c r="J43" s="51" t="n">
        <v>1.30139402470008</v>
      </c>
      <c r="K43" s="51" t="n">
        <v>-0.629206380333524</v>
      </c>
      <c r="L43" s="19" t="n">
        <f aca="false">E$8 + E$9 * _xlfn.T.INV(_xlfn.NORM.DIST(I43, 0, 1, 1),  E$10)</f>
        <v>-0.0318154246174614</v>
      </c>
      <c r="M43" s="19" t="n">
        <f aca="false">F$8 + F$9 * _xlfn.T.INV(_xlfn.NORM.DIST(J43, 0, 1, 1),  F$10)</f>
        <v>0.0228615423343149</v>
      </c>
      <c r="N43" s="19" t="n">
        <f aca="false">G$8 + G$9 * _xlfn.T.INV(_xlfn.NORM.DIST(K43, 0, 1, 1),  G$10)</f>
        <v>-0.00016537163353415</v>
      </c>
      <c r="O43" s="52" t="n">
        <f aca="false">$B$3 * (1 + L43)</f>
        <v>4551.33887041578</v>
      </c>
      <c r="P43" s="53" t="n">
        <f aca="false">$B$6+M43</f>
        <v>0.231861542334315</v>
      </c>
      <c r="Q43" s="53" t="n">
        <f aca="false">$B$5+N43</f>
        <v>0.00143462836646585</v>
      </c>
      <c r="R43" s="10" t="n">
        <f aca="false">(LN(O43/$B$4) + ((Q43 - $B$8) + 0.5*P43^2)*$B$7) / (P43 * SQRT($B$7))</f>
        <v>-0.221286407676257</v>
      </c>
      <c r="S43" s="10" t="n">
        <f aca="false">R43 - P43*SQRT($B$7)</f>
        <v>-0.337217178843414</v>
      </c>
      <c r="T43" s="36" t="n">
        <f aca="false">($B$3*EXP(-$B$8*$B$7)*_xlfn.NORM.DIST(R43, 0, 1, 1) - $B$4*EXP(-Q43*$B$7)*_xlfn.NORM.DIST(S43, 0, 1, 1)) * $B$2</f>
        <v>20892.166992675</v>
      </c>
      <c r="U43" s="37" t="n">
        <f aca="false">$B$17*O43+$B$18</f>
        <v>7789.67088351466</v>
      </c>
      <c r="V43" s="37" t="n">
        <f aca="false">T43-$B$13</f>
        <v>1303.27839224312</v>
      </c>
      <c r="W43" s="37" t="n">
        <f aca="false">U43-$B$19</f>
        <v>7789.67088351466</v>
      </c>
      <c r="X43" s="38" t="n">
        <f aca="false">V43+W43</f>
        <v>9092.94927575778</v>
      </c>
    </row>
    <row r="44" customFormat="false" ht="13.8" hidden="false" customHeight="false" outlineLevel="0" collapsed="false">
      <c r="I44" s="51" t="n">
        <f aca="false" t="array" ref="I44:K44">TRANSPOSE(MMULT($E$20:$G$22, TRANSPOSE(Random!L43:N43)))</f>
        <v>0.309766244196668</v>
      </c>
      <c r="J44" s="51" t="n">
        <v>0.131825931484973</v>
      </c>
      <c r="K44" s="51" t="n">
        <v>-0.619534268797065</v>
      </c>
      <c r="L44" s="19" t="n">
        <f aca="false">E$8 + E$9 * _xlfn.T.INV(_xlfn.NORM.DIST(I44, 0, 1, 1),  E$10)</f>
        <v>0.00496198667735059</v>
      </c>
      <c r="M44" s="19" t="n">
        <f aca="false">F$8 + F$9 * _xlfn.T.INV(_xlfn.NORM.DIST(J44, 0, 1, 1),  F$10)</f>
        <v>0.00215042290499755</v>
      </c>
      <c r="N44" s="19" t="n">
        <f aca="false">G$8 + G$9 * _xlfn.T.INV(_xlfn.NORM.DIST(K44, 0, 1, 1),  G$10)</f>
        <v>-0.000163255461900038</v>
      </c>
      <c r="O44" s="52" t="n">
        <f aca="false">$B$3 * (1 + L44)</f>
        <v>4724.22580317156</v>
      </c>
      <c r="P44" s="53" t="n">
        <f aca="false">$B$6+M44</f>
        <v>0.211150422904997</v>
      </c>
      <c r="Q44" s="53" t="n">
        <f aca="false">$B$5+N44</f>
        <v>0.00143674453809996</v>
      </c>
      <c r="R44" s="10" t="n">
        <f aca="false">(LN(O44/$B$4) + ((Q44 - $B$8) + 0.5*P44^2)*$B$7) / (P44 * SQRT($B$7))</f>
        <v>0.0992843416648586</v>
      </c>
      <c r="S44" s="10" t="n">
        <f aca="false">R44 - P44*SQRT($B$7)</f>
        <v>-0.00629086978764019</v>
      </c>
      <c r="T44" s="36" t="n">
        <f aca="false">($B$3*EXP(-$B$8*$B$7)*_xlfn.NORM.DIST(R44, 0, 1, 1) - $B$4*EXP(-Q44*$B$7)*_xlfn.NORM.DIST(S44, 0, 1, 1)) * $B$2</f>
        <v>19759.3480666021</v>
      </c>
      <c r="U44" s="37" t="n">
        <f aca="false">$B$17*O44+$B$18</f>
        <v>-1214.89006070758</v>
      </c>
      <c r="V44" s="37" t="n">
        <f aca="false">T44-$B$13</f>
        <v>170.459466170221</v>
      </c>
      <c r="W44" s="37" t="n">
        <f aca="false">U44-$B$19</f>
        <v>-1214.89006070758</v>
      </c>
      <c r="X44" s="38" t="n">
        <f aca="false">V44+W44</f>
        <v>-1044.43059453736</v>
      </c>
    </row>
    <row r="45" customFormat="false" ht="13.8" hidden="false" customHeight="false" outlineLevel="0" collapsed="false">
      <c r="I45" s="51" t="n">
        <f aca="false" t="array" ref="I45:K45">TRANSPOSE(MMULT($E$20:$G$22, TRANSPOSE(Random!L44:N44)))</f>
        <v>-1.0486031437221</v>
      </c>
      <c r="J45" s="51" t="n">
        <v>0.90129421601516</v>
      </c>
      <c r="K45" s="51" t="n">
        <v>0.103391270218515</v>
      </c>
      <c r="L45" s="19" t="n">
        <f aca="false">E$8 + E$9 * _xlfn.T.INV(_xlfn.NORM.DIST(I45, 0, 1, 1),  E$10)</f>
        <v>-0.0135182239832846</v>
      </c>
      <c r="M45" s="19" t="n">
        <f aca="false">F$8 + F$9 * _xlfn.T.INV(_xlfn.NORM.DIST(J45, 0, 1, 1),  F$10)</f>
        <v>0.014887332454196</v>
      </c>
      <c r="N45" s="19" t="n">
        <f aca="false">G$8 + G$9 * _xlfn.T.INV(_xlfn.NORM.DIST(K45, 0, 1, 1),  G$10)</f>
        <v>-1.39129177907426E-005</v>
      </c>
      <c r="O45" s="52" t="n">
        <f aca="false">$B$3 * (1 + L45)</f>
        <v>4637.35218087698</v>
      </c>
      <c r="P45" s="53" t="n">
        <f aca="false">$B$6+M45</f>
        <v>0.223887332454196</v>
      </c>
      <c r="Q45" s="53" t="n">
        <f aca="false">$B$5+N45</f>
        <v>0.00158608708220926</v>
      </c>
      <c r="R45" s="10" t="n">
        <f aca="false">(LN(O45/$B$4) + ((Q45 - $B$8) + 0.5*P45^2)*$B$7) / (P45 * SQRT($B$7))</f>
        <v>-0.0656420620912283</v>
      </c>
      <c r="S45" s="10" t="n">
        <f aca="false">R45 - P45*SQRT($B$7)</f>
        <v>-0.177585728318326</v>
      </c>
      <c r="T45" s="36" t="n">
        <f aca="false">($B$3*EXP(-$B$8*$B$7)*_xlfn.NORM.DIST(R45, 0, 1, 1) - $B$4*EXP(-Q45*$B$7)*_xlfn.NORM.DIST(S45, 0, 1, 1)) * $B$2</f>
        <v>20827.6851038771</v>
      </c>
      <c r="U45" s="37" t="n">
        <f aca="false">$B$17*O45+$B$18</f>
        <v>3309.79444799322</v>
      </c>
      <c r="V45" s="37" t="n">
        <f aca="false">T45-$B$13</f>
        <v>1238.7965034452</v>
      </c>
      <c r="W45" s="37" t="n">
        <f aca="false">U45-$B$19</f>
        <v>3309.79444799322</v>
      </c>
      <c r="X45" s="38" t="n">
        <f aca="false">V45+W45</f>
        <v>4548.59095143842</v>
      </c>
    </row>
    <row r="46" customFormat="false" ht="13.8" hidden="false" customHeight="false" outlineLevel="0" collapsed="false">
      <c r="I46" s="51" t="n">
        <f aca="false" t="array" ref="I46:K46">TRANSPOSE(MMULT($E$20:$G$22, TRANSPOSE(Random!L45:N45)))</f>
        <v>-0.855845530474126</v>
      </c>
      <c r="J46" s="51" t="n">
        <v>-0.0217893600559562</v>
      </c>
      <c r="K46" s="51" t="n">
        <v>-0.0894845049164375</v>
      </c>
      <c r="L46" s="19" t="n">
        <f aca="false">E$8 + E$9 * _xlfn.T.INV(_xlfn.NORM.DIST(I46, 0, 1, 1),  E$10)</f>
        <v>-0.0105465898982692</v>
      </c>
      <c r="M46" s="19" t="n">
        <f aca="false">F$8 + F$9 * _xlfn.T.INV(_xlfn.NORM.DIST(J46, 0, 1, 1),  F$10)</f>
        <v>-0.000231525644382008</v>
      </c>
      <c r="N46" s="19" t="n">
        <f aca="false">G$8 + G$9 * _xlfn.T.INV(_xlfn.NORM.DIST(K46, 0, 1, 1),  G$10)</f>
        <v>-5.28742879606186E-005</v>
      </c>
      <c r="O46" s="52" t="n">
        <f aca="false">$B$3 * (1 + L46)</f>
        <v>4651.32153554723</v>
      </c>
      <c r="P46" s="53" t="n">
        <f aca="false">$B$6+M46</f>
        <v>0.208768474355618</v>
      </c>
      <c r="Q46" s="53" t="n">
        <f aca="false">$B$5+N46</f>
        <v>0.00154712571203938</v>
      </c>
      <c r="R46" s="10" t="n">
        <f aca="false">(LN(O46/$B$4) + ((Q46 - $B$8) + 0.5*P46^2)*$B$7) / (P46 * SQRT($B$7))</f>
        <v>-0.0495073160217704</v>
      </c>
      <c r="S46" s="10" t="n">
        <f aca="false">R46 - P46*SQRT($B$7)</f>
        <v>-0.153891553199579</v>
      </c>
      <c r="T46" s="36" t="n">
        <f aca="false">($B$3*EXP(-$B$8*$B$7)*_xlfn.NORM.DIST(R46, 0, 1, 1) - $B$4*EXP(-Q46*$B$7)*_xlfn.NORM.DIST(S46, 0, 1, 1)) * $B$2</f>
        <v>19463.6441358291</v>
      </c>
      <c r="U46" s="37" t="n">
        <f aca="false">$B$17*O46+$B$18</f>
        <v>2582.2212099545</v>
      </c>
      <c r="V46" s="37" t="n">
        <f aca="false">T46-$B$13</f>
        <v>-125.244464602747</v>
      </c>
      <c r="W46" s="37" t="n">
        <f aca="false">U46-$B$19</f>
        <v>2582.2212099545</v>
      </c>
      <c r="X46" s="38" t="n">
        <f aca="false">V46+W46</f>
        <v>2456.97674535175</v>
      </c>
    </row>
    <row r="47" customFormat="false" ht="13.8" hidden="false" customHeight="false" outlineLevel="0" collapsed="false">
      <c r="I47" s="51" t="n">
        <f aca="false" t="array" ref="I47:K47">TRANSPOSE(MMULT($E$20:$G$22, TRANSPOSE(Random!L46:N46)))</f>
        <v>-1.71387464218018</v>
      </c>
      <c r="J47" s="51" t="n">
        <v>2.5026634789785</v>
      </c>
      <c r="K47" s="51" t="n">
        <v>0.239652915175768</v>
      </c>
      <c r="L47" s="19" t="n">
        <f aca="false">E$8 + E$9 * _xlfn.T.INV(_xlfn.NORM.DIST(I47, 0, 1, 1),  E$10)</f>
        <v>-0.0262063047686822</v>
      </c>
      <c r="M47" s="19" t="n">
        <f aca="false">F$8 + F$9 * _xlfn.T.INV(_xlfn.NORM.DIST(J47, 0, 1, 1),  F$10)</f>
        <v>0.0631870894160547</v>
      </c>
      <c r="N47" s="19" t="n">
        <f aca="false">G$8 + G$9 * _xlfn.T.INV(_xlfn.NORM.DIST(K47, 0, 1, 1),  G$10)</f>
        <v>1.37715288402394E-005</v>
      </c>
      <c r="O47" s="52" t="n">
        <f aca="false">$B$3 * (1 + L47)</f>
        <v>4577.7067819129</v>
      </c>
      <c r="P47" s="53" t="n">
        <f aca="false">$B$6+M47</f>
        <v>0.272187089416055</v>
      </c>
      <c r="Q47" s="53" t="n">
        <f aca="false">$B$5+N47</f>
        <v>0.00161377152884024</v>
      </c>
      <c r="R47" s="10" t="n">
        <f aca="false">(LN(O47/$B$4) + ((Q47 - $B$8) + 0.5*P47^2)*$B$7) / (P47 * SQRT($B$7))</f>
        <v>-0.127057020608083</v>
      </c>
      <c r="S47" s="10" t="n">
        <f aca="false">R47 - P47*SQRT($B$7)</f>
        <v>-0.26315056531611</v>
      </c>
      <c r="T47" s="36" t="n">
        <f aca="false">($B$3*EXP(-$B$8*$B$7)*_xlfn.NORM.DIST(R47, 0, 1, 1) - $B$4*EXP(-Q47*$B$7)*_xlfn.NORM.DIST(S47, 0, 1, 1)) * $B$2</f>
        <v>25023.7051584472</v>
      </c>
      <c r="U47" s="37" t="n">
        <f aca="false">$B$17*O47+$B$18</f>
        <v>6416.33709672623</v>
      </c>
      <c r="V47" s="37" t="n">
        <f aca="false">T47-$B$13</f>
        <v>5434.81655801531</v>
      </c>
      <c r="W47" s="37" t="n">
        <f aca="false">U47-$B$19</f>
        <v>6416.33709672623</v>
      </c>
      <c r="X47" s="38" t="n">
        <f aca="false">V47+W47</f>
        <v>11851.1536547415</v>
      </c>
    </row>
    <row r="48" customFormat="false" ht="13.8" hidden="false" customHeight="false" outlineLevel="0" collapsed="false">
      <c r="I48" s="51" t="n">
        <f aca="false" t="array" ref="I48:K48">TRANSPOSE(MMULT($E$20:$G$22, TRANSPOSE(Random!L47:N47)))</f>
        <v>-0.411286709588415</v>
      </c>
      <c r="J48" s="51" t="n">
        <v>1.34160971375894</v>
      </c>
      <c r="K48" s="51" t="n">
        <v>0.457248131680552</v>
      </c>
      <c r="L48" s="19" t="n">
        <f aca="false">E$8 + E$9 * _xlfn.T.INV(_xlfn.NORM.DIST(I48, 0, 1, 1),  E$10)</f>
        <v>-0.00434673750656676</v>
      </c>
      <c r="M48" s="19" t="n">
        <f aca="false">F$8 + F$9 * _xlfn.T.INV(_xlfn.NORM.DIST(J48, 0, 1, 1),  F$10)</f>
        <v>0.0237502483435815</v>
      </c>
      <c r="N48" s="19" t="n">
        <f aca="false">G$8 + G$9 * _xlfn.T.INV(_xlfn.NORM.DIST(K48, 0, 1, 1),  G$10)</f>
        <v>5.88544545311698E-005</v>
      </c>
      <c r="O48" s="52" t="n">
        <f aca="false">$B$3 * (1 + L48)</f>
        <v>4680.46642165538</v>
      </c>
      <c r="P48" s="53" t="n">
        <f aca="false">$B$6+M48</f>
        <v>0.232750248343581</v>
      </c>
      <c r="Q48" s="53" t="n">
        <f aca="false">$B$5+N48</f>
        <v>0.00165885445453117</v>
      </c>
      <c r="R48" s="10" t="n">
        <f aca="false">(LN(O48/$B$4) + ((Q48 - $B$8) + 0.5*P48^2)*$B$7) / (P48 * SQRT($B$7))</f>
        <v>0.0208814930028166</v>
      </c>
      <c r="S48" s="10" t="n">
        <f aca="false">R48 - P48*SQRT($B$7)</f>
        <v>-0.0954936311689742</v>
      </c>
      <c r="T48" s="36" t="n">
        <f aca="false">($B$3*EXP(-$B$8*$B$7)*_xlfn.NORM.DIST(R48, 0, 1, 1) - $B$4*EXP(-Q48*$B$7)*_xlfn.NORM.DIST(S48, 0, 1, 1)) * $B$2</f>
        <v>21800.5778354616</v>
      </c>
      <c r="U48" s="37" t="n">
        <f aca="false">$B$17*O48+$B$18</f>
        <v>1064.2527956267</v>
      </c>
      <c r="V48" s="37" t="n">
        <f aca="false">T48-$B$13</f>
        <v>2211.68923502969</v>
      </c>
      <c r="W48" s="37" t="n">
        <f aca="false">U48-$B$19</f>
        <v>1064.2527956267</v>
      </c>
      <c r="X48" s="38" t="n">
        <f aca="false">V48+W48</f>
        <v>3275.94203065639</v>
      </c>
    </row>
    <row r="49" customFormat="false" ht="13.8" hidden="false" customHeight="false" outlineLevel="0" collapsed="false">
      <c r="I49" s="51" t="n">
        <f aca="false" t="array" ref="I49:K49">TRANSPOSE(MMULT($E$20:$G$22, TRANSPOSE(Random!L48:N48)))</f>
        <v>0.962081473797734</v>
      </c>
      <c r="J49" s="51" t="n">
        <v>-1.15025507685669</v>
      </c>
      <c r="K49" s="51" t="n">
        <v>-1.37847799820112</v>
      </c>
      <c r="L49" s="19" t="n">
        <f aca="false">E$8 + E$9 * _xlfn.T.INV(_xlfn.NORM.DIST(I49, 0, 1, 1),  E$10)</f>
        <v>0.014105883703819</v>
      </c>
      <c r="M49" s="19" t="n">
        <f aca="false">F$8 + F$9 * _xlfn.T.INV(_xlfn.NORM.DIST(J49, 0, 1, 1),  F$10)</f>
        <v>-0.0194668689961948</v>
      </c>
      <c r="N49" s="19" t="n">
        <f aca="false">G$8 + G$9 * _xlfn.T.INV(_xlfn.NORM.DIST(K49, 0, 1, 1),  G$10)</f>
        <v>-0.000353780606576169</v>
      </c>
      <c r="O49" s="52" t="n">
        <f aca="false">$B$3 * (1 + L49)</f>
        <v>4767.21034870328</v>
      </c>
      <c r="P49" s="53" t="n">
        <f aca="false">$B$6+M49</f>
        <v>0.189533131003805</v>
      </c>
      <c r="Q49" s="53" t="n">
        <f aca="false">$B$5+N49</f>
        <v>0.00124621939342383</v>
      </c>
      <c r="R49" s="10" t="n">
        <f aca="false">(LN(O49/$B$4) + ((Q49 - $B$8) + 0.5*P49^2)*$B$7) / (P49 * SQRT($B$7))</f>
        <v>0.19425867377828</v>
      </c>
      <c r="S49" s="10" t="n">
        <f aca="false">R49 - P49*SQRT($B$7)</f>
        <v>0.0994921082763779</v>
      </c>
      <c r="T49" s="36" t="n">
        <f aca="false">($B$3*EXP(-$B$8*$B$7)*_xlfn.NORM.DIST(R49, 0, 1, 1) - $B$4*EXP(-Q49*$B$7)*_xlfn.NORM.DIST(S49, 0, 1, 1)) * $B$2</f>
        <v>17552.8672376064</v>
      </c>
      <c r="U49" s="37" t="n">
        <f aca="false">$B$17*O49+$B$18</f>
        <v>-3453.67672740654</v>
      </c>
      <c r="V49" s="37" t="n">
        <f aca="false">T49-$B$13</f>
        <v>-2036.02136282548</v>
      </c>
      <c r="W49" s="37" t="n">
        <f aca="false">U49-$B$19</f>
        <v>-3453.67672740654</v>
      </c>
      <c r="X49" s="38" t="n">
        <f aca="false">V49+W49</f>
        <v>-5489.69809023201</v>
      </c>
    </row>
    <row r="50" customFormat="false" ht="13.8" hidden="false" customHeight="false" outlineLevel="0" collapsed="false">
      <c r="I50" s="51" t="n">
        <f aca="false" t="array" ref="I50:K50">TRANSPOSE(MMULT($E$20:$G$22, TRANSPOSE(Random!L49:N49)))</f>
        <v>-0.350698568456608</v>
      </c>
      <c r="J50" s="51" t="n">
        <v>1.0440151218623</v>
      </c>
      <c r="K50" s="51" t="n">
        <v>-0.0752529836920219</v>
      </c>
      <c r="L50" s="19" t="n">
        <f aca="false">E$8 + E$9 * _xlfn.T.INV(_xlfn.NORM.DIST(I50, 0, 1, 1),  E$10)</f>
        <v>-0.00354829712525332</v>
      </c>
      <c r="M50" s="19" t="n">
        <f aca="false">F$8 + F$9 * _xlfn.T.INV(_xlfn.NORM.DIST(J50, 0, 1, 1),  F$10)</f>
        <v>0.0175729997474285</v>
      </c>
      <c r="N50" s="19" t="n">
        <f aca="false">G$8 + G$9 * _xlfn.T.INV(_xlfn.NORM.DIST(K50, 0, 1, 1),  G$10)</f>
        <v>-4.99973087111804E-005</v>
      </c>
      <c r="O50" s="52" t="n">
        <f aca="false">$B$3 * (1 + L50)</f>
        <v>4684.2198100439</v>
      </c>
      <c r="P50" s="53" t="n">
        <f aca="false">$B$6+M50</f>
        <v>0.226572999747428</v>
      </c>
      <c r="Q50" s="53" t="n">
        <f aca="false">$B$5+N50</f>
        <v>0.00155000269128882</v>
      </c>
      <c r="R50" s="10" t="n">
        <f aca="false">(LN(O50/$B$4) + ((Q50 - $B$8) + 0.5*P50^2)*$B$7) / (P50 * SQRT($B$7))</f>
        <v>0.0251557682519022</v>
      </c>
      <c r="S50" s="10" t="n">
        <f aca="false">R50 - P50*SQRT($B$7)</f>
        <v>-0.088130731621812</v>
      </c>
      <c r="T50" s="36" t="n">
        <f aca="false">($B$3*EXP(-$B$8*$B$7)*_xlfn.NORM.DIST(R50, 0, 1, 1) - $B$4*EXP(-Q50*$B$7)*_xlfn.NORM.DIST(S50, 0, 1, 1)) * $B$2</f>
        <v>21221.0118972141</v>
      </c>
      <c r="U50" s="37" t="n">
        <f aca="false">$B$17*O50+$B$18</f>
        <v>868.763096359064</v>
      </c>
      <c r="V50" s="37" t="n">
        <f aca="false">T50-$B$13</f>
        <v>1632.12329678222</v>
      </c>
      <c r="W50" s="37" t="n">
        <f aca="false">U50-$B$19</f>
        <v>868.763096359064</v>
      </c>
      <c r="X50" s="38" t="n">
        <f aca="false">V50+W50</f>
        <v>2500.88639314129</v>
      </c>
    </row>
    <row r="51" customFormat="false" ht="13.8" hidden="false" customHeight="false" outlineLevel="0" collapsed="false">
      <c r="I51" s="51" t="n">
        <f aca="false" t="array" ref="I51:K51">TRANSPOSE(MMULT($E$20:$G$22, TRANSPOSE(Random!L50:N50)))</f>
        <v>-0.554375663234933</v>
      </c>
      <c r="J51" s="51" t="n">
        <v>-0.0284725189759356</v>
      </c>
      <c r="K51" s="51" t="n">
        <v>0.230010750892348</v>
      </c>
      <c r="L51" s="19" t="n">
        <f aca="false">E$8 + E$9 * _xlfn.T.INV(_xlfn.NORM.DIST(I51, 0, 1, 1),  E$10)</f>
        <v>-0.00626755953955253</v>
      </c>
      <c r="M51" s="19" t="n">
        <f aca="false">F$8 + F$9 * _xlfn.T.INV(_xlfn.NORM.DIST(J51, 0, 1, 1),  F$10)</f>
        <v>-0.000335060610448129</v>
      </c>
      <c r="N51" s="19" t="n">
        <f aca="false">G$8 + G$9 * _xlfn.T.INV(_xlfn.NORM.DIST(K51, 0, 1, 1),  G$10)</f>
        <v>1.18026851185858E-005</v>
      </c>
      <c r="O51" s="52" t="n">
        <f aca="false">$B$3 * (1 + L51)</f>
        <v>4671.43682936052</v>
      </c>
      <c r="P51" s="53" t="n">
        <f aca="false">$B$6+M51</f>
        <v>0.208664939389552</v>
      </c>
      <c r="Q51" s="53" t="n">
        <f aca="false">$B$5+N51</f>
        <v>0.00161180268511859</v>
      </c>
      <c r="R51" s="10" t="n">
        <f aca="false">(LN(O51/$B$4) + ((Q51 - $B$8) + 0.5*P51^2)*$B$7) / (P51 * SQRT($B$7))</f>
        <v>-0.00806748236188116</v>
      </c>
      <c r="S51" s="10" t="n">
        <f aca="false">R51 - P51*SQRT($B$7)</f>
        <v>-0.112399952056657</v>
      </c>
      <c r="T51" s="36" t="n">
        <f aca="false">($B$3*EXP(-$B$8*$B$7)*_xlfn.NORM.DIST(R51, 0, 1, 1) - $B$4*EXP(-Q51*$B$7)*_xlfn.NORM.DIST(S51, 0, 1, 1)) * $B$2</f>
        <v>19522.7303930397</v>
      </c>
      <c r="U51" s="37" t="n">
        <f aca="false">$B$17*O51+$B$18</f>
        <v>1534.54579478252</v>
      </c>
      <c r="V51" s="37" t="n">
        <f aca="false">T51-$B$13</f>
        <v>-66.1582073922109</v>
      </c>
      <c r="W51" s="37" t="n">
        <f aca="false">U51-$B$19</f>
        <v>1534.54579478252</v>
      </c>
      <c r="X51" s="38" t="n">
        <f aca="false">V51+W51</f>
        <v>1468.38758739031</v>
      </c>
    </row>
    <row r="52" customFormat="false" ht="13.8" hidden="false" customHeight="false" outlineLevel="0" collapsed="false">
      <c r="I52" s="51" t="n">
        <f aca="false" t="array" ref="I52:K52">TRANSPOSE(MMULT($E$20:$G$22, TRANSPOSE(Random!L51:N51)))</f>
        <v>0.117112452828093</v>
      </c>
      <c r="J52" s="51" t="n">
        <v>0.108907902285756</v>
      </c>
      <c r="K52" s="51" t="n">
        <v>-1.55072793820194</v>
      </c>
      <c r="L52" s="19" t="n">
        <f aca="false">E$8 + E$9 * _xlfn.T.INV(_xlfn.NORM.DIST(I52, 0, 1, 1),  E$10)</f>
        <v>0.00247349544943393</v>
      </c>
      <c r="M52" s="19" t="n">
        <f aca="false">F$8 + F$9 * _xlfn.T.INV(_xlfn.NORM.DIST(J52, 0, 1, 1),  F$10)</f>
        <v>0.00179435422183754</v>
      </c>
      <c r="N52" s="19" t="n">
        <f aca="false">G$8 + G$9 * _xlfn.T.INV(_xlfn.NORM.DIST(K52, 0, 1, 1),  G$10)</f>
        <v>-0.000407522877869795</v>
      </c>
      <c r="O52" s="52" t="n">
        <f aca="false">$B$3 * (1 + L52)</f>
        <v>4712.52765475824</v>
      </c>
      <c r="P52" s="53" t="n">
        <f aca="false">$B$6+M52</f>
        <v>0.210794354221838</v>
      </c>
      <c r="Q52" s="53" t="n">
        <f aca="false">$B$5+N52</f>
        <v>0.00119247712213021</v>
      </c>
      <c r="R52" s="10" t="n">
        <f aca="false">(LN(O52/$B$4) + ((Q52 - $B$8) + 0.5*P52^2)*$B$7) / (P52 * SQRT($B$7))</f>
        <v>0.0751713031016475</v>
      </c>
      <c r="S52" s="10" t="n">
        <f aca="false">R52 - P52*SQRT($B$7)</f>
        <v>-0.0302258740092712</v>
      </c>
      <c r="T52" s="36" t="n">
        <f aca="false">($B$3*EXP(-$B$8*$B$7)*_xlfn.NORM.DIST(R52, 0, 1, 1) - $B$4*EXP(-Q52*$B$7)*_xlfn.NORM.DIST(S52, 0, 1, 1)) * $B$2</f>
        <v>19728.5586857821</v>
      </c>
      <c r="U52" s="37" t="n">
        <f aca="false">$B$17*O52+$B$18</f>
        <v>-605.609251318529</v>
      </c>
      <c r="V52" s="37" t="n">
        <f aca="false">T52-$B$13</f>
        <v>139.67008535019</v>
      </c>
      <c r="W52" s="37" t="n">
        <f aca="false">U52-$B$19</f>
        <v>-605.609251318529</v>
      </c>
      <c r="X52" s="38" t="n">
        <f aca="false">V52+W52</f>
        <v>-465.939165968339</v>
      </c>
    </row>
    <row r="53" customFormat="false" ht="13.8" hidden="false" customHeight="false" outlineLevel="0" collapsed="false">
      <c r="I53" s="51" t="n">
        <f aca="false" t="array" ref="I53:K53">TRANSPOSE(MMULT($E$20:$G$22, TRANSPOSE(Random!L52:N52)))</f>
        <v>-0.773850623249474</v>
      </c>
      <c r="J53" s="51" t="n">
        <v>1.59358609893675</v>
      </c>
      <c r="K53" s="51" t="n">
        <v>0.139537152697274</v>
      </c>
      <c r="L53" s="19" t="n">
        <f aca="false">E$8 + E$9 * _xlfn.T.INV(_xlfn.NORM.DIST(I53, 0, 1, 1),  E$10)</f>
        <v>-0.00934437468893761</v>
      </c>
      <c r="M53" s="19" t="n">
        <f aca="false">F$8 + F$9 * _xlfn.T.INV(_xlfn.NORM.DIST(J53, 0, 1, 1),  F$10)</f>
        <v>0.0297991119372516</v>
      </c>
      <c r="N53" s="19" t="n">
        <f aca="false">G$8 + G$9 * _xlfn.T.INV(_xlfn.NORM.DIST(K53, 0, 1, 1),  G$10)</f>
        <v>-6.59360971171857E-006</v>
      </c>
      <c r="O53" s="52" t="n">
        <f aca="false">$B$3 * (1 + L53)</f>
        <v>4656.97302902477</v>
      </c>
      <c r="P53" s="53" t="n">
        <f aca="false">$B$6+M53</f>
        <v>0.238799111937252</v>
      </c>
      <c r="Q53" s="53" t="n">
        <f aca="false">$B$5+N53</f>
        <v>0.00159340639028828</v>
      </c>
      <c r="R53" s="10" t="n">
        <f aca="false">(LN(O53/$B$4) + ((Q53 - $B$8) + 0.5*P53^2)*$B$7) / (P53 * SQRT($B$7))</f>
        <v>-0.0189433591706134</v>
      </c>
      <c r="S53" s="10" t="n">
        <f aca="false">R53 - P53*SQRT($B$7)</f>
        <v>-0.138342915139239</v>
      </c>
      <c r="T53" s="36" t="n">
        <f aca="false">($B$3*EXP(-$B$8*$B$7)*_xlfn.NORM.DIST(R53, 0, 1, 1) - $B$4*EXP(-Q53*$B$7)*_xlfn.NORM.DIST(S53, 0, 1, 1)) * $B$2</f>
        <v>22309.3932260359</v>
      </c>
      <c r="U53" s="37" t="n">
        <f aca="false">$B$17*O53+$B$18</f>
        <v>2287.87150617244</v>
      </c>
      <c r="V53" s="37" t="n">
        <f aca="false">T53-$B$13</f>
        <v>2720.50462560396</v>
      </c>
      <c r="W53" s="37" t="n">
        <f aca="false">U53-$B$19</f>
        <v>2287.87150617244</v>
      </c>
      <c r="X53" s="38" t="n">
        <f aca="false">V53+W53</f>
        <v>5008.3761317764</v>
      </c>
    </row>
    <row r="54" customFormat="false" ht="13.8" hidden="false" customHeight="false" outlineLevel="0" collapsed="false">
      <c r="I54" s="51" t="n">
        <f aca="false" t="array" ref="I54:K54">TRANSPOSE(MMULT($E$20:$G$22, TRANSPOSE(Random!L53:N53)))</f>
        <v>0.683873309797296</v>
      </c>
      <c r="J54" s="51" t="n">
        <v>-0.167037061733705</v>
      </c>
      <c r="K54" s="51" t="n">
        <v>0.591876424751787</v>
      </c>
      <c r="L54" s="19" t="n">
        <f aca="false">E$8 + E$9 * _xlfn.T.INV(_xlfn.NORM.DIST(I54, 0, 1, 1),  E$10)</f>
        <v>0.0100095169562403</v>
      </c>
      <c r="M54" s="19" t="n">
        <f aca="false">F$8 + F$9 * _xlfn.T.INV(_xlfn.NORM.DIST(J54, 0, 1, 1),  F$10)</f>
        <v>-0.00248638152563052</v>
      </c>
      <c r="N54" s="19" t="n">
        <f aca="false">G$8 + G$9 * _xlfn.T.INV(_xlfn.NORM.DIST(K54, 0, 1, 1),  G$10)</f>
        <v>8.76325962475443E-005</v>
      </c>
      <c r="O54" s="52" t="n">
        <f aca="false">$B$3 * (1 + L54)</f>
        <v>4747.95373825959</v>
      </c>
      <c r="P54" s="53" t="n">
        <f aca="false">$B$6+M54</f>
        <v>0.206513618474369</v>
      </c>
      <c r="Q54" s="53" t="n">
        <f aca="false">$B$5+N54</f>
        <v>0.00168763259624754</v>
      </c>
      <c r="R54" s="10" t="n">
        <f aca="false">(LN(O54/$B$4) + ((Q54 - $B$8) + 0.5*P54^2)*$B$7) / (P54 * SQRT($B$7))</f>
        <v>0.148296718897595</v>
      </c>
      <c r="S54" s="10" t="n">
        <f aca="false">R54 - P54*SQRT($B$7)</f>
        <v>0.0450399096604098</v>
      </c>
      <c r="T54" s="36" t="n">
        <f aca="false">($B$3*EXP(-$B$8*$B$7)*_xlfn.NORM.DIST(R54, 0, 1, 1) - $B$4*EXP(-Q54*$B$7)*_xlfn.NORM.DIST(S54, 0, 1, 1)) * $B$2</f>
        <v>19271.2427528839</v>
      </c>
      <c r="U54" s="37" t="n">
        <f aca="false">$B$17*O54+$B$18</f>
        <v>-2450.7245692795</v>
      </c>
      <c r="V54" s="37" t="n">
        <f aca="false">T54-$B$13</f>
        <v>-317.64584754801</v>
      </c>
      <c r="W54" s="37" t="n">
        <f aca="false">U54-$B$19</f>
        <v>-2450.7245692795</v>
      </c>
      <c r="X54" s="38" t="n">
        <f aca="false">V54+W54</f>
        <v>-2768.37041682751</v>
      </c>
    </row>
    <row r="55" customFormat="false" ht="13.8" hidden="false" customHeight="false" outlineLevel="0" collapsed="false">
      <c r="I55" s="51" t="n">
        <f aca="false" t="array" ref="I55:K55">TRANSPOSE(MMULT($E$20:$G$22, TRANSPOSE(Random!L54:N54)))</f>
        <v>-1.18753738717512</v>
      </c>
      <c r="J55" s="51" t="n">
        <v>0.476200621022607</v>
      </c>
      <c r="K55" s="51" t="n">
        <v>1.41504172113658</v>
      </c>
      <c r="L55" s="19" t="n">
        <f aca="false">E$8 + E$9 * _xlfn.T.INV(_xlfn.NORM.DIST(I55, 0, 1, 1),  E$10)</f>
        <v>-0.015813482276311</v>
      </c>
      <c r="M55" s="19" t="n">
        <f aca="false">F$8 + F$9 * _xlfn.T.INV(_xlfn.NORM.DIST(J55, 0, 1, 1),  F$10)</f>
        <v>0.0075993749052992</v>
      </c>
      <c r="N55" s="19" t="n">
        <f aca="false">G$8 + G$9 * _xlfn.T.INV(_xlfn.NORM.DIST(K55, 0, 1, 1),  G$10)</f>
        <v>0.000295148675679891</v>
      </c>
      <c r="O55" s="52" t="n">
        <f aca="false">$B$3 * (1 + L55)</f>
        <v>4626.56240116729</v>
      </c>
      <c r="P55" s="53" t="n">
        <f aca="false">$B$6+M55</f>
        <v>0.216599374905299</v>
      </c>
      <c r="Q55" s="53" t="n">
        <f aca="false">$B$5+N55</f>
        <v>0.00189514867567989</v>
      </c>
      <c r="R55" s="10" t="n">
        <f aca="false">(LN(O55/$B$4) + ((Q55 - $B$8) + 0.5*P55^2)*$B$7) / (P55 * SQRT($B$7))</f>
        <v>-0.0923516149979088</v>
      </c>
      <c r="S55" s="10" t="n">
        <f aca="false">R55 - P55*SQRT($B$7)</f>
        <v>-0.200651302450558</v>
      </c>
      <c r="T55" s="36" t="n">
        <f aca="false">($B$3*EXP(-$B$8*$B$7)*_xlfn.NORM.DIST(R55, 0, 1, 1) - $B$4*EXP(-Q55*$B$7)*_xlfn.NORM.DIST(S55, 0, 1, 1)) * $B$2</f>
        <v>20098.5783368771</v>
      </c>
      <c r="U55" s="37" t="n">
        <f aca="false">$B$17*O55+$B$18</f>
        <v>3871.76421298331</v>
      </c>
      <c r="V55" s="37" t="n">
        <f aca="false">T55-$B$13</f>
        <v>509.68973644526</v>
      </c>
      <c r="W55" s="37" t="n">
        <f aca="false">U55-$B$19</f>
        <v>3871.76421298331</v>
      </c>
      <c r="X55" s="38" t="n">
        <f aca="false">V55+W55</f>
        <v>4381.45394942857</v>
      </c>
    </row>
    <row r="56" customFormat="false" ht="13.8" hidden="false" customHeight="false" outlineLevel="0" collapsed="false">
      <c r="I56" s="51" t="n">
        <f aca="false" t="array" ref="I56:K56">TRANSPOSE(MMULT($E$20:$G$22, TRANSPOSE(Random!L55:N55)))</f>
        <v>-0.201725120998978</v>
      </c>
      <c r="J56" s="51" t="n">
        <v>1.81736069691677</v>
      </c>
      <c r="K56" s="51" t="n">
        <v>1.86787632690595</v>
      </c>
      <c r="L56" s="19" t="n">
        <f aca="false">E$8 + E$9 * _xlfn.T.INV(_xlfn.NORM.DIST(I56, 0, 1, 1),  E$10)</f>
        <v>-0.00161223353197115</v>
      </c>
      <c r="M56" s="19" t="n">
        <f aca="false">F$8 + F$9 * _xlfn.T.INV(_xlfn.NORM.DIST(J56, 0, 1, 1),  F$10)</f>
        <v>0.0360276026182824</v>
      </c>
      <c r="N56" s="19" t="n">
        <f aca="false">G$8 + G$9 * _xlfn.T.INV(_xlfn.NORM.DIST(K56, 0, 1, 1),  G$10)</f>
        <v>0.00045345006207585</v>
      </c>
      <c r="O56" s="52" t="n">
        <f aca="false">$B$3 * (1 + L56)</f>
        <v>4693.32105138956</v>
      </c>
      <c r="P56" s="53" t="n">
        <f aca="false">$B$6+M56</f>
        <v>0.245027602618282</v>
      </c>
      <c r="Q56" s="53" t="n">
        <f aca="false">$B$5+N56</f>
        <v>0.00205345006207585</v>
      </c>
      <c r="R56" s="10" t="n">
        <f aca="false">(LN(O56/$B$4) + ((Q56 - $B$8) + 0.5*P56^2)*$B$7) / (P56 * SQRT($B$7))</f>
        <v>0.0490119776541806</v>
      </c>
      <c r="S56" s="10" t="n">
        <f aca="false">R56 - P56*SQRT($B$7)</f>
        <v>-0.0735018236549606</v>
      </c>
      <c r="T56" s="36" t="n">
        <f aca="false">($B$3*EXP(-$B$8*$B$7)*_xlfn.NORM.DIST(R56, 0, 1, 1) - $B$4*EXP(-Q56*$B$7)*_xlfn.NORM.DIST(S56, 0, 1, 1)) * $B$2</f>
        <v>22985.0906565157</v>
      </c>
      <c r="U56" s="37" t="n">
        <f aca="false">$B$17*O56+$B$18</f>
        <v>394.738362049975</v>
      </c>
      <c r="V56" s="37" t="n">
        <f aca="false">T56-$B$13</f>
        <v>3396.2020560838</v>
      </c>
      <c r="W56" s="37" t="n">
        <f aca="false">U56-$B$19</f>
        <v>394.738362049975</v>
      </c>
      <c r="X56" s="38" t="n">
        <f aca="false">V56+W56</f>
        <v>3790.94041813378</v>
      </c>
    </row>
    <row r="57" customFormat="false" ht="13.8" hidden="false" customHeight="false" outlineLevel="0" collapsed="false">
      <c r="I57" s="51" t="n">
        <f aca="false" t="array" ref="I57:K57">TRANSPOSE(MMULT($E$20:$G$22, TRANSPOSE(Random!L56:N56)))</f>
        <v>-0.714833463217049</v>
      </c>
      <c r="J57" s="51" t="n">
        <v>0.429340836149733</v>
      </c>
      <c r="K57" s="51" t="n">
        <v>0.541749188005605</v>
      </c>
      <c r="L57" s="19" t="n">
        <f aca="false">E$8 + E$9 * _xlfn.T.INV(_xlfn.NORM.DIST(I57, 0, 1, 1),  E$10)</f>
        <v>-0.00849836589319552</v>
      </c>
      <c r="M57" s="19" t="n">
        <f aca="false">F$8 + F$9 * _xlfn.T.INV(_xlfn.NORM.DIST(J57, 0, 1, 1),  F$10)</f>
        <v>0.00684204456088839</v>
      </c>
      <c r="N57" s="19" t="n">
        <f aca="false">G$8 + G$9 * _xlfn.T.INV(_xlfn.NORM.DIST(K57, 0, 1, 1),  G$10)</f>
        <v>7.68183197236266E-005</v>
      </c>
      <c r="O57" s="52" t="n">
        <f aca="false">$B$3 * (1 + L57)</f>
        <v>4660.95003177268</v>
      </c>
      <c r="P57" s="53" t="n">
        <f aca="false">$B$6+M57</f>
        <v>0.215842044560888</v>
      </c>
      <c r="Q57" s="53" t="n">
        <f aca="false">$B$5+N57</f>
        <v>0.00167681831972363</v>
      </c>
      <c r="R57" s="10" t="n">
        <f aca="false">(LN(O57/$B$4) + ((Q57 - $B$8) + 0.5*P57^2)*$B$7) / (P57 * SQRT($B$7))</f>
        <v>-0.0249442114799591</v>
      </c>
      <c r="S57" s="10" t="n">
        <f aca="false">R57 - P57*SQRT($B$7)</f>
        <v>-0.132865233760403</v>
      </c>
      <c r="T57" s="36" t="n">
        <f aca="false">($B$3*EXP(-$B$8*$B$7)*_xlfn.NORM.DIST(R57, 0, 1, 1) - $B$4*EXP(-Q57*$B$7)*_xlfn.NORM.DIST(S57, 0, 1, 1)) * $B$2</f>
        <v>20170.7802583381</v>
      </c>
      <c r="U57" s="37" t="n">
        <f aca="false">$B$17*O57+$B$18</f>
        <v>2080.73518274989</v>
      </c>
      <c r="V57" s="37" t="n">
        <f aca="false">T57-$B$13</f>
        <v>581.891657906181</v>
      </c>
      <c r="W57" s="37" t="n">
        <f aca="false">U57-$B$19</f>
        <v>2080.73518274989</v>
      </c>
      <c r="X57" s="38" t="n">
        <f aca="false">V57+W57</f>
        <v>2662.62684065607</v>
      </c>
    </row>
    <row r="58" customFormat="false" ht="13.8" hidden="false" customHeight="false" outlineLevel="0" collapsed="false">
      <c r="I58" s="51" t="n">
        <f aca="false" t="array" ref="I58:K58">TRANSPOSE(MMULT($E$20:$G$22, TRANSPOSE(Random!L57:N57)))</f>
        <v>-0.291349546059523</v>
      </c>
      <c r="J58" s="51" t="n">
        <v>-0.165662993874489</v>
      </c>
      <c r="K58" s="51" t="n">
        <v>1.48197714406568</v>
      </c>
      <c r="L58" s="19" t="n">
        <f aca="false">E$8 + E$9 * _xlfn.T.INV(_xlfn.NORM.DIST(I58, 0, 1, 1),  E$10)</f>
        <v>-0.00277296800829121</v>
      </c>
      <c r="M58" s="19" t="n">
        <f aca="false">F$8 + F$9 * _xlfn.T.INV(_xlfn.NORM.DIST(J58, 0, 1, 1),  F$10)</f>
        <v>-0.00246497493684466</v>
      </c>
      <c r="N58" s="19" t="n">
        <f aca="false">G$8 + G$9 * _xlfn.T.INV(_xlfn.NORM.DIST(K58, 0, 1, 1),  G$10)</f>
        <v>0.000315824540852893</v>
      </c>
      <c r="O58" s="52" t="n">
        <f aca="false">$B$3 * (1 + L58)</f>
        <v>4687.86455468982</v>
      </c>
      <c r="P58" s="53" t="n">
        <f aca="false">$B$6+M58</f>
        <v>0.206535025063155</v>
      </c>
      <c r="Q58" s="53" t="n">
        <f aca="false">$B$5+N58</f>
        <v>0.00191582454085289</v>
      </c>
      <c r="R58" s="10" t="n">
        <f aca="false">(LN(O58/$B$4) + ((Q58 - $B$8) + 0.5*P58^2)*$B$7) / (P58 * SQRT($B$7))</f>
        <v>0.0255087571737762</v>
      </c>
      <c r="S58" s="10" t="n">
        <f aca="false">R58 - P58*SQRT($B$7)</f>
        <v>-0.0777587553578014</v>
      </c>
      <c r="T58" s="36" t="n">
        <f aca="false">($B$3*EXP(-$B$8*$B$7)*_xlfn.NORM.DIST(R58, 0, 1, 1) - $B$4*EXP(-Q58*$B$7)*_xlfn.NORM.DIST(S58, 0, 1, 1)) * $B$2</f>
        <v>19368.8692252002</v>
      </c>
      <c r="U58" s="37" t="n">
        <f aca="false">$B$17*O58+$B$18</f>
        <v>678.931946212309</v>
      </c>
      <c r="V58" s="37" t="n">
        <f aca="false">T58-$B$13</f>
        <v>-220.019375231732</v>
      </c>
      <c r="W58" s="37" t="n">
        <f aca="false">U58-$B$19</f>
        <v>678.931946212309</v>
      </c>
      <c r="X58" s="38" t="n">
        <f aca="false">V58+W58</f>
        <v>458.912570980578</v>
      </c>
    </row>
    <row r="59" customFormat="false" ht="13.8" hidden="false" customHeight="false" outlineLevel="0" collapsed="false">
      <c r="I59" s="51" t="n">
        <f aca="false" t="array" ref="I59:K59">TRANSPOSE(MMULT($E$20:$G$22, TRANSPOSE(Random!L58:N58)))</f>
        <v>-0.550738823112564</v>
      </c>
      <c r="J59" s="51" t="n">
        <v>0.187756746449966</v>
      </c>
      <c r="K59" s="51" t="n">
        <v>-0.146593395961854</v>
      </c>
      <c r="L59" s="19" t="n">
        <f aca="false">E$8 + E$9 * _xlfn.T.INV(_xlfn.NORM.DIST(I59, 0, 1, 1),  E$10)</f>
        <v>-0.00621802568357708</v>
      </c>
      <c r="M59" s="19" t="n">
        <f aca="false">F$8 + F$9 * _xlfn.T.INV(_xlfn.NORM.DIST(J59, 0, 1, 1),  F$10)</f>
        <v>0.00302142978811949</v>
      </c>
      <c r="N59" s="19" t="n">
        <f aca="false">G$8 + G$9 * _xlfn.T.INV(_xlfn.NORM.DIST(K59, 0, 1, 1),  G$10)</f>
        <v>-6.44368961319192E-005</v>
      </c>
      <c r="O59" s="52" t="n">
        <f aca="false">$B$3 * (1 + L59)</f>
        <v>4671.66968306407</v>
      </c>
      <c r="P59" s="53" t="n">
        <f aca="false">$B$6+M59</f>
        <v>0.212021429788119</v>
      </c>
      <c r="Q59" s="53" t="n">
        <f aca="false">$B$5+N59</f>
        <v>0.00153556310386808</v>
      </c>
      <c r="R59" s="10" t="n">
        <f aca="false">(LN(O59/$B$4) + ((Q59 - $B$8) + 0.5*P59^2)*$B$7) / (P59 * SQRT($B$7))</f>
        <v>-0.0059844092830843</v>
      </c>
      <c r="S59" s="10" t="n">
        <f aca="false">R59 - P59*SQRT($B$7)</f>
        <v>-0.111995124177144</v>
      </c>
      <c r="T59" s="36" t="n">
        <f aca="false">($B$3*EXP(-$B$8*$B$7)*_xlfn.NORM.DIST(R59, 0, 1, 1) - $B$4*EXP(-Q59*$B$7)*_xlfn.NORM.DIST(S59, 0, 1, 1)) * $B$2</f>
        <v>19833.8528394041</v>
      </c>
      <c r="U59" s="37" t="n">
        <f aca="false">$B$17*O59+$B$18</f>
        <v>1522.41795301146</v>
      </c>
      <c r="V59" s="37" t="n">
        <f aca="false">T59-$B$13</f>
        <v>244.964238972214</v>
      </c>
      <c r="W59" s="37" t="n">
        <f aca="false">U59-$B$19</f>
        <v>1522.41795301146</v>
      </c>
      <c r="X59" s="38" t="n">
        <f aca="false">V59+W59</f>
        <v>1767.38219198368</v>
      </c>
    </row>
    <row r="60" customFormat="false" ht="13.8" hidden="false" customHeight="false" outlineLevel="0" collapsed="false">
      <c r="I60" s="51" t="n">
        <f aca="false" t="array" ref="I60:K60">TRANSPOSE(MMULT($E$20:$G$22, TRANSPOSE(Random!L59:N59)))</f>
        <v>1.14304615794811</v>
      </c>
      <c r="J60" s="51" t="n">
        <v>-1.31825494194183</v>
      </c>
      <c r="K60" s="51" t="n">
        <v>-0.716671539633917</v>
      </c>
      <c r="L60" s="19" t="n">
        <f aca="false">E$8 + E$9 * _xlfn.T.INV(_xlfn.NORM.DIST(I60, 0, 1, 1),  E$10)</f>
        <v>0.0170117082306202</v>
      </c>
      <c r="M60" s="19" t="n">
        <f aca="false">F$8 + F$9 * _xlfn.T.INV(_xlfn.NORM.DIST(J60, 0, 1, 1),  F$10)</f>
        <v>-0.02301985078483</v>
      </c>
      <c r="N60" s="19" t="n">
        <f aca="false">G$8 + G$9 * _xlfn.T.INV(_xlfn.NORM.DIST(K60, 0, 1, 1),  G$10)</f>
        <v>-0.000184760476819755</v>
      </c>
      <c r="O60" s="52" t="n">
        <f aca="false">$B$3 * (1 + L60)</f>
        <v>4780.87033922132</v>
      </c>
      <c r="P60" s="53" t="n">
        <f aca="false">$B$6+M60</f>
        <v>0.18598014921517</v>
      </c>
      <c r="Q60" s="53" t="n">
        <f aca="false">$B$5+N60</f>
        <v>0.00141523952318024</v>
      </c>
      <c r="R60" s="10" t="n">
        <f aca="false">(LN(O60/$B$4) + ((Q60 - $B$8) + 0.5*P60^2)*$B$7) / (P60 * SQRT($B$7))</f>
        <v>0.227400789554845</v>
      </c>
      <c r="S60" s="10" t="n">
        <f aca="false">R60 - P60*SQRT($B$7)</f>
        <v>0.13441071494726</v>
      </c>
      <c r="T60" s="36" t="n">
        <f aca="false">($B$3*EXP(-$B$8*$B$7)*_xlfn.NORM.DIST(R60, 0, 1, 1) - $B$4*EXP(-Q60*$B$7)*_xlfn.NORM.DIST(S60, 0, 1, 1)) * $B$2</f>
        <v>17138.2057578996</v>
      </c>
      <c r="U60" s="37" t="n">
        <f aca="false">$B$17*O60+$B$18</f>
        <v>-4165.13718978246</v>
      </c>
      <c r="V60" s="37" t="n">
        <f aca="false">T60-$B$13</f>
        <v>-2450.68284253234</v>
      </c>
      <c r="W60" s="37" t="n">
        <f aca="false">U60-$B$19</f>
        <v>-4165.13718978246</v>
      </c>
      <c r="X60" s="38" t="n">
        <f aca="false">V60+W60</f>
        <v>-6615.8200323148</v>
      </c>
    </row>
    <row r="61" customFormat="false" ht="13.8" hidden="false" customHeight="false" outlineLevel="0" collapsed="false">
      <c r="I61" s="51" t="n">
        <f aca="false" t="array" ref="I61:K61">TRANSPOSE(MMULT($E$20:$G$22, TRANSPOSE(Random!L60:N60)))</f>
        <v>-0.489997599825085</v>
      </c>
      <c r="J61" s="51" t="n">
        <v>0.956874065166393</v>
      </c>
      <c r="K61" s="51" t="n">
        <v>-1.1633490134793</v>
      </c>
      <c r="L61" s="19" t="n">
        <f aca="false">E$8 + E$9 * _xlfn.T.INV(_xlfn.NORM.DIST(I61, 0, 1, 1),  E$10)</f>
        <v>-0.00539653776983651</v>
      </c>
      <c r="M61" s="19" t="n">
        <f aca="false">F$8 + F$9 * _xlfn.T.INV(_xlfn.NORM.DIST(J61, 0, 1, 1),  F$10)</f>
        <v>0.0159153385379278</v>
      </c>
      <c r="N61" s="19" t="n">
        <f aca="false">G$8 + G$9 * _xlfn.T.INV(_xlfn.NORM.DIST(K61, 0, 1, 1),  G$10)</f>
        <v>-0.000293356319794374</v>
      </c>
      <c r="O61" s="52" t="n">
        <f aca="false">$B$3 * (1 + L61)</f>
        <v>4675.53141559778</v>
      </c>
      <c r="P61" s="53" t="n">
        <f aca="false">$B$6+M61</f>
        <v>0.224915338537928</v>
      </c>
      <c r="Q61" s="53" t="n">
        <f aca="false">$B$5+N61</f>
        <v>0.00130664368020563</v>
      </c>
      <c r="R61" s="10" t="n">
        <f aca="false">(LN(O61/$B$4) + ((Q61 - $B$8) + 0.5*P61^2)*$B$7) / (P61 * SQRT($B$7))</f>
        <v>0.00745945504974293</v>
      </c>
      <c r="S61" s="10" t="n">
        <f aca="false">R61 - P61*SQRT($B$7)</f>
        <v>-0.104998214219221</v>
      </c>
      <c r="T61" s="36" t="n">
        <f aca="false">($B$3*EXP(-$B$8*$B$7)*_xlfn.NORM.DIST(R61, 0, 1, 1) - $B$4*EXP(-Q61*$B$7)*_xlfn.NORM.DIST(S61, 0, 1, 1)) * $B$2</f>
        <v>21038.2420024828</v>
      </c>
      <c r="U61" s="37" t="n">
        <f aca="false">$B$17*O61+$B$18</f>
        <v>1321.2853087119</v>
      </c>
      <c r="V61" s="37" t="n">
        <f aca="false">T61-$B$13</f>
        <v>1449.35340205088</v>
      </c>
      <c r="W61" s="37" t="n">
        <f aca="false">U61-$B$19</f>
        <v>1321.2853087119</v>
      </c>
      <c r="X61" s="38" t="n">
        <f aca="false">V61+W61</f>
        <v>2770.63871076278</v>
      </c>
    </row>
    <row r="62" customFormat="false" ht="13.8" hidden="false" customHeight="false" outlineLevel="0" collapsed="false">
      <c r="I62" s="51" t="n">
        <f aca="false" t="array" ref="I62:K62">TRANSPOSE(MMULT($E$20:$G$22, TRANSPOSE(Random!L61:N61)))</f>
        <v>-1.66749761522667</v>
      </c>
      <c r="J62" s="51" t="n">
        <v>2.10570305868441</v>
      </c>
      <c r="K62" s="51" t="n">
        <v>-0.294231539880447</v>
      </c>
      <c r="L62" s="19" t="n">
        <f aca="false">E$8 + E$9 * _xlfn.T.INV(_xlfn.NORM.DIST(I62, 0, 1, 1),  E$10)</f>
        <v>-0.0251527128065105</v>
      </c>
      <c r="M62" s="19" t="n">
        <f aca="false">F$8 + F$9 * _xlfn.T.INV(_xlfn.NORM.DIST(J62, 0, 1, 1),  F$10)</f>
        <v>0.0456603815070133</v>
      </c>
      <c r="N62" s="19" t="n">
        <f aca="false">G$8 + G$9 * _xlfn.T.INV(_xlfn.NORM.DIST(K62, 0, 1, 1),  G$10)</f>
        <v>-9.45538106953118E-005</v>
      </c>
      <c r="O62" s="52" t="n">
        <f aca="false">$B$3 * (1 + L62)</f>
        <v>4582.65961236787</v>
      </c>
      <c r="P62" s="53" t="n">
        <f aca="false">$B$6+M62</f>
        <v>0.254660381507013</v>
      </c>
      <c r="Q62" s="53" t="n">
        <f aca="false">$B$5+N62</f>
        <v>0.00150544618930469</v>
      </c>
      <c r="R62" s="10" t="n">
        <f aca="false">(LN(O62/$B$4) + ((Q62 - $B$8) + 0.5*P62^2)*$B$7) / (P62 * SQRT($B$7))</f>
        <v>-0.136586605128038</v>
      </c>
      <c r="S62" s="10" t="n">
        <f aca="false">R62 - P62*SQRT($B$7)</f>
        <v>-0.263916795881545</v>
      </c>
      <c r="T62" s="36" t="n">
        <f aca="false">($B$3*EXP(-$B$8*$B$7)*_xlfn.NORM.DIST(R62, 0, 1, 1) - $B$4*EXP(-Q62*$B$7)*_xlfn.NORM.DIST(S62, 0, 1, 1)) * $B$2</f>
        <v>23385.7584429872</v>
      </c>
      <c r="U62" s="37" t="n">
        <f aca="false">$B$17*O62+$B$18</f>
        <v>6158.37622618894</v>
      </c>
      <c r="V62" s="37" t="n">
        <f aca="false">T62-$B$13</f>
        <v>3796.86984255534</v>
      </c>
      <c r="W62" s="37" t="n">
        <f aca="false">U62-$B$19</f>
        <v>6158.37622618894</v>
      </c>
      <c r="X62" s="38" t="n">
        <f aca="false">V62+W62</f>
        <v>9955.24606874427</v>
      </c>
    </row>
    <row r="63" customFormat="false" ht="13.8" hidden="false" customHeight="false" outlineLevel="0" collapsed="false">
      <c r="I63" s="51" t="n">
        <f aca="false" t="array" ref="I63:K63">TRANSPOSE(MMULT($E$20:$G$22, TRANSPOSE(Random!L62:N62)))</f>
        <v>-0.863917444735808</v>
      </c>
      <c r="J63" s="51" t="n">
        <v>1.04407984552153</v>
      </c>
      <c r="K63" s="51" t="n">
        <v>-1.73591303836657</v>
      </c>
      <c r="L63" s="19" t="n">
        <f aca="false">E$8 + E$9 * _xlfn.T.INV(_xlfn.NORM.DIST(I63, 0, 1, 1),  E$10)</f>
        <v>-0.0106667605670181</v>
      </c>
      <c r="M63" s="19" t="n">
        <f aca="false">F$8 + F$9 * _xlfn.T.INV(_xlfn.NORM.DIST(J63, 0, 1, 1),  F$10)</f>
        <v>0.0175742531943962</v>
      </c>
      <c r="N63" s="19" t="n">
        <f aca="false">G$8 + G$9 * _xlfn.T.INV(_xlfn.NORM.DIST(K63, 0, 1, 1),  G$10)</f>
        <v>-0.000471987626681668</v>
      </c>
      <c r="O63" s="52" t="n">
        <f aca="false">$B$3 * (1 + L63)</f>
        <v>4650.7566252505</v>
      </c>
      <c r="P63" s="53" t="n">
        <f aca="false">$B$6+M63</f>
        <v>0.226574253194396</v>
      </c>
      <c r="Q63" s="53" t="n">
        <f aca="false">$B$5+N63</f>
        <v>0.00112801237331833</v>
      </c>
      <c r="R63" s="10" t="n">
        <f aca="false">(LN(O63/$B$4) + ((Q63 - $B$8) + 0.5*P63^2)*$B$7) / (P63 * SQRT($B$7))</f>
        <v>-0.0390606487161926</v>
      </c>
      <c r="S63" s="10" t="n">
        <f aca="false">R63 - P63*SQRT($B$7)</f>
        <v>-0.152347775313391</v>
      </c>
      <c r="T63" s="36" t="n">
        <f aca="false">($B$3*EXP(-$B$8*$B$7)*_xlfn.NORM.DIST(R63, 0, 1, 1) - $B$4*EXP(-Q63*$B$7)*_xlfn.NORM.DIST(S63, 0, 1, 1)) * $B$2</f>
        <v>21113.0756114746</v>
      </c>
      <c r="U63" s="37" t="n">
        <f aca="false">$B$17*O63+$B$18</f>
        <v>2611.64372971217</v>
      </c>
      <c r="V63" s="37" t="n">
        <f aca="false">T63-$B$13</f>
        <v>1524.1870110427</v>
      </c>
      <c r="W63" s="37" t="n">
        <f aca="false">U63-$B$19</f>
        <v>2611.64372971217</v>
      </c>
      <c r="X63" s="38" t="n">
        <f aca="false">V63+W63</f>
        <v>4135.83074075488</v>
      </c>
    </row>
    <row r="64" customFormat="false" ht="13.8" hidden="false" customHeight="false" outlineLevel="0" collapsed="false">
      <c r="I64" s="51" t="n">
        <f aca="false" t="array" ref="I64:K64">TRANSPOSE(MMULT($E$20:$G$22, TRANSPOSE(Random!L63:N63)))</f>
        <v>0.564579638354566</v>
      </c>
      <c r="J64" s="51" t="n">
        <v>0.0908010428961932</v>
      </c>
      <c r="K64" s="51" t="n">
        <v>0.180678871182008</v>
      </c>
      <c r="L64" s="19" t="n">
        <f aca="false">E$8 + E$9 * _xlfn.T.INV(_xlfn.NORM.DIST(I64, 0, 1, 1),  E$10)</f>
        <v>0.00835582971624433</v>
      </c>
      <c r="M64" s="19" t="n">
        <f aca="false">F$8 + F$9 * _xlfn.T.INV(_xlfn.NORM.DIST(J64, 0, 1, 1),  F$10)</f>
        <v>0.00151329912819676</v>
      </c>
      <c r="N64" s="19" t="n">
        <f aca="false">G$8 + G$9 * _xlfn.T.INV(_xlfn.NORM.DIST(K64, 0, 1, 1),  G$10)</f>
        <v>1.75618924884731E-006</v>
      </c>
      <c r="O64" s="52" t="n">
        <f aca="false">$B$3 * (1 + L64)</f>
        <v>4740.17991991309</v>
      </c>
      <c r="P64" s="53" t="n">
        <f aca="false">$B$6+M64</f>
        <v>0.210513299128197</v>
      </c>
      <c r="Q64" s="53" t="n">
        <f aca="false">$B$5+N64</f>
        <v>0.00160175618924885</v>
      </c>
      <c r="R64" s="10" t="n">
        <f aca="false">(LN(O64/$B$4) + ((Q64 - $B$8) + 0.5*P64^2)*$B$7) / (P64 * SQRT($B$7))</f>
        <v>0.131687957688719</v>
      </c>
      <c r="S64" s="10" t="n">
        <f aca="false">R64 - P64*SQRT($B$7)</f>
        <v>0.0264313081246203</v>
      </c>
      <c r="T64" s="36" t="n">
        <f aca="false">($B$3*EXP(-$B$8*$B$7)*_xlfn.NORM.DIST(R64, 0, 1, 1) - $B$4*EXP(-Q64*$B$7)*_xlfn.NORM.DIST(S64, 0, 1, 1)) * $B$2</f>
        <v>19669.190812333</v>
      </c>
      <c r="U64" s="37" t="n">
        <f aca="false">$B$17*O64+$B$18</f>
        <v>-2045.83670439245</v>
      </c>
      <c r="V64" s="37" t="n">
        <f aca="false">T64-$B$13</f>
        <v>80.3022119010639</v>
      </c>
      <c r="W64" s="37" t="n">
        <f aca="false">U64-$B$19</f>
        <v>-2045.83670439245</v>
      </c>
      <c r="X64" s="38" t="n">
        <f aca="false">V64+W64</f>
        <v>-1965.53449249139</v>
      </c>
    </row>
    <row r="65" customFormat="false" ht="13.8" hidden="false" customHeight="false" outlineLevel="0" collapsed="false">
      <c r="I65" s="51" t="n">
        <f aca="false" t="array" ref="I65:K65">TRANSPOSE(MMULT($E$20:$G$22, TRANSPOSE(Random!L64:N64)))</f>
        <v>-0.86975928337083</v>
      </c>
      <c r="J65" s="51" t="n">
        <v>0.625551695762809</v>
      </c>
      <c r="K65" s="51" t="n">
        <v>-0.659587019544034</v>
      </c>
      <c r="L65" s="19" t="n">
        <f aca="false">E$8 + E$9 * _xlfn.T.INV(_xlfn.NORM.DIST(I65, 0, 1, 1),  E$10)</f>
        <v>-0.0107539442881101</v>
      </c>
      <c r="M65" s="19" t="n">
        <f aca="false">F$8 + F$9 * _xlfn.T.INV(_xlfn.NORM.DIST(J65, 0, 1, 1),  F$10)</f>
        <v>0.0100635867251698</v>
      </c>
      <c r="N65" s="19" t="n">
        <f aca="false">G$8 + G$9 * _xlfn.T.INV(_xlfn.NORM.DIST(K65, 0, 1, 1),  G$10)</f>
        <v>-0.000172053558076299</v>
      </c>
      <c r="O65" s="52" t="n">
        <f aca="false">$B$3 * (1 + L65)</f>
        <v>4650.34678329602</v>
      </c>
      <c r="P65" s="53" t="n">
        <f aca="false">$B$6+M65</f>
        <v>0.21906358672517</v>
      </c>
      <c r="Q65" s="53" t="n">
        <f aca="false">$B$5+N65</f>
        <v>0.0014279464419237</v>
      </c>
      <c r="R65" s="10" t="n">
        <f aca="false">(LN(O65/$B$4) + ((Q65 - $B$8) + 0.5*P65^2)*$B$7) / (P65 * SQRT($B$7))</f>
        <v>-0.0443395678673379</v>
      </c>
      <c r="S65" s="10" t="n">
        <f aca="false">R65 - P65*SQRT($B$7)</f>
        <v>-0.153871361229923</v>
      </c>
      <c r="T65" s="36" t="n">
        <f aca="false">($B$3*EXP(-$B$8*$B$7)*_xlfn.NORM.DIST(R65, 0, 1, 1) - $B$4*EXP(-Q65*$B$7)*_xlfn.NORM.DIST(S65, 0, 1, 1)) * $B$2</f>
        <v>20421.840720819</v>
      </c>
      <c r="U65" s="37" t="n">
        <f aca="false">$B$17*O65+$B$18</f>
        <v>2632.98974353637</v>
      </c>
      <c r="V65" s="37" t="n">
        <f aca="false">T65-$B$13</f>
        <v>832.952120387108</v>
      </c>
      <c r="W65" s="37" t="n">
        <f aca="false">U65-$B$19</f>
        <v>2632.98974353637</v>
      </c>
      <c r="X65" s="38" t="n">
        <f aca="false">V65+W65</f>
        <v>3465.94186392348</v>
      </c>
    </row>
    <row r="66" customFormat="false" ht="13.8" hidden="false" customHeight="false" outlineLevel="0" collapsed="false">
      <c r="I66" s="51" t="n">
        <f aca="false" t="array" ref="I66:K66">TRANSPOSE(MMULT($E$20:$G$22, TRANSPOSE(Random!L65:N65)))</f>
        <v>1.58969262799387</v>
      </c>
      <c r="J66" s="51" t="n">
        <v>-1.92319764995845</v>
      </c>
      <c r="K66" s="51" t="n">
        <v>1.02613813464211</v>
      </c>
      <c r="L66" s="19" t="n">
        <f aca="false">E$8 + E$9 * _xlfn.T.INV(_xlfn.NORM.DIST(I66, 0, 1, 1),  E$10)</f>
        <v>0.0254037675095347</v>
      </c>
      <c r="M66" s="19" t="n">
        <f aca="false">F$8 + F$9 * _xlfn.T.INV(_xlfn.NORM.DIST(J66, 0, 1, 1),  F$10)</f>
        <v>-0.039113296182762</v>
      </c>
      <c r="N66" s="19" t="n">
        <f aca="false">G$8 + G$9 * _xlfn.T.INV(_xlfn.NORM.DIST(K66, 0, 1, 1),  G$10)</f>
        <v>0.000188342238169666</v>
      </c>
      <c r="O66" s="52" t="n">
        <f aca="false">$B$3 * (1 + L66)</f>
        <v>4820.32057068557</v>
      </c>
      <c r="P66" s="53" t="n">
        <f aca="false">$B$6+M66</f>
        <v>0.169886703817238</v>
      </c>
      <c r="Q66" s="53" t="n">
        <f aca="false">$B$5+N66</f>
        <v>0.00178834223816967</v>
      </c>
      <c r="R66" s="10" t="n">
        <f aca="false">(LN(O66/$B$4) + ((Q66 - $B$8) + 0.5*P66^2)*$B$7) / (P66 * SQRT($B$7))</f>
        <v>0.338357575683389</v>
      </c>
      <c r="S66" s="10" t="n">
        <f aca="false">R66 - P66*SQRT($B$7)</f>
        <v>0.25341422377477</v>
      </c>
      <c r="T66" s="36" t="n">
        <f aca="false">($B$3*EXP(-$B$8*$B$7)*_xlfn.NORM.DIST(R66, 0, 1, 1) - $B$4*EXP(-Q66*$B$7)*_xlfn.NORM.DIST(S66, 0, 1, 1)) * $B$2</f>
        <v>15256.9826651355</v>
      </c>
      <c r="U66" s="37" t="n">
        <f aca="false">$B$17*O66+$B$18</f>
        <v>-6219.84432016639</v>
      </c>
      <c r="V66" s="37" t="n">
        <f aca="false">T66-$B$13</f>
        <v>-4331.90593529644</v>
      </c>
      <c r="W66" s="37" t="n">
        <f aca="false">U66-$B$19</f>
        <v>-6219.84432016639</v>
      </c>
      <c r="X66" s="38" t="n">
        <f aca="false">V66+W66</f>
        <v>-10551.7502554628</v>
      </c>
    </row>
    <row r="67" customFormat="false" ht="13.8" hidden="false" customHeight="false" outlineLevel="0" collapsed="false">
      <c r="I67" s="51" t="n">
        <f aca="false" t="array" ref="I67:K67">TRANSPOSE(MMULT($E$20:$G$22, TRANSPOSE(Random!L66:N66)))</f>
        <v>-0.866282219880815</v>
      </c>
      <c r="J67" s="51" t="n">
        <v>0.530665821817461</v>
      </c>
      <c r="K67" s="51" t="n">
        <v>0.0170528860348555</v>
      </c>
      <c r="L67" s="19" t="n">
        <f aca="false">E$8 + E$9 * _xlfn.T.INV(_xlfn.NORM.DIST(I67, 0, 1, 1),  E$10)</f>
        <v>-0.0107020308307352</v>
      </c>
      <c r="M67" s="19" t="n">
        <f aca="false">F$8 + F$9 * _xlfn.T.INV(_xlfn.NORM.DIST(J67, 0, 1, 1),  F$10)</f>
        <v>0.00848847624296934</v>
      </c>
      <c r="N67" s="19" t="n">
        <f aca="false">G$8 + G$9 * _xlfn.T.INV(_xlfn.NORM.DIST(K67, 0, 1, 1),  G$10)</f>
        <v>-3.13574554472796E-005</v>
      </c>
      <c r="O67" s="52" t="n">
        <f aca="false">$B$3 * (1 + L67)</f>
        <v>4650.5908232678</v>
      </c>
      <c r="P67" s="53" t="n">
        <f aca="false">$B$6+M67</f>
        <v>0.217488476242969</v>
      </c>
      <c r="Q67" s="53" t="n">
        <f aca="false">$B$5+N67</f>
        <v>0.00156864254455272</v>
      </c>
      <c r="R67" s="10" t="n">
        <f aca="false">(LN(O67/$B$4) + ((Q67 - $B$8) + 0.5*P67^2)*$B$7) / (P67 * SQRT($B$7))</f>
        <v>-0.0446450702688526</v>
      </c>
      <c r="S67" s="10" t="n">
        <f aca="false">R67 - P67*SQRT($B$7)</f>
        <v>-0.153389308390337</v>
      </c>
      <c r="T67" s="36" t="n">
        <f aca="false">($B$3*EXP(-$B$8*$B$7)*_xlfn.NORM.DIST(R67, 0, 1, 1) - $B$4*EXP(-Q67*$B$7)*_xlfn.NORM.DIST(S67, 0, 1, 1)) * $B$2</f>
        <v>20282.5167933293</v>
      </c>
      <c r="U67" s="37" t="n">
        <f aca="false">$B$17*O67+$B$18</f>
        <v>2620.27928148097</v>
      </c>
      <c r="V67" s="37" t="n">
        <f aca="false">T67-$B$13</f>
        <v>693.628192897406</v>
      </c>
      <c r="W67" s="37" t="n">
        <f aca="false">U67-$B$19</f>
        <v>2620.27928148097</v>
      </c>
      <c r="X67" s="38" t="n">
        <f aca="false">V67+W67</f>
        <v>3313.90747437837</v>
      </c>
    </row>
    <row r="68" customFormat="false" ht="13.8" hidden="false" customHeight="false" outlineLevel="0" collapsed="false">
      <c r="I68" s="51" t="n">
        <f aca="false" t="array" ref="I68:K68">TRANSPOSE(MMULT($E$20:$G$22, TRANSPOSE(Random!L67:N67)))</f>
        <v>-2.20650462208068</v>
      </c>
      <c r="J68" s="51" t="n">
        <v>0.871476014754114</v>
      </c>
      <c r="K68" s="51" t="n">
        <v>-0.477784015832524</v>
      </c>
      <c r="L68" s="19" t="n">
        <f aca="false">E$8 + E$9 * _xlfn.T.INV(_xlfn.NORM.DIST(I68, 0, 1, 1),  E$10)</f>
        <v>-0.0398586175800762</v>
      </c>
      <c r="M68" s="19" t="n">
        <f aca="false">F$8 + F$9 * _xlfn.T.INV(_xlfn.NORM.DIST(J68, 0, 1, 1),  F$10)</f>
        <v>0.01434447880179</v>
      </c>
      <c r="N68" s="19" t="n">
        <f aca="false">G$8 + G$9 * _xlfn.T.INV(_xlfn.NORM.DIST(K68, 0, 1, 1),  G$10)</f>
        <v>-0.000132791814446609</v>
      </c>
      <c r="O68" s="52" t="n">
        <f aca="false">$B$3 * (1 + L68)</f>
        <v>4513.52862461782</v>
      </c>
      <c r="P68" s="53" t="n">
        <f aca="false">$B$6+M68</f>
        <v>0.22334447880179</v>
      </c>
      <c r="Q68" s="53" t="n">
        <f aca="false">$B$5+N68</f>
        <v>0.00146720818555339</v>
      </c>
      <c r="R68" s="10" t="n">
        <f aca="false">(LN(O68/$B$4) + ((Q68 - $B$8) + 0.5*P68^2)*$B$7) / (P68 * SQRT($B$7))</f>
        <v>-0.308694314916314</v>
      </c>
      <c r="S68" s="10" t="n">
        <f aca="false">R68 - P68*SQRT($B$7)</f>
        <v>-0.420366554317209</v>
      </c>
      <c r="T68" s="36" t="n">
        <f aca="false">($B$3*EXP(-$B$8*$B$7)*_xlfn.NORM.DIST(R68, 0, 1, 1) - $B$4*EXP(-Q68*$B$7)*_xlfn.NORM.DIST(S68, 0, 1, 1)) * $B$2</f>
        <v>19582.5364723406</v>
      </c>
      <c r="U68" s="37" t="n">
        <f aca="false">$B$17*O68+$B$18</f>
        <v>9758.96177888068</v>
      </c>
      <c r="V68" s="37" t="n">
        <f aca="false">T68-$B$13</f>
        <v>-6.352128091341</v>
      </c>
      <c r="W68" s="37" t="n">
        <f aca="false">U68-$B$19</f>
        <v>9758.96177888068</v>
      </c>
      <c r="X68" s="38" t="n">
        <f aca="false">V68+W68</f>
        <v>9752.60965078934</v>
      </c>
    </row>
    <row r="69" customFormat="false" ht="13.8" hidden="false" customHeight="false" outlineLevel="0" collapsed="false">
      <c r="I69" s="51" t="n">
        <f aca="false" t="array" ref="I69:K69">TRANSPOSE(MMULT($E$20:$G$22, TRANSPOSE(Random!L68:N68)))</f>
        <v>-0.721133615121853</v>
      </c>
      <c r="J69" s="51" t="n">
        <v>0.810915026285229</v>
      </c>
      <c r="K69" s="51" t="n">
        <v>-0.168876026833857</v>
      </c>
      <c r="L69" s="19" t="n">
        <f aca="false">E$8 + E$9 * _xlfn.T.INV(_xlfn.NORM.DIST(I69, 0, 1, 1),  E$10)</f>
        <v>-0.00858796143766725</v>
      </c>
      <c r="M69" s="19" t="n">
        <f aca="false">F$8 + F$9 * _xlfn.T.INV(_xlfn.NORM.DIST(J69, 0, 1, 1),  F$10)</f>
        <v>0.0132592932554329</v>
      </c>
      <c r="N69" s="19" t="n">
        <f aca="false">G$8 + G$9 * _xlfn.T.INV(_xlfn.NORM.DIST(K69, 0, 1, 1),  G$10)</f>
        <v>-6.8958402082849E-005</v>
      </c>
      <c r="O69" s="52" t="n">
        <f aca="false">$B$3 * (1 + L69)</f>
        <v>4660.52885207767</v>
      </c>
      <c r="P69" s="53" t="n">
        <f aca="false">$B$6+M69</f>
        <v>0.222259293255433</v>
      </c>
      <c r="Q69" s="53" t="n">
        <f aca="false">$B$5+N69</f>
        <v>0.00153104159791715</v>
      </c>
      <c r="R69" s="10" t="n">
        <f aca="false">(LN(O69/$B$4) + ((Q69 - $B$8) + 0.5*P69^2)*$B$7) / (P69 * SQRT($B$7))</f>
        <v>-0.022202814216718</v>
      </c>
      <c r="S69" s="10" t="n">
        <f aca="false">R69 - P69*SQRT($B$7)</f>
        <v>-0.133332460844434</v>
      </c>
      <c r="T69" s="36" t="n">
        <f aca="false">($B$3*EXP(-$B$8*$B$7)*_xlfn.NORM.DIST(R69, 0, 1, 1) - $B$4*EXP(-Q69*$B$7)*_xlfn.NORM.DIST(S69, 0, 1, 1)) * $B$2</f>
        <v>20763.9469535267</v>
      </c>
      <c r="U69" s="37" t="n">
        <f aca="false">$B$17*O69+$B$18</f>
        <v>2102.67170607013</v>
      </c>
      <c r="V69" s="37" t="n">
        <f aca="false">T69-$B$13</f>
        <v>1175.05835309485</v>
      </c>
      <c r="W69" s="37" t="n">
        <f aca="false">U69-$B$19</f>
        <v>2102.67170607013</v>
      </c>
      <c r="X69" s="38" t="n">
        <f aca="false">V69+W69</f>
        <v>3277.73005916498</v>
      </c>
    </row>
    <row r="70" customFormat="false" ht="13.8" hidden="false" customHeight="false" outlineLevel="0" collapsed="false">
      <c r="I70" s="51" t="n">
        <f aca="false" t="array" ref="I70:K70">TRANSPOSE(MMULT($E$20:$G$22, TRANSPOSE(Random!L69:N69)))</f>
        <v>0.0666993923479111</v>
      </c>
      <c r="J70" s="51" t="n">
        <v>-1.88471125312324</v>
      </c>
      <c r="K70" s="51" t="n">
        <v>-1.53820541854397</v>
      </c>
      <c r="L70" s="19" t="n">
        <f aca="false">E$8 + E$9 * _xlfn.T.INV(_xlfn.NORM.DIST(I70, 0, 1, 1),  E$10)</f>
        <v>0.00182769567120014</v>
      </c>
      <c r="M70" s="19" t="n">
        <f aca="false">F$8 + F$9 * _xlfn.T.INV(_xlfn.NORM.DIST(J70, 0, 1, 1),  F$10)</f>
        <v>-0.0378849033631582</v>
      </c>
      <c r="N70" s="19" t="n">
        <f aca="false">G$8 + G$9 * _xlfn.T.INV(_xlfn.NORM.DIST(K70, 0, 1, 1),  G$10)</f>
        <v>-0.000403429517323928</v>
      </c>
      <c r="O70" s="52" t="n">
        <f aca="false">$B$3 * (1 + L70)</f>
        <v>4709.49181458075</v>
      </c>
      <c r="P70" s="53" t="n">
        <f aca="false">$B$6+M70</f>
        <v>0.171115096636842</v>
      </c>
      <c r="Q70" s="53" t="n">
        <f aca="false">$B$5+N70</f>
        <v>0.00119657048267607</v>
      </c>
      <c r="R70" s="10" t="n">
        <f aca="false">(LN(O70/$B$4) + ((Q70 - $B$8) + 0.5*P70^2)*$B$7) / (P70 * SQRT($B$7))</f>
        <v>0.0629426302114146</v>
      </c>
      <c r="S70" s="10" t="n">
        <f aca="false">R70 - P70*SQRT($B$7)</f>
        <v>-0.0226149181070063</v>
      </c>
      <c r="T70" s="36" t="n">
        <f aca="false">($B$3*EXP(-$B$8*$B$7)*_xlfn.NORM.DIST(R70, 0, 1, 1) - $B$4*EXP(-Q70*$B$7)*_xlfn.NORM.DIST(S70, 0, 1, 1)) * $B$2</f>
        <v>16013.9273513721</v>
      </c>
      <c r="U70" s="37" t="n">
        <f aca="false">$B$17*O70+$B$18</f>
        <v>-447.491992486612</v>
      </c>
      <c r="V70" s="37" t="n">
        <f aca="false">T70-$B$13</f>
        <v>-3574.96124905974</v>
      </c>
      <c r="W70" s="37" t="n">
        <f aca="false">U70-$B$19</f>
        <v>-447.491992486612</v>
      </c>
      <c r="X70" s="38" t="n">
        <f aca="false">V70+W70</f>
        <v>-4022.45324154636</v>
      </c>
    </row>
    <row r="71" customFormat="false" ht="13.8" hidden="false" customHeight="false" outlineLevel="0" collapsed="false">
      <c r="I71" s="51" t="n">
        <f aca="false" t="array" ref="I71:K71">TRANSPOSE(MMULT($E$20:$G$22, TRANSPOSE(Random!L70:N70)))</f>
        <v>-0.425618037185599</v>
      </c>
      <c r="J71" s="51" t="n">
        <v>-0.421834692986521</v>
      </c>
      <c r="K71" s="51" t="n">
        <v>0.421564616463144</v>
      </c>
      <c r="L71" s="19" t="n">
        <f aca="false">E$8 + E$9 * _xlfn.T.INV(_xlfn.NORM.DIST(I71, 0, 1, 1),  E$10)</f>
        <v>-0.00453675838029183</v>
      </c>
      <c r="M71" s="19" t="n">
        <f aca="false">F$8 + F$9 * _xlfn.T.INV(_xlfn.NORM.DIST(J71, 0, 1, 1),  F$10)</f>
        <v>-0.00650933443556284</v>
      </c>
      <c r="N71" s="19" t="n">
        <f aca="false">G$8 + G$9 * _xlfn.T.INV(_xlfn.NORM.DIST(K71, 0, 1, 1),  G$10)</f>
        <v>5.13572197443665E-005</v>
      </c>
      <c r="O71" s="52" t="n">
        <f aca="false">$B$3 * (1 + L71)</f>
        <v>4679.57315253009</v>
      </c>
      <c r="P71" s="53" t="n">
        <f aca="false">$B$6+M71</f>
        <v>0.202490665564437</v>
      </c>
      <c r="Q71" s="53" t="n">
        <f aca="false">$B$5+N71</f>
        <v>0.00165135721974437</v>
      </c>
      <c r="R71" s="10" t="n">
        <f aca="false">(LN(O71/$B$4) + ((Q71 - $B$8) + 0.5*P71^2)*$B$7) / (P71 * SQRT($B$7))</f>
        <v>0.0058379709310619</v>
      </c>
      <c r="S71" s="10" t="n">
        <f aca="false">R71 - P71*SQRT($B$7)</f>
        <v>-0.0954073618511567</v>
      </c>
      <c r="T71" s="36" t="n">
        <f aca="false">($B$3*EXP(-$B$8*$B$7)*_xlfn.NORM.DIST(R71, 0, 1, 1) - $B$4*EXP(-Q71*$B$7)*_xlfn.NORM.DIST(S71, 0, 1, 1)) * $B$2</f>
        <v>18963.1003382166</v>
      </c>
      <c r="U71" s="37" t="n">
        <f aca="false">$B$17*O71+$B$18</f>
        <v>1110.777400755</v>
      </c>
      <c r="V71" s="37" t="n">
        <f aca="false">T71-$B$13</f>
        <v>-625.788262215247</v>
      </c>
      <c r="W71" s="37" t="n">
        <f aca="false">U71-$B$19</f>
        <v>1110.777400755</v>
      </c>
      <c r="X71" s="38" t="n">
        <f aca="false">V71+W71</f>
        <v>484.989138539757</v>
      </c>
    </row>
    <row r="72" customFormat="false" ht="13.8" hidden="false" customHeight="false" outlineLevel="0" collapsed="false">
      <c r="I72" s="51" t="n">
        <f aca="false" t="array" ref="I72:K72">TRANSPOSE(MMULT($E$20:$G$22, TRANSPOSE(Random!L71:N71)))</f>
        <v>0.39140135421371</v>
      </c>
      <c r="J72" s="51" t="n">
        <v>0.0912504451580011</v>
      </c>
      <c r="K72" s="51" t="n">
        <v>-1.40837023676618</v>
      </c>
      <c r="L72" s="19" t="n">
        <f aca="false">E$8 + E$9 * _xlfn.T.INV(_xlfn.NORM.DIST(I72, 0, 1, 1),  E$10)</f>
        <v>0.00603290810980195</v>
      </c>
      <c r="M72" s="19" t="n">
        <f aca="false">F$8 + F$9 * _xlfn.T.INV(_xlfn.NORM.DIST(J72, 0, 1, 1),  F$10)</f>
        <v>0.00152027228430797</v>
      </c>
      <c r="N72" s="19" t="n">
        <f aca="false">G$8 + G$9 * _xlfn.T.INV(_xlfn.NORM.DIST(K72, 0, 1, 1),  G$10)</f>
        <v>-0.000362730738002277</v>
      </c>
      <c r="O72" s="52" t="n">
        <f aca="false">$B$3 * (1 + L72)</f>
        <v>4729.26009773337</v>
      </c>
      <c r="P72" s="53" t="n">
        <f aca="false">$B$6+M72</f>
        <v>0.210520272284308</v>
      </c>
      <c r="Q72" s="53" t="n">
        <f aca="false">$B$5+N72</f>
        <v>0.00123726926199772</v>
      </c>
      <c r="R72" s="10" t="n">
        <f aca="false">(LN(O72/$B$4) + ((Q72 - $B$8) + 0.5*P72^2)*$B$7) / (P72 * SQRT($B$7))</f>
        <v>0.10891063651719</v>
      </c>
      <c r="S72" s="10" t="n">
        <f aca="false">R72 - P72*SQRT($B$7)</f>
        <v>0.00365050037503578</v>
      </c>
      <c r="T72" s="36" t="n">
        <f aca="false">($B$3*EXP(-$B$8*$B$7)*_xlfn.NORM.DIST(R72, 0, 1, 1) - $B$4*EXP(-Q72*$B$7)*_xlfn.NORM.DIST(S72, 0, 1, 1)) * $B$2</f>
        <v>19678.6743053012</v>
      </c>
      <c r="U72" s="37" t="n">
        <f aca="false">$B$17*O72+$B$18</f>
        <v>-1477.09386911819</v>
      </c>
      <c r="V72" s="37" t="n">
        <f aca="false">T72-$B$13</f>
        <v>89.7857048692895</v>
      </c>
      <c r="W72" s="37" t="n">
        <f aca="false">U72-$B$19</f>
        <v>-1477.09386911819</v>
      </c>
      <c r="X72" s="38" t="n">
        <f aca="false">V72+W72</f>
        <v>-1387.30816424891</v>
      </c>
    </row>
    <row r="73" customFormat="false" ht="13.8" hidden="false" customHeight="false" outlineLevel="0" collapsed="false">
      <c r="I73" s="51" t="n">
        <f aca="false" t="array" ref="I73:K73">TRANSPOSE(MMULT($E$20:$G$22, TRANSPOSE(Random!L72:N72)))</f>
        <v>-1.4042420502616</v>
      </c>
      <c r="J73" s="51" t="n">
        <v>1.32632503414931</v>
      </c>
      <c r="K73" s="51" t="n">
        <v>0.231076527488824</v>
      </c>
      <c r="L73" s="19" t="n">
        <f aca="false">E$8 + E$9 * _xlfn.T.INV(_xlfn.NORM.DIST(I73, 0, 1, 1),  E$10)</f>
        <v>-0.019718894574208</v>
      </c>
      <c r="M73" s="19" t="n">
        <f aca="false">F$8 + F$9 * _xlfn.T.INV(_xlfn.NORM.DIST(J73, 0, 1, 1),  F$10)</f>
        <v>0.0234102543509313</v>
      </c>
      <c r="N73" s="19" t="n">
        <f aca="false">G$8 + G$9 * _xlfn.T.INV(_xlfn.NORM.DIST(K73, 0, 1, 1),  G$10)</f>
        <v>1.20202168906197E-005</v>
      </c>
      <c r="O73" s="52" t="n">
        <f aca="false">$B$3 * (1 + L73)</f>
        <v>4608.20344849611</v>
      </c>
      <c r="P73" s="53" t="n">
        <f aca="false">$B$6+M73</f>
        <v>0.232410254350931</v>
      </c>
      <c r="Q73" s="53" t="n">
        <f aca="false">$B$5+N73</f>
        <v>0.00161202021689062</v>
      </c>
      <c r="R73" s="10" t="n">
        <f aca="false">(LN(O73/$B$4) + ((Q73 - $B$8) + 0.5*P73^2)*$B$7) / (P73 * SQRT($B$7))</f>
        <v>-0.113257354924224</v>
      </c>
      <c r="S73" s="10" t="n">
        <f aca="false">R73 - P73*SQRT($B$7)</f>
        <v>-0.229462482099689</v>
      </c>
      <c r="T73" s="36" t="n">
        <f aca="false">($B$3*EXP(-$B$8*$B$7)*_xlfn.NORM.DIST(R73, 0, 1, 1) - $B$4*EXP(-Q73*$B$7)*_xlfn.NORM.DIST(S73, 0, 1, 1)) * $B$2</f>
        <v>21464.1936365554</v>
      </c>
      <c r="U73" s="37" t="n">
        <f aca="false">$B$17*O73+$B$18</f>
        <v>4827.9631897636</v>
      </c>
      <c r="V73" s="37" t="n">
        <f aca="false">T73-$B$13</f>
        <v>1875.30503612347</v>
      </c>
      <c r="W73" s="37" t="n">
        <f aca="false">U73-$B$19</f>
        <v>4827.9631897636</v>
      </c>
      <c r="X73" s="38" t="n">
        <f aca="false">V73+W73</f>
        <v>6703.26822588707</v>
      </c>
    </row>
    <row r="74" customFormat="false" ht="13.8" hidden="false" customHeight="false" outlineLevel="0" collapsed="false">
      <c r="I74" s="51" t="n">
        <f aca="false" t="array" ref="I74:K74">TRANSPOSE(MMULT($E$20:$G$22, TRANSPOSE(Random!L73:N73)))</f>
        <v>0.359493006240618</v>
      </c>
      <c r="J74" s="51" t="n">
        <v>-1.02078134264157</v>
      </c>
      <c r="K74" s="51" t="n">
        <v>-0.382488273141099</v>
      </c>
      <c r="L74" s="19" t="n">
        <f aca="false">E$8 + E$9 * _xlfn.T.INV(_xlfn.NORM.DIST(I74, 0, 1, 1),  E$10)</f>
        <v>0.00561279938697413</v>
      </c>
      <c r="M74" s="19" t="n">
        <f aca="false">F$8 + F$9 * _xlfn.T.INV(_xlfn.NORM.DIST(J74, 0, 1, 1),  F$10)</f>
        <v>-0.0169132443611479</v>
      </c>
      <c r="N74" s="19" t="n">
        <f aca="false">G$8 + G$9 * _xlfn.T.INV(_xlfn.NORM.DIST(K74, 0, 1, 1),  G$10)</f>
        <v>-0.000112800267129762</v>
      </c>
      <c r="O74" s="52" t="n">
        <f aca="false">$B$3 * (1 + L74)</f>
        <v>4727.28520863823</v>
      </c>
      <c r="P74" s="53" t="n">
        <f aca="false">$B$6+M74</f>
        <v>0.192086755638852</v>
      </c>
      <c r="Q74" s="53" t="n">
        <f aca="false">$B$5+N74</f>
        <v>0.00148719973287024</v>
      </c>
      <c r="R74" s="10" t="n">
        <f aca="false">(LN(O74/$B$4) + ((Q74 - $B$8) + 0.5*P74^2)*$B$7) / (P74 * SQRT($B$7))</f>
        <v>0.106004929213353</v>
      </c>
      <c r="S74" s="10" t="n">
        <f aca="false">R74 - P74*SQRT($B$7)</f>
        <v>0.00996155139392725</v>
      </c>
      <c r="T74" s="36" t="n">
        <f aca="false">($B$3*EXP(-$B$8*$B$7)*_xlfn.NORM.DIST(R74, 0, 1, 1) - $B$4*EXP(-Q74*$B$7)*_xlfn.NORM.DIST(S74, 0, 1, 1)) * $B$2</f>
        <v>17968.0379444525</v>
      </c>
      <c r="U74" s="37" t="n">
        <f aca="false">$B$17*O74+$B$18</f>
        <v>-1374.23468287534</v>
      </c>
      <c r="V74" s="37" t="n">
        <f aca="false">T74-$B$13</f>
        <v>-1620.85065597935</v>
      </c>
      <c r="W74" s="37" t="n">
        <f aca="false">U74-$B$19</f>
        <v>-1374.23468287534</v>
      </c>
      <c r="X74" s="38" t="n">
        <f aca="false">V74+W74</f>
        <v>-2995.08533885468</v>
      </c>
    </row>
    <row r="75" customFormat="false" ht="13.8" hidden="false" customHeight="false" outlineLevel="0" collapsed="false">
      <c r="I75" s="51" t="n">
        <f aca="false" t="array" ref="I75:K75">TRANSPOSE(MMULT($E$20:$G$22, TRANSPOSE(Random!L74:N74)))</f>
        <v>-1.54939327632508</v>
      </c>
      <c r="J75" s="51" t="n">
        <v>0.957394198103105</v>
      </c>
      <c r="K75" s="51" t="n">
        <v>0.0796715253071148</v>
      </c>
      <c r="L75" s="19" t="n">
        <f aca="false">E$8 + E$9 * _xlfn.T.INV(_xlfn.NORM.DIST(I75, 0, 1, 1),  E$10)</f>
        <v>-0.022607312729939</v>
      </c>
      <c r="M75" s="19" t="n">
        <f aca="false">F$8 + F$9 * _xlfn.T.INV(_xlfn.NORM.DIST(J75, 0, 1, 1),  F$10)</f>
        <v>0.0159250623200469</v>
      </c>
      <c r="N75" s="19" t="n">
        <f aca="false">G$8 + G$9 * _xlfn.T.INV(_xlfn.NORM.DIST(K75, 0, 1, 1),  G$10)</f>
        <v>-1.87096071692436E-005</v>
      </c>
      <c r="O75" s="52" t="n">
        <f aca="false">$B$3 * (1 + L75)</f>
        <v>4594.62528358783</v>
      </c>
      <c r="P75" s="53" t="n">
        <f aca="false">$B$6+M75</f>
        <v>0.224925062320047</v>
      </c>
      <c r="Q75" s="53" t="n">
        <f aca="false">$B$5+N75</f>
        <v>0.00158129039283076</v>
      </c>
      <c r="R75" s="10" t="n">
        <f aca="false">(LN(O75/$B$4) + ((Q75 - $B$8) + 0.5*P75^2)*$B$7) / (P75 * SQRT($B$7))</f>
        <v>-0.147138275893046</v>
      </c>
      <c r="S75" s="10" t="n">
        <f aca="false">R75 - P75*SQRT($B$7)</f>
        <v>-0.259600807053069</v>
      </c>
      <c r="T75" s="36" t="n">
        <f aca="false">($B$3*EXP(-$B$8*$B$7)*_xlfn.NORM.DIST(R75, 0, 1, 1) - $B$4*EXP(-Q75*$B$7)*_xlfn.NORM.DIST(S75, 0, 1, 1)) * $B$2</f>
        <v>20648.1028928763</v>
      </c>
      <c r="U75" s="37" t="n">
        <f aca="false">$B$17*O75+$B$18</f>
        <v>5535.16188591946</v>
      </c>
      <c r="V75" s="37" t="n">
        <f aca="false">T75-$B$13</f>
        <v>1059.21429244445</v>
      </c>
      <c r="W75" s="37" t="n">
        <f aca="false">U75-$B$19</f>
        <v>5535.16188591946</v>
      </c>
      <c r="X75" s="38" t="n">
        <f aca="false">V75+W75</f>
        <v>6594.37617836391</v>
      </c>
    </row>
    <row r="76" customFormat="false" ht="13.8" hidden="false" customHeight="false" outlineLevel="0" collapsed="false">
      <c r="I76" s="51" t="n">
        <f aca="false" t="array" ref="I76:K76">TRANSPOSE(MMULT($E$20:$G$22, TRANSPOSE(Random!L75:N75)))</f>
        <v>0.657688464882394</v>
      </c>
      <c r="J76" s="51" t="n">
        <v>-1.3984802706628</v>
      </c>
      <c r="K76" s="51" t="n">
        <v>-0.667990354786993</v>
      </c>
      <c r="L76" s="19" t="n">
        <f aca="false">E$8 + E$9 * _xlfn.T.INV(_xlfn.NORM.DIST(I76, 0, 1, 1),  E$10)</f>
        <v>0.00964210771393238</v>
      </c>
      <c r="M76" s="19" t="n">
        <f aca="false">F$8 + F$9 * _xlfn.T.INV(_xlfn.NORM.DIST(J76, 0, 1, 1),  F$10)</f>
        <v>-0.0248282206533913</v>
      </c>
      <c r="N76" s="19" t="n">
        <f aca="false">G$8 + G$9 * _xlfn.T.INV(_xlfn.NORM.DIST(K76, 0, 1, 1),  G$10)</f>
        <v>-0.000173911414405528</v>
      </c>
      <c r="O76" s="52" t="n">
        <f aca="false">$B$3 * (1 + L76)</f>
        <v>4746.22658415242</v>
      </c>
      <c r="P76" s="53" t="n">
        <f aca="false">$B$6+M76</f>
        <v>0.184171779346609</v>
      </c>
      <c r="Q76" s="53" t="n">
        <f aca="false">$B$5+N76</f>
        <v>0.00142608858559447</v>
      </c>
      <c r="R76" s="10" t="n">
        <f aca="false">(LN(O76/$B$4) + ((Q76 - $B$8) + 0.5*P76^2)*$B$7) / (P76 * SQRT($B$7))</f>
        <v>0.149776985296042</v>
      </c>
      <c r="S76" s="10" t="n">
        <f aca="false">R76 - P76*SQRT($B$7)</f>
        <v>0.0576910956227376</v>
      </c>
      <c r="T76" s="36" t="n">
        <f aca="false">($B$3*EXP(-$B$8*$B$7)*_xlfn.NORM.DIST(R76, 0, 1, 1) - $B$4*EXP(-Q76*$B$7)*_xlfn.NORM.DIST(S76, 0, 1, 1)) * $B$2</f>
        <v>17160.3157676236</v>
      </c>
      <c r="U76" s="37" t="n">
        <f aca="false">$B$17*O76+$B$18</f>
        <v>-2360.76829456203</v>
      </c>
      <c r="V76" s="37" t="n">
        <f aca="false">T76-$B$13</f>
        <v>-2428.57283280832</v>
      </c>
      <c r="W76" s="37" t="n">
        <f aca="false">U76-$B$19</f>
        <v>-2360.76829456203</v>
      </c>
      <c r="X76" s="38" t="n">
        <f aca="false">V76+W76</f>
        <v>-4789.34112737035</v>
      </c>
    </row>
    <row r="77" customFormat="false" ht="13.8" hidden="false" customHeight="false" outlineLevel="0" collapsed="false">
      <c r="I77" s="51" t="n">
        <f aca="false" t="array" ref="I77:K77">TRANSPOSE(MMULT($E$20:$G$22, TRANSPOSE(Random!L76:N76)))</f>
        <v>1.54212469838868</v>
      </c>
      <c r="J77" s="51" t="n">
        <v>-1.56302175151957</v>
      </c>
      <c r="K77" s="51" t="n">
        <v>0.587140743792884</v>
      </c>
      <c r="L77" s="19" t="n">
        <f aca="false">E$8 + E$9 * _xlfn.T.INV(_xlfn.NORM.DIST(I77, 0, 1, 1),  E$10)</f>
        <v>0.0244057647254998</v>
      </c>
      <c r="M77" s="19" t="n">
        <f aca="false">F$8 + F$9 * _xlfn.T.INV(_xlfn.NORM.DIST(J77, 0, 1, 1),  F$10)</f>
        <v>-0.0288043769278792</v>
      </c>
      <c r="N77" s="19" t="n">
        <f aca="false">G$8 + G$9 * _xlfn.T.INV(_xlfn.NORM.DIST(K77, 0, 1, 1),  G$10)</f>
        <v>8.66054521565306E-005</v>
      </c>
      <c r="O77" s="52" t="n">
        <f aca="false">$B$3 * (1 + L77)</f>
        <v>4815.6290593981</v>
      </c>
      <c r="P77" s="53" t="n">
        <f aca="false">$B$6+M77</f>
        <v>0.180195623072121</v>
      </c>
      <c r="Q77" s="53" t="n">
        <f aca="false">$B$5+N77</f>
        <v>0.00168660545215653</v>
      </c>
      <c r="R77" s="10" t="n">
        <f aca="false">(LN(O77/$B$4) + ((Q77 - $B$8) + 0.5*P77^2)*$B$7) / (P77 * SQRT($B$7))</f>
        <v>0.312917277879547</v>
      </c>
      <c r="S77" s="10" t="n">
        <f aca="false">R77 - P77*SQRT($B$7)</f>
        <v>0.222819466343486</v>
      </c>
      <c r="T77" s="36" t="n">
        <f aca="false">($B$3*EXP(-$B$8*$B$7)*_xlfn.NORM.DIST(R77, 0, 1, 1) - $B$4*EXP(-Q77*$B$7)*_xlfn.NORM.DIST(S77, 0, 1, 1)) * $B$2</f>
        <v>16302.2452756656</v>
      </c>
      <c r="U77" s="37" t="n">
        <f aca="false">$B$17*O77+$B$18</f>
        <v>-5975.49387311321</v>
      </c>
      <c r="V77" s="37" t="n">
        <f aca="false">T77-$B$13</f>
        <v>-3286.64332476633</v>
      </c>
      <c r="W77" s="37" t="n">
        <f aca="false">U77-$B$19</f>
        <v>-5975.49387311321</v>
      </c>
      <c r="X77" s="38" t="n">
        <f aca="false">V77+W77</f>
        <v>-9262.13719787954</v>
      </c>
    </row>
    <row r="78" customFormat="false" ht="13.8" hidden="false" customHeight="false" outlineLevel="0" collapsed="false">
      <c r="I78" s="51" t="n">
        <f aca="false" t="array" ref="I78:K78">TRANSPOSE(MMULT($E$20:$G$22, TRANSPOSE(Random!L77:N77)))</f>
        <v>-2.52548499734559</v>
      </c>
      <c r="J78" s="51" t="n">
        <v>2.6572330692288</v>
      </c>
      <c r="K78" s="51" t="n">
        <v>1.43596388228931</v>
      </c>
      <c r="L78" s="19" t="n">
        <f aca="false">E$8 + E$9 * _xlfn.T.INV(_xlfn.NORM.DIST(I78, 0, 1, 1),  E$10)</f>
        <v>-0.0520951514933212</v>
      </c>
      <c r="M78" s="19" t="n">
        <f aca="false">F$8 + F$9 * _xlfn.T.INV(_xlfn.NORM.DIST(J78, 0, 1, 1),  F$10)</f>
        <v>0.0718734930960731</v>
      </c>
      <c r="N78" s="19" t="n">
        <f aca="false">G$8 + G$9 * _xlfn.T.INV(_xlfn.NORM.DIST(K78, 0, 1, 1),  G$10)</f>
        <v>0.000301526473342434</v>
      </c>
      <c r="O78" s="52" t="n">
        <f aca="false">$B$3 * (1 + L78)</f>
        <v>4456.00590234505</v>
      </c>
      <c r="P78" s="53" t="n">
        <f aca="false">$B$6+M78</f>
        <v>0.280873493096073</v>
      </c>
      <c r="Q78" s="53" t="n">
        <f aca="false">$B$5+N78</f>
        <v>0.00190152647334243</v>
      </c>
      <c r="R78" s="10" t="n">
        <f aca="false">(LN(O78/$B$4) + ((Q78 - $B$8) + 0.5*P78^2)*$B$7) / (P78 * SQRT($B$7))</f>
        <v>-0.310207492697849</v>
      </c>
      <c r="S78" s="10" t="n">
        <f aca="false">R78 - P78*SQRT($B$7)</f>
        <v>-0.450644239245885</v>
      </c>
      <c r="T78" s="36" t="n">
        <f aca="false">($B$3*EXP(-$B$8*$B$7)*_xlfn.NORM.DIST(R78, 0, 1, 1) - $B$4*EXP(-Q78*$B$7)*_xlfn.NORM.DIST(S78, 0, 1, 1)) * $B$2</f>
        <v>24493.1843213512</v>
      </c>
      <c r="U78" s="37" t="n">
        <f aca="false">$B$17*O78+$B$18</f>
        <v>12754.9479423603</v>
      </c>
      <c r="V78" s="37" t="n">
        <f aca="false">T78-$B$13</f>
        <v>4904.29572091932</v>
      </c>
      <c r="W78" s="37" t="n">
        <f aca="false">U78-$B$19</f>
        <v>12754.9479423603</v>
      </c>
      <c r="X78" s="38" t="n">
        <f aca="false">V78+W78</f>
        <v>17659.2436632797</v>
      </c>
    </row>
    <row r="79" customFormat="false" ht="13.8" hidden="false" customHeight="false" outlineLevel="0" collapsed="false">
      <c r="I79" s="51" t="n">
        <f aca="false" t="array" ref="I79:K79">TRANSPOSE(MMULT($E$20:$G$22, TRANSPOSE(Random!L78:N78)))</f>
        <v>-0.666667658080654</v>
      </c>
      <c r="J79" s="51" t="n">
        <v>-0.460482999657056</v>
      </c>
      <c r="K79" s="51" t="n">
        <v>-0.176577664794415</v>
      </c>
      <c r="L79" s="19" t="n">
        <f aca="false">E$8 + E$9 * _xlfn.T.INV(_xlfn.NORM.DIST(I79, 0, 1, 1),  E$10)</f>
        <v>-0.00781872917697834</v>
      </c>
      <c r="M79" s="19" t="n">
        <f aca="false">F$8 + F$9 * _xlfn.T.INV(_xlfn.NORM.DIST(J79, 0, 1, 1),  F$10)</f>
        <v>-0.00713260869793367</v>
      </c>
      <c r="N79" s="19" t="n">
        <f aca="false">G$8 + G$9 * _xlfn.T.INV(_xlfn.NORM.DIST(K79, 0, 1, 1),  G$10)</f>
        <v>-7.05227823006158E-005</v>
      </c>
      <c r="O79" s="52" t="n">
        <f aca="false">$B$3 * (1 + L79)</f>
        <v>4664.14493601194</v>
      </c>
      <c r="P79" s="53" t="n">
        <f aca="false">$B$6+M79</f>
        <v>0.201867391302066</v>
      </c>
      <c r="Q79" s="53" t="n">
        <f aca="false">$B$5+N79</f>
        <v>0.00152947721769938</v>
      </c>
      <c r="R79" s="10" t="n">
        <f aca="false">(LN(O79/$B$4) + ((Q79 - $B$8) + 0.5*P79^2)*$B$7) / (P79 * SQRT($B$7))</f>
        <v>-0.0274762647414178</v>
      </c>
      <c r="S79" s="10" t="n">
        <f aca="false">R79 - P79*SQRT($B$7)</f>
        <v>-0.128409960392451</v>
      </c>
      <c r="T79" s="36" t="n">
        <f aca="false">($B$3*EXP(-$B$8*$B$7)*_xlfn.NORM.DIST(R79, 0, 1, 1) - $B$4*EXP(-Q79*$B$7)*_xlfn.NORM.DIST(S79, 0, 1, 1)) * $B$2</f>
        <v>18859.8914252301</v>
      </c>
      <c r="U79" s="37" t="n">
        <f aca="false">$B$17*O79+$B$18</f>
        <v>1914.33330682525</v>
      </c>
      <c r="V79" s="37" t="n">
        <f aca="false">T79-$B$13</f>
        <v>-728.99717520181</v>
      </c>
      <c r="W79" s="37" t="n">
        <f aca="false">U79-$B$19</f>
        <v>1914.33330682525</v>
      </c>
      <c r="X79" s="38" t="n">
        <f aca="false">V79+W79</f>
        <v>1185.33613162344</v>
      </c>
    </row>
    <row r="80" customFormat="false" ht="13.8" hidden="false" customHeight="false" outlineLevel="0" collapsed="false">
      <c r="I80" s="51" t="n">
        <f aca="false" t="array" ref="I80:K80">TRANSPOSE(MMULT($E$20:$G$22, TRANSPOSE(Random!L79:N79)))</f>
        <v>0.248315348306388</v>
      </c>
      <c r="J80" s="51" t="n">
        <v>0.126738207834419</v>
      </c>
      <c r="K80" s="51" t="n">
        <v>-0.474739829384554</v>
      </c>
      <c r="L80" s="19" t="n">
        <f aca="false">E$8 + E$9 * _xlfn.T.INV(_xlfn.NORM.DIST(I80, 0, 1, 1),  E$10)</f>
        <v>0.00416337012184111</v>
      </c>
      <c r="M80" s="19" t="n">
        <f aca="false">F$8 + F$9 * _xlfn.T.INV(_xlfn.NORM.DIST(J80, 0, 1, 1),  F$10)</f>
        <v>0.00207134109213012</v>
      </c>
      <c r="N80" s="19" t="n">
        <f aca="false">G$8 + G$9 * _xlfn.T.INV(_xlfn.NORM.DIST(K80, 0, 1, 1),  G$10)</f>
        <v>-0.000132147764352235</v>
      </c>
      <c r="O80" s="52" t="n">
        <f aca="false">$B$3 * (1 + L80)</f>
        <v>4720.47158660576</v>
      </c>
      <c r="P80" s="53" t="n">
        <f aca="false">$B$6+M80</f>
        <v>0.21107134109213</v>
      </c>
      <c r="Q80" s="53" t="n">
        <f aca="false">$B$5+N80</f>
        <v>0.00146785223564776</v>
      </c>
      <c r="R80" s="10" t="n">
        <f aca="false">(LN(O80/$B$4) + ((Q80 - $B$8) + 0.5*P80^2)*$B$7) / (P80 * SQRT($B$7))</f>
        <v>0.0918227852690307</v>
      </c>
      <c r="S80" s="10" t="n">
        <f aca="false">R80 - P80*SQRT($B$7)</f>
        <v>-0.0137128852770343</v>
      </c>
      <c r="T80" s="36" t="n">
        <f aca="false">($B$3*EXP(-$B$8*$B$7)*_xlfn.NORM.DIST(R80, 0, 1, 1) - $B$4*EXP(-Q80*$B$7)*_xlfn.NORM.DIST(S80, 0, 1, 1)) * $B$2</f>
        <v>19760.1015282059</v>
      </c>
      <c r="U80" s="37" t="n">
        <f aca="false">$B$17*O80+$B$18</f>
        <v>-1019.3572270477</v>
      </c>
      <c r="V80" s="37" t="n">
        <f aca="false">T80-$B$13</f>
        <v>171.212927773966</v>
      </c>
      <c r="W80" s="37" t="n">
        <f aca="false">U80-$B$19</f>
        <v>-1019.3572270477</v>
      </c>
      <c r="X80" s="38" t="n">
        <f aca="false">V80+W80</f>
        <v>-848.144299273736</v>
      </c>
    </row>
    <row r="81" customFormat="false" ht="13.8" hidden="false" customHeight="false" outlineLevel="0" collapsed="false">
      <c r="I81" s="51" t="n">
        <f aca="false" t="array" ref="I81:K81">TRANSPOSE(MMULT($E$20:$G$22, TRANSPOSE(Random!L80:N80)))</f>
        <v>-1.95475892506912</v>
      </c>
      <c r="J81" s="51" t="n">
        <v>1.60396213637146</v>
      </c>
      <c r="K81" s="51" t="n">
        <v>-0.224260462437757</v>
      </c>
      <c r="L81" s="19" t="n">
        <f aca="false">E$8 + E$9 * _xlfn.T.INV(_xlfn.NORM.DIST(I81, 0, 1, 1),  E$10)</f>
        <v>-0.0322550459483074</v>
      </c>
      <c r="M81" s="19" t="n">
        <f aca="false">F$8 + F$9 * _xlfn.T.INV(_xlfn.NORM.DIST(J81, 0, 1, 1),  F$10)</f>
        <v>0.0300682439819371</v>
      </c>
      <c r="N81" s="19" t="n">
        <f aca="false">G$8 + G$9 * _xlfn.T.INV(_xlfn.NORM.DIST(K81, 0, 1, 1),  G$10)</f>
        <v>-8.02293931667622E-005</v>
      </c>
      <c r="O81" s="52" t="n">
        <f aca="false">$B$3 * (1 + L81)</f>
        <v>4549.2722545016</v>
      </c>
      <c r="P81" s="53" t="n">
        <f aca="false">$B$6+M81</f>
        <v>0.239068243981937</v>
      </c>
      <c r="Q81" s="53" t="n">
        <f aca="false">$B$5+N81</f>
        <v>0.00151977060683324</v>
      </c>
      <c r="R81" s="10" t="n">
        <f aca="false">(LN(O81/$B$4) + ((Q81 - $B$8) + 0.5*P81^2)*$B$7) / (P81 * SQRT($B$7))</f>
        <v>-0.21468813592207</v>
      </c>
      <c r="S81" s="10" t="n">
        <f aca="false">R81 - P81*SQRT($B$7)</f>
        <v>-0.334222257913039</v>
      </c>
      <c r="T81" s="36" t="n">
        <f aca="false">($B$3*EXP(-$B$8*$B$7)*_xlfn.NORM.DIST(R81, 0, 1, 1) - $B$4*EXP(-Q81*$B$7)*_xlfn.NORM.DIST(S81, 0, 1, 1)) * $B$2</f>
        <v>21573.3272583198</v>
      </c>
      <c r="U81" s="37" t="n">
        <f aca="false">$B$17*O81+$B$18</f>
        <v>7897.30752586151</v>
      </c>
      <c r="V81" s="37" t="n">
        <f aca="false">T81-$B$13</f>
        <v>1984.43865788795</v>
      </c>
      <c r="W81" s="37" t="n">
        <f aca="false">U81-$B$19</f>
        <v>7897.30752586151</v>
      </c>
      <c r="X81" s="38" t="n">
        <f aca="false">V81+W81</f>
        <v>9881.74618374946</v>
      </c>
    </row>
    <row r="82" customFormat="false" ht="13.8" hidden="false" customHeight="false" outlineLevel="0" collapsed="false">
      <c r="I82" s="51" t="n">
        <f aca="false" t="array" ref="I82:K82">TRANSPOSE(MMULT($E$20:$G$22, TRANSPOSE(Random!L81:N81)))</f>
        <v>-0.248341607791353</v>
      </c>
      <c r="J82" s="51" t="n">
        <v>0.724630401611124</v>
      </c>
      <c r="K82" s="51" t="n">
        <v>0.535261942652215</v>
      </c>
      <c r="L82" s="19" t="n">
        <f aca="false">E$8 + E$9 * _xlfn.T.INV(_xlfn.NORM.DIST(I82, 0, 1, 1),  E$10)</f>
        <v>-0.00221463913833587</v>
      </c>
      <c r="M82" s="19" t="n">
        <f aca="false">F$8 + F$9 * _xlfn.T.INV(_xlfn.NORM.DIST(J82, 0, 1, 1),  F$10)</f>
        <v>0.0117499445262969</v>
      </c>
      <c r="N82" s="19" t="n">
        <f aca="false">G$8 + G$9 * _xlfn.T.INV(_xlfn.NORM.DIST(K82, 0, 1, 1),  G$10)</f>
        <v>7.54278398206622E-005</v>
      </c>
      <c r="O82" s="52" t="n">
        <f aca="false">$B$3 * (1 + L82)</f>
        <v>4690.4892028746</v>
      </c>
      <c r="P82" s="53" t="n">
        <f aca="false">$B$6+M82</f>
        <v>0.220749944526297</v>
      </c>
      <c r="Q82" s="53" t="n">
        <f aca="false">$B$5+N82</f>
        <v>0.00167542783982066</v>
      </c>
      <c r="R82" s="10" t="n">
        <f aca="false">(LN(O82/$B$4) + ((Q82 - $B$8) + 0.5*P82^2)*$B$7) / (P82 * SQRT($B$7))</f>
        <v>0.0352713939845233</v>
      </c>
      <c r="S82" s="10" t="n">
        <f aca="false">R82 - P82*SQRT($B$7)</f>
        <v>-0.0751035782786252</v>
      </c>
      <c r="T82" s="36" t="n">
        <f aca="false">($B$3*EXP(-$B$8*$B$7)*_xlfn.NORM.DIST(R82, 0, 1, 1) - $B$4*EXP(-Q82*$B$7)*_xlfn.NORM.DIST(S82, 0, 1, 1)) * $B$2</f>
        <v>20689.1529974943</v>
      </c>
      <c r="U82" s="37" t="n">
        <f aca="false">$B$17*O82+$B$18</f>
        <v>542.23101595568</v>
      </c>
      <c r="V82" s="37" t="n">
        <f aca="false">T82-$B$13</f>
        <v>1100.26439706244</v>
      </c>
      <c r="W82" s="37" t="n">
        <f aca="false">U82-$B$19</f>
        <v>542.23101595568</v>
      </c>
      <c r="X82" s="38" t="n">
        <f aca="false">V82+W82</f>
        <v>1642.49541301812</v>
      </c>
    </row>
    <row r="83" customFormat="false" ht="13.8" hidden="false" customHeight="false" outlineLevel="0" collapsed="false">
      <c r="I83" s="51" t="n">
        <f aca="false" t="array" ref="I83:K83">TRANSPOSE(MMULT($E$20:$G$22, TRANSPOSE(Random!L82:N82)))</f>
        <v>-0.0812810172035208</v>
      </c>
      <c r="J83" s="51" t="n">
        <v>1.17014970419296</v>
      </c>
      <c r="K83" s="51" t="n">
        <v>0.289517982397601</v>
      </c>
      <c r="L83" s="19" t="n">
        <f aca="false">E$8 + E$9 * _xlfn.T.INV(_xlfn.NORM.DIST(I83, 0, 1, 1),  E$10)</f>
        <v>-6.5295048978174E-005</v>
      </c>
      <c r="M83" s="19" t="n">
        <f aca="false">F$8 + F$9 * _xlfn.T.INV(_xlfn.NORM.DIST(J83, 0, 1, 1),  F$10)</f>
        <v>0.0200845949454025</v>
      </c>
      <c r="N83" s="19" t="n">
        <f aca="false">G$8 + G$9 * _xlfn.T.INV(_xlfn.NORM.DIST(K83, 0, 1, 1),  G$10)</f>
        <v>2.39853400931144E-005</v>
      </c>
      <c r="O83" s="52" t="n">
        <f aca="false">$B$3 * (1 + L83)</f>
        <v>4700.59305450426</v>
      </c>
      <c r="P83" s="53" t="n">
        <f aca="false">$B$6+M83</f>
        <v>0.229084594945402</v>
      </c>
      <c r="Q83" s="53" t="n">
        <f aca="false">$B$5+N83</f>
        <v>0.00162398534009311</v>
      </c>
      <c r="R83" s="10" t="n">
        <f aca="false">(LN(O83/$B$4) + ((Q83 - $B$8) + 0.5*P83^2)*$B$7) / (P83 * SQRT($B$7))</f>
        <v>0.0567534286706828</v>
      </c>
      <c r="S83" s="10" t="n">
        <f aca="false">R83 - P83*SQRT($B$7)</f>
        <v>-0.0577888688020184</v>
      </c>
      <c r="T83" s="36" t="n">
        <f aca="false">($B$3*EXP(-$B$8*$B$7)*_xlfn.NORM.DIST(R83, 0, 1, 1) - $B$4*EXP(-Q83*$B$7)*_xlfn.NORM.DIST(S83, 0, 1, 1)) * $B$2</f>
        <v>21470.726733934</v>
      </c>
      <c r="U83" s="37" t="n">
        <f aca="false">$B$17*O83+$B$18</f>
        <v>15.986803507345</v>
      </c>
      <c r="V83" s="37" t="n">
        <f aca="false">T83-$B$13</f>
        <v>1881.83813350206</v>
      </c>
      <c r="W83" s="37" t="n">
        <f aca="false">U83-$B$19</f>
        <v>15.986803507345</v>
      </c>
      <c r="X83" s="38" t="n">
        <f aca="false">V83+W83</f>
        <v>1897.82493700941</v>
      </c>
    </row>
    <row r="84" customFormat="false" ht="13.8" hidden="false" customHeight="false" outlineLevel="0" collapsed="false">
      <c r="I84" s="51" t="n">
        <f aca="false" t="array" ref="I84:K84">TRANSPOSE(MMULT($E$20:$G$22, TRANSPOSE(Random!L83:N83)))</f>
        <v>0.0393455557424385</v>
      </c>
      <c r="J84" s="51" t="n">
        <v>1.55364127673163</v>
      </c>
      <c r="K84" s="51" t="n">
        <v>0.674205802611784</v>
      </c>
      <c r="L84" s="19" t="n">
        <f aca="false">E$8 + E$9 * _xlfn.T.INV(_xlfn.NORM.DIST(I84, 0, 1, 1),  E$10)</f>
        <v>0.00147770847803371</v>
      </c>
      <c r="M84" s="19" t="n">
        <f aca="false">F$8 + F$9 * _xlfn.T.INV(_xlfn.NORM.DIST(J84, 0, 1, 1),  F$10)</f>
        <v>0.0287790951236862</v>
      </c>
      <c r="N84" s="19" t="n">
        <f aca="false">G$8 + G$9 * _xlfn.T.INV(_xlfn.NORM.DIST(K84, 0, 1, 1),  G$10)</f>
        <v>0.000105688315293223</v>
      </c>
      <c r="O84" s="52" t="n">
        <f aca="false">$B$3 * (1 + L84)</f>
        <v>4707.84655978439</v>
      </c>
      <c r="P84" s="53" t="n">
        <f aca="false">$B$6+M84</f>
        <v>0.237779095123686</v>
      </c>
      <c r="Q84" s="53" t="n">
        <f aca="false">$B$5+N84</f>
        <v>0.00170568831529322</v>
      </c>
      <c r="R84" s="10" t="n">
        <f aca="false">(LN(O84/$B$4) + ((Q84 - $B$8) + 0.5*P84^2)*$B$7) / (P84 * SQRT($B$7))</f>
        <v>0.0720870947494439</v>
      </c>
      <c r="S84" s="10" t="n">
        <f aca="false">R84 - P84*SQRT($B$7)</f>
        <v>-0.0468024528123992</v>
      </c>
      <c r="T84" s="36" t="n">
        <f aca="false">($B$3*EXP(-$B$8*$B$7)*_xlfn.NORM.DIST(R84, 0, 1, 1) - $B$4*EXP(-Q84*$B$7)*_xlfn.NORM.DIST(S84, 0, 1, 1)) * $B$2</f>
        <v>22287.4757501516</v>
      </c>
      <c r="U84" s="37" t="n">
        <f aca="false">$B$17*O84+$B$18</f>
        <v>-361.801322599524</v>
      </c>
      <c r="V84" s="37" t="n">
        <f aca="false">T84-$B$13</f>
        <v>2698.5871497197</v>
      </c>
      <c r="W84" s="37" t="n">
        <f aca="false">U84-$B$19</f>
        <v>-361.801322599524</v>
      </c>
      <c r="X84" s="38" t="n">
        <f aca="false">V84+W84</f>
        <v>2336.78582712017</v>
      </c>
    </row>
    <row r="85" customFormat="false" ht="13.8" hidden="false" customHeight="false" outlineLevel="0" collapsed="false">
      <c r="I85" s="51" t="n">
        <f aca="false" t="array" ref="I85:K85">TRANSPOSE(MMULT($E$20:$G$22, TRANSPOSE(Random!L84:N84)))</f>
        <v>-0.724460719945966</v>
      </c>
      <c r="J85" s="51" t="n">
        <v>0.273945704957598</v>
      </c>
      <c r="K85" s="51" t="n">
        <v>1.28773007579832</v>
      </c>
      <c r="L85" s="19" t="n">
        <f aca="false">E$8 + E$9 * _xlfn.T.INV(_xlfn.NORM.DIST(I85, 0, 1, 1),  E$10)</f>
        <v>-0.00863534405926359</v>
      </c>
      <c r="M85" s="19" t="n">
        <f aca="false">F$8 + F$9 * _xlfn.T.INV(_xlfn.NORM.DIST(J85, 0, 1, 1),  F$10)</f>
        <v>0.00437148890813149</v>
      </c>
      <c r="N85" s="19" t="n">
        <f aca="false">G$8 + G$9 * _xlfn.T.INV(_xlfn.NORM.DIST(K85, 0, 1, 1),  G$10)</f>
        <v>0.000257879662145749</v>
      </c>
      <c r="O85" s="52" t="n">
        <f aca="false">$B$3 * (1 + L85)</f>
        <v>4660.30611111181</v>
      </c>
      <c r="P85" s="53" t="n">
        <f aca="false">$B$6+M85</f>
        <v>0.213371488908131</v>
      </c>
      <c r="Q85" s="53" t="n">
        <f aca="false">$B$5+N85</f>
        <v>0.00185787966214575</v>
      </c>
      <c r="R85" s="10" t="n">
        <f aca="false">(LN(O85/$B$4) + ((Q85 - $B$8) + 0.5*P85^2)*$B$7) / (P85 * SQRT($B$7))</f>
        <v>-0.0273462096608363</v>
      </c>
      <c r="S85" s="10" t="n">
        <f aca="false">R85 - P85*SQRT($B$7)</f>
        <v>-0.134031954114902</v>
      </c>
      <c r="T85" s="36" t="n">
        <f aca="false">($B$3*EXP(-$B$8*$B$7)*_xlfn.NORM.DIST(R85, 0, 1, 1) - $B$4*EXP(-Q85*$B$7)*_xlfn.NORM.DIST(S85, 0, 1, 1)) * $B$2</f>
        <v>19946.8325755494</v>
      </c>
      <c r="U85" s="37" t="n">
        <f aca="false">$B$17*O85+$B$18</f>
        <v>2114.27284081126</v>
      </c>
      <c r="V85" s="37" t="n">
        <f aca="false">T85-$B$13</f>
        <v>357.943975117541</v>
      </c>
      <c r="W85" s="37" t="n">
        <f aca="false">U85-$B$19</f>
        <v>2114.27284081126</v>
      </c>
      <c r="X85" s="38" t="n">
        <f aca="false">V85+W85</f>
        <v>2472.2168159288</v>
      </c>
    </row>
    <row r="86" customFormat="false" ht="13.8" hidden="false" customHeight="false" outlineLevel="0" collapsed="false">
      <c r="I86" s="51" t="n">
        <f aca="false" t="array" ref="I86:K86">TRANSPOSE(MMULT($E$20:$G$22, TRANSPOSE(Random!L85:N85)))</f>
        <v>0.196833931959481</v>
      </c>
      <c r="J86" s="51" t="n">
        <v>0.101198292469805</v>
      </c>
      <c r="K86" s="51" t="n">
        <v>0.163066621251038</v>
      </c>
      <c r="L86" s="19" t="n">
        <f aca="false">E$8 + E$9 * _xlfn.T.INV(_xlfn.NORM.DIST(I86, 0, 1, 1),  E$10)</f>
        <v>0.00349824310288164</v>
      </c>
      <c r="M86" s="19" t="n">
        <f aca="false">F$8 + F$9 * _xlfn.T.INV(_xlfn.NORM.DIST(J86, 0, 1, 1),  F$10)</f>
        <v>0.00167465960601934</v>
      </c>
      <c r="N86" s="19" t="n">
        <f aca="false">G$8 + G$9 * _xlfn.T.INV(_xlfn.NORM.DIST(K86, 0, 1, 1),  G$10)</f>
        <v>-1.82106221883425E-006</v>
      </c>
      <c r="O86" s="52" t="n">
        <f aca="false">$B$3 * (1 + L86)</f>
        <v>4717.34489100234</v>
      </c>
      <c r="P86" s="53" t="n">
        <f aca="false">$B$6+M86</f>
        <v>0.210674659606019</v>
      </c>
      <c r="Q86" s="53" t="n">
        <f aca="false">$B$5+N86</f>
        <v>0.00159817893778117</v>
      </c>
      <c r="R86" s="10" t="n">
        <f aca="false">(LN(O86/$B$4) + ((Q86 - $B$8) + 0.5*P86^2)*$B$7) / (P86 * SQRT($B$7))</f>
        <v>0.0858162985492604</v>
      </c>
      <c r="S86" s="10" t="n">
        <f aca="false">R86 - P86*SQRT($B$7)</f>
        <v>-0.0195210312537493</v>
      </c>
      <c r="T86" s="36" t="n">
        <f aca="false">($B$3*EXP(-$B$8*$B$7)*_xlfn.NORM.DIST(R86, 0, 1, 1) - $B$4*EXP(-Q86*$B$7)*_xlfn.NORM.DIST(S86, 0, 1, 1)) * $B$2</f>
        <v>19734.7641893018</v>
      </c>
      <c r="U86" s="37" t="n">
        <f aca="false">$B$17*O86+$B$18</f>
        <v>-856.507897336589</v>
      </c>
      <c r="V86" s="37" t="n">
        <f aca="false">T86-$B$13</f>
        <v>145.875588869876</v>
      </c>
      <c r="W86" s="37" t="n">
        <f aca="false">U86-$B$19</f>
        <v>-856.507897336589</v>
      </c>
      <c r="X86" s="38" t="n">
        <f aca="false">V86+W86</f>
        <v>-710.632308466713</v>
      </c>
    </row>
    <row r="87" customFormat="false" ht="13.8" hidden="false" customHeight="false" outlineLevel="0" collapsed="false">
      <c r="I87" s="51" t="n">
        <f aca="false" t="array" ref="I87:K87">TRANSPOSE(MMULT($E$20:$G$22, TRANSPOSE(Random!L86:N86)))</f>
        <v>-1.57789506379808</v>
      </c>
      <c r="J87" s="51" t="n">
        <v>1.53696548962395</v>
      </c>
      <c r="K87" s="51" t="n">
        <v>-0.502705488929602</v>
      </c>
      <c r="L87" s="19" t="n">
        <f aca="false">E$8 + E$9 * _xlfn.T.INV(_xlfn.NORM.DIST(I87, 0, 1, 1),  E$10)</f>
        <v>-0.0232044376092112</v>
      </c>
      <c r="M87" s="19" t="n">
        <f aca="false">F$8 + F$9 * _xlfn.T.INV(_xlfn.NORM.DIST(J87, 0, 1, 1),  F$10)</f>
        <v>0.0283606173713505</v>
      </c>
      <c r="N87" s="19" t="n">
        <f aca="false">G$8 + G$9 * _xlfn.T.INV(_xlfn.NORM.DIST(K87, 0, 1, 1),  G$10)</f>
        <v>-0.000138079161975477</v>
      </c>
      <c r="O87" s="52" t="n">
        <f aca="false">$B$3 * (1 + L87)</f>
        <v>4591.81825924286</v>
      </c>
      <c r="P87" s="53" t="n">
        <f aca="false">$B$6+M87</f>
        <v>0.23736061737135</v>
      </c>
      <c r="Q87" s="53" t="n">
        <f aca="false">$B$5+N87</f>
        <v>0.00146192083802452</v>
      </c>
      <c r="R87" s="10" t="n">
        <f aca="false">(LN(O87/$B$4) + ((Q87 - $B$8) + 0.5*P87^2)*$B$7) / (P87 * SQRT($B$7))</f>
        <v>-0.138775432428184</v>
      </c>
      <c r="S87" s="10" t="n">
        <f aca="false">R87 - P87*SQRT($B$7)</f>
        <v>-0.257455741113859</v>
      </c>
      <c r="T87" s="36" t="n">
        <f aca="false">($B$3*EXP(-$B$8*$B$7)*_xlfn.NORM.DIST(R87, 0, 1, 1) - $B$4*EXP(-Q87*$B$7)*_xlfn.NORM.DIST(S87, 0, 1, 1)) * $B$2</f>
        <v>21805.8589287573</v>
      </c>
      <c r="U87" s="37" t="n">
        <f aca="false">$B$17*O87+$B$18</f>
        <v>5681.36160953832</v>
      </c>
      <c r="V87" s="37" t="n">
        <f aca="false">T87-$B$13</f>
        <v>2216.97032832542</v>
      </c>
      <c r="W87" s="37" t="n">
        <f aca="false">U87-$B$19</f>
        <v>5681.36160953832</v>
      </c>
      <c r="X87" s="38" t="n">
        <f aca="false">V87+W87</f>
        <v>7898.33193786374</v>
      </c>
    </row>
    <row r="88" customFormat="false" ht="13.8" hidden="false" customHeight="false" outlineLevel="0" collapsed="false">
      <c r="I88" s="51" t="n">
        <f aca="false" t="array" ref="I88:K88">TRANSPOSE(MMULT($E$20:$G$22, TRANSPOSE(Random!L87:N87)))</f>
        <v>0.392258224570633</v>
      </c>
      <c r="J88" s="51" t="n">
        <v>-1.48196956200219</v>
      </c>
      <c r="K88" s="51" t="n">
        <v>0.883450322938499</v>
      </c>
      <c r="L88" s="19" t="n">
        <f aca="false">E$8 + E$9 * _xlfn.T.INV(_xlfn.NORM.DIST(I88, 0, 1, 1),  E$10)</f>
        <v>0.00604421889593584</v>
      </c>
      <c r="M88" s="19" t="n">
        <f aca="false">F$8 + F$9 * _xlfn.T.INV(_xlfn.NORM.DIST(J88, 0, 1, 1),  F$10)</f>
        <v>-0.0267978510367525</v>
      </c>
      <c r="N88" s="19" t="n">
        <f aca="false">G$8 + G$9 * _xlfn.T.INV(_xlfn.NORM.DIST(K88, 0, 1, 1),  G$10)</f>
        <v>0.000153593655753008</v>
      </c>
      <c r="O88" s="52" t="n">
        <f aca="false">$B$3 * (1 + L88)</f>
        <v>4729.3132686079</v>
      </c>
      <c r="P88" s="53" t="n">
        <f aca="false">$B$6+M88</f>
        <v>0.182202148963248</v>
      </c>
      <c r="Q88" s="53" t="n">
        <f aca="false">$B$5+N88</f>
        <v>0.00175359365575301</v>
      </c>
      <c r="R88" s="10" t="n">
        <f aca="false">(LN(O88/$B$4) + ((Q88 - $B$8) + 0.5*P88^2)*$B$7) / (P88 * SQRT($B$7))</f>
        <v>0.112118624663922</v>
      </c>
      <c r="S88" s="10" t="n">
        <f aca="false">R88 - P88*SQRT($B$7)</f>
        <v>0.0210175501822979</v>
      </c>
      <c r="T88" s="36" t="n">
        <f aca="false">($B$3*EXP(-$B$8*$B$7)*_xlfn.NORM.DIST(R88, 0, 1, 1) - $B$4*EXP(-Q88*$B$7)*_xlfn.NORM.DIST(S88, 0, 1, 1)) * $B$2</f>
        <v>17050.4809293616</v>
      </c>
      <c r="U88" s="37" t="n">
        <f aca="false">$B$17*O88+$B$18</f>
        <v>-1479.8631957098</v>
      </c>
      <c r="V88" s="37" t="n">
        <f aca="false">T88-$B$13</f>
        <v>-2538.40767107026</v>
      </c>
      <c r="W88" s="37" t="n">
        <f aca="false">U88-$B$19</f>
        <v>-1479.8631957098</v>
      </c>
      <c r="X88" s="38" t="n">
        <f aca="false">V88+W88</f>
        <v>-4018.27086678006</v>
      </c>
    </row>
    <row r="89" customFormat="false" ht="13.8" hidden="false" customHeight="false" outlineLevel="0" collapsed="false">
      <c r="I89" s="51" t="n">
        <f aca="false" t="array" ref="I89:K89">TRANSPOSE(MMULT($E$20:$G$22, TRANSPOSE(Random!L88:N88)))</f>
        <v>0.40051522861218</v>
      </c>
      <c r="J89" s="51" t="n">
        <v>-1.55500149551659</v>
      </c>
      <c r="K89" s="51" t="n">
        <v>-1.11664672251667</v>
      </c>
      <c r="L89" s="19" t="n">
        <f aca="false">E$8 + E$9 * _xlfn.T.INV(_xlfn.NORM.DIST(I89, 0, 1, 1),  E$10)</f>
        <v>0.00615329335175447</v>
      </c>
      <c r="M89" s="19" t="n">
        <f aca="false">F$8 + F$9 * _xlfn.T.INV(_xlfn.NORM.DIST(J89, 0, 1, 1),  F$10)</f>
        <v>-0.0286014177629524</v>
      </c>
      <c r="N89" s="19" t="n">
        <f aca="false">G$8 + G$9 * _xlfn.T.INV(_xlfn.NORM.DIST(K89, 0, 1, 1),  G$10)</f>
        <v>-0.000281058917426826</v>
      </c>
      <c r="O89" s="52" t="n">
        <f aca="false">$B$3 * (1 + L89)</f>
        <v>4729.82601671726</v>
      </c>
      <c r="P89" s="53" t="n">
        <f aca="false">$B$6+M89</f>
        <v>0.180398582237048</v>
      </c>
      <c r="Q89" s="53" t="n">
        <f aca="false">$B$5+N89</f>
        <v>0.00131894108257317</v>
      </c>
      <c r="R89" s="10" t="n">
        <f aca="false">(LN(O89/$B$4) + ((Q89 - $B$8) + 0.5*P89^2)*$B$7) / (P89 * SQRT($B$7))</f>
        <v>0.112330488970223</v>
      </c>
      <c r="S89" s="10" t="n">
        <f aca="false">R89 - P89*SQRT($B$7)</f>
        <v>0.0221311978516994</v>
      </c>
      <c r="T89" s="36" t="n">
        <f aca="false">($B$3*EXP(-$B$8*$B$7)*_xlfn.NORM.DIST(R89, 0, 1, 1) - $B$4*EXP(-Q89*$B$7)*_xlfn.NORM.DIST(S89, 0, 1, 1)) * $B$2</f>
        <v>16855.1766830637</v>
      </c>
      <c r="U89" s="37" t="n">
        <f aca="false">$B$17*O89+$B$18</f>
        <v>-1506.56892485978</v>
      </c>
      <c r="V89" s="37" t="n">
        <f aca="false">T89-$B$13</f>
        <v>-2733.71191736815</v>
      </c>
      <c r="W89" s="37" t="n">
        <f aca="false">U89-$B$19</f>
        <v>-1506.56892485978</v>
      </c>
      <c r="X89" s="38" t="n">
        <f aca="false">V89+W89</f>
        <v>-4240.28084222792</v>
      </c>
    </row>
    <row r="90" customFormat="false" ht="13.8" hidden="false" customHeight="false" outlineLevel="0" collapsed="false">
      <c r="I90" s="51" t="n">
        <f aca="false" t="array" ref="I90:K90">TRANSPOSE(MMULT($E$20:$G$22, TRANSPOSE(Random!L89:N89)))</f>
        <v>-0.914558335267921</v>
      </c>
      <c r="J90" s="51" t="n">
        <v>-0.994856933738845</v>
      </c>
      <c r="K90" s="51" t="n">
        <v>-0.459066677302579</v>
      </c>
      <c r="L90" s="19" t="n">
        <f aca="false">E$8 + E$9 * _xlfn.T.INV(_xlfn.NORM.DIST(I90, 0, 1, 1),  E$10)</f>
        <v>-0.0114286535585116</v>
      </c>
      <c r="M90" s="19" t="n">
        <f aca="false">F$8 + F$9 * _xlfn.T.INV(_xlfn.NORM.DIST(J90, 0, 1, 1),  F$10)</f>
        <v>-0.0164186864862332</v>
      </c>
      <c r="N90" s="19" t="n">
        <f aca="false">G$8 + G$9 * _xlfn.T.INV(_xlfn.NORM.DIST(K90, 0, 1, 1),  G$10)</f>
        <v>-0.000128837858334977</v>
      </c>
      <c r="O90" s="52" t="n">
        <f aca="false">$B$3 * (1 + L90)</f>
        <v>4647.17504248679</v>
      </c>
      <c r="P90" s="53" t="n">
        <f aca="false">$B$6+M90</f>
        <v>0.192581313513767</v>
      </c>
      <c r="Q90" s="53" t="n">
        <f aca="false">$B$5+N90</f>
        <v>0.00147116214166502</v>
      </c>
      <c r="R90" s="10" t="n">
        <f aca="false">(LN(O90/$B$4) + ((Q90 - $B$8) + 0.5*P90^2)*$B$7) / (P90 * SQRT($B$7))</f>
        <v>-0.071561737270143</v>
      </c>
      <c r="S90" s="10" t="n">
        <f aca="false">R90 - P90*SQRT($B$7)</f>
        <v>-0.167852394027026</v>
      </c>
      <c r="T90" s="36" t="n">
        <f aca="false">($B$3*EXP(-$B$8*$B$7)*_xlfn.NORM.DIST(R90, 0, 1, 1) - $B$4*EXP(-Q90*$B$7)*_xlfn.NORM.DIST(S90, 0, 1, 1)) * $B$2</f>
        <v>17915.9225001009</v>
      </c>
      <c r="U90" s="37" t="n">
        <f aca="false">$B$17*O90+$B$18</f>
        <v>2798.18518636568</v>
      </c>
      <c r="V90" s="37" t="n">
        <f aca="false">T90-$B$13</f>
        <v>-1672.96610033104</v>
      </c>
      <c r="W90" s="37" t="n">
        <f aca="false">U90-$B$19</f>
        <v>2798.18518636568</v>
      </c>
      <c r="X90" s="38" t="n">
        <f aca="false">V90+W90</f>
        <v>1125.21908603464</v>
      </c>
    </row>
    <row r="91" customFormat="false" ht="13.8" hidden="false" customHeight="false" outlineLevel="0" collapsed="false">
      <c r="I91" s="51" t="n">
        <f aca="false" t="array" ref="I91:K91">TRANSPOSE(MMULT($E$20:$G$22, TRANSPOSE(Random!L90:N90)))</f>
        <v>-1.11812961588183</v>
      </c>
      <c r="J91" s="51" t="n">
        <v>2.21061375995292</v>
      </c>
      <c r="K91" s="51" t="n">
        <v>-1.6338022233841</v>
      </c>
      <c r="L91" s="19" t="n">
        <f aca="false">E$8 + E$9 * _xlfn.T.INV(_xlfn.NORM.DIST(I91, 0, 1, 1),  E$10)</f>
        <v>-0.0146488491921662</v>
      </c>
      <c r="M91" s="19" t="n">
        <f aca="false">F$8 + F$9 * _xlfn.T.INV(_xlfn.NORM.DIST(J91, 0, 1, 1),  F$10)</f>
        <v>0.0497358974781295</v>
      </c>
      <c r="N91" s="19" t="n">
        <f aca="false">G$8 + G$9 * _xlfn.T.INV(_xlfn.NORM.DIST(K91, 0, 1, 1),  G$10)</f>
        <v>-0.000435496348219076</v>
      </c>
      <c r="O91" s="52" t="n">
        <f aca="false">$B$3 * (1 + L91)</f>
        <v>4632.03722483255</v>
      </c>
      <c r="P91" s="53" t="n">
        <f aca="false">$B$6+M91</f>
        <v>0.25873589747813</v>
      </c>
      <c r="Q91" s="53" t="n">
        <f aca="false">$B$5+N91</f>
        <v>0.00116450365178092</v>
      </c>
      <c r="R91" s="10" t="n">
        <f aca="false">(LN(O91/$B$4) + ((Q91 - $B$8) + 0.5*P91^2)*$B$7) / (P91 * SQRT($B$7))</f>
        <v>-0.0502291651704401</v>
      </c>
      <c r="S91" s="10" t="n">
        <f aca="false">R91 - P91*SQRT($B$7)</f>
        <v>-0.179597113909505</v>
      </c>
      <c r="T91" s="36" t="n">
        <f aca="false">($B$3*EXP(-$B$8*$B$7)*_xlfn.NORM.DIST(R91, 0, 1, 1) - $B$4*EXP(-Q91*$B$7)*_xlfn.NORM.DIST(S91, 0, 1, 1)) * $B$2</f>
        <v>24063.3285615617</v>
      </c>
      <c r="U91" s="37" t="n">
        <f aca="false">$B$17*O91+$B$18</f>
        <v>3586.61609584762</v>
      </c>
      <c r="V91" s="37" t="n">
        <f aca="false">T91-$B$13</f>
        <v>4474.43996112981</v>
      </c>
      <c r="W91" s="37" t="n">
        <f aca="false">U91-$B$19</f>
        <v>3586.61609584762</v>
      </c>
      <c r="X91" s="38" t="n">
        <f aca="false">V91+W91</f>
        <v>8061.05605697744</v>
      </c>
    </row>
    <row r="92" customFormat="false" ht="13.8" hidden="false" customHeight="false" outlineLevel="0" collapsed="false">
      <c r="I92" s="51" t="n">
        <f aca="false" t="array" ref="I92:K92">TRANSPOSE(MMULT($E$20:$G$22, TRANSPOSE(Random!L91:N91)))</f>
        <v>0.356709723956063</v>
      </c>
      <c r="J92" s="51" t="n">
        <v>0.331217244276786</v>
      </c>
      <c r="K92" s="51" t="n">
        <v>-0.872977145362943</v>
      </c>
      <c r="L92" s="19" t="n">
        <f aca="false">E$8 + E$9 * _xlfn.T.INV(_xlfn.NORM.DIST(I92, 0, 1, 1),  E$10)</f>
        <v>0.00557625133444678</v>
      </c>
      <c r="M92" s="19" t="n">
        <f aca="false">F$8 + F$9 * _xlfn.T.INV(_xlfn.NORM.DIST(J92, 0, 1, 1),  F$10)</f>
        <v>0.0052756563339562</v>
      </c>
      <c r="N92" s="19" t="n">
        <f aca="false">G$8 + G$9 * _xlfn.T.INV(_xlfn.NORM.DIST(K92, 0, 1, 1),  G$10)</f>
        <v>-0.000220716114936448</v>
      </c>
      <c r="O92" s="52" t="n">
        <f aca="false">$B$3 * (1 + L92)</f>
        <v>4727.1133998981</v>
      </c>
      <c r="P92" s="53" t="n">
        <f aca="false">$B$6+M92</f>
        <v>0.214275656333956</v>
      </c>
      <c r="Q92" s="53" t="n">
        <f aca="false">$B$5+N92</f>
        <v>0.00137928388506355</v>
      </c>
      <c r="R92" s="10" t="n">
        <f aca="false">(LN(O92/$B$4) + ((Q92 - $B$8) + 0.5*P92^2)*$B$7) / (P92 * SQRT($B$7))</f>
        <v>0.10495676342534</v>
      </c>
      <c r="S92" s="10" t="n">
        <f aca="false">R92 - P92*SQRT($B$7)</f>
        <v>-0.0021810647416379</v>
      </c>
      <c r="T92" s="36" t="n">
        <f aca="false">($B$3*EXP(-$B$8*$B$7)*_xlfn.NORM.DIST(R92, 0, 1, 1) - $B$4*EXP(-Q92*$B$7)*_xlfn.NORM.DIST(S92, 0, 1, 1)) * $B$2</f>
        <v>20043.4706090692</v>
      </c>
      <c r="U92" s="37" t="n">
        <f aca="false">$B$17*O92+$B$18</f>
        <v>-1365.28627800429</v>
      </c>
      <c r="V92" s="37" t="n">
        <f aca="false">T92-$B$13</f>
        <v>454.582008637317</v>
      </c>
      <c r="W92" s="37" t="n">
        <f aca="false">U92-$B$19</f>
        <v>-1365.28627800429</v>
      </c>
      <c r="X92" s="38" t="n">
        <f aca="false">V92+W92</f>
        <v>-910.704269366975</v>
      </c>
    </row>
    <row r="93" customFormat="false" ht="13.8" hidden="false" customHeight="false" outlineLevel="0" collapsed="false">
      <c r="I93" s="51" t="n">
        <f aca="false" t="array" ref="I93:K93">TRANSPOSE(MMULT($E$20:$G$22, TRANSPOSE(Random!L92:N92)))</f>
        <v>1.19852419135237</v>
      </c>
      <c r="J93" s="51" t="n">
        <v>-0.755333356316157</v>
      </c>
      <c r="K93" s="51" t="n">
        <v>0.41970423126258</v>
      </c>
      <c r="L93" s="19" t="n">
        <f aca="false">E$8 + E$9 * _xlfn.T.INV(_xlfn.NORM.DIST(I93, 0, 1, 1),  E$10)</f>
        <v>0.0179504165940774</v>
      </c>
      <c r="M93" s="19" t="n">
        <f aca="false">F$8 + F$9 * _xlfn.T.INV(_xlfn.NORM.DIST(J93, 0, 1, 1),  F$10)</f>
        <v>-0.0120703606663962</v>
      </c>
      <c r="N93" s="19" t="n">
        <f aca="false">G$8 + G$9 * _xlfn.T.INV(_xlfn.NORM.DIST(K93, 0, 1, 1),  G$10)</f>
        <v>5.09676562688183E-005</v>
      </c>
      <c r="O93" s="52" t="n">
        <f aca="false">$B$3 * (1 + L93)</f>
        <v>4785.2831133671</v>
      </c>
      <c r="P93" s="53" t="n">
        <f aca="false">$B$6+M93</f>
        <v>0.196929639333604</v>
      </c>
      <c r="Q93" s="53" t="n">
        <f aca="false">$B$5+N93</f>
        <v>0.00165096765626882</v>
      </c>
      <c r="R93" s="10" t="n">
        <f aca="false">(LN(O93/$B$4) + ((Q93 - $B$8) + 0.5*P93^2)*$B$7) / (P93 * SQRT($B$7))</f>
        <v>0.230047773440975</v>
      </c>
      <c r="S93" s="10" t="n">
        <f aca="false">R93 - P93*SQRT($B$7)</f>
        <v>0.131582953774173</v>
      </c>
      <c r="T93" s="36" t="n">
        <f aca="false">($B$3*EXP(-$B$8*$B$7)*_xlfn.NORM.DIST(R93, 0, 1, 1) - $B$4*EXP(-Q93*$B$7)*_xlfn.NORM.DIST(S93, 0, 1, 1)) * $B$2</f>
        <v>18162.7727697271</v>
      </c>
      <c r="U93" s="37" t="n">
        <f aca="false">$B$17*O93+$B$18</f>
        <v>-4394.97002385129</v>
      </c>
      <c r="V93" s="37" t="n">
        <f aca="false">T93-$B$13</f>
        <v>-1426.11583070475</v>
      </c>
      <c r="W93" s="37" t="n">
        <f aca="false">U93-$B$19</f>
        <v>-4394.97002385129</v>
      </c>
      <c r="X93" s="38" t="n">
        <f aca="false">V93+W93</f>
        <v>-5821.08585455604</v>
      </c>
    </row>
    <row r="94" customFormat="false" ht="13.8" hidden="false" customHeight="false" outlineLevel="0" collapsed="false">
      <c r="I94" s="51" t="n">
        <f aca="false" t="array" ref="I94:K94">TRANSPOSE(MMULT($E$20:$G$22, TRANSPOSE(Random!L93:N93)))</f>
        <v>-0.8026440915695</v>
      </c>
      <c r="J94" s="51" t="n">
        <v>0.693226196770823</v>
      </c>
      <c r="K94" s="51" t="n">
        <v>-0.0186395370000835</v>
      </c>
      <c r="L94" s="19" t="n">
        <f aca="false">E$8 + E$9 * _xlfn.T.INV(_xlfn.NORM.DIST(I94, 0, 1, 1),  E$10)</f>
        <v>-0.00976282970445745</v>
      </c>
      <c r="M94" s="19" t="n">
        <f aca="false">F$8 + F$9 * _xlfn.T.INV(_xlfn.NORM.DIST(J94, 0, 1, 1),  F$10)</f>
        <v>0.0112103670383609</v>
      </c>
      <c r="N94" s="19" t="n">
        <f aca="false">G$8 + G$9 * _xlfn.T.INV(_xlfn.NORM.DIST(K94, 0, 1, 1),  G$10)</f>
        <v>-3.85628638112386E-005</v>
      </c>
      <c r="O94" s="52" t="n">
        <f aca="false">$B$3 * (1 + L94)</f>
        <v>4655.00591384232</v>
      </c>
      <c r="P94" s="53" t="n">
        <f aca="false">$B$6+M94</f>
        <v>0.220210367038361</v>
      </c>
      <c r="Q94" s="53" t="n">
        <f aca="false">$B$5+N94</f>
        <v>0.00156143713618876</v>
      </c>
      <c r="R94" s="10" t="n">
        <f aca="false">(LN(O94/$B$4) + ((Q94 - $B$8) + 0.5*P94^2)*$B$7) / (P94 * SQRT($B$7))</f>
        <v>-0.0341388431195058</v>
      </c>
      <c r="S94" s="10" t="n">
        <f aca="false">R94 - P94*SQRT($B$7)</f>
        <v>-0.144244026638686</v>
      </c>
      <c r="T94" s="36" t="n">
        <f aca="false">($B$3*EXP(-$B$8*$B$7)*_xlfn.NORM.DIST(R94, 0, 1, 1) - $B$4*EXP(-Q94*$B$7)*_xlfn.NORM.DIST(S94, 0, 1, 1)) * $B$2</f>
        <v>20554.7141472284</v>
      </c>
      <c r="U94" s="37" t="n">
        <f aca="false">$B$17*O94+$B$18</f>
        <v>2390.32579963698</v>
      </c>
      <c r="V94" s="37" t="n">
        <f aca="false">T94-$B$13</f>
        <v>965.825546796485</v>
      </c>
      <c r="W94" s="37" t="n">
        <f aca="false">U94-$B$19</f>
        <v>2390.32579963698</v>
      </c>
      <c r="X94" s="38" t="n">
        <f aca="false">V94+W94</f>
        <v>3356.15134643346</v>
      </c>
    </row>
    <row r="95" customFormat="false" ht="13.8" hidden="false" customHeight="false" outlineLevel="0" collapsed="false">
      <c r="I95" s="51" t="n">
        <f aca="false" t="array" ref="I95:K95">TRANSPOSE(MMULT($E$20:$G$22, TRANSPOSE(Random!L94:N94)))</f>
        <v>0.673615617413104</v>
      </c>
      <c r="J95" s="51" t="n">
        <v>0.0641390550528981</v>
      </c>
      <c r="K95" s="51" t="n">
        <v>-0.103829419446974</v>
      </c>
      <c r="L95" s="19" t="n">
        <f aca="false">E$8 + E$9 * _xlfn.T.INV(_xlfn.NORM.DIST(I95, 0, 1, 1),  E$10)</f>
        <v>0.00986527125645862</v>
      </c>
      <c r="M95" s="19" t="n">
        <f aca="false">F$8 + F$9 * _xlfn.T.INV(_xlfn.NORM.DIST(J95, 0, 1, 1),  F$10)</f>
        <v>0.00109978881240002</v>
      </c>
      <c r="N95" s="19" t="n">
        <f aca="false">G$8 + G$9 * _xlfn.T.INV(_xlfn.NORM.DIST(K95, 0, 1, 1),  G$10)</f>
        <v>-5.57757287147257E-005</v>
      </c>
      <c r="O95" s="52" t="n">
        <f aca="false">$B$3 * (1 + L95)</f>
        <v>4747.27565364949</v>
      </c>
      <c r="P95" s="53" t="n">
        <f aca="false">$B$6+M95</f>
        <v>0.2100997888124</v>
      </c>
      <c r="Q95" s="53" t="n">
        <f aca="false">$B$5+N95</f>
        <v>0.00154422427128527</v>
      </c>
      <c r="R95" s="10" t="n">
        <f aca="false">(LN(O95/$B$4) + ((Q95 - $B$8) + 0.5*P95^2)*$B$7) / (P95 * SQRT($B$7))</f>
        <v>0.145842349214198</v>
      </c>
      <c r="S95" s="10" t="n">
        <f aca="false">R95 - P95*SQRT($B$7)</f>
        <v>0.0407924548079983</v>
      </c>
      <c r="T95" s="36" t="n">
        <f aca="false">($B$3*EXP(-$B$8*$B$7)*_xlfn.NORM.DIST(R95, 0, 1, 1) - $B$4*EXP(-Q95*$B$7)*_xlfn.NORM.DIST(S95, 0, 1, 1)) * $B$2</f>
        <v>19603.0146823741</v>
      </c>
      <c r="U95" s="37" t="n">
        <f aca="false">$B$17*O95+$B$18</f>
        <v>-2415.40753230226</v>
      </c>
      <c r="V95" s="37" t="n">
        <f aca="false">T95-$B$13</f>
        <v>14.1260819421877</v>
      </c>
      <c r="W95" s="37" t="n">
        <f aca="false">U95-$B$19</f>
        <v>-2415.40753230226</v>
      </c>
      <c r="X95" s="38" t="n">
        <f aca="false">V95+W95</f>
        <v>-2401.28145036007</v>
      </c>
    </row>
    <row r="96" customFormat="false" ht="13.8" hidden="false" customHeight="false" outlineLevel="0" collapsed="false">
      <c r="I96" s="51" t="n">
        <f aca="false" t="array" ref="I96:K96">TRANSPOSE(MMULT($E$20:$G$22, TRANSPOSE(Random!L95:N95)))</f>
        <v>-1.67097067779055</v>
      </c>
      <c r="J96" s="51" t="n">
        <v>0.997706651509691</v>
      </c>
      <c r="K96" s="51" t="n">
        <v>-0.302507078057393</v>
      </c>
      <c r="L96" s="19" t="n">
        <f aca="false">E$8 + E$9 * _xlfn.T.INV(_xlfn.NORM.DIST(I96, 0, 1, 1),  E$10)</f>
        <v>-0.0252305065832816</v>
      </c>
      <c r="M96" s="19" t="n">
        <f aca="false">F$8 + F$9 * _xlfn.T.INV(_xlfn.NORM.DIST(J96, 0, 1, 1),  F$10)</f>
        <v>0.0166847951235429</v>
      </c>
      <c r="N96" s="19" t="n">
        <f aca="false">G$8 + G$9 * _xlfn.T.INV(_xlfn.NORM.DIST(K96, 0, 1, 1),  G$10)</f>
        <v>-9.62554941800178E-005</v>
      </c>
      <c r="O96" s="52" t="n">
        <f aca="false">$B$3 * (1 + L96)</f>
        <v>4582.29391160265</v>
      </c>
      <c r="P96" s="53" t="n">
        <f aca="false">$B$6+M96</f>
        <v>0.225684795123543</v>
      </c>
      <c r="Q96" s="53" t="n">
        <f aca="false">$B$5+N96</f>
        <v>0.00150374450581998</v>
      </c>
      <c r="R96" s="10" t="n">
        <f aca="false">(LN(O96/$B$4) + ((Q96 - $B$8) + 0.5*P96^2)*$B$7) / (P96 * SQRT($B$7))</f>
        <v>-0.170251730631425</v>
      </c>
      <c r="S96" s="10" t="n">
        <f aca="false">R96 - P96*SQRT($B$7)</f>
        <v>-0.283094128193196</v>
      </c>
      <c r="T96" s="36" t="n">
        <f aca="false">($B$3*EXP(-$B$8*$B$7)*_xlfn.NORM.DIST(R96, 0, 1, 1) - $B$4*EXP(-Q96*$B$7)*_xlfn.NORM.DIST(S96, 0, 1, 1)) * $B$2</f>
        <v>20610.8110301348</v>
      </c>
      <c r="U96" s="37" t="n">
        <f aca="false">$B$17*O96+$B$18</f>
        <v>6177.42321126361</v>
      </c>
      <c r="V96" s="37" t="n">
        <f aca="false">T96-$B$13</f>
        <v>1021.92242970291</v>
      </c>
      <c r="W96" s="37" t="n">
        <f aca="false">U96-$B$19</f>
        <v>6177.42321126361</v>
      </c>
      <c r="X96" s="38" t="n">
        <f aca="false">V96+W96</f>
        <v>7199.34564096652</v>
      </c>
    </row>
    <row r="97" customFormat="false" ht="13.8" hidden="false" customHeight="false" outlineLevel="0" collapsed="false">
      <c r="I97" s="51" t="n">
        <f aca="false" t="array" ref="I97:K97">TRANSPOSE(MMULT($E$20:$G$22, TRANSPOSE(Random!L96:N96)))</f>
        <v>1.52483041873232</v>
      </c>
      <c r="J97" s="51" t="n">
        <v>-1.18396718787273</v>
      </c>
      <c r="K97" s="51" t="n">
        <v>-0.624001356330822</v>
      </c>
      <c r="L97" s="19" t="n">
        <f aca="false">E$8 + E$9 * _xlfn.T.INV(_xlfn.NORM.DIST(I97, 0, 1, 1),  E$10)</f>
        <v>0.0240500504454772</v>
      </c>
      <c r="M97" s="19" t="n">
        <f aca="false">F$8 + F$9 * _xlfn.T.INV(_xlfn.NORM.DIST(J97, 0, 1, 1),  F$10)</f>
        <v>-0.0201566268492182</v>
      </c>
      <c r="N97" s="19" t="n">
        <f aca="false">G$8 + G$9 * _xlfn.T.INV(_xlfn.NORM.DIST(K97, 0, 1, 1),  G$10)</f>
        <v>-0.000164232167920015</v>
      </c>
      <c r="O97" s="52" t="n">
        <f aca="false">$B$3 * (1 + L97)</f>
        <v>4813.95688213914</v>
      </c>
      <c r="P97" s="53" t="n">
        <f aca="false">$B$6+M97</f>
        <v>0.188843373150782</v>
      </c>
      <c r="Q97" s="53" t="n">
        <f aca="false">$B$5+N97</f>
        <v>0.00143576783207999</v>
      </c>
      <c r="R97" s="10" t="n">
        <f aca="false">(LN(O97/$B$4) + ((Q97 - $B$8) + 0.5*P97^2)*$B$7) / (P97 * SQRT($B$7))</f>
        <v>0.298470332812851</v>
      </c>
      <c r="S97" s="10" t="n">
        <f aca="false">R97 - P97*SQRT($B$7)</f>
        <v>0.20404864623746</v>
      </c>
      <c r="T97" s="36" t="n">
        <f aca="false">($B$3*EXP(-$B$8*$B$7)*_xlfn.NORM.DIST(R97, 0, 1, 1) - $B$4*EXP(-Q97*$B$7)*_xlfn.NORM.DIST(S97, 0, 1, 1)) * $B$2</f>
        <v>17140.3207604005</v>
      </c>
      <c r="U97" s="37" t="n">
        <f aca="false">$B$17*O97+$B$18</f>
        <v>-5888.40098646283</v>
      </c>
      <c r="V97" s="37" t="n">
        <f aca="false">T97-$B$13</f>
        <v>-2448.56784003136</v>
      </c>
      <c r="W97" s="37" t="n">
        <f aca="false">U97-$B$19</f>
        <v>-5888.40098646283</v>
      </c>
      <c r="X97" s="38" t="n">
        <f aca="false">V97+W97</f>
        <v>-8336.96882649419</v>
      </c>
    </row>
    <row r="98" customFormat="false" ht="13.8" hidden="false" customHeight="false" outlineLevel="0" collapsed="false">
      <c r="I98" s="51" t="n">
        <f aca="false" t="array" ref="I98:K98">TRANSPOSE(MMULT($E$20:$G$22, TRANSPOSE(Random!L97:N97)))</f>
        <v>0.124491494426841</v>
      </c>
      <c r="J98" s="51" t="n">
        <v>0.215585553146632</v>
      </c>
      <c r="K98" s="51" t="n">
        <v>1.25778248103099</v>
      </c>
      <c r="L98" s="19" t="n">
        <f aca="false">E$8 + E$9 * _xlfn.T.INV(_xlfn.NORM.DIST(I98, 0, 1, 1),  E$10)</f>
        <v>0.00256813865318215</v>
      </c>
      <c r="M98" s="19" t="n">
        <f aca="false">F$8 + F$9 * _xlfn.T.INV(_xlfn.NORM.DIST(J98, 0, 1, 1),  F$10)</f>
        <v>0.00345614962909501</v>
      </c>
      <c r="N98" s="19" t="n">
        <f aca="false">G$8 + G$9 * _xlfn.T.INV(_xlfn.NORM.DIST(K98, 0, 1, 1),  G$10)</f>
        <v>0.000249470292936866</v>
      </c>
      <c r="O98" s="52" t="n">
        <f aca="false">$B$3 * (1 + L98)</f>
        <v>4712.97256299474</v>
      </c>
      <c r="P98" s="53" t="n">
        <f aca="false">$B$6+M98</f>
        <v>0.212456149629095</v>
      </c>
      <c r="Q98" s="53" t="n">
        <f aca="false">$B$5+N98</f>
        <v>0.00184947029293687</v>
      </c>
      <c r="R98" s="10" t="n">
        <f aca="false">(LN(O98/$B$4) + ((Q98 - $B$8) + 0.5*P98^2)*$B$7) / (P98 * SQRT($B$7))</f>
        <v>0.0778458627556315</v>
      </c>
      <c r="S98" s="10" t="n">
        <f aca="false">R98 - P98*SQRT($B$7)</f>
        <v>-0.028382212058916</v>
      </c>
      <c r="T98" s="36" t="n">
        <f aca="false">($B$3*EXP(-$B$8*$B$7)*_xlfn.NORM.DIST(R98, 0, 1, 1) - $B$4*EXP(-Q98*$B$7)*_xlfn.NORM.DIST(S98, 0, 1, 1)) * $B$2</f>
        <v>19920.7638046955</v>
      </c>
      <c r="U98" s="37" t="n">
        <f aca="false">$B$17*O98+$B$18</f>
        <v>-628.781640731031</v>
      </c>
      <c r="V98" s="37" t="n">
        <f aca="false">T98-$B$13</f>
        <v>331.87520426359</v>
      </c>
      <c r="W98" s="37" t="n">
        <f aca="false">U98-$B$19</f>
        <v>-628.781640731031</v>
      </c>
      <c r="X98" s="38" t="n">
        <f aca="false">V98+W98</f>
        <v>-296.906436467441</v>
      </c>
    </row>
    <row r="99" customFormat="false" ht="13.8" hidden="false" customHeight="false" outlineLevel="0" collapsed="false">
      <c r="I99" s="51" t="n">
        <f aca="false" t="array" ref="I99:K99">TRANSPOSE(MMULT($E$20:$G$22, TRANSPOSE(Random!L98:N98)))</f>
        <v>-0.470785133035924</v>
      </c>
      <c r="J99" s="51" t="n">
        <v>0.345302867803873</v>
      </c>
      <c r="K99" s="51" t="n">
        <v>-0.000221128579784655</v>
      </c>
      <c r="L99" s="19" t="n">
        <f aca="false">E$8 + E$9 * _xlfn.T.INV(_xlfn.NORM.DIST(I99, 0, 1, 1),  E$10)</f>
        <v>-0.00513885191877901</v>
      </c>
      <c r="M99" s="19" t="n">
        <f aca="false">F$8 + F$9 * _xlfn.T.INV(_xlfn.NORM.DIST(J99, 0, 1, 1),  F$10)</f>
        <v>0.00549907351252478</v>
      </c>
      <c r="N99" s="19" t="n">
        <f aca="false">G$8 + G$9 * _xlfn.T.INV(_xlfn.NORM.DIST(K99, 0, 1, 1),  G$10)</f>
        <v>-3.48446393467618E-005</v>
      </c>
      <c r="O99" s="52" t="n">
        <f aca="false">$B$3 * (1 + L99)</f>
        <v>4676.74277101501</v>
      </c>
      <c r="P99" s="53" t="n">
        <f aca="false">$B$6+M99</f>
        <v>0.214499073512525</v>
      </c>
      <c r="Q99" s="53" t="n">
        <f aca="false">$B$5+N99</f>
        <v>0.00156515536065324</v>
      </c>
      <c r="R99" s="10" t="n">
        <f aca="false">(LN(O99/$B$4) + ((Q99 - $B$8) + 0.5*P99^2)*$B$7) / (P99 * SQRT($B$7))</f>
        <v>0.00550509770594086</v>
      </c>
      <c r="S99" s="10" t="n">
        <f aca="false">R99 - P99*SQRT($B$7)</f>
        <v>-0.101744439050322</v>
      </c>
      <c r="T99" s="36" t="n">
        <f aca="false">($B$3*EXP(-$B$8*$B$7)*_xlfn.NORM.DIST(R99, 0, 1, 1) - $B$4*EXP(-Q99*$B$7)*_xlfn.NORM.DIST(S99, 0, 1, 1)) * $B$2</f>
        <v>20078.6902507209</v>
      </c>
      <c r="U99" s="37" t="n">
        <f aca="false">$B$17*O99+$B$18</f>
        <v>1258.19364813494</v>
      </c>
      <c r="V99" s="37" t="n">
        <f aca="false">T99-$B$13</f>
        <v>489.801650288973</v>
      </c>
      <c r="W99" s="37" t="n">
        <f aca="false">U99-$B$19</f>
        <v>1258.19364813494</v>
      </c>
      <c r="X99" s="38" t="n">
        <f aca="false">V99+W99</f>
        <v>1747.99529842391</v>
      </c>
    </row>
    <row r="100" customFormat="false" ht="13.8" hidden="false" customHeight="false" outlineLevel="0" collapsed="false">
      <c r="I100" s="51" t="n">
        <f aca="false" t="array" ref="I100:K100">TRANSPOSE(MMULT($E$20:$G$22, TRANSPOSE(Random!L99:N99)))</f>
        <v>-0.0535262612733532</v>
      </c>
      <c r="J100" s="51" t="n">
        <v>-0.430721932846238</v>
      </c>
      <c r="K100" s="51" t="n">
        <v>-0.452794070607145</v>
      </c>
      <c r="L100" s="19" t="n">
        <f aca="false">E$8 + E$9 * _xlfn.T.INV(_xlfn.NORM.DIST(I100, 0, 1, 1),  E$10)</f>
        <v>0.000289949509407549</v>
      </c>
      <c r="M100" s="19" t="n">
        <f aca="false">F$8 + F$9 * _xlfn.T.INV(_xlfn.NORM.DIST(J100, 0, 1, 1),  F$10)</f>
        <v>-0.00665227210689408</v>
      </c>
      <c r="N100" s="19" t="n">
        <f aca="false">G$8 + G$9 * _xlfn.T.INV(_xlfn.NORM.DIST(K100, 0, 1, 1),  G$10)</f>
        <v>-0.000127515959912546</v>
      </c>
      <c r="O100" s="52" t="n">
        <f aca="false">$B$3 * (1 + L100)</f>
        <v>4702.26302364877</v>
      </c>
      <c r="P100" s="53" t="n">
        <f aca="false">$B$6+M100</f>
        <v>0.202347727893106</v>
      </c>
      <c r="Q100" s="53" t="n">
        <f aca="false">$B$5+N100</f>
        <v>0.00147248404008745</v>
      </c>
      <c r="R100" s="10" t="n">
        <f aca="false">(LN(O100/$B$4) + ((Q100 - $B$8) + 0.5*P100^2)*$B$7) / (P100 * SQRT($B$7))</f>
        <v>0.0531372792875829</v>
      </c>
      <c r="S100" s="10" t="n">
        <f aca="false">R100 - P100*SQRT($B$7)</f>
        <v>-0.0480365846589701</v>
      </c>
      <c r="T100" s="36" t="n">
        <f aca="false">($B$3*EXP(-$B$8*$B$7)*_xlfn.NORM.DIST(R100, 0, 1, 1) - $B$4*EXP(-Q100*$B$7)*_xlfn.NORM.DIST(S100, 0, 1, 1)) * $B$2</f>
        <v>18958.6655727968</v>
      </c>
      <c r="U100" s="37" t="n">
        <f aca="false">$B$17*O100+$B$18</f>
        <v>-70.9910767584806</v>
      </c>
      <c r="V100" s="37" t="n">
        <f aca="false">T100-$B$13</f>
        <v>-630.223027635111</v>
      </c>
      <c r="W100" s="37" t="n">
        <f aca="false">U100-$B$19</f>
        <v>-70.9910767584806</v>
      </c>
      <c r="X100" s="38" t="n">
        <f aca="false">V100+W100</f>
        <v>-701.214104393592</v>
      </c>
    </row>
    <row r="101" customFormat="false" ht="13.8" hidden="false" customHeight="false" outlineLevel="0" collapsed="false">
      <c r="I101" s="51" t="n">
        <f aca="false" t="array" ref="I101:K101">TRANSPOSE(MMULT($E$20:$G$22, TRANSPOSE(Random!L100:N100)))</f>
        <v>-0.492091922485618</v>
      </c>
      <c r="J101" s="51" t="n">
        <v>-0.488386994687408</v>
      </c>
      <c r="K101" s="51" t="n">
        <v>-1.46859743917504</v>
      </c>
      <c r="L101" s="19" t="n">
        <f aca="false">E$8 + E$9 * _xlfn.T.INV(_xlfn.NORM.DIST(I101, 0, 1, 1),  E$10)</f>
        <v>-0.00542468756350722</v>
      </c>
      <c r="M101" s="19" t="n">
        <f aca="false">F$8 + F$9 * _xlfn.T.INV(_xlfn.NORM.DIST(J101, 0, 1, 1),  F$10)</f>
        <v>-0.00758544420485864</v>
      </c>
      <c r="N101" s="19" t="n">
        <f aca="false">G$8 + G$9 * _xlfn.T.INV(_xlfn.NORM.DIST(K101, 0, 1, 1),  G$10)</f>
        <v>-0.000381227617357566</v>
      </c>
      <c r="O101" s="52" t="n">
        <f aca="false">$B$3 * (1 + L101)</f>
        <v>4675.39908623271</v>
      </c>
      <c r="P101" s="53" t="n">
        <f aca="false">$B$6+M101</f>
        <v>0.201414555795141</v>
      </c>
      <c r="Q101" s="53" t="n">
        <f aca="false">$B$5+N101</f>
        <v>0.00121877238264243</v>
      </c>
      <c r="R101" s="10" t="n">
        <f aca="false">(LN(O101/$B$4) + ((Q101 - $B$8) + 0.5*P101^2)*$B$7) / (P101 * SQRT($B$7))</f>
        <v>-0.00460526401825491</v>
      </c>
      <c r="S101" s="10" t="n">
        <f aca="false">R101 - P101*SQRT($B$7)</f>
        <v>-0.105312541915826</v>
      </c>
      <c r="T101" s="36" t="n">
        <f aca="false">($B$3*EXP(-$B$8*$B$7)*_xlfn.NORM.DIST(R101, 0, 1, 1) - $B$4*EXP(-Q101*$B$7)*_xlfn.NORM.DIST(S101, 0, 1, 1)) * $B$2</f>
        <v>18829.5525301558</v>
      </c>
      <c r="U101" s="37" t="n">
        <f aca="false">$B$17*O101+$B$18</f>
        <v>1328.17748855142</v>
      </c>
      <c r="V101" s="37" t="n">
        <f aca="false">T101-$B$13</f>
        <v>-759.336070276095</v>
      </c>
      <c r="W101" s="37" t="n">
        <f aca="false">U101-$B$19</f>
        <v>1328.17748855142</v>
      </c>
      <c r="X101" s="38" t="n">
        <f aca="false">V101+W101</f>
        <v>568.841418275322</v>
      </c>
    </row>
    <row r="102" customFormat="false" ht="13.8" hidden="false" customHeight="false" outlineLevel="0" collapsed="false">
      <c r="I102" s="51" t="n">
        <f aca="false" t="array" ref="I102:K102">TRANSPOSE(MMULT($E$20:$G$22, TRANSPOSE(Random!L101:N101)))</f>
        <v>-0.311673886914459</v>
      </c>
      <c r="J102" s="51" t="n">
        <v>-0.139397229903014</v>
      </c>
      <c r="K102" s="51" t="n">
        <v>0.520988377053932</v>
      </c>
      <c r="L102" s="19" t="n">
        <f aca="false">E$8 + E$9 * _xlfn.T.INV(_xlfn.NORM.DIST(I102, 0, 1, 1),  E$10)</f>
        <v>-0.00303780171688205</v>
      </c>
      <c r="M102" s="19" t="n">
        <f aca="false">F$8 + F$9 * _xlfn.T.INV(_xlfn.NORM.DIST(J102, 0, 1, 1),  F$10)</f>
        <v>-0.00205614951362188</v>
      </c>
      <c r="N102" s="19" t="n">
        <f aca="false">G$8 + G$9 * _xlfn.T.INV(_xlfn.NORM.DIST(K102, 0, 1, 1),  G$10)</f>
        <v>7.23753983103012E-005</v>
      </c>
      <c r="O102" s="52" t="n">
        <f aca="false">$B$3 * (1 + L102)</f>
        <v>4686.61959790911</v>
      </c>
      <c r="P102" s="53" t="n">
        <f aca="false">$B$6+M102</f>
        <v>0.206943850486378</v>
      </c>
      <c r="Q102" s="53" t="n">
        <f aca="false">$B$5+N102</f>
        <v>0.0016723753983103</v>
      </c>
      <c r="R102" s="10" t="n">
        <f aca="false">(LN(O102/$B$4) + ((Q102 - $B$8) + 0.5*P102^2)*$B$7) / (P102 * SQRT($B$7))</f>
        <v>0.0225074414967164</v>
      </c>
      <c r="S102" s="10" t="n">
        <f aca="false">R102 - P102*SQRT($B$7)</f>
        <v>-0.0809644837464727</v>
      </c>
      <c r="T102" s="36" t="n">
        <f aca="false">($B$3*EXP(-$B$8*$B$7)*_xlfn.NORM.DIST(R102, 0, 1, 1) - $B$4*EXP(-Q102*$B$7)*_xlfn.NORM.DIST(S102, 0, 1, 1)) * $B$2</f>
        <v>19392.0474851678</v>
      </c>
      <c r="U102" s="37" t="n">
        <f aca="false">$B$17*O102+$B$18</f>
        <v>743.773684255633</v>
      </c>
      <c r="V102" s="37" t="n">
        <f aca="false">T102-$B$13</f>
        <v>-196.841115264077</v>
      </c>
      <c r="W102" s="37" t="n">
        <f aca="false">U102-$B$19</f>
        <v>743.773684255633</v>
      </c>
      <c r="X102" s="38" t="n">
        <f aca="false">V102+W102</f>
        <v>546.932568991557</v>
      </c>
    </row>
    <row r="103" customFormat="false" ht="13.8" hidden="false" customHeight="false" outlineLevel="0" collapsed="false">
      <c r="I103" s="51" t="n">
        <f aca="false" t="array" ref="I103:K103">TRANSPOSE(MMULT($E$20:$G$22, TRANSPOSE(Random!L102:N102)))</f>
        <v>-0.149552656456554</v>
      </c>
      <c r="J103" s="51" t="n">
        <v>-0.365952377583756</v>
      </c>
      <c r="K103" s="51" t="n">
        <v>-1.88686633334145</v>
      </c>
      <c r="L103" s="19" t="n">
        <f aca="false">E$8 + E$9 * _xlfn.T.INV(_xlfn.NORM.DIST(I103, 0, 1, 1),  E$10)</f>
        <v>-0.000940782684771877</v>
      </c>
      <c r="M103" s="19" t="n">
        <f aca="false">F$8 + F$9 * _xlfn.T.INV(_xlfn.NORM.DIST(J103, 0, 1, 1),  F$10)</f>
        <v>-0.00561542152382399</v>
      </c>
      <c r="N103" s="19" t="n">
        <f aca="false">G$8 + G$9 * _xlfn.T.INV(_xlfn.NORM.DIST(K103, 0, 1, 1),  G$10)</f>
        <v>-0.000530797835522787</v>
      </c>
      <c r="O103" s="52" t="n">
        <f aca="false">$B$3 * (1 + L103)</f>
        <v>4696.47747467716</v>
      </c>
      <c r="P103" s="53" t="n">
        <f aca="false">$B$6+M103</f>
        <v>0.203384578476176</v>
      </c>
      <c r="Q103" s="53" t="n">
        <f aca="false">$B$5+N103</f>
        <v>0.00106920216447721</v>
      </c>
      <c r="R103" s="10" t="n">
        <f aca="false">(LN(O103/$B$4) + ((Q103 - $B$8) + 0.5*P103^2)*$B$7) / (P103 * SQRT($B$7))</f>
        <v>0.0402856098383025</v>
      </c>
      <c r="S103" s="10" t="n">
        <f aca="false">R103 - P103*SQRT($B$7)</f>
        <v>-0.0614066793997855</v>
      </c>
      <c r="T103" s="36" t="n">
        <f aca="false">($B$3*EXP(-$B$8*$B$7)*_xlfn.NORM.DIST(R103, 0, 1, 1) - $B$4*EXP(-Q103*$B$7)*_xlfn.NORM.DIST(S103, 0, 1, 1)) * $B$2</f>
        <v>19032.3059753807</v>
      </c>
      <c r="U103" s="37" t="n">
        <f aca="false">$B$17*O103+$B$18</f>
        <v>230.340709746815</v>
      </c>
      <c r="V103" s="37" t="n">
        <f aca="false">T103-$B$13</f>
        <v>-556.582625051215</v>
      </c>
      <c r="W103" s="37" t="n">
        <f aca="false">U103-$B$19</f>
        <v>230.340709746815</v>
      </c>
      <c r="X103" s="38" t="n">
        <f aca="false">V103+W103</f>
        <v>-326.241915304399</v>
      </c>
    </row>
    <row r="104" customFormat="false" ht="13.8" hidden="false" customHeight="false" outlineLevel="0" collapsed="false">
      <c r="I104" s="51" t="n">
        <f aca="false" t="array" ref="I104:K104">TRANSPOSE(MMULT($E$20:$G$22, TRANSPOSE(Random!L103:N103)))</f>
        <v>1.42066828698764</v>
      </c>
      <c r="J104" s="51" t="n">
        <v>-2.32744264992523</v>
      </c>
      <c r="K104" s="51" t="n">
        <v>-1.5446760271864</v>
      </c>
      <c r="L104" s="19" t="n">
        <f aca="false">E$8 + E$9 * _xlfn.T.INV(_xlfn.NORM.DIST(I104, 0, 1, 1),  E$10)</f>
        <v>0.0219828207598695</v>
      </c>
      <c r="M104" s="19" t="n">
        <f aca="false">F$8 + F$9 * _xlfn.T.INV(_xlfn.NORM.DIST(J104, 0, 1, 1),  F$10)</f>
        <v>-0.0544995006010322</v>
      </c>
      <c r="N104" s="19" t="n">
        <f aca="false">G$8 + G$9 * _xlfn.T.INV(_xlfn.NORM.DIST(K104, 0, 1, 1),  G$10)</f>
        <v>-0.000405540736430875</v>
      </c>
      <c r="O104" s="52" t="n">
        <f aca="false">$B$3 * (1 + L104)</f>
        <v>4804.23904211007</v>
      </c>
      <c r="P104" s="53" t="n">
        <f aca="false">$B$6+M104</f>
        <v>0.154500499398968</v>
      </c>
      <c r="Q104" s="53" t="n">
        <f aca="false">$B$5+N104</f>
        <v>0.00119445926356913</v>
      </c>
      <c r="R104" s="10" t="n">
        <f aca="false">(LN(O104/$B$4) + ((Q104 - $B$8) + 0.5*P104^2)*$B$7) / (P104 * SQRT($B$7))</f>
        <v>0.318796348990868</v>
      </c>
      <c r="S104" s="10" t="n">
        <f aca="false">R104 - P104*SQRT($B$7)</f>
        <v>0.241546099291384</v>
      </c>
      <c r="T104" s="36" t="n">
        <f aca="false">($B$3*EXP(-$B$8*$B$7)*_xlfn.NORM.DIST(R104, 0, 1, 1) - $B$4*EXP(-Q104*$B$7)*_xlfn.NORM.DIST(S104, 0, 1, 1)) * $B$2</f>
        <v>13898.2584117668</v>
      </c>
      <c r="U104" s="37" t="n">
        <f aca="false">$B$17*O104+$B$18</f>
        <v>-5382.26161899776</v>
      </c>
      <c r="V104" s="37" t="n">
        <f aca="false">T104-$B$13</f>
        <v>-5690.63018866514</v>
      </c>
      <c r="W104" s="37" t="n">
        <f aca="false">U104-$B$19</f>
        <v>-5382.26161899776</v>
      </c>
      <c r="X104" s="38" t="n">
        <f aca="false">V104+W104</f>
        <v>-11072.8918076629</v>
      </c>
    </row>
    <row r="105" customFormat="false" ht="13.8" hidden="false" customHeight="false" outlineLevel="0" collapsed="false">
      <c r="I105" s="51" t="n">
        <f aca="false" t="array" ref="I105:K105">TRANSPOSE(MMULT($E$20:$G$22, TRANSPOSE(Random!L104:N104)))</f>
        <v>-0.895468422969135</v>
      </c>
      <c r="J105" s="51" t="n">
        <v>-0.107485429624274</v>
      </c>
      <c r="K105" s="51" t="n">
        <v>0.335154828936629</v>
      </c>
      <c r="L105" s="19" t="n">
        <f aca="false">E$8 + E$9 * _xlfn.T.INV(_xlfn.NORM.DIST(I105, 0, 1, 1),  E$10)</f>
        <v>-0.0111397984773719</v>
      </c>
      <c r="M105" s="19" t="n">
        <f aca="false">F$8 + F$9 * _xlfn.T.INV(_xlfn.NORM.DIST(J105, 0, 1, 1),  F$10)</f>
        <v>-0.00156026674711209</v>
      </c>
      <c r="N105" s="19" t="n">
        <f aca="false">G$8 + G$9 * _xlfn.T.INV(_xlfn.NORM.DIST(K105, 0, 1, 1),  G$10)</f>
        <v>3.33864764099704E-005</v>
      </c>
      <c r="O105" s="52" t="n">
        <f aca="false">$B$3 * (1 + L105)</f>
        <v>4648.53292133772</v>
      </c>
      <c r="P105" s="53" t="n">
        <f aca="false">$B$6+M105</f>
        <v>0.207439733252888</v>
      </c>
      <c r="Q105" s="53" t="n">
        <f aca="false">$B$5+N105</f>
        <v>0.00163338647640997</v>
      </c>
      <c r="R105" s="10" t="n">
        <f aca="false">(LN(O105/$B$4) + ((Q105 - $B$8) + 0.5*P105^2)*$B$7) / (P105 * SQRT($B$7))</f>
        <v>-0.0560650424905647</v>
      </c>
      <c r="S105" s="10" t="n">
        <f aca="false">R105 - P105*SQRT($B$7)</f>
        <v>-0.159784909117009</v>
      </c>
      <c r="T105" s="36" t="n">
        <f aca="false">($B$3*EXP(-$B$8*$B$7)*_xlfn.NORM.DIST(R105, 0, 1, 1) - $B$4*EXP(-Q105*$B$7)*_xlfn.NORM.DIST(S105, 0, 1, 1)) * $B$2</f>
        <v>19331.6913586647</v>
      </c>
      <c r="U105" s="37" t="n">
        <f aca="false">$B$17*O105+$B$18</f>
        <v>2727.46206881612</v>
      </c>
      <c r="V105" s="37" t="n">
        <f aca="false">T105-$B$13</f>
        <v>-257.197241767153</v>
      </c>
      <c r="W105" s="37" t="n">
        <f aca="false">U105-$B$19</f>
        <v>2727.46206881612</v>
      </c>
      <c r="X105" s="38" t="n">
        <f aca="false">V105+W105</f>
        <v>2470.26482704897</v>
      </c>
    </row>
    <row r="106" customFormat="false" ht="13.8" hidden="false" customHeight="false" outlineLevel="0" collapsed="false">
      <c r="I106" s="51" t="n">
        <f aca="false" t="array" ref="I106:K106">TRANSPOSE(MMULT($E$20:$G$22, TRANSPOSE(Random!L105:N105)))</f>
        <v>-0.191150432197534</v>
      </c>
      <c r="J106" s="51" t="n">
        <v>0.552484607978988</v>
      </c>
      <c r="K106" s="51" t="n">
        <v>-0.937114733312746</v>
      </c>
      <c r="L106" s="19" t="n">
        <f aca="false">E$8 + E$9 * _xlfn.T.INV(_xlfn.NORM.DIST(I106, 0, 1, 1),  E$10)</f>
        <v>-0.00147592688269086</v>
      </c>
      <c r="M106" s="19" t="n">
        <f aca="false">F$8 + F$9 * _xlfn.T.INV(_xlfn.NORM.DIST(J106, 0, 1, 1),  F$10)</f>
        <v>0.00884757203631335</v>
      </c>
      <c r="N106" s="19" t="n">
        <f aca="false">G$8 + G$9 * _xlfn.T.INV(_xlfn.NORM.DIST(K106, 0, 1, 1),  G$10)</f>
        <v>-0.000236038543771227</v>
      </c>
      <c r="O106" s="52" t="n">
        <f aca="false">$B$3 * (1 + L106)</f>
        <v>4693.96181531716</v>
      </c>
      <c r="P106" s="53" t="n">
        <f aca="false">$B$6+M106</f>
        <v>0.217847572036313</v>
      </c>
      <c r="Q106" s="53" t="n">
        <f aca="false">$B$5+N106</f>
        <v>0.00136396145622877</v>
      </c>
      <c r="R106" s="10" t="n">
        <f aca="false">(LN(O106/$B$4) + ((Q106 - $B$8) + 0.5*P106^2)*$B$7) / (P106 * SQRT($B$7))</f>
        <v>0.0403600441131277</v>
      </c>
      <c r="S106" s="10" t="n">
        <f aca="false">R106 - P106*SQRT($B$7)</f>
        <v>-0.068563741905029</v>
      </c>
      <c r="T106" s="36" t="n">
        <f aca="false">($B$3*EXP(-$B$8*$B$7)*_xlfn.NORM.DIST(R106, 0, 1, 1) - $B$4*EXP(-Q106*$B$7)*_xlfn.NORM.DIST(S106, 0, 1, 1)) * $B$2</f>
        <v>20402.1996243353</v>
      </c>
      <c r="U106" s="37" t="n">
        <f aca="false">$B$17*O106+$B$18</f>
        <v>361.365117785754</v>
      </c>
      <c r="V106" s="37" t="n">
        <f aca="false">T106-$B$13</f>
        <v>813.311023903407</v>
      </c>
      <c r="W106" s="37" t="n">
        <f aca="false">U106-$B$19</f>
        <v>361.365117785754</v>
      </c>
      <c r="X106" s="38" t="n">
        <f aca="false">V106+W106</f>
        <v>1174.67614168916</v>
      </c>
    </row>
    <row r="107" customFormat="false" ht="13.8" hidden="false" customHeight="false" outlineLevel="0" collapsed="false">
      <c r="I107" s="51" t="n">
        <f aca="false" t="array" ref="I107:K107">TRANSPOSE(MMULT($E$20:$G$22, TRANSPOSE(Random!L106:N106)))</f>
        <v>-1.71935657333264</v>
      </c>
      <c r="J107" s="51" t="n">
        <v>1.83239193010387</v>
      </c>
      <c r="K107" s="51" t="n">
        <v>1.54178150944995</v>
      </c>
      <c r="L107" s="19" t="n">
        <f aca="false">E$8 + E$9 * _xlfn.T.INV(_xlfn.NORM.DIST(I107, 0, 1, 1),  E$10)</f>
        <v>-0.0263329960492431</v>
      </c>
      <c r="M107" s="19" t="n">
        <f aca="false">F$8 + F$9 * _xlfn.T.INV(_xlfn.NORM.DIST(J107, 0, 1, 1),  F$10)</f>
        <v>0.0364808727625109</v>
      </c>
      <c r="N107" s="19" t="n">
        <f aca="false">G$8 + G$9 * _xlfn.T.INV(_xlfn.NORM.DIST(K107, 0, 1, 1),  G$10)</f>
        <v>0.000334995292727477</v>
      </c>
      <c r="O107" s="52" t="n">
        <f aca="false">$B$3 * (1 + L107)</f>
        <v>4577.11121887211</v>
      </c>
      <c r="P107" s="53" t="n">
        <f aca="false">$B$6+M107</f>
        <v>0.245480872762511</v>
      </c>
      <c r="Q107" s="53" t="n">
        <f aca="false">$B$5+N107</f>
        <v>0.00193499529272748</v>
      </c>
      <c r="R107" s="10" t="n">
        <f aca="false">(LN(O107/$B$4) + ((Q107 - $B$8) + 0.5*P107^2)*$B$7) / (P107 * SQRT($B$7))</f>
        <v>-0.155364957417144</v>
      </c>
      <c r="S107" s="10" t="n">
        <f aca="false">R107 - P107*SQRT($B$7)</f>
        <v>-0.278105393798399</v>
      </c>
      <c r="T107" s="36" t="n">
        <f aca="false">($B$3*EXP(-$B$8*$B$7)*_xlfn.NORM.DIST(R107, 0, 1, 1) - $B$4*EXP(-Q107*$B$7)*_xlfn.NORM.DIST(S107, 0, 1, 1)) * $B$2</f>
        <v>22486.1798999265</v>
      </c>
      <c r="U107" s="37" t="n">
        <f aca="false">$B$17*O107+$B$18</f>
        <v>6447.35611945647</v>
      </c>
      <c r="V107" s="37" t="n">
        <f aca="false">T107-$B$13</f>
        <v>2897.29129949462</v>
      </c>
      <c r="W107" s="37" t="n">
        <f aca="false">U107-$B$19</f>
        <v>6447.35611945647</v>
      </c>
      <c r="X107" s="38" t="n">
        <f aca="false">V107+W107</f>
        <v>9344.64741895109</v>
      </c>
    </row>
    <row r="108" customFormat="false" ht="13.8" hidden="false" customHeight="false" outlineLevel="0" collapsed="false">
      <c r="I108" s="51" t="n">
        <f aca="false" t="array" ref="I108:K108">TRANSPOSE(MMULT($E$20:$G$22, TRANSPOSE(Random!L107:N107)))</f>
        <v>-0.073645160630223</v>
      </c>
      <c r="J108" s="51" t="n">
        <v>0.167032334013426</v>
      </c>
      <c r="K108" s="51" t="n">
        <v>0.394416310460844</v>
      </c>
      <c r="L108" s="19" t="n">
        <f aca="false">E$8 + E$9 * _xlfn.T.INV(_xlfn.NORM.DIST(I108, 0, 1, 1),  E$10)</f>
        <v>3.24677551244344E-005</v>
      </c>
      <c r="M108" s="19" t="n">
        <f aca="false">F$8 + F$9 * _xlfn.T.INV(_xlfn.NORM.DIST(J108, 0, 1, 1),  F$10)</f>
        <v>0.00269830786904424</v>
      </c>
      <c r="N108" s="19" t="n">
        <f aca="false">G$8 + G$9 * _xlfn.T.INV(_xlfn.NORM.DIST(K108, 0, 1, 1),  G$10)</f>
        <v>4.56845959677674E-005</v>
      </c>
      <c r="O108" s="52" t="n">
        <f aca="false">$B$3 * (1 + L108)</f>
        <v>4701.05262767006</v>
      </c>
      <c r="P108" s="53" t="n">
        <f aca="false">$B$6+M108</f>
        <v>0.211698307869044</v>
      </c>
      <c r="Q108" s="53" t="n">
        <f aca="false">$B$5+N108</f>
        <v>0.00164568459596777</v>
      </c>
      <c r="R108" s="10" t="n">
        <f aca="false">(LN(O108/$B$4) + ((Q108 - $B$8) + 0.5*P108^2)*$B$7) / (P108 * SQRT($B$7))</f>
        <v>0.0533392083121403</v>
      </c>
      <c r="S108" s="10" t="n">
        <f aca="false">R108 - P108*SQRT($B$7)</f>
        <v>-0.0525099456223818</v>
      </c>
      <c r="T108" s="36" t="n">
        <f aca="false">($B$3*EXP(-$B$8*$B$7)*_xlfn.NORM.DIST(R108, 0, 1, 1) - $B$4*EXP(-Q108*$B$7)*_xlfn.NORM.DIST(S108, 0, 1, 1)) * $B$2</f>
        <v>19844.1280093802</v>
      </c>
      <c r="U108" s="37" t="n">
        <f aca="false">$B$17*O108+$B$18</f>
        <v>-7.94938712235307</v>
      </c>
      <c r="V108" s="37" t="n">
        <f aca="false">T108-$B$13</f>
        <v>255.239408948273</v>
      </c>
      <c r="W108" s="37" t="n">
        <f aca="false">U108-$B$19</f>
        <v>-7.94938712235307</v>
      </c>
      <c r="X108" s="38" t="n">
        <f aca="false">V108+W108</f>
        <v>247.29002182592</v>
      </c>
    </row>
    <row r="109" customFormat="false" ht="13.8" hidden="false" customHeight="false" outlineLevel="0" collapsed="false">
      <c r="I109" s="51" t="n">
        <f aca="false" t="array" ref="I109:K109">TRANSPOSE(MMULT($E$20:$G$22, TRANSPOSE(Random!L108:N108)))</f>
        <v>-0.616975078594328</v>
      </c>
      <c r="J109" s="51" t="n">
        <v>1.05941675858221</v>
      </c>
      <c r="K109" s="51" t="n">
        <v>0.362040232271394</v>
      </c>
      <c r="L109" s="19" t="n">
        <f aca="false">E$8 + E$9 * _xlfn.T.INV(_xlfn.NORM.DIST(I109, 0, 1, 1),  E$10)</f>
        <v>-0.00712687270635187</v>
      </c>
      <c r="M109" s="19" t="n">
        <f aca="false">F$8 + F$9 * _xlfn.T.INV(_xlfn.NORM.DIST(J109, 0, 1, 1),  F$10)</f>
        <v>0.0178722434752091</v>
      </c>
      <c r="N109" s="19" t="n">
        <f aca="false">G$8 + G$9 * _xlfn.T.INV(_xlfn.NORM.DIST(K109, 0, 1, 1),  G$10)</f>
        <v>3.89522277634985E-005</v>
      </c>
      <c r="O109" s="52" t="n">
        <f aca="false">$B$3 * (1 + L109)</f>
        <v>4667.39728409471</v>
      </c>
      <c r="P109" s="53" t="n">
        <f aca="false">$B$6+M109</f>
        <v>0.226872243475209</v>
      </c>
      <c r="Q109" s="53" t="n">
        <f aca="false">$B$5+N109</f>
        <v>0.0016389522277635</v>
      </c>
      <c r="R109" s="10" t="n">
        <f aca="false">(LN(O109/$B$4) + ((Q109 - $B$8) + 0.5*P109^2)*$B$7) / (P109 * SQRT($B$7))</f>
        <v>-0.00624823249000039</v>
      </c>
      <c r="S109" s="10" t="n">
        <f aca="false">R109 - P109*SQRT($B$7)</f>
        <v>-0.119684354227605</v>
      </c>
      <c r="T109" s="36" t="n">
        <f aca="false">($B$3*EXP(-$B$8*$B$7)*_xlfn.NORM.DIST(R109, 0, 1, 1) - $B$4*EXP(-Q109*$B$7)*_xlfn.NORM.DIST(S109, 0, 1, 1)) * $B$2</f>
        <v>21222.2787976531</v>
      </c>
      <c r="U109" s="37" t="n">
        <f aca="false">$B$17*O109+$B$18</f>
        <v>1744.93955302157</v>
      </c>
      <c r="V109" s="37" t="n">
        <f aca="false">T109-$B$13</f>
        <v>1633.3901972212</v>
      </c>
      <c r="W109" s="37" t="n">
        <f aca="false">U109-$B$19</f>
        <v>1744.93955302157</v>
      </c>
      <c r="X109" s="38" t="n">
        <f aca="false">V109+W109</f>
        <v>3378.32975024277</v>
      </c>
    </row>
    <row r="110" customFormat="false" ht="13.8" hidden="false" customHeight="false" outlineLevel="0" collapsed="false">
      <c r="I110" s="51" t="n">
        <f aca="false" t="array" ref="I110:K110">TRANSPOSE(MMULT($E$20:$G$22, TRANSPOSE(Random!L109:N109)))</f>
        <v>0.091288019128743</v>
      </c>
      <c r="J110" s="51" t="n">
        <v>-1.25448712165507</v>
      </c>
      <c r="K110" s="51" t="n">
        <v>-0.190490778260401</v>
      </c>
      <c r="L110" s="19" t="n">
        <f aca="false">E$8 + E$9 * _xlfn.T.INV(_xlfn.NORM.DIST(I110, 0, 1, 1),  E$10)</f>
        <v>0.00214252547142481</v>
      </c>
      <c r="M110" s="19" t="n">
        <f aca="false">F$8 + F$9 * _xlfn.T.INV(_xlfn.NORM.DIST(J110, 0, 1, 1),  F$10)</f>
        <v>-0.0216361500796346</v>
      </c>
      <c r="N110" s="19" t="n">
        <f aca="false">G$8 + G$9 * _xlfn.T.INV(_xlfn.NORM.DIST(K110, 0, 1, 1),  G$10)</f>
        <v>-7.33511186004633E-005</v>
      </c>
      <c r="O110" s="52" t="n">
        <f aca="false">$B$3 * (1 + L110)</f>
        <v>4710.97179798862</v>
      </c>
      <c r="P110" s="53" t="n">
        <f aca="false">$B$6+M110</f>
        <v>0.187363849920365</v>
      </c>
      <c r="Q110" s="53" t="n">
        <f aca="false">$B$5+N110</f>
        <v>0.00152664888139954</v>
      </c>
      <c r="R110" s="10" t="n">
        <f aca="false">(LN(O110/$B$4) + ((Q110 - $B$8) + 0.5*P110^2)*$B$7) / (P110 * SQRT($B$7))</f>
        <v>0.0694909641541659</v>
      </c>
      <c r="S110" s="10" t="n">
        <f aca="false">R110 - P110*SQRT($B$7)</f>
        <v>-0.0241909608060168</v>
      </c>
      <c r="T110" s="36" t="n">
        <f aca="false">($B$3*EXP(-$B$8*$B$7)*_xlfn.NORM.DIST(R110, 0, 1, 1) - $B$4*EXP(-Q110*$B$7)*_xlfn.NORM.DIST(S110, 0, 1, 1)) * $B$2</f>
        <v>17553.8429091576</v>
      </c>
      <c r="U110" s="37" t="n">
        <f aca="false">$B$17*O110+$B$18</f>
        <v>-524.574745822727</v>
      </c>
      <c r="V110" s="37" t="n">
        <f aca="false">T110-$B$13</f>
        <v>-2035.04569127426</v>
      </c>
      <c r="W110" s="37" t="n">
        <f aca="false">U110-$B$19</f>
        <v>-524.574745822727</v>
      </c>
      <c r="X110" s="38" t="n">
        <f aca="false">V110+W110</f>
        <v>-2559.62043709699</v>
      </c>
    </row>
    <row r="111" customFormat="false" ht="13.8" hidden="false" customHeight="false" outlineLevel="0" collapsed="false">
      <c r="I111" s="51" t="n">
        <f aca="false" t="array" ref="I111:K111">TRANSPOSE(MMULT($E$20:$G$22, TRANSPOSE(Random!L110:N110)))</f>
        <v>-0.439973767828686</v>
      </c>
      <c r="J111" s="51" t="n">
        <v>0.148130507091438</v>
      </c>
      <c r="K111" s="51" t="n">
        <v>-0.277934806794661</v>
      </c>
      <c r="L111" s="19" t="n">
        <f aca="false">E$8 + E$9 * _xlfn.T.INV(_xlfn.NORM.DIST(I111, 0, 1, 1),  E$10)</f>
        <v>-0.00472758341854697</v>
      </c>
      <c r="M111" s="19" t="n">
        <f aca="false">F$8 + F$9 * _xlfn.T.INV(_xlfn.NORM.DIST(J111, 0, 1, 1),  F$10)</f>
        <v>0.00240400796814995</v>
      </c>
      <c r="N111" s="19" t="n">
        <f aca="false">G$8 + G$9 * _xlfn.T.INV(_xlfn.NORM.DIST(K111, 0, 1, 1),  G$10)</f>
        <v>-9.12077086212784E-005</v>
      </c>
      <c r="O111" s="52" t="n">
        <f aca="false">$B$3 * (1 + L111)</f>
        <v>4678.67610310775</v>
      </c>
      <c r="P111" s="53" t="n">
        <f aca="false">$B$6+M111</f>
        <v>0.21140400796815</v>
      </c>
      <c r="Q111" s="53" t="n">
        <f aca="false">$B$5+N111</f>
        <v>0.00150879229137872</v>
      </c>
      <c r="R111" s="10" t="n">
        <f aca="false">(LN(O111/$B$4) + ((Q111 - $B$8) + 0.5*P111^2)*$B$7) / (P111 * SQRT($B$7))</f>
        <v>0.00780364683657662</v>
      </c>
      <c r="S111" s="10" t="n">
        <f aca="false">R111 - P111*SQRT($B$7)</f>
        <v>-0.0978983571474984</v>
      </c>
      <c r="T111" s="36" t="n">
        <f aca="false">($B$3*EXP(-$B$8*$B$7)*_xlfn.NORM.DIST(R111, 0, 1, 1) - $B$4*EXP(-Q111*$B$7)*_xlfn.NORM.DIST(S111, 0, 1, 1)) * $B$2</f>
        <v>19788.983312228</v>
      </c>
      <c r="U111" s="37" t="n">
        <f aca="false">$B$17*O111+$B$18</f>
        <v>1157.49889707996</v>
      </c>
      <c r="V111" s="37" t="n">
        <f aca="false">T111-$B$13</f>
        <v>200.0947117961</v>
      </c>
      <c r="W111" s="37" t="n">
        <f aca="false">U111-$B$19</f>
        <v>1157.49889707996</v>
      </c>
      <c r="X111" s="38" t="n">
        <f aca="false">V111+W111</f>
        <v>1357.59360887606</v>
      </c>
    </row>
    <row r="112" customFormat="false" ht="13.8" hidden="false" customHeight="false" outlineLevel="0" collapsed="false">
      <c r="I112" s="51" t="n">
        <f aca="false" t="array" ref="I112:K112">TRANSPOSE(MMULT($E$20:$G$22, TRANSPOSE(Random!L111:N111)))</f>
        <v>-0.453702283606051</v>
      </c>
      <c r="J112" s="51" t="n">
        <v>-0.368031440155357</v>
      </c>
      <c r="K112" s="51" t="n">
        <v>-0.595750122431679</v>
      </c>
      <c r="L112" s="19" t="n">
        <f aca="false">E$8 + E$9 * _xlfn.T.INV(_xlfn.NORM.DIST(I112, 0, 1, 1),  E$10)</f>
        <v>-0.0049105370804219</v>
      </c>
      <c r="M112" s="19" t="n">
        <f aca="false">F$8 + F$9 * _xlfn.T.INV(_xlfn.NORM.DIST(J112, 0, 1, 1),  F$10)</f>
        <v>-0.00564853664085617</v>
      </c>
      <c r="N112" s="19" t="n">
        <f aca="false">G$8 + G$9 * _xlfn.T.INV(_xlfn.NORM.DIST(K112, 0, 1, 1),  G$10)</f>
        <v>-0.000158073661691363</v>
      </c>
      <c r="O112" s="52" t="n">
        <f aca="false">$B$3 * (1 + L112)</f>
        <v>4677.81605623865</v>
      </c>
      <c r="P112" s="53" t="n">
        <f aca="false">$B$6+M112</f>
        <v>0.203351463359144</v>
      </c>
      <c r="Q112" s="53" t="n">
        <f aca="false">$B$5+N112</f>
        <v>0.00144192633830864</v>
      </c>
      <c r="R112" s="10" t="n">
        <f aca="false">(LN(O112/$B$4) + ((Q112 - $B$8) + 0.5*P112^2)*$B$7) / (P112 * SQRT($B$7))</f>
        <v>0.00203416689516485</v>
      </c>
      <c r="S112" s="10" t="n">
        <f aca="false">R112 - P112*SQRT($B$7)</f>
        <v>-0.0996415647844071</v>
      </c>
      <c r="T112" s="36" t="n">
        <f aca="false">($B$3*EXP(-$B$8*$B$7)*_xlfn.NORM.DIST(R112, 0, 1, 1) - $B$4*EXP(-Q112*$B$7)*_xlfn.NORM.DIST(S112, 0, 1, 1)) * $B$2</f>
        <v>19028.7149699299</v>
      </c>
      <c r="U112" s="37" t="n">
        <f aca="false">$B$17*O112+$B$18</f>
        <v>1202.29316998608</v>
      </c>
      <c r="V112" s="37" t="n">
        <f aca="false">T112-$B$13</f>
        <v>-560.173630502002</v>
      </c>
      <c r="W112" s="37" t="n">
        <f aca="false">U112-$B$19</f>
        <v>1202.29316998608</v>
      </c>
      <c r="X112" s="38" t="n">
        <f aca="false">V112+W112</f>
        <v>642.119539484076</v>
      </c>
    </row>
    <row r="113" customFormat="false" ht="13.8" hidden="false" customHeight="false" outlineLevel="0" collapsed="false">
      <c r="I113" s="51" t="n">
        <f aca="false" t="array" ref="I113:K113">TRANSPOSE(MMULT($E$20:$G$22, TRANSPOSE(Random!L112:N112)))</f>
        <v>-0.791548317985576</v>
      </c>
      <c r="J113" s="51" t="n">
        <v>-0.334976575548702</v>
      </c>
      <c r="K113" s="51" t="n">
        <v>-0.530956986047583</v>
      </c>
      <c r="L113" s="19" t="n">
        <f aca="false">E$8 + E$9 * _xlfn.T.INV(_xlfn.NORM.DIST(I113, 0, 1, 1),  E$10)</f>
        <v>-0.00960111409279025</v>
      </c>
      <c r="M113" s="19" t="n">
        <f aca="false">F$8 + F$9 * _xlfn.T.INV(_xlfn.NORM.DIST(J113, 0, 1, 1),  F$10)</f>
        <v>-0.0051232415156289</v>
      </c>
      <c r="N113" s="19" t="n">
        <f aca="false">G$8 + G$9 * _xlfn.T.INV(_xlfn.NORM.DIST(K113, 0, 1, 1),  G$10)</f>
        <v>-0.000144106212113036</v>
      </c>
      <c r="O113" s="52" t="n">
        <f aca="false">$B$3 * (1 + L113)</f>
        <v>4655.7661227612</v>
      </c>
      <c r="P113" s="53" t="n">
        <f aca="false">$B$6+M113</f>
        <v>0.203876758484371</v>
      </c>
      <c r="Q113" s="53" t="n">
        <f aca="false">$B$5+N113</f>
        <v>0.00145589378788696</v>
      </c>
      <c r="R113" s="10" t="n">
        <f aca="false">(LN(O113/$B$4) + ((Q113 - $B$8) + 0.5*P113^2)*$B$7) / (P113 * SQRT($B$7))</f>
        <v>-0.0440247524957549</v>
      </c>
      <c r="S113" s="10" t="n">
        <f aca="false">R113 - P113*SQRT($B$7)</f>
        <v>-0.14596313173794</v>
      </c>
      <c r="T113" s="36" t="n">
        <f aca="false">($B$3*EXP(-$B$8*$B$7)*_xlfn.NORM.DIST(R113, 0, 1, 1) - $B$4*EXP(-Q113*$B$7)*_xlfn.NORM.DIST(S113, 0, 1, 1)) * $B$2</f>
        <v>19015.6890540618</v>
      </c>
      <c r="U113" s="37" t="n">
        <f aca="false">$B$17*O113+$B$18</f>
        <v>2350.73143914176</v>
      </c>
      <c r="V113" s="37" t="n">
        <f aca="false">T113-$B$13</f>
        <v>-573.199546370142</v>
      </c>
      <c r="W113" s="37" t="n">
        <f aca="false">U113-$B$19</f>
        <v>2350.73143914176</v>
      </c>
      <c r="X113" s="38" t="n">
        <f aca="false">V113+W113</f>
        <v>1777.53189277162</v>
      </c>
    </row>
    <row r="114" customFormat="false" ht="13.8" hidden="false" customHeight="false" outlineLevel="0" collapsed="false">
      <c r="I114" s="51" t="n">
        <f aca="false" t="array" ref="I114:K114">TRANSPOSE(MMULT($E$20:$G$22, TRANSPOSE(Random!L113:N113)))</f>
        <v>-1.13427224936115</v>
      </c>
      <c r="J114" s="51" t="n">
        <v>0.150249879020156</v>
      </c>
      <c r="K114" s="51" t="n">
        <v>2.818995636615</v>
      </c>
      <c r="L114" s="19" t="n">
        <f aca="false">E$8 + E$9 * _xlfn.T.INV(_xlfn.NORM.DIST(I114, 0, 1, 1),  E$10)</f>
        <v>-0.0149163921704326</v>
      </c>
      <c r="M114" s="19" t="n">
        <f aca="false">F$8 + F$9 * _xlfn.T.INV(_xlfn.NORM.DIST(J114, 0, 1, 1),  F$10)</f>
        <v>0.00243698861332929</v>
      </c>
      <c r="N114" s="19" t="n">
        <f aca="false">G$8 + G$9 * _xlfn.T.INV(_xlfn.NORM.DIST(K114, 0, 1, 1),  G$10)</f>
        <v>0.00103832748277195</v>
      </c>
      <c r="O114" s="52" t="n">
        <f aca="false">$B$3 * (1 + L114)</f>
        <v>4630.77953204601</v>
      </c>
      <c r="P114" s="53" t="n">
        <f aca="false">$B$6+M114</f>
        <v>0.211436988613329</v>
      </c>
      <c r="Q114" s="53" t="n">
        <f aca="false">$B$5+N114</f>
        <v>0.00263832748277195</v>
      </c>
      <c r="R114" s="10" t="n">
        <f aca="false">(LN(O114/$B$4) + ((Q114 - $B$8) + 0.5*P114^2)*$B$7) / (P114 * SQRT($B$7))</f>
        <v>-0.0868436363691983</v>
      </c>
      <c r="S114" s="10" t="n">
        <f aca="false">R114 - P114*SQRT($B$7)</f>
        <v>-0.192562130675863</v>
      </c>
      <c r="T114" s="36" t="n">
        <f aca="false">($B$3*EXP(-$B$8*$B$7)*_xlfn.NORM.DIST(R114, 0, 1, 1) - $B$4*EXP(-Q114*$B$7)*_xlfn.NORM.DIST(S114, 0, 1, 1)) * $B$2</f>
        <v>19676.5130244734</v>
      </c>
      <c r="U114" s="37" t="n">
        <f aca="false">$B$17*O114+$B$18</f>
        <v>3652.12116997282</v>
      </c>
      <c r="V114" s="37" t="n">
        <f aca="false">T114-$B$13</f>
        <v>87.6244240415181</v>
      </c>
      <c r="W114" s="37" t="n">
        <f aca="false">U114-$B$19</f>
        <v>3652.12116997282</v>
      </c>
      <c r="X114" s="38" t="n">
        <f aca="false">V114+W114</f>
        <v>3739.74559401433</v>
      </c>
    </row>
    <row r="115" customFormat="false" ht="13.8" hidden="false" customHeight="false" outlineLevel="0" collapsed="false">
      <c r="I115" s="51" t="n">
        <f aca="false" t="array" ref="I115:K115">TRANSPOSE(MMULT($E$20:$G$22, TRANSPOSE(Random!L114:N114)))</f>
        <v>1.02314202483907</v>
      </c>
      <c r="J115" s="51" t="n">
        <v>-0.443362450311038</v>
      </c>
      <c r="K115" s="51" t="n">
        <v>1.21800290325998</v>
      </c>
      <c r="L115" s="19" t="n">
        <f aca="false">E$8 + E$9 * _xlfn.T.INV(_xlfn.NORM.DIST(I115, 0, 1, 1),  E$10)</f>
        <v>0.0150616382855858</v>
      </c>
      <c r="M115" s="19" t="n">
        <f aca="false">F$8 + F$9 * _xlfn.T.INV(_xlfn.NORM.DIST(J115, 0, 1, 1),  F$10)</f>
        <v>-0.00685596632754669</v>
      </c>
      <c r="N115" s="19" t="n">
        <f aca="false">G$8 + G$9 * _xlfn.T.INV(_xlfn.NORM.DIST(K115, 0, 1, 1),  G$10)</f>
        <v>0.000238494054872918</v>
      </c>
      <c r="O115" s="52" t="n">
        <f aca="false">$B$3 * (1 + L115)</f>
        <v>4771.70325541671</v>
      </c>
      <c r="P115" s="53" t="n">
        <f aca="false">$B$6+M115</f>
        <v>0.202144033672453</v>
      </c>
      <c r="Q115" s="53" t="n">
        <f aca="false">$B$5+N115</f>
        <v>0.00183849405487292</v>
      </c>
      <c r="R115" s="10" t="n">
        <f aca="false">(LN(O115/$B$4) + ((Q115 - $B$8) + 0.5*P115^2)*$B$7) / (P115 * SQRT($B$7))</f>
        <v>0.199033703511284</v>
      </c>
      <c r="S115" s="10" t="n">
        <f aca="false">R115 - P115*SQRT($B$7)</f>
        <v>0.0979616866750577</v>
      </c>
      <c r="T115" s="36" t="n">
        <f aca="false">($B$3*EXP(-$B$8*$B$7)*_xlfn.NORM.DIST(R115, 0, 1, 1) - $B$4*EXP(-Q115*$B$7)*_xlfn.NORM.DIST(S115, 0, 1, 1)) * $B$2</f>
        <v>18754.3840799551</v>
      </c>
      <c r="U115" s="37" t="n">
        <f aca="false">$B$17*O115+$B$18</f>
        <v>-3687.6831480937</v>
      </c>
      <c r="V115" s="37" t="n">
        <f aca="false">T115-$B$13</f>
        <v>-834.504520476821</v>
      </c>
      <c r="W115" s="37" t="n">
        <f aca="false">U115-$B$19</f>
        <v>-3687.6831480937</v>
      </c>
      <c r="X115" s="38" t="n">
        <f aca="false">V115+W115</f>
        <v>-4522.18766857052</v>
      </c>
    </row>
    <row r="116" customFormat="false" ht="13.8" hidden="false" customHeight="false" outlineLevel="0" collapsed="false">
      <c r="I116" s="51" t="n">
        <f aca="false" t="array" ref="I116:K116">TRANSPOSE(MMULT($E$20:$G$22, TRANSPOSE(Random!L115:N115)))</f>
        <v>1.06138951619244</v>
      </c>
      <c r="J116" s="51" t="n">
        <v>-0.693665223396388</v>
      </c>
      <c r="K116" s="51" t="n">
        <v>0.207203394284949</v>
      </c>
      <c r="L116" s="19" t="n">
        <f aca="false">E$8 + E$9 * _xlfn.T.INV(_xlfn.NORM.DIST(I116, 0, 1, 1),  E$10)</f>
        <v>0.0156726661270833</v>
      </c>
      <c r="M116" s="19" t="n">
        <f aca="false">F$8 + F$9 * _xlfn.T.INV(_xlfn.NORM.DIST(J116, 0, 1, 1),  F$10)</f>
        <v>-0.0110058765896911</v>
      </c>
      <c r="N116" s="19" t="n">
        <f aca="false">G$8 + G$9 * _xlfn.T.INV(_xlfn.NORM.DIST(K116, 0, 1, 1),  G$10)</f>
        <v>7.15268285387241E-006</v>
      </c>
      <c r="O116" s="52" t="n">
        <f aca="false">$B$3 * (1 + L116)</f>
        <v>4774.57563619681</v>
      </c>
      <c r="P116" s="53" t="n">
        <f aca="false">$B$6+M116</f>
        <v>0.197994123410309</v>
      </c>
      <c r="Q116" s="53" t="n">
        <f aca="false">$B$5+N116</f>
        <v>0.00160715268285387</v>
      </c>
      <c r="R116" s="10" t="n">
        <f aca="false">(LN(O116/$B$4) + ((Q116 - $B$8) + 0.5*P116^2)*$B$7) / (P116 * SQRT($B$7))</f>
        <v>0.206603258402393</v>
      </c>
      <c r="S116" s="10" t="n">
        <f aca="false">R116 - P116*SQRT($B$7)</f>
        <v>0.107606196697239</v>
      </c>
      <c r="T116" s="36" t="n">
        <f aca="false">($B$3*EXP(-$B$8*$B$7)*_xlfn.NORM.DIST(R116, 0, 1, 1) - $B$4*EXP(-Q116*$B$7)*_xlfn.NORM.DIST(S116, 0, 1, 1)) * $B$2</f>
        <v>18331.2317914465</v>
      </c>
      <c r="U116" s="37" t="n">
        <f aca="false">$B$17*O116+$B$18</f>
        <v>-3837.28686525792</v>
      </c>
      <c r="V116" s="37" t="n">
        <f aca="false">T116-$B$13</f>
        <v>-1257.65680898535</v>
      </c>
      <c r="W116" s="37" t="n">
        <f aca="false">U116-$B$19</f>
        <v>-3837.28686525792</v>
      </c>
      <c r="X116" s="38" t="n">
        <f aca="false">V116+W116</f>
        <v>-5094.94367424327</v>
      </c>
    </row>
    <row r="117" customFormat="false" ht="13.8" hidden="false" customHeight="false" outlineLevel="0" collapsed="false">
      <c r="I117" s="51" t="n">
        <f aca="false" t="array" ref="I117:K117">TRANSPOSE(MMULT($E$20:$G$22, TRANSPOSE(Random!L116:N116)))</f>
        <v>-0.92391878163244</v>
      </c>
      <c r="J117" s="51" t="n">
        <v>1.39225049801335</v>
      </c>
      <c r="K117" s="51" t="n">
        <v>-0.114151705936315</v>
      </c>
      <c r="L117" s="19" t="n">
        <f aca="false">E$8 + E$9 * _xlfn.T.INV(_xlfn.NORM.DIST(I117, 0, 1, 1),  E$10)</f>
        <v>-0.0115710386734672</v>
      </c>
      <c r="M117" s="19" t="n">
        <f aca="false">F$8 + F$9 * _xlfn.T.INV(_xlfn.NORM.DIST(J117, 0, 1, 1),  F$10)</f>
        <v>0.0248969440736115</v>
      </c>
      <c r="N117" s="19" t="n">
        <f aca="false">G$8 + G$9 * _xlfn.T.INV(_xlfn.NORM.DIST(K117, 0, 1, 1),  G$10)</f>
        <v>-5.78646364562743E-005</v>
      </c>
      <c r="O117" s="52" t="n">
        <f aca="false">$B$3 * (1 + L117)</f>
        <v>4646.5057042999</v>
      </c>
      <c r="P117" s="53" t="n">
        <f aca="false">$B$6+M117</f>
        <v>0.233896944073611</v>
      </c>
      <c r="Q117" s="53" t="n">
        <f aca="false">$B$5+N117</f>
        <v>0.00154213536354373</v>
      </c>
      <c r="R117" s="10" t="n">
        <f aca="false">(LN(O117/$B$4) + ((Q117 - $B$8) + 0.5*P117^2)*$B$7) / (P117 * SQRT($B$7))</f>
        <v>-0.0411676834733563</v>
      </c>
      <c r="S117" s="10" t="n">
        <f aca="false">R117 - P117*SQRT($B$7)</f>
        <v>-0.158116155510162</v>
      </c>
      <c r="T117" s="36" t="n">
        <f aca="false">($B$3*EXP(-$B$8*$B$7)*_xlfn.NORM.DIST(R117, 0, 1, 1) - $B$4*EXP(-Q117*$B$7)*_xlfn.NORM.DIST(S117, 0, 1, 1)) * $B$2</f>
        <v>21808.4851782742</v>
      </c>
      <c r="U117" s="37" t="n">
        <f aca="false">$B$17*O117+$B$18</f>
        <v>2833.046678788</v>
      </c>
      <c r="V117" s="37" t="n">
        <f aca="false">T117-$B$13</f>
        <v>2219.59657784228</v>
      </c>
      <c r="W117" s="37" t="n">
        <f aca="false">U117-$B$19</f>
        <v>2833.046678788</v>
      </c>
      <c r="X117" s="38" t="n">
        <f aca="false">V117+W117</f>
        <v>5052.64325663028</v>
      </c>
    </row>
    <row r="118" customFormat="false" ht="13.8" hidden="false" customHeight="false" outlineLevel="0" collapsed="false">
      <c r="I118" s="51" t="n">
        <f aca="false" t="array" ref="I118:K118">TRANSPOSE(MMULT($E$20:$G$22, TRANSPOSE(Random!L117:N117)))</f>
        <v>-0.93004762229149</v>
      </c>
      <c r="J118" s="51" t="n">
        <v>-0.222730488017956</v>
      </c>
      <c r="K118" s="51" t="n">
        <v>0.247646867780389</v>
      </c>
      <c r="L118" s="19" t="n">
        <f aca="false">E$8 + E$9 * _xlfn.T.INV(_xlfn.NORM.DIST(I118, 0, 1, 1),  E$10)</f>
        <v>-0.0116645382451816</v>
      </c>
      <c r="M118" s="19" t="n">
        <f aca="false">F$8 + F$9 * _xlfn.T.INV(_xlfn.NORM.DIST(J118, 0, 1, 1),  F$10)</f>
        <v>-0.00335593106922839</v>
      </c>
      <c r="N118" s="19" t="n">
        <f aca="false">G$8 + G$9 * _xlfn.T.INV(_xlfn.NORM.DIST(K118, 0, 1, 1),  G$10)</f>
        <v>1.54052485406987E-005</v>
      </c>
      <c r="O118" s="52" t="n">
        <f aca="false">$B$3 * (1 + L118)</f>
        <v>4646.06617216323</v>
      </c>
      <c r="P118" s="53" t="n">
        <f aca="false">$B$6+M118</f>
        <v>0.205644068930772</v>
      </c>
      <c r="Q118" s="53" t="n">
        <f aca="false">$B$5+N118</f>
        <v>0.0016154052485407</v>
      </c>
      <c r="R118" s="10" t="n">
        <f aca="false">(LN(O118/$B$4) + ((Q118 - $B$8) + 0.5*P118^2)*$B$7) / (P118 * SQRT($B$7))</f>
        <v>-0.0626623078420256</v>
      </c>
      <c r="S118" s="10" t="n">
        <f aca="false">R118 - P118*SQRT($B$7)</f>
        <v>-0.165484342307411</v>
      </c>
      <c r="T118" s="36" t="n">
        <f aca="false">($B$3*EXP(-$B$8*$B$7)*_xlfn.NORM.DIST(R118, 0, 1, 1) - $B$4*EXP(-Q118*$B$7)*_xlfn.NORM.DIST(S118, 0, 1, 1)) * $B$2</f>
        <v>19150.5227797706</v>
      </c>
      <c r="U118" s="37" t="n">
        <f aca="false">$B$17*O118+$B$18</f>
        <v>2855.93906196885</v>
      </c>
      <c r="V118" s="37" t="n">
        <f aca="false">T118-$B$13</f>
        <v>-438.365820661282</v>
      </c>
      <c r="W118" s="37" t="n">
        <f aca="false">U118-$B$19</f>
        <v>2855.93906196885</v>
      </c>
      <c r="X118" s="38" t="n">
        <f aca="false">V118+W118</f>
        <v>2417.57324130757</v>
      </c>
    </row>
    <row r="119" customFormat="false" ht="13.8" hidden="false" customHeight="false" outlineLevel="0" collapsed="false">
      <c r="I119" s="51" t="n">
        <f aca="false" t="array" ref="I119:K119">TRANSPOSE(MMULT($E$20:$G$22, TRANSPOSE(Random!L118:N118)))</f>
        <v>0.11804367746031</v>
      </c>
      <c r="J119" s="51" t="n">
        <v>-0.186615898195701</v>
      </c>
      <c r="K119" s="51" t="n">
        <v>0.510191951302996</v>
      </c>
      <c r="L119" s="19" t="n">
        <f aca="false">E$8 + E$9 * _xlfn.T.INV(_xlfn.NORM.DIST(I119, 0, 1, 1),  E$10)</f>
        <v>0.00248543737444765</v>
      </c>
      <c r="M119" s="19" t="n">
        <f aca="false">F$8 + F$9 * _xlfn.T.INV(_xlfn.NORM.DIST(J119, 0, 1, 1),  F$10)</f>
        <v>-0.00279162937541608</v>
      </c>
      <c r="N119" s="19" t="n">
        <f aca="false">G$8 + G$9 * _xlfn.T.INV(_xlfn.NORM.DIST(K119, 0, 1, 1),  G$10)</f>
        <v>7.00727742230784E-005</v>
      </c>
      <c r="O119" s="52" t="n">
        <f aca="false">$B$3 * (1 + L119)</f>
        <v>4712.58379255354</v>
      </c>
      <c r="P119" s="53" t="n">
        <f aca="false">$B$6+M119</f>
        <v>0.206208370624584</v>
      </c>
      <c r="Q119" s="53" t="n">
        <f aca="false">$B$5+N119</f>
        <v>0.00167007277422308</v>
      </c>
      <c r="R119" s="10" t="n">
        <f aca="false">(LN(O119/$B$4) + ((Q119 - $B$8) + 0.5*P119^2)*$B$7) / (P119 * SQRT($B$7))</f>
        <v>0.0757981692754932</v>
      </c>
      <c r="S119" s="10" t="n">
        <f aca="false">R119 - P119*SQRT($B$7)</f>
        <v>-0.0273060160367987</v>
      </c>
      <c r="T119" s="36" t="n">
        <f aca="false">($B$3*EXP(-$B$8*$B$7)*_xlfn.NORM.DIST(R119, 0, 1, 1) - $B$4*EXP(-Q119*$B$7)*_xlfn.NORM.DIST(S119, 0, 1, 1)) * $B$2</f>
        <v>19325.8242085012</v>
      </c>
      <c r="U119" s="37" t="n">
        <f aca="false">$B$17*O119+$B$18</f>
        <v>-608.53310560275</v>
      </c>
      <c r="V119" s="37" t="n">
        <f aca="false">T119-$B$13</f>
        <v>-263.064391930675</v>
      </c>
      <c r="W119" s="37" t="n">
        <f aca="false">U119-$B$19</f>
        <v>-608.53310560275</v>
      </c>
      <c r="X119" s="38" t="n">
        <f aca="false">V119+W119</f>
        <v>-871.597497533425</v>
      </c>
    </row>
    <row r="120" customFormat="false" ht="13.8" hidden="false" customHeight="false" outlineLevel="0" collapsed="false">
      <c r="I120" s="51" t="n">
        <f aca="false" t="array" ref="I120:K120">TRANSPOSE(MMULT($E$20:$G$22, TRANSPOSE(Random!L119:N119)))</f>
        <v>1.25613001877973</v>
      </c>
      <c r="J120" s="51" t="n">
        <v>-2.25766502103043</v>
      </c>
      <c r="K120" s="51" t="n">
        <v>0.558806405800627</v>
      </c>
      <c r="L120" s="19" t="n">
        <f aca="false">E$8 + E$9 * _xlfn.T.INV(_xlfn.NORM.DIST(I120, 0, 1, 1),  E$10)</f>
        <v>0.0189520580031443</v>
      </c>
      <c r="M120" s="19" t="n">
        <f aca="false">F$8 + F$9 * _xlfn.T.INV(_xlfn.NORM.DIST(J120, 0, 1, 1),  F$10)</f>
        <v>-0.0514689658500611</v>
      </c>
      <c r="N120" s="19" t="n">
        <f aca="false">G$8 + G$9 * _xlfn.T.INV(_xlfn.NORM.DIST(K120, 0, 1, 1),  G$10)</f>
        <v>8.04840574319408E-005</v>
      </c>
      <c r="O120" s="52" t="n">
        <f aca="false">$B$3 * (1 + L120)</f>
        <v>4789.99172946698</v>
      </c>
      <c r="P120" s="53" t="n">
        <f aca="false">$B$6+M120</f>
        <v>0.157531034149939</v>
      </c>
      <c r="Q120" s="53" t="n">
        <f aca="false">$B$5+N120</f>
        <v>0.00168048405743194</v>
      </c>
      <c r="R120" s="10" t="n">
        <f aca="false">(LN(O120/$B$4) + ((Q120 - $B$8) + 0.5*P120^2)*$B$7) / (P120 * SQRT($B$7))</f>
        <v>0.278000198793576</v>
      </c>
      <c r="S120" s="10" t="n">
        <f aca="false">R120 - P120*SQRT($B$7)</f>
        <v>0.199234681718607</v>
      </c>
      <c r="T120" s="36" t="n">
        <f aca="false">($B$3*EXP(-$B$8*$B$7)*_xlfn.NORM.DIST(R120, 0, 1, 1) - $B$4*EXP(-Q120*$B$7)*_xlfn.NORM.DIST(S120, 0, 1, 1)) * $B$2</f>
        <v>14358.9609314205</v>
      </c>
      <c r="U120" s="37" t="n">
        <f aca="false">$B$17*O120+$B$18</f>
        <v>-4640.21134983536</v>
      </c>
      <c r="V120" s="37" t="n">
        <f aca="false">T120-$B$13</f>
        <v>-5229.92766901143</v>
      </c>
      <c r="W120" s="37" t="n">
        <f aca="false">U120-$B$19</f>
        <v>-4640.21134983536</v>
      </c>
      <c r="X120" s="38" t="n">
        <f aca="false">V120+W120</f>
        <v>-9870.13901884679</v>
      </c>
    </row>
    <row r="121" customFormat="false" ht="13.8" hidden="false" customHeight="false" outlineLevel="0" collapsed="false">
      <c r="I121" s="51" t="n">
        <f aca="false" t="array" ref="I121:K121">TRANSPOSE(MMULT($E$20:$G$22, TRANSPOSE(Random!L120:N120)))</f>
        <v>1.32635662312264</v>
      </c>
      <c r="J121" s="51" t="n">
        <v>-0.814974529912982</v>
      </c>
      <c r="K121" s="51" t="n">
        <v>0.721161221416666</v>
      </c>
      <c r="L121" s="19" t="n">
        <f aca="false">E$8 + E$9 * _xlfn.T.INV(_xlfn.NORM.DIST(I121, 0, 1, 1),  E$10)</f>
        <v>0.0202132178470283</v>
      </c>
      <c r="M121" s="19" t="n">
        <f aca="false">F$8 + F$9 * _xlfn.T.INV(_xlfn.NORM.DIST(J121, 0, 1, 1),  F$10)</f>
        <v>-0.0131193383831876</v>
      </c>
      <c r="N121" s="19" t="n">
        <f aca="false">G$8 + G$9 * _xlfn.T.INV(_xlfn.NORM.DIST(K121, 0, 1, 1),  G$10)</f>
        <v>0.00011616872618526</v>
      </c>
      <c r="O121" s="52" t="n">
        <f aca="false">$B$3 * (1 + L121)</f>
        <v>4795.92031577709</v>
      </c>
      <c r="P121" s="53" t="n">
        <f aca="false">$B$6+M121</f>
        <v>0.195880661616812</v>
      </c>
      <c r="Q121" s="53" t="n">
        <f aca="false">$B$5+N121</f>
        <v>0.00171616872618526</v>
      </c>
      <c r="R121" s="10" t="n">
        <f aca="false">(LN(O121/$B$4) + ((Q121 - $B$8) + 0.5*P121^2)*$B$7) / (P121 * SQRT($B$7))</f>
        <v>0.2535915361105</v>
      </c>
      <c r="S121" s="10" t="n">
        <f aca="false">R121 - P121*SQRT($B$7)</f>
        <v>0.155651205302094</v>
      </c>
      <c r="T121" s="36" t="n">
        <f aca="false">($B$3*EXP(-$B$8*$B$7)*_xlfn.NORM.DIST(R121, 0, 1, 1) - $B$4*EXP(-Q121*$B$7)*_xlfn.NORM.DIST(S121, 0, 1, 1)) * $B$2</f>
        <v>17987.8666070251</v>
      </c>
      <c r="U121" s="37" t="n">
        <f aca="false">$B$17*O121+$B$18</f>
        <v>-4948.9930251856</v>
      </c>
      <c r="V121" s="37" t="n">
        <f aca="false">T121-$B$13</f>
        <v>-1601.02199340676</v>
      </c>
      <c r="W121" s="37" t="n">
        <f aca="false">U121-$B$19</f>
        <v>-4948.9930251856</v>
      </c>
      <c r="X121" s="38" t="n">
        <f aca="false">V121+W121</f>
        <v>-6550.01501859236</v>
      </c>
    </row>
    <row r="122" customFormat="false" ht="13.8" hidden="false" customHeight="false" outlineLevel="0" collapsed="false">
      <c r="I122" s="51" t="n">
        <f aca="false" t="array" ref="I122:K122">TRANSPOSE(MMULT($E$20:$G$22, TRANSPOSE(Random!L121:N121)))</f>
        <v>2.22397572388595</v>
      </c>
      <c r="J122" s="51" t="n">
        <v>-1.12135073621095</v>
      </c>
      <c r="K122" s="51" t="n">
        <v>-1.36173174141873</v>
      </c>
      <c r="L122" s="19" t="n">
        <f aca="false">E$8 + E$9 * _xlfn.T.INV(_xlfn.NORM.DIST(I122, 0, 1, 1),  E$10)</f>
        <v>0.0423945715346088</v>
      </c>
      <c r="M122" s="19" t="n">
        <f aca="false">F$8 + F$9 * _xlfn.T.INV(_xlfn.NORM.DIST(J122, 0, 1, 1),  F$10)</f>
        <v>-0.0188840103591352</v>
      </c>
      <c r="N122" s="19" t="n">
        <f aca="false">G$8 + G$9 * _xlfn.T.INV(_xlfn.NORM.DIST(K122, 0, 1, 1),  G$10)</f>
        <v>-0.000348830503170424</v>
      </c>
      <c r="O122" s="52" t="n">
        <f aca="false">$B$3 * (1 + L122)</f>
        <v>4900.19264132704</v>
      </c>
      <c r="P122" s="53" t="n">
        <f aca="false">$B$6+M122</f>
        <v>0.190115989640865</v>
      </c>
      <c r="Q122" s="53" t="n">
        <f aca="false">$B$5+N122</f>
        <v>0.00125116949682958</v>
      </c>
      <c r="R122" s="10" t="n">
        <f aca="false">(LN(O122/$B$4) + ((Q122 - $B$8) + 0.5*P122^2)*$B$7) / (P122 * SQRT($B$7))</f>
        <v>0.483403240358768</v>
      </c>
      <c r="S122" s="10" t="n">
        <f aca="false">R122 - P122*SQRT($B$7)</f>
        <v>0.388345245538335</v>
      </c>
      <c r="T122" s="36" t="n">
        <f aca="false">($B$3*EXP(-$B$8*$B$7)*_xlfn.NORM.DIST(R122, 0, 1, 1) - $B$4*EXP(-Q122*$B$7)*_xlfn.NORM.DIST(S122, 0, 1, 1)) * $B$2</f>
        <v>16179.9196673177</v>
      </c>
      <c r="U122" s="37" t="n">
        <f aca="false">$B$17*O122+$B$18</f>
        <v>-10379.8633358794</v>
      </c>
      <c r="V122" s="37" t="n">
        <f aca="false">T122-$B$13</f>
        <v>-3408.96893311419</v>
      </c>
      <c r="W122" s="37" t="n">
        <f aca="false">U122-$B$19</f>
        <v>-10379.8633358794</v>
      </c>
      <c r="X122" s="38" t="n">
        <f aca="false">V122+W122</f>
        <v>-13788.8322689936</v>
      </c>
    </row>
    <row r="123" customFormat="false" ht="13.8" hidden="false" customHeight="false" outlineLevel="0" collapsed="false">
      <c r="I123" s="51" t="n">
        <f aca="false" t="array" ref="I123:K123">TRANSPOSE(MMULT($E$20:$G$22, TRANSPOSE(Random!L122:N122)))</f>
        <v>-0.985377086429042</v>
      </c>
      <c r="J123" s="51" t="n">
        <v>0.773648203973638</v>
      </c>
      <c r="K123" s="51" t="n">
        <v>0.420493875206391</v>
      </c>
      <c r="L123" s="19" t="n">
        <f aca="false">E$8 + E$9 * _xlfn.T.INV(_xlfn.NORM.DIST(I123, 0, 1, 1),  E$10)</f>
        <v>-0.0125186842721259</v>
      </c>
      <c r="M123" s="19" t="n">
        <f aca="false">F$8 + F$9 * _xlfn.T.INV(_xlfn.NORM.DIST(J123, 0, 1, 1),  F$10)</f>
        <v>0.0126023595174666</v>
      </c>
      <c r="N123" s="19" t="n">
        <f aca="false">G$8 + G$9 * _xlfn.T.INV(_xlfn.NORM.DIST(K123, 0, 1, 1),  G$10)</f>
        <v>5.11329918271596E-005</v>
      </c>
      <c r="O123" s="52" t="n">
        <f aca="false">$B$3 * (1 + L123)</f>
        <v>4642.05091710516</v>
      </c>
      <c r="P123" s="53" t="n">
        <f aca="false">$B$6+M123</f>
        <v>0.221602359517467</v>
      </c>
      <c r="Q123" s="53" t="n">
        <f aca="false">$B$5+N123</f>
        <v>0.00165113299182716</v>
      </c>
      <c r="R123" s="10" t="n">
        <f aca="false">(LN(O123/$B$4) + ((Q123 - $B$8) + 0.5*P123^2)*$B$7) / (P123 * SQRT($B$7))</f>
        <v>-0.0581805104952544</v>
      </c>
      <c r="S123" s="10" t="n">
        <f aca="false">R123 - P123*SQRT($B$7)</f>
        <v>-0.168981690253988</v>
      </c>
      <c r="T123" s="36" t="n">
        <f aca="false">($B$3*EXP(-$B$8*$B$7)*_xlfn.NORM.DIST(R123, 0, 1, 1) - $B$4*EXP(-Q123*$B$7)*_xlfn.NORM.DIST(S123, 0, 1, 1)) * $B$2</f>
        <v>20638.0954945581</v>
      </c>
      <c r="U123" s="37" t="n">
        <f aca="false">$B$17*O123+$B$18</f>
        <v>3065.06770055712</v>
      </c>
      <c r="V123" s="37" t="n">
        <f aca="false">T123-$B$13</f>
        <v>1049.20689412618</v>
      </c>
      <c r="W123" s="37" t="n">
        <f aca="false">U123-$B$19</f>
        <v>3065.06770055712</v>
      </c>
      <c r="X123" s="38" t="n">
        <f aca="false">V123+W123</f>
        <v>4114.2745946833</v>
      </c>
    </row>
    <row r="124" customFormat="false" ht="13.8" hidden="false" customHeight="false" outlineLevel="0" collapsed="false">
      <c r="I124" s="51" t="n">
        <f aca="false" t="array" ref="I124:K124">TRANSPOSE(MMULT($E$20:$G$22, TRANSPOSE(Random!L123:N123)))</f>
        <v>-0.123155993791136</v>
      </c>
      <c r="J124" s="51" t="n">
        <v>0.665299676649578</v>
      </c>
      <c r="K124" s="51" t="n">
        <v>-1.08125642890605</v>
      </c>
      <c r="L124" s="19" t="n">
        <f aca="false">E$8 + E$9 * _xlfn.T.INV(_xlfn.NORM.DIST(I124, 0, 1, 1),  E$10)</f>
        <v>-0.000601935895505453</v>
      </c>
      <c r="M124" s="19" t="n">
        <f aca="false">F$8 + F$9 * _xlfn.T.INV(_xlfn.NORM.DIST(J124, 0, 1, 1),  F$10)</f>
        <v>0.0107345811226097</v>
      </c>
      <c r="N124" s="19" t="n">
        <f aca="false">G$8 + G$9 * _xlfn.T.INV(_xlfn.NORM.DIST(K124, 0, 1, 1),  G$10)</f>
        <v>-0.000271911525222034</v>
      </c>
      <c r="O124" s="52" t="n">
        <f aca="false">$B$3 * (1 + L124)</f>
        <v>4698.07035954882</v>
      </c>
      <c r="P124" s="53" t="n">
        <f aca="false">$B$6+M124</f>
        <v>0.21973458112261</v>
      </c>
      <c r="Q124" s="53" t="n">
        <f aca="false">$B$5+N124</f>
        <v>0.00132808847477797</v>
      </c>
      <c r="R124" s="10" t="n">
        <f aca="false">(LN(O124/$B$4) + ((Q124 - $B$8) + 0.5*P124^2)*$B$7) / (P124 * SQRT($B$7))</f>
        <v>0.0488345141422509</v>
      </c>
      <c r="S124" s="10" t="n">
        <f aca="false">R124 - P124*SQRT($B$7)</f>
        <v>-0.061032776419054</v>
      </c>
      <c r="T124" s="36" t="n">
        <f aca="false">($B$3*EXP(-$B$8*$B$7)*_xlfn.NORM.DIST(R124, 0, 1, 1) - $B$4*EXP(-Q124*$B$7)*_xlfn.NORM.DIST(S124, 0, 1, 1)) * $B$2</f>
        <v>20578.4355199393</v>
      </c>
      <c r="U124" s="37" t="n">
        <f aca="false">$B$17*O124+$B$18</f>
        <v>147.377650159935</v>
      </c>
      <c r="V124" s="37" t="n">
        <f aca="false">T124-$B$13</f>
        <v>989.546919507393</v>
      </c>
      <c r="W124" s="37" t="n">
        <f aca="false">U124-$B$19</f>
        <v>147.377650159935</v>
      </c>
      <c r="X124" s="38" t="n">
        <f aca="false">V124+W124</f>
        <v>1136.92456966733</v>
      </c>
    </row>
    <row r="125" customFormat="false" ht="13.8" hidden="false" customHeight="false" outlineLevel="0" collapsed="false">
      <c r="I125" s="51" t="n">
        <f aca="false" t="array" ref="I125:K125">TRANSPOSE(MMULT($E$20:$G$22, TRANSPOSE(Random!L124:N124)))</f>
        <v>1.02838993751231</v>
      </c>
      <c r="J125" s="51" t="n">
        <v>-0.900083427274135</v>
      </c>
      <c r="K125" s="51" t="n">
        <v>1.66736378094232</v>
      </c>
      <c r="L125" s="19" t="n">
        <f aca="false">E$8 + E$9 * _xlfn.T.INV(_xlfn.NORM.DIST(I125, 0, 1, 1),  E$10)</f>
        <v>0.015144896749277</v>
      </c>
      <c r="M125" s="19" t="n">
        <f aca="false">F$8 + F$9 * _xlfn.T.INV(_xlfn.NORM.DIST(J125, 0, 1, 1),  F$10)</f>
        <v>-0.0146531748308591</v>
      </c>
      <c r="N125" s="19" t="n">
        <f aca="false">G$8 + G$9 * _xlfn.T.INV(_xlfn.NORM.DIST(K125, 0, 1, 1),  G$10)</f>
        <v>0.000377621912943441</v>
      </c>
      <c r="O125" s="52" t="n">
        <f aca="false">$B$3 * (1 + L125)</f>
        <v>4772.09464512868</v>
      </c>
      <c r="P125" s="53" t="n">
        <f aca="false">$B$6+M125</f>
        <v>0.194346825169141</v>
      </c>
      <c r="Q125" s="53" t="n">
        <f aca="false">$B$5+N125</f>
        <v>0.00197762191294344</v>
      </c>
      <c r="R125" s="10" t="n">
        <f aca="false">(LN(O125/$B$4) + ((Q125 - $B$8) + 0.5*P125^2)*$B$7) / (P125 * SQRT($B$7))</f>
        <v>0.204244131498427</v>
      </c>
      <c r="S125" s="10" t="n">
        <f aca="false">R125 - P125*SQRT($B$7)</f>
        <v>0.107070718913857</v>
      </c>
      <c r="T125" s="36" t="n">
        <f aca="false">($B$3*EXP(-$B$8*$B$7)*_xlfn.NORM.DIST(R125, 0, 1, 1) - $B$4*EXP(-Q125*$B$7)*_xlfn.NORM.DIST(S125, 0, 1, 1)) * $B$2</f>
        <v>18021.5114207213</v>
      </c>
      <c r="U125" s="37" t="n">
        <f aca="false">$B$17*O125+$B$18</f>
        <v>-3708.0681040771</v>
      </c>
      <c r="V125" s="37" t="n">
        <f aca="false">T125-$B$13</f>
        <v>-1567.37717971059</v>
      </c>
      <c r="W125" s="37" t="n">
        <f aca="false">U125-$B$19</f>
        <v>-3708.0681040771</v>
      </c>
      <c r="X125" s="38" t="n">
        <f aca="false">V125+W125</f>
        <v>-5275.4452837877</v>
      </c>
    </row>
    <row r="126" customFormat="false" ht="13.8" hidden="false" customHeight="false" outlineLevel="0" collapsed="false">
      <c r="I126" s="51" t="n">
        <f aca="false" t="array" ref="I126:K126">TRANSPOSE(MMULT($E$20:$G$22, TRANSPOSE(Random!L125:N125)))</f>
        <v>1.58866528096871</v>
      </c>
      <c r="J126" s="51" t="n">
        <v>-1.19640528275983</v>
      </c>
      <c r="K126" s="51" t="n">
        <v>1.903780461863</v>
      </c>
      <c r="L126" s="19" t="n">
        <f aca="false">E$8 + E$9 * _xlfn.T.INV(_xlfn.NORM.DIST(I126, 0, 1, 1),  E$10)</f>
        <v>0.0253819015034496</v>
      </c>
      <c r="M126" s="19" t="n">
        <f aca="false">F$8 + F$9 * _xlfn.T.INV(_xlfn.NORM.DIST(J126, 0, 1, 1),  F$10)</f>
        <v>-0.0204139066839362</v>
      </c>
      <c r="N126" s="19" t="n">
        <f aca="false">G$8 + G$9 * _xlfn.T.INV(_xlfn.NORM.DIST(K126, 0, 1, 1),  G$10)</f>
        <v>0.000468189043608305</v>
      </c>
      <c r="O126" s="52" t="n">
        <f aca="false">$B$3 * (1 + L126)</f>
        <v>4820.21778077757</v>
      </c>
      <c r="P126" s="53" t="n">
        <f aca="false">$B$6+M126</f>
        <v>0.188586093316064</v>
      </c>
      <c r="Q126" s="53" t="n">
        <f aca="false">$B$5+N126</f>
        <v>0.00206818904360831</v>
      </c>
      <c r="R126" s="10" t="n">
        <f aca="false">(LN(O126/$B$4) + ((Q126 - $B$8) + 0.5*P126^2)*$B$7) / (P126 * SQRT($B$7))</f>
        <v>0.314209453027282</v>
      </c>
      <c r="S126" s="10" t="n">
        <f aca="false">R126 - P126*SQRT($B$7)</f>
        <v>0.21991640636925</v>
      </c>
      <c r="T126" s="36" t="n">
        <f aca="false">($B$3*EXP(-$B$8*$B$7)*_xlfn.NORM.DIST(R126, 0, 1, 1) - $B$4*EXP(-Q126*$B$7)*_xlfn.NORM.DIST(S126, 0, 1, 1)) * $B$2</f>
        <v>17090.5234118759</v>
      </c>
      <c r="U126" s="37" t="n">
        <f aca="false">$B$17*O126+$B$18</f>
        <v>-6214.4906593874</v>
      </c>
      <c r="V126" s="37" t="n">
        <f aca="false">T126-$B$13</f>
        <v>-2498.36518855595</v>
      </c>
      <c r="W126" s="37" t="n">
        <f aca="false">U126-$B$19</f>
        <v>-6214.4906593874</v>
      </c>
      <c r="X126" s="38" t="n">
        <f aca="false">V126+W126</f>
        <v>-8712.85584794336</v>
      </c>
    </row>
    <row r="127" customFormat="false" ht="13.8" hidden="false" customHeight="false" outlineLevel="0" collapsed="false">
      <c r="I127" s="51" t="n">
        <f aca="false" t="array" ref="I127:K127">TRANSPOSE(MMULT($E$20:$G$22, TRANSPOSE(Random!L126:N126)))</f>
        <v>-1.88653559428941</v>
      </c>
      <c r="J127" s="51" t="n">
        <v>1.29868105043546</v>
      </c>
      <c r="K127" s="51" t="n">
        <v>0.5050488853861</v>
      </c>
      <c r="L127" s="19" t="n">
        <f aca="false">E$8 + E$9 * _xlfn.T.INV(_xlfn.NORM.DIST(I127, 0, 1, 1),  E$10)</f>
        <v>-0.0304351060595926</v>
      </c>
      <c r="M127" s="19" t="n">
        <f aca="false">F$8 + F$9 * _xlfn.T.INV(_xlfn.NORM.DIST(J127, 0, 1, 1),  F$10)</f>
        <v>0.022802262282707</v>
      </c>
      <c r="N127" s="19" t="n">
        <f aca="false">G$8 + G$9 * _xlfn.T.INV(_xlfn.NORM.DIST(K127, 0, 1, 1),  G$10)</f>
        <v>6.89777234481909E-005</v>
      </c>
      <c r="O127" s="52" t="n">
        <f aca="false">$B$3 * (1 + L127)</f>
        <v>4557.82760992446</v>
      </c>
      <c r="P127" s="53" t="n">
        <f aca="false">$B$6+M127</f>
        <v>0.231802262282707</v>
      </c>
      <c r="Q127" s="53" t="n">
        <f aca="false">$B$5+N127</f>
        <v>0.00166897772344819</v>
      </c>
      <c r="R127" s="10" t="n">
        <f aca="false">(LN(O127/$B$4) + ((Q127 - $B$8) + 0.5*P127^2)*$B$7) / (P127 * SQRT($B$7))</f>
        <v>-0.208575104473562</v>
      </c>
      <c r="S127" s="10" t="n">
        <f aca="false">R127 - P127*SQRT($B$7)</f>
        <v>-0.324476235614916</v>
      </c>
      <c r="T127" s="36" t="n">
        <f aca="false">($B$3*EXP(-$B$8*$B$7)*_xlfn.NORM.DIST(R127, 0, 1, 1) - $B$4*EXP(-Q127*$B$7)*_xlfn.NORM.DIST(S127, 0, 1, 1)) * $B$2</f>
        <v>20969.6084833052</v>
      </c>
      <c r="U127" s="37" t="n">
        <f aca="false">$B$17*O127+$B$18</f>
        <v>7451.71445484881</v>
      </c>
      <c r="V127" s="37" t="n">
        <f aca="false">T127-$B$13</f>
        <v>1380.71988287336</v>
      </c>
      <c r="W127" s="37" t="n">
        <f aca="false">U127-$B$19</f>
        <v>7451.71445484881</v>
      </c>
      <c r="X127" s="38" t="n">
        <f aca="false">V127+W127</f>
        <v>8832.43433772218</v>
      </c>
    </row>
    <row r="128" customFormat="false" ht="13.8" hidden="false" customHeight="false" outlineLevel="0" collapsed="false">
      <c r="I128" s="51" t="n">
        <f aca="false" t="array" ref="I128:K128">TRANSPOSE(MMULT($E$20:$G$22, TRANSPOSE(Random!L127:N127)))</f>
        <v>-0.86899958584752</v>
      </c>
      <c r="J128" s="51" t="n">
        <v>0.664197219952708</v>
      </c>
      <c r="K128" s="51" t="n">
        <v>0.242820576993694</v>
      </c>
      <c r="L128" s="19" t="n">
        <f aca="false">E$8 + E$9 * _xlfn.T.INV(_xlfn.NORM.DIST(I128, 0, 1, 1),  E$10)</f>
        <v>-0.0107425963484868</v>
      </c>
      <c r="M128" s="19" t="n">
        <f aca="false">F$8 + F$9 * _xlfn.T.INV(_xlfn.NORM.DIST(J128, 0, 1, 1),  F$10)</f>
        <v>0.0107158738622942</v>
      </c>
      <c r="N128" s="19" t="n">
        <f aca="false">G$8 + G$9 * _xlfn.T.INV(_xlfn.NORM.DIST(K128, 0, 1, 1),  G$10)</f>
        <v>1.44187446825409E-005</v>
      </c>
      <c r="O128" s="52" t="n">
        <f aca="false">$B$3 * (1 + L128)</f>
        <v>4650.4001288254</v>
      </c>
      <c r="P128" s="53" t="n">
        <f aca="false">$B$6+M128</f>
        <v>0.219715873862294</v>
      </c>
      <c r="Q128" s="53" t="n">
        <f aca="false">$B$5+N128</f>
        <v>0.00161441874468254</v>
      </c>
      <c r="R128" s="10" t="n">
        <f aca="false">(LN(O128/$B$4) + ((Q128 - $B$8) + 0.5*P128^2)*$B$7) / (P128 * SQRT($B$7))</f>
        <v>-0.0433535066509642</v>
      </c>
      <c r="S128" s="10" t="n">
        <f aca="false">R128 - P128*SQRT($B$7)</f>
        <v>-0.153211443582111</v>
      </c>
      <c r="T128" s="36" t="n">
        <f aca="false">($B$3*EXP(-$B$8*$B$7)*_xlfn.NORM.DIST(R128, 0, 1, 1) - $B$4*EXP(-Q128*$B$7)*_xlfn.NORM.DIST(S128, 0, 1, 1)) * $B$2</f>
        <v>20493.8958773054</v>
      </c>
      <c r="U128" s="37" t="n">
        <f aca="false">$B$17*O128+$B$18</f>
        <v>2630.21132030504</v>
      </c>
      <c r="V128" s="37" t="n">
        <f aca="false">T128-$B$13</f>
        <v>905.007276873541</v>
      </c>
      <c r="W128" s="37" t="n">
        <f aca="false">U128-$B$19</f>
        <v>2630.21132030504</v>
      </c>
      <c r="X128" s="38" t="n">
        <f aca="false">V128+W128</f>
        <v>3535.21859717858</v>
      </c>
    </row>
    <row r="129" customFormat="false" ht="13.8" hidden="false" customHeight="false" outlineLevel="0" collapsed="false">
      <c r="I129" s="51" t="n">
        <f aca="false" t="array" ref="I129:K129">TRANSPOSE(MMULT($E$20:$G$22, TRANSPOSE(Random!L128:N128)))</f>
        <v>-0.161685321767537</v>
      </c>
      <c r="J129" s="51" t="n">
        <v>-0.0521102753790565</v>
      </c>
      <c r="K129" s="51" t="n">
        <v>-0.326622552279518</v>
      </c>
      <c r="L129" s="19" t="n">
        <f aca="false">E$8 + E$9 * _xlfn.T.INV(_xlfn.NORM.DIST(I129, 0, 1, 1),  E$10)</f>
        <v>-0.00109670659253201</v>
      </c>
      <c r="M129" s="19" t="n">
        <f aca="false">F$8 + F$9 * _xlfn.T.INV(_xlfn.NORM.DIST(J129, 0, 1, 1),  F$10)</f>
        <v>-0.00070133342486439</v>
      </c>
      <c r="N129" s="19" t="n">
        <f aca="false">G$8 + G$9 * _xlfn.T.INV(_xlfn.NORM.DIST(K129, 0, 1, 1),  G$10)</f>
        <v>-0.00010122455618343</v>
      </c>
      <c r="O129" s="52" t="n">
        <f aca="false">$B$3 * (1 + L129)</f>
        <v>4695.74449197917</v>
      </c>
      <c r="P129" s="53" t="n">
        <f aca="false">$B$6+M129</f>
        <v>0.208298666575136</v>
      </c>
      <c r="Q129" s="53" t="n">
        <f aca="false">$B$5+N129</f>
        <v>0.00149877544381657</v>
      </c>
      <c r="R129" s="10" t="n">
        <f aca="false">(LN(O129/$B$4) + ((Q129 - $B$8) + 0.5*P129^2)*$B$7) / (P129 * SQRT($B$7))</f>
        <v>0.0412957733098361</v>
      </c>
      <c r="S129" s="10" t="n">
        <f aca="false">R129 - P129*SQRT($B$7)</f>
        <v>-0.0628535599777317</v>
      </c>
      <c r="T129" s="36" t="n">
        <f aca="false">($B$3*EXP(-$B$8*$B$7)*_xlfn.NORM.DIST(R129, 0, 1, 1) - $B$4*EXP(-Q129*$B$7)*_xlfn.NORM.DIST(S129, 0, 1, 1)) * $B$2</f>
        <v>19516.4312580445</v>
      </c>
      <c r="U129" s="37" t="n">
        <f aca="false">$B$17*O129+$B$18</f>
        <v>268.517032675911</v>
      </c>
      <c r="V129" s="37" t="n">
        <f aca="false">T129-$B$13</f>
        <v>-72.4573423874062</v>
      </c>
      <c r="W129" s="37" t="n">
        <f aca="false">U129-$B$19</f>
        <v>268.517032675911</v>
      </c>
      <c r="X129" s="38" t="n">
        <f aca="false">V129+W129</f>
        <v>196.059690288505</v>
      </c>
    </row>
    <row r="130" customFormat="false" ht="13.8" hidden="false" customHeight="false" outlineLevel="0" collapsed="false">
      <c r="I130" s="51" t="n">
        <f aca="false" t="array" ref="I130:K130">TRANSPOSE(MMULT($E$20:$G$22, TRANSPOSE(Random!L129:N129)))</f>
        <v>-2.60623452754772</v>
      </c>
      <c r="J130" s="51" t="n">
        <v>3.04303551620816</v>
      </c>
      <c r="K130" s="51" t="n">
        <v>-2.19974019451658</v>
      </c>
      <c r="L130" s="19" t="n">
        <f aca="false">E$8 + E$9 * _xlfn.T.INV(_xlfn.NORM.DIST(I130, 0, 1, 1),  E$10)</f>
        <v>-0.0557893426448067</v>
      </c>
      <c r="M130" s="19" t="n">
        <f aca="false">F$8 + F$9 * _xlfn.T.INV(_xlfn.NORM.DIST(J130, 0, 1, 1),  F$10)</f>
        <v>0.100242561370149</v>
      </c>
      <c r="N130" s="19" t="n">
        <f aca="false">G$8 + G$9 * _xlfn.T.INV(_xlfn.NORM.DIST(K130, 0, 1, 1),  G$10)</f>
        <v>-0.000675878916592214</v>
      </c>
      <c r="O130" s="52" t="n">
        <f aca="false">$B$3 * (1 + L130)</f>
        <v>4438.63987916103</v>
      </c>
      <c r="P130" s="53" t="n">
        <f aca="false">$B$6+M130</f>
        <v>0.309242561370149</v>
      </c>
      <c r="Q130" s="53" t="n">
        <f aca="false">$B$5+N130</f>
        <v>0.000924121083407786</v>
      </c>
      <c r="R130" s="10" t="n">
        <f aca="false">(LN(O130/$B$4) + ((Q130 - $B$8) + 0.5*P130^2)*$B$7) / (P130 * SQRT($B$7))</f>
        <v>-0.295050481153</v>
      </c>
      <c r="S130" s="10" t="n">
        <f aca="false">R130 - P130*SQRT($B$7)</f>
        <v>-0.449671761838075</v>
      </c>
      <c r="T130" s="36" t="n">
        <f aca="false">($B$3*EXP(-$B$8*$B$7)*_xlfn.NORM.DIST(R130, 0, 1, 1) - $B$4*EXP(-Q130*$B$7)*_xlfn.NORM.DIST(S130, 0, 1, 1)) * $B$2</f>
        <v>27006.1636940412</v>
      </c>
      <c r="U130" s="37" t="n">
        <f aca="false">$B$17*O130+$B$18</f>
        <v>13659.4316510288</v>
      </c>
      <c r="V130" s="37" t="n">
        <f aca="false">T130-$B$13</f>
        <v>7417.27509360928</v>
      </c>
      <c r="W130" s="37" t="n">
        <f aca="false">U130-$B$19</f>
        <v>13659.4316510288</v>
      </c>
      <c r="X130" s="38" t="n">
        <f aca="false">V130+W130</f>
        <v>21076.7067446381</v>
      </c>
    </row>
    <row r="131" customFormat="false" ht="13.8" hidden="false" customHeight="false" outlineLevel="0" collapsed="false">
      <c r="I131" s="51" t="n">
        <f aca="false" t="array" ref="I131:K131">TRANSPOSE(MMULT($E$20:$G$22, TRANSPOSE(Random!L130:N130)))</f>
        <v>1.62015789752169</v>
      </c>
      <c r="J131" s="51" t="n">
        <v>0.0333196099822237</v>
      </c>
      <c r="K131" s="51" t="n">
        <v>0.387403171929752</v>
      </c>
      <c r="L131" s="19" t="n">
        <f aca="false">E$8 + E$9 * _xlfn.T.INV(_xlfn.NORM.DIST(I131, 0, 1, 1),  E$10)</f>
        <v>0.0260586386064133</v>
      </c>
      <c r="M131" s="19" t="n">
        <f aca="false">F$8 + F$9 * _xlfn.T.INV(_xlfn.NORM.DIST(J131, 0, 1, 1),  F$10)</f>
        <v>0.00062215636043911</v>
      </c>
      <c r="N131" s="19" t="n">
        <f aca="false">G$8 + G$9 * _xlfn.T.INV(_xlfn.NORM.DIST(K131, 0, 1, 1),  G$10)</f>
        <v>4.42233488365461E-005</v>
      </c>
      <c r="O131" s="52" t="n">
        <f aca="false">$B$3 * (1 + L131)</f>
        <v>4823.39905422489</v>
      </c>
      <c r="P131" s="53" t="n">
        <f aca="false">$B$6+M131</f>
        <v>0.209622156360439</v>
      </c>
      <c r="Q131" s="53" t="n">
        <f aca="false">$B$5+N131</f>
        <v>0.00164422334883655</v>
      </c>
      <c r="R131" s="10" t="n">
        <f aca="false">(LN(O131/$B$4) + ((Q131 - $B$8) + 0.5*P131^2)*$B$7) / (P131 * SQRT($B$7))</f>
        <v>0.297951659188356</v>
      </c>
      <c r="S131" s="10" t="n">
        <f aca="false">R131 - P131*SQRT($B$7)</f>
        <v>0.193140581008136</v>
      </c>
      <c r="T131" s="36" t="n">
        <f aca="false">($B$3*EXP(-$B$8*$B$7)*_xlfn.NORM.DIST(R131, 0, 1, 1) - $B$4*EXP(-Q131*$B$7)*_xlfn.NORM.DIST(S131, 0, 1, 1)) * $B$2</f>
        <v>19067.2174784926</v>
      </c>
      <c r="U131" s="37" t="n">
        <f aca="false">$B$17*O131+$B$18</f>
        <v>-6380.18259561437</v>
      </c>
      <c r="V131" s="37" t="n">
        <f aca="false">T131-$B$13</f>
        <v>-521.671121939245</v>
      </c>
      <c r="W131" s="37" t="n">
        <f aca="false">U131-$B$19</f>
        <v>-6380.18259561437</v>
      </c>
      <c r="X131" s="38" t="n">
        <f aca="false">V131+W131</f>
        <v>-6901.85371755362</v>
      </c>
    </row>
    <row r="132" customFormat="false" ht="13.8" hidden="false" customHeight="false" outlineLevel="0" collapsed="false">
      <c r="I132" s="51" t="n">
        <f aca="false" t="array" ref="I132:K132">TRANSPOSE(MMULT($E$20:$G$22, TRANSPOSE(Random!L131:N131)))</f>
        <v>-0.0701916107598039</v>
      </c>
      <c r="J132" s="51" t="n">
        <v>0.854011704902518</v>
      </c>
      <c r="K132" s="51" t="n">
        <v>2.04364156252251</v>
      </c>
      <c r="L132" s="19" t="n">
        <f aca="false">E$8 + E$9 * _xlfn.T.INV(_xlfn.NORM.DIST(I132, 0, 1, 1),  E$10)</f>
        <v>7.66763478798276E-005</v>
      </c>
      <c r="M132" s="19" t="n">
        <f aca="false">F$8 + F$9 * _xlfn.T.INV(_xlfn.NORM.DIST(J132, 0, 1, 1),  F$10)</f>
        <v>0.0140292068019088</v>
      </c>
      <c r="N132" s="19" t="n">
        <f aca="false">G$8 + G$9 * _xlfn.T.INV(_xlfn.NORM.DIST(K132, 0, 1, 1),  G$10)</f>
        <v>0.000529497945945751</v>
      </c>
      <c r="O132" s="52" t="n">
        <f aca="false">$B$3 * (1 + L132)</f>
        <v>4701.26044784375</v>
      </c>
      <c r="P132" s="53" t="n">
        <f aca="false">$B$6+M132</f>
        <v>0.223029206801909</v>
      </c>
      <c r="Q132" s="53" t="n">
        <f aca="false">$B$5+N132</f>
        <v>0.00212949794594575</v>
      </c>
      <c r="R132" s="10" t="n">
        <f aca="false">(LN(O132/$B$4) + ((Q132 - $B$8) + 0.5*P132^2)*$B$7) / (P132 * SQRT($B$7))</f>
        <v>0.0576319251893288</v>
      </c>
      <c r="S132" s="10" t="n">
        <f aca="false">R132 - P132*SQRT($B$7)</f>
        <v>-0.0538826782116256</v>
      </c>
      <c r="T132" s="36" t="n">
        <f aca="false">($B$3*EXP(-$B$8*$B$7)*_xlfn.NORM.DIST(R132, 0, 1, 1) - $B$4*EXP(-Q132*$B$7)*_xlfn.NORM.DIST(S132, 0, 1, 1)) * $B$2</f>
        <v>20932.2194853025</v>
      </c>
      <c r="U132" s="37" t="n">
        <f aca="false">$B$17*O132+$B$18</f>
        <v>-18.7733944058709</v>
      </c>
      <c r="V132" s="37" t="n">
        <f aca="false">T132-$B$13</f>
        <v>1343.3308848706</v>
      </c>
      <c r="W132" s="37" t="n">
        <f aca="false">U132-$B$19</f>
        <v>-18.7733944058709</v>
      </c>
      <c r="X132" s="38" t="n">
        <f aca="false">V132+W132</f>
        <v>1324.55749046473</v>
      </c>
    </row>
    <row r="133" customFormat="false" ht="13.8" hidden="false" customHeight="false" outlineLevel="0" collapsed="false">
      <c r="I133" s="51" t="n">
        <f aca="false" t="array" ref="I133:K133">TRANSPOSE(MMULT($E$20:$G$22, TRANSPOSE(Random!L132:N132)))</f>
        <v>-0.44738332943768</v>
      </c>
      <c r="J133" s="51" t="n">
        <v>-0.604136918627542</v>
      </c>
      <c r="K133" s="51" t="n">
        <v>-1.4961881562095</v>
      </c>
      <c r="L133" s="19" t="n">
        <f aca="false">E$8 + E$9 * _xlfn.T.INV(_xlfn.NORM.DIST(I133, 0, 1, 1),  E$10)</f>
        <v>-0.00482626967956819</v>
      </c>
      <c r="M133" s="19" t="n">
        <f aca="false">F$8 + F$9 * _xlfn.T.INV(_xlfn.NORM.DIST(J133, 0, 1, 1),  F$10)</f>
        <v>-0.00949293970117138</v>
      </c>
      <c r="N133" s="19" t="n">
        <f aca="false">G$8 + G$9 * _xlfn.T.INV(_xlfn.NORM.DIST(K133, 0, 1, 1),  G$10)</f>
        <v>-0.00038991841511499</v>
      </c>
      <c r="O133" s="52" t="n">
        <f aca="false">$B$3 * (1 + L133)</f>
        <v>4678.21218886332</v>
      </c>
      <c r="P133" s="53" t="n">
        <f aca="false">$B$6+M133</f>
        <v>0.199507060298829</v>
      </c>
      <c r="Q133" s="53" t="n">
        <f aca="false">$B$5+N133</f>
        <v>0.00121008158488501</v>
      </c>
      <c r="R133" s="10" t="n">
        <f aca="false">(LN(O133/$B$4) + ((Q133 - $B$8) + 0.5*P133^2)*$B$7) / (P133 * SQRT($B$7))</f>
        <v>0.000400487651725016</v>
      </c>
      <c r="S133" s="10" t="n">
        <f aca="false">R133 - P133*SQRT($B$7)</f>
        <v>-0.0993530424976893</v>
      </c>
      <c r="T133" s="36" t="n">
        <f aca="false">($B$3*EXP(-$B$8*$B$7)*_xlfn.NORM.DIST(R133, 0, 1, 1) - $B$4*EXP(-Q133*$B$7)*_xlfn.NORM.DIST(S133, 0, 1, 1)) * $B$2</f>
        <v>18655.9467943106</v>
      </c>
      <c r="U133" s="37" t="n">
        <f aca="false">$B$17*O133+$B$18</f>
        <v>1181.66118638846</v>
      </c>
      <c r="V133" s="37" t="n">
        <f aca="false">T133-$B$13</f>
        <v>-932.941806121289</v>
      </c>
      <c r="W133" s="37" t="n">
        <f aca="false">U133-$B$19</f>
        <v>1181.66118638846</v>
      </c>
      <c r="X133" s="38" t="n">
        <f aca="false">V133+W133</f>
        <v>248.719380267172</v>
      </c>
    </row>
    <row r="134" customFormat="false" ht="13.8" hidden="false" customHeight="false" outlineLevel="0" collapsed="false">
      <c r="I134" s="51" t="n">
        <f aca="false" t="array" ref="I134:K134">TRANSPOSE(MMULT($E$20:$G$22, TRANSPOSE(Random!L133:N133)))</f>
        <v>1.51739923927142</v>
      </c>
      <c r="J134" s="51" t="n">
        <v>-1.17960915683147</v>
      </c>
      <c r="K134" s="51" t="n">
        <v>0.320393829891066</v>
      </c>
      <c r="L134" s="19" t="n">
        <f aca="false">E$8 + E$9 * _xlfn.T.INV(_xlfn.NORM.DIST(I134, 0, 1, 1),  E$10)</f>
        <v>0.0238983382486869</v>
      </c>
      <c r="M134" s="19" t="n">
        <f aca="false">F$8 + F$9 * _xlfn.T.INV(_xlfn.NORM.DIST(J134, 0, 1, 1),  F$10)</f>
        <v>-0.0200668423846671</v>
      </c>
      <c r="N134" s="19" t="n">
        <f aca="false">G$8 + G$9 * _xlfn.T.INV(_xlfn.NORM.DIST(K134, 0, 1, 1),  G$10)</f>
        <v>3.03396065325423E-005</v>
      </c>
      <c r="O134" s="52" t="n">
        <f aca="false">$B$3 * (1 + L134)</f>
        <v>4813.24369827325</v>
      </c>
      <c r="P134" s="53" t="n">
        <f aca="false">$B$6+M134</f>
        <v>0.188933157615333</v>
      </c>
      <c r="Q134" s="53" t="n">
        <f aca="false">$B$5+N134</f>
        <v>0.00163033960653254</v>
      </c>
      <c r="R134" s="10" t="n">
        <f aca="false">(LN(O134/$B$4) + ((Q134 - $B$8) + 0.5*P134^2)*$B$7) / (P134 * SQRT($B$7))</f>
        <v>0.297319910880208</v>
      </c>
      <c r="S134" s="10" t="n">
        <f aca="false">R134 - P134*SQRT($B$7)</f>
        <v>0.202853332072541</v>
      </c>
      <c r="T134" s="36" t="n">
        <f aca="false">($B$3*EXP(-$B$8*$B$7)*_xlfn.NORM.DIST(R134, 0, 1, 1) - $B$4*EXP(-Q134*$B$7)*_xlfn.NORM.DIST(S134, 0, 1, 1)) * $B$2</f>
        <v>17166.7921444172</v>
      </c>
      <c r="U134" s="37" t="n">
        <f aca="false">$B$17*O134+$B$18</f>
        <v>-5851.25585650708</v>
      </c>
      <c r="V134" s="37" t="n">
        <f aca="false">T134-$B$13</f>
        <v>-2422.0964560147</v>
      </c>
      <c r="W134" s="37" t="n">
        <f aca="false">U134-$B$19</f>
        <v>-5851.25585650708</v>
      </c>
      <c r="X134" s="38" t="n">
        <f aca="false">V134+W134</f>
        <v>-8273.35231252178</v>
      </c>
    </row>
    <row r="135" customFormat="false" ht="13.8" hidden="false" customHeight="false" outlineLevel="0" collapsed="false">
      <c r="I135" s="51" t="n">
        <f aca="false" t="array" ref="I135:K135">TRANSPOSE(MMULT($E$20:$G$22, TRANSPOSE(Random!L134:N134)))</f>
        <v>0.926360315779541</v>
      </c>
      <c r="J135" s="51" t="n">
        <v>-0.249186506596939</v>
      </c>
      <c r="K135" s="51" t="n">
        <v>1.01324472931377</v>
      </c>
      <c r="L135" s="19" t="n">
        <f aca="false">E$8 + E$9 * _xlfn.T.INV(_xlfn.NORM.DIST(I135, 0, 1, 1),  E$10)</f>
        <v>0.0135573311018669</v>
      </c>
      <c r="M135" s="19" t="n">
        <f aca="false">F$8 + F$9 * _xlfn.T.INV(_xlfn.NORM.DIST(J135, 0, 1, 1),  F$10)</f>
        <v>-0.00377049226992263</v>
      </c>
      <c r="N135" s="19" t="n">
        <f aca="false">G$8 + G$9 * _xlfn.T.INV(_xlfn.NORM.DIST(K135, 0, 1, 1),  G$10)</f>
        <v>0.00018512105735738</v>
      </c>
      <c r="O135" s="52" t="n">
        <f aca="false">$B$3 * (1 + L135)</f>
        <v>4764.63165777677</v>
      </c>
      <c r="P135" s="53" t="n">
        <f aca="false">$B$6+M135</f>
        <v>0.205229507730077</v>
      </c>
      <c r="Q135" s="53" t="n">
        <f aca="false">$B$5+N135</f>
        <v>0.00178512105735738</v>
      </c>
      <c r="R135" s="10" t="n">
        <f aca="false">(LN(O135/$B$4) + ((Q135 - $B$8) + 0.5*P135^2)*$B$7) / (P135 * SQRT($B$7))</f>
        <v>0.182989542574699</v>
      </c>
      <c r="S135" s="10" t="n">
        <f aca="false">R135 - P135*SQRT($B$7)</f>
        <v>0.0803747887096598</v>
      </c>
      <c r="T135" s="36" t="n">
        <f aca="false">($B$3*EXP(-$B$8*$B$7)*_xlfn.NORM.DIST(R135, 0, 1, 1) - $B$4*EXP(-Q135*$B$7)*_xlfn.NORM.DIST(S135, 0, 1, 1)) * $B$2</f>
        <v>19081.4696579908</v>
      </c>
      <c r="U135" s="37" t="n">
        <f aca="false">$B$17*O135+$B$18</f>
        <v>-3319.36941317513</v>
      </c>
      <c r="V135" s="37" t="n">
        <f aca="false">T135-$B$13</f>
        <v>-507.418942441109</v>
      </c>
      <c r="W135" s="37" t="n">
        <f aca="false">U135-$B$19</f>
        <v>-3319.36941317513</v>
      </c>
      <c r="X135" s="38" t="n">
        <f aca="false">V135+W135</f>
        <v>-3826.78835561623</v>
      </c>
    </row>
    <row r="136" customFormat="false" ht="13.8" hidden="false" customHeight="false" outlineLevel="0" collapsed="false">
      <c r="I136" s="51" t="n">
        <f aca="false" t="array" ref="I136:K136">TRANSPOSE(MMULT($E$20:$G$22, TRANSPOSE(Random!L135:N135)))</f>
        <v>1.16595062361437</v>
      </c>
      <c r="J136" s="51" t="n">
        <v>-0.492020826355565</v>
      </c>
      <c r="K136" s="51" t="n">
        <v>0.119109361849759</v>
      </c>
      <c r="L136" s="19" t="n">
        <f aca="false">E$8 + E$9 * _xlfn.T.INV(_xlfn.NORM.DIST(I136, 0, 1, 1),  E$10)</f>
        <v>0.0173962920021251</v>
      </c>
      <c r="M136" s="19" t="n">
        <f aca="false">F$8 + F$9 * _xlfn.T.INV(_xlfn.NORM.DIST(J136, 0, 1, 1),  F$10)</f>
        <v>-0.00764459975848188</v>
      </c>
      <c r="N136" s="19" t="n">
        <f aca="false">G$8 + G$9 * _xlfn.T.INV(_xlfn.NORM.DIST(K136, 0, 1, 1),  G$10)</f>
        <v>-1.07317320077248E-005</v>
      </c>
      <c r="O136" s="52" t="n">
        <f aca="false">$B$3 * (1 + L136)</f>
        <v>4782.67822907279</v>
      </c>
      <c r="P136" s="53" t="n">
        <f aca="false">$B$6+M136</f>
        <v>0.201355400241518</v>
      </c>
      <c r="Q136" s="53" t="n">
        <f aca="false">$B$5+N136</f>
        <v>0.00158926826799228</v>
      </c>
      <c r="R136" s="10" t="n">
        <f aca="false">(LN(O136/$B$4) + ((Q136 - $B$8) + 0.5*P136^2)*$B$7) / (P136 * SQRT($B$7))</f>
        <v>0.221618347546466</v>
      </c>
      <c r="S136" s="10" t="n">
        <f aca="false">R136 - P136*SQRT($B$7)</f>
        <v>0.120940647425707</v>
      </c>
      <c r="T136" s="36" t="n">
        <f aca="false">($B$3*EXP(-$B$8*$B$7)*_xlfn.NORM.DIST(R136, 0, 1, 1) - $B$4*EXP(-Q136*$B$7)*_xlfn.NORM.DIST(S136, 0, 1, 1)) * $B$2</f>
        <v>18597.7257051932</v>
      </c>
      <c r="U136" s="37" t="n">
        <f aca="false">$B$17*O136+$B$18</f>
        <v>-4259.29846668462</v>
      </c>
      <c r="V136" s="37" t="n">
        <f aca="false">T136-$B$13</f>
        <v>-991.162895238722</v>
      </c>
      <c r="W136" s="37" t="n">
        <f aca="false">U136-$B$19</f>
        <v>-4259.29846668462</v>
      </c>
      <c r="X136" s="38" t="n">
        <f aca="false">V136+W136</f>
        <v>-5250.46136192334</v>
      </c>
    </row>
    <row r="137" customFormat="false" ht="13.8" hidden="false" customHeight="false" outlineLevel="0" collapsed="false">
      <c r="I137" s="51" t="n">
        <f aca="false" t="array" ref="I137:K137">TRANSPOSE(MMULT($E$20:$G$22, TRANSPOSE(Random!L136:N136)))</f>
        <v>-0.731701221987443</v>
      </c>
      <c r="J137" s="51" t="n">
        <v>0.333496698692934</v>
      </c>
      <c r="K137" s="51" t="n">
        <v>1.96520246570536</v>
      </c>
      <c r="L137" s="19" t="n">
        <f aca="false">E$8 + E$9 * _xlfn.T.INV(_xlfn.NORM.DIST(I137, 0, 1, 1),  E$10)</f>
        <v>-0.00873862116590194</v>
      </c>
      <c r="M137" s="19" t="n">
        <f aca="false">F$8 + F$9 * _xlfn.T.INV(_xlfn.NORM.DIST(J137, 0, 1, 1),  F$10)</f>
        <v>0.0053117818682409</v>
      </c>
      <c r="N137" s="19" t="n">
        <f aca="false">G$8 + G$9 * _xlfn.T.INV(_xlfn.NORM.DIST(K137, 0, 1, 1),  G$10)</f>
        <v>0.000494321009068608</v>
      </c>
      <c r="O137" s="52" t="n">
        <f aca="false">$B$3 * (1 + L137)</f>
        <v>4659.82061576121</v>
      </c>
      <c r="P137" s="53" t="n">
        <f aca="false">$B$6+M137</f>
        <v>0.214311781868241</v>
      </c>
      <c r="Q137" s="53" t="n">
        <f aca="false">$B$5+N137</f>
        <v>0.00209432100906861</v>
      </c>
      <c r="R137" s="10" t="n">
        <f aca="false">(LN(O137/$B$4) + ((Q137 - $B$8) + 0.5*P137^2)*$B$7) / (P137 * SQRT($B$7))</f>
        <v>-0.0271777320181845</v>
      </c>
      <c r="S137" s="10" t="n">
        <f aca="false">R137 - P137*SQRT($B$7)</f>
        <v>-0.134333622952305</v>
      </c>
      <c r="T137" s="36" t="n">
        <f aca="false">($B$3*EXP(-$B$8*$B$7)*_xlfn.NORM.DIST(R137, 0, 1, 1) - $B$4*EXP(-Q137*$B$7)*_xlfn.NORM.DIST(S137, 0, 1, 1)) * $B$2</f>
        <v>20046.8886258362</v>
      </c>
      <c r="U137" s="37" t="n">
        <f aca="false">$B$17*O137+$B$18</f>
        <v>2139.55915020953</v>
      </c>
      <c r="V137" s="37" t="n">
        <f aca="false">T137-$B$13</f>
        <v>458.000025404319</v>
      </c>
      <c r="W137" s="37" t="n">
        <f aca="false">U137-$B$19</f>
        <v>2139.55915020953</v>
      </c>
      <c r="X137" s="38" t="n">
        <f aca="false">V137+W137</f>
        <v>2597.55917561385</v>
      </c>
    </row>
    <row r="138" customFormat="false" ht="13.8" hidden="false" customHeight="false" outlineLevel="0" collapsed="false">
      <c r="I138" s="51" t="n">
        <f aca="false" t="array" ref="I138:K138">TRANSPOSE(MMULT($E$20:$G$22, TRANSPOSE(Random!L137:N137)))</f>
        <v>-0.871571501369354</v>
      </c>
      <c r="J138" s="51" t="n">
        <v>0.79708533809105</v>
      </c>
      <c r="K138" s="51" t="n">
        <v>-1.02832782968176</v>
      </c>
      <c r="L138" s="19" t="n">
        <f aca="false">E$8 + E$9 * _xlfn.T.INV(_xlfn.NORM.DIST(I138, 0, 1, 1),  E$10)</f>
        <v>-0.0107810265511794</v>
      </c>
      <c r="M138" s="19" t="n">
        <f aca="false">F$8 + F$9 * _xlfn.T.INV(_xlfn.NORM.DIST(J138, 0, 1, 1),  F$10)</f>
        <v>0.0130145775627904</v>
      </c>
      <c r="N138" s="19" t="n">
        <f aca="false">G$8 + G$9 * _xlfn.T.INV(_xlfn.NORM.DIST(K138, 0, 1, 1),  G$10)</f>
        <v>-0.000258491005253538</v>
      </c>
      <c r="O138" s="52" t="n">
        <f aca="false">$B$3 * (1 + L138)</f>
        <v>4650.21947228556</v>
      </c>
      <c r="P138" s="53" t="n">
        <f aca="false">$B$6+M138</f>
        <v>0.22201457756279</v>
      </c>
      <c r="Q138" s="53" t="n">
        <f aca="false">$B$5+N138</f>
        <v>0.00134150899474646</v>
      </c>
      <c r="R138" s="10" t="n">
        <f aca="false">(LN(O138/$B$4) + ((Q138 - $B$8) + 0.5*P138^2)*$B$7) / (P138 * SQRT($B$7))</f>
        <v>-0.042725812346284</v>
      </c>
      <c r="S138" s="10" t="n">
        <f aca="false">R138 - P138*SQRT($B$7)</f>
        <v>-0.153733101127679</v>
      </c>
      <c r="T138" s="36" t="n">
        <f aca="false">($B$3*EXP(-$B$8*$B$7)*_xlfn.NORM.DIST(R138, 0, 1, 1) - $B$4*EXP(-Q138*$B$7)*_xlfn.NORM.DIST(S138, 0, 1, 1)) * $B$2</f>
        <v>20694.1115918588</v>
      </c>
      <c r="U138" s="37" t="n">
        <f aca="false">$B$17*O138+$B$18</f>
        <v>2639.62054977665</v>
      </c>
      <c r="V138" s="37" t="n">
        <f aca="false">T138-$B$13</f>
        <v>1105.22299142694</v>
      </c>
      <c r="W138" s="37" t="n">
        <f aca="false">U138-$B$19</f>
        <v>2639.62054977665</v>
      </c>
      <c r="X138" s="38" t="n">
        <f aca="false">V138+W138</f>
        <v>3744.84354120359</v>
      </c>
    </row>
    <row r="139" customFormat="false" ht="13.8" hidden="false" customHeight="false" outlineLevel="0" collapsed="false">
      <c r="I139" s="51" t="n">
        <f aca="false" t="array" ref="I139:K139">TRANSPOSE(MMULT($E$20:$G$22, TRANSPOSE(Random!L138:N138)))</f>
        <v>-0.729036905595049</v>
      </c>
      <c r="J139" s="51" t="n">
        <v>0.793814302131809</v>
      </c>
      <c r="K139" s="51" t="n">
        <v>0.28208990059067</v>
      </c>
      <c r="L139" s="19" t="n">
        <f aca="false">E$8 + E$9 * _xlfn.T.INV(_xlfn.NORM.DIST(I139, 0, 1, 1),  E$10)</f>
        <v>-0.00870059191281551</v>
      </c>
      <c r="M139" s="19" t="n">
        <f aca="false">F$8 + F$9 * _xlfn.T.INV(_xlfn.NORM.DIST(J139, 0, 1, 1),  F$10)</f>
        <v>0.0129568585705082</v>
      </c>
      <c r="N139" s="19" t="n">
        <f aca="false">G$8 + G$9 * _xlfn.T.INV(_xlfn.NORM.DIST(K139, 0, 1, 1),  G$10)</f>
        <v>2.2460236542551E-005</v>
      </c>
      <c r="O139" s="52" t="n">
        <f aca="false">$B$3 * (1 + L139)</f>
        <v>4659.99938747705</v>
      </c>
      <c r="P139" s="53" t="n">
        <f aca="false">$B$6+M139</f>
        <v>0.221956858570508</v>
      </c>
      <c r="Q139" s="53" t="n">
        <f aca="false">$B$5+N139</f>
        <v>0.00162246023654255</v>
      </c>
      <c r="R139" s="10" t="n">
        <f aca="false">(LN(O139/$B$4) + ((Q139 - $B$8) + 0.5*P139^2)*$B$7) / (P139 * SQRT($B$7))</f>
        <v>-0.0232021855531078</v>
      </c>
      <c r="S139" s="10" t="n">
        <f aca="false">R139 - P139*SQRT($B$7)</f>
        <v>-0.134180614838362</v>
      </c>
      <c r="T139" s="36" t="n">
        <f aca="false">($B$3*EXP(-$B$8*$B$7)*_xlfn.NORM.DIST(R139, 0, 1, 1) - $B$4*EXP(-Q139*$B$7)*_xlfn.NORM.DIST(S139, 0, 1, 1)) * $B$2</f>
        <v>20739.0208309312</v>
      </c>
      <c r="U139" s="37" t="n">
        <f aca="false">$B$17*O139+$B$18</f>
        <v>2130.24808901668</v>
      </c>
      <c r="V139" s="37" t="n">
        <f aca="false">T139-$B$13</f>
        <v>1150.13223049928</v>
      </c>
      <c r="W139" s="37" t="n">
        <f aca="false">U139-$B$19</f>
        <v>2130.24808901668</v>
      </c>
      <c r="X139" s="38" t="n">
        <f aca="false">V139+W139</f>
        <v>3280.38031951595</v>
      </c>
    </row>
    <row r="140" customFormat="false" ht="13.8" hidden="false" customHeight="false" outlineLevel="0" collapsed="false">
      <c r="I140" s="51" t="n">
        <f aca="false" t="array" ref="I140:K140">TRANSPOSE(MMULT($E$20:$G$22, TRANSPOSE(Random!L139:N139)))</f>
        <v>-0.789245056642557</v>
      </c>
      <c r="J140" s="51" t="n">
        <v>0.644241062892066</v>
      </c>
      <c r="K140" s="51" t="n">
        <v>-0.415212537355147</v>
      </c>
      <c r="L140" s="19" t="n">
        <f aca="false">E$8 + E$9 * _xlfn.T.INV(_xlfn.NORM.DIST(I140, 0, 1, 1),  E$10)</f>
        <v>-0.00956761817141056</v>
      </c>
      <c r="M140" s="19" t="n">
        <f aca="false">F$8 + F$9 * _xlfn.T.INV(_xlfn.NORM.DIST(J140, 0, 1, 1),  F$10)</f>
        <v>0.0103782055916122</v>
      </c>
      <c r="N140" s="19" t="n">
        <f aca="false">G$8 + G$9 * _xlfn.T.INV(_xlfn.NORM.DIST(K140, 0, 1, 1),  G$10)</f>
        <v>-0.000119627615123922</v>
      </c>
      <c r="O140" s="52" t="n">
        <f aca="false">$B$3 * (1 + L140)</f>
        <v>4655.92358373802</v>
      </c>
      <c r="P140" s="53" t="n">
        <f aca="false">$B$6+M140</f>
        <v>0.219378205591612</v>
      </c>
      <c r="Q140" s="53" t="n">
        <f aca="false">$B$5+N140</f>
        <v>0.00148037238487608</v>
      </c>
      <c r="R140" s="10" t="n">
        <f aca="false">(LN(O140/$B$4) + ((Q140 - $B$8) + 0.5*P140^2)*$B$7) / (P140 * SQRT($B$7))</f>
        <v>-0.0330729220511351</v>
      </c>
      <c r="S140" s="10" t="n">
        <f aca="false">R140 - P140*SQRT($B$7)</f>
        <v>-0.142762024846941</v>
      </c>
      <c r="T140" s="36" t="n">
        <f aca="false">($B$3*EXP(-$B$8*$B$7)*_xlfn.NORM.DIST(R140, 0, 1, 1) - $B$4*EXP(-Q140*$B$7)*_xlfn.NORM.DIST(S140, 0, 1, 1)) * $B$2</f>
        <v>20475.1916693704</v>
      </c>
      <c r="U140" s="37" t="n">
        <f aca="false">$B$17*O140+$B$18</f>
        <v>2342.53031636481</v>
      </c>
      <c r="V140" s="37" t="n">
        <f aca="false">T140-$B$13</f>
        <v>886.303068938469</v>
      </c>
      <c r="W140" s="37" t="n">
        <f aca="false">U140-$B$19</f>
        <v>2342.53031636481</v>
      </c>
      <c r="X140" s="38" t="n">
        <f aca="false">V140+W140</f>
        <v>3228.83338530327</v>
      </c>
    </row>
    <row r="141" customFormat="false" ht="13.8" hidden="false" customHeight="false" outlineLevel="0" collapsed="false">
      <c r="I141" s="51" t="n">
        <f aca="false" t="array" ref="I141:K141">TRANSPOSE(MMULT($E$20:$G$22, TRANSPOSE(Random!L140:N140)))</f>
        <v>0.531334201057387</v>
      </c>
      <c r="J141" s="51" t="n">
        <v>0.233384704146602</v>
      </c>
      <c r="K141" s="51" t="n">
        <v>-0.00863228411710252</v>
      </c>
      <c r="L141" s="19" t="n">
        <f aca="false">E$8 + E$9 * _xlfn.T.INV(_xlfn.NORM.DIST(I141, 0, 1, 1),  E$10)</f>
        <v>0.00790348852806171</v>
      </c>
      <c r="M141" s="19" t="n">
        <f aca="false">F$8 + F$9 * _xlfn.T.INV(_xlfn.NORM.DIST(J141, 0, 1, 1),  F$10)</f>
        <v>0.00373475234023483</v>
      </c>
      <c r="N141" s="19" t="n">
        <f aca="false">G$8 + G$9 * _xlfn.T.INV(_xlfn.NORM.DIST(K141, 0, 1, 1),  G$10)</f>
        <v>-3.6542612854899E-005</v>
      </c>
      <c r="O141" s="52" t="n">
        <f aca="false">$B$3 * (1 + L141)</f>
        <v>4738.05350922157</v>
      </c>
      <c r="P141" s="53" t="n">
        <f aca="false">$B$6+M141</f>
        <v>0.212734752340235</v>
      </c>
      <c r="Q141" s="53" t="n">
        <f aca="false">$B$5+N141</f>
        <v>0.0015634573871451</v>
      </c>
      <c r="R141" s="10" t="n">
        <f aca="false">(LN(O141/$B$4) + ((Q141 - $B$8) + 0.5*P141^2)*$B$7) / (P141 * SQRT($B$7))</f>
        <v>0.127109399025018</v>
      </c>
      <c r="S141" s="10" t="n">
        <f aca="false">R141 - P141*SQRT($B$7)</f>
        <v>0.0207420228549009</v>
      </c>
      <c r="T141" s="36" t="n">
        <f aca="false">($B$3*EXP(-$B$8*$B$7)*_xlfn.NORM.DIST(R141, 0, 1, 1) - $B$4*EXP(-Q141*$B$7)*_xlfn.NORM.DIST(S141, 0, 1, 1)) * $B$2</f>
        <v>19882.068136612</v>
      </c>
      <c r="U141" s="37" t="n">
        <f aca="false">$B$17*O141+$B$18</f>
        <v>-1935.08573924378</v>
      </c>
      <c r="V141" s="37" t="n">
        <f aca="false">T141-$B$13</f>
        <v>293.179536180149</v>
      </c>
      <c r="W141" s="37" t="n">
        <f aca="false">U141-$B$19</f>
        <v>-1935.08573924378</v>
      </c>
      <c r="X141" s="38" t="n">
        <f aca="false">V141+W141</f>
        <v>-1641.90620306363</v>
      </c>
    </row>
    <row r="142" customFormat="false" ht="13.8" hidden="false" customHeight="false" outlineLevel="0" collapsed="false">
      <c r="I142" s="51" t="n">
        <f aca="false" t="array" ref="I142:K142">TRANSPOSE(MMULT($E$20:$G$22, TRANSPOSE(Random!L141:N141)))</f>
        <v>0.0263688969042331</v>
      </c>
      <c r="J142" s="51" t="n">
        <v>-0.458559935320169</v>
      </c>
      <c r="K142" s="51" t="n">
        <v>0.434930654914338</v>
      </c>
      <c r="L142" s="19" t="n">
        <f aca="false">E$8 + E$9 * _xlfn.T.INV(_xlfn.NORM.DIST(I142, 0, 1, 1),  E$10)</f>
        <v>0.00131173584310337</v>
      </c>
      <c r="M142" s="19" t="n">
        <f aca="false">F$8 + F$9 * _xlfn.T.INV(_xlfn.NORM.DIST(J142, 0, 1, 1),  F$10)</f>
        <v>-0.00710149057908925</v>
      </c>
      <c r="N142" s="19" t="n">
        <f aca="false">G$8 + G$9 * _xlfn.T.INV(_xlfn.NORM.DIST(K142, 0, 1, 1),  G$10)</f>
        <v>5.41598069941939E-005</v>
      </c>
      <c r="O142" s="52" t="n">
        <f aca="false">$B$3 * (1 + L142)</f>
        <v>4707.06633902485</v>
      </c>
      <c r="P142" s="53" t="n">
        <f aca="false">$B$6+M142</f>
        <v>0.201898509420911</v>
      </c>
      <c r="Q142" s="53" t="n">
        <f aca="false">$B$5+N142</f>
        <v>0.00165415980699419</v>
      </c>
      <c r="R142" s="10" t="n">
        <f aca="false">(LN(O142/$B$4) + ((Q142 - $B$8) + 0.5*P142^2)*$B$7) / (P142 * SQRT($B$7))</f>
        <v>0.0635942509205218</v>
      </c>
      <c r="S142" s="10" t="n">
        <f aca="false">R142 - P142*SQRT($B$7)</f>
        <v>-0.0373550037899336</v>
      </c>
      <c r="T142" s="36" t="n">
        <f aca="false">($B$3*EXP(-$B$8*$B$7)*_xlfn.NORM.DIST(R142, 0, 1, 1) - $B$4*EXP(-Q142*$B$7)*_xlfn.NORM.DIST(S142, 0, 1, 1)) * $B$2</f>
        <v>18925.3245021219</v>
      </c>
      <c r="U142" s="37" t="n">
        <f aca="false">$B$17*O142+$B$18</f>
        <v>-321.164674894128</v>
      </c>
      <c r="V142" s="37" t="n">
        <f aca="false">T142-$B$13</f>
        <v>-663.564098309962</v>
      </c>
      <c r="W142" s="37" t="n">
        <f aca="false">U142-$B$19</f>
        <v>-321.164674894128</v>
      </c>
      <c r="X142" s="38" t="n">
        <f aca="false">V142+W142</f>
        <v>-984.72877320409</v>
      </c>
    </row>
    <row r="143" customFormat="false" ht="13.8" hidden="false" customHeight="false" outlineLevel="0" collapsed="false">
      <c r="I143" s="51" t="n">
        <f aca="false" t="array" ref="I143:K143">TRANSPOSE(MMULT($E$20:$G$22, TRANSPOSE(Random!L142:N142)))</f>
        <v>0.895337981949382</v>
      </c>
      <c r="J143" s="51" t="n">
        <v>-1.16372112408874</v>
      </c>
      <c r="K143" s="51" t="n">
        <v>-1.25988145476315</v>
      </c>
      <c r="L143" s="19" t="n">
        <f aca="false">E$8 + E$9 * _xlfn.T.INV(_xlfn.NORM.DIST(I143, 0, 1, 1),  E$10)</f>
        <v>0.0130869027825859</v>
      </c>
      <c r="M143" s="19" t="n">
        <f aca="false">F$8 + F$9 * _xlfn.T.INV(_xlfn.NORM.DIST(J143, 0, 1, 1),  F$10)</f>
        <v>-0.0197410791141225</v>
      </c>
      <c r="N143" s="19" t="n">
        <f aca="false">G$8 + G$9 * _xlfn.T.INV(_xlfn.NORM.DIST(K143, 0, 1, 1),  G$10)</f>
        <v>-0.000319655531566312</v>
      </c>
      <c r="O143" s="52" t="n">
        <f aca="false">$B$3 * (1 + L143)</f>
        <v>4762.42022129066</v>
      </c>
      <c r="P143" s="53" t="n">
        <f aca="false">$B$6+M143</f>
        <v>0.189258920885877</v>
      </c>
      <c r="Q143" s="53" t="n">
        <f aca="false">$B$5+N143</f>
        <v>0.00128034446843369</v>
      </c>
      <c r="R143" s="10" t="n">
        <f aca="false">(LN(O143/$B$4) + ((Q143 - $B$8) + 0.5*P143^2)*$B$7) / (P143 * SQRT($B$7))</f>
        <v>0.183869405563965</v>
      </c>
      <c r="S143" s="10" t="n">
        <f aca="false">R143 - P143*SQRT($B$7)</f>
        <v>0.0892399451210266</v>
      </c>
      <c r="T143" s="36" t="n">
        <f aca="false">($B$3*EXP(-$B$8*$B$7)*_xlfn.NORM.DIST(R143, 0, 1, 1) - $B$4*EXP(-Q143*$B$7)*_xlfn.NORM.DIST(S143, 0, 1, 1)) * $B$2</f>
        <v>17555.4438517837</v>
      </c>
      <c r="U143" s="37" t="n">
        <f aca="false">$B$17*O143+$B$18</f>
        <v>-3204.19000489928</v>
      </c>
      <c r="V143" s="37" t="n">
        <f aca="false">T143-$B$13</f>
        <v>-2033.44474864816</v>
      </c>
      <c r="W143" s="37" t="n">
        <f aca="false">U143-$B$19</f>
        <v>-3204.19000489928</v>
      </c>
      <c r="X143" s="38" t="n">
        <f aca="false">V143+W143</f>
        <v>-5237.63475354745</v>
      </c>
    </row>
    <row r="144" customFormat="false" ht="13.8" hidden="false" customHeight="false" outlineLevel="0" collapsed="false">
      <c r="I144" s="51" t="n">
        <f aca="false" t="array" ref="I144:K144">TRANSPOSE(MMULT($E$20:$G$22, TRANSPOSE(Random!L143:N143)))</f>
        <v>-0.412323536412082</v>
      </c>
      <c r="J144" s="51" t="n">
        <v>0.495648457542766</v>
      </c>
      <c r="K144" s="51" t="n">
        <v>-0.922736890309465</v>
      </c>
      <c r="L144" s="19" t="n">
        <f aca="false">E$8 + E$9 * _xlfn.T.INV(_xlfn.NORM.DIST(I144, 0, 1, 1),  E$10)</f>
        <v>-0.00436046920864808</v>
      </c>
      <c r="M144" s="19" t="n">
        <f aca="false">F$8 + F$9 * _xlfn.T.INV(_xlfn.NORM.DIST(J144, 0, 1, 1),  F$10)</f>
        <v>0.00791569790669867</v>
      </c>
      <c r="N144" s="19" t="n">
        <f aca="false">G$8 + G$9 * _xlfn.T.INV(_xlfn.NORM.DIST(K144, 0, 1, 1),  G$10)</f>
        <v>-0.000232571914996792</v>
      </c>
      <c r="O144" s="52" t="n">
        <f aca="false">$B$3 * (1 + L144)</f>
        <v>4680.40187029707</v>
      </c>
      <c r="P144" s="53" t="n">
        <f aca="false">$B$6+M144</f>
        <v>0.216915697906699</v>
      </c>
      <c r="Q144" s="53" t="n">
        <f aca="false">$B$5+N144</f>
        <v>0.00136742808500321</v>
      </c>
      <c r="R144" s="10" t="n">
        <f aca="false">(LN(O144/$B$4) + ((Q144 - $B$8) + 0.5*P144^2)*$B$7) / (P144 * SQRT($B$7))</f>
        <v>0.0134006506090643</v>
      </c>
      <c r="S144" s="10" t="n">
        <f aca="false">R144 - P144*SQRT($B$7)</f>
        <v>-0.095057198344285</v>
      </c>
      <c r="T144" s="36" t="n">
        <f aca="false">($B$3*EXP(-$B$8*$B$7)*_xlfn.NORM.DIST(R144, 0, 1, 1) - $B$4*EXP(-Q144*$B$7)*_xlfn.NORM.DIST(S144, 0, 1, 1)) * $B$2</f>
        <v>20300.5348613099</v>
      </c>
      <c r="U144" s="37" t="n">
        <f aca="false">$B$17*O144+$B$18</f>
        <v>1067.61485793357</v>
      </c>
      <c r="V144" s="37" t="n">
        <f aca="false">T144-$B$13</f>
        <v>711.646260877977</v>
      </c>
      <c r="W144" s="37" t="n">
        <f aca="false">U144-$B$19</f>
        <v>1067.61485793357</v>
      </c>
      <c r="X144" s="38" t="n">
        <f aca="false">V144+W144</f>
        <v>1779.26111881155</v>
      </c>
    </row>
    <row r="145" customFormat="false" ht="13.8" hidden="false" customHeight="false" outlineLevel="0" collapsed="false">
      <c r="I145" s="51" t="n">
        <f aca="false" t="array" ref="I145:K145">TRANSPOSE(MMULT($E$20:$G$22, TRANSPOSE(Random!L144:N144)))</f>
        <v>0.321945301653064</v>
      </c>
      <c r="J145" s="51" t="n">
        <v>0.38939595978303</v>
      </c>
      <c r="K145" s="51" t="n">
        <v>-1.1668988165174</v>
      </c>
      <c r="L145" s="19" t="n">
        <f aca="false">E$8 + E$9 * _xlfn.T.INV(_xlfn.NORM.DIST(I145, 0, 1, 1),  E$10)</f>
        <v>0.00512097463195817</v>
      </c>
      <c r="M145" s="19" t="n">
        <f aca="false">F$8 + F$9 * _xlfn.T.INV(_xlfn.NORM.DIST(J145, 0, 1, 1),  F$10)</f>
        <v>0.00620144698105797</v>
      </c>
      <c r="N145" s="19" t="n">
        <f aca="false">G$8 + G$9 * _xlfn.T.INV(_xlfn.NORM.DIST(K145, 0, 1, 1),  G$10)</f>
        <v>-0.000294301952622374</v>
      </c>
      <c r="O145" s="52" t="n">
        <f aca="false">$B$3 * (1 + L145)</f>
        <v>4724.97318964737</v>
      </c>
      <c r="P145" s="53" t="n">
        <f aca="false">$B$6+M145</f>
        <v>0.215201446981058</v>
      </c>
      <c r="Q145" s="53" t="n">
        <f aca="false">$B$5+N145</f>
        <v>0.00130569804737763</v>
      </c>
      <c r="R145" s="10" t="n">
        <f aca="false">(LN(O145/$B$4) + ((Q145 - $B$8) + 0.5*P145^2)*$B$7) / (P145 * SQRT($B$7))</f>
        <v>0.100587515060492</v>
      </c>
      <c r="S145" s="10" t="n">
        <f aca="false">R145 - P145*SQRT($B$7)</f>
        <v>-0.00701320843003701</v>
      </c>
      <c r="T145" s="36" t="n">
        <f aca="false">($B$3*EXP(-$B$8*$B$7)*_xlfn.NORM.DIST(R145, 0, 1, 1) - $B$4*EXP(-Q145*$B$7)*_xlfn.NORM.DIST(S145, 0, 1, 1)) * $B$2</f>
        <v>20130.3374534364</v>
      </c>
      <c r="U145" s="37" t="n">
        <f aca="false">$B$17*O145+$B$18</f>
        <v>-1253.81658316418</v>
      </c>
      <c r="V145" s="37" t="n">
        <f aca="false">T145-$B$13</f>
        <v>541.448853004476</v>
      </c>
      <c r="W145" s="37" t="n">
        <f aca="false">U145-$B$19</f>
        <v>-1253.81658316418</v>
      </c>
      <c r="X145" s="38" t="n">
        <f aca="false">V145+W145</f>
        <v>-712.367730159705</v>
      </c>
    </row>
    <row r="146" customFormat="false" ht="13.8" hidden="false" customHeight="false" outlineLevel="0" collapsed="false">
      <c r="I146" s="51" t="n">
        <f aca="false" t="array" ref="I146:K146">TRANSPOSE(MMULT($E$20:$G$22, TRANSPOSE(Random!L145:N145)))</f>
        <v>-0.474980307694005</v>
      </c>
      <c r="J146" s="51" t="n">
        <v>-0.0534283694653946</v>
      </c>
      <c r="K146" s="51" t="n">
        <v>-1.08684877957115</v>
      </c>
      <c r="L146" s="19" t="n">
        <f aca="false">E$8 + E$9 * _xlfn.T.INV(_xlfn.NORM.DIST(I146, 0, 1, 1),  E$10)</f>
        <v>-0.00519503599937961</v>
      </c>
      <c r="M146" s="19" t="n">
        <f aca="false">F$8 + F$9 * _xlfn.T.INV(_xlfn.NORM.DIST(J146, 0, 1, 1),  F$10)</f>
        <v>-0.000721762336370904</v>
      </c>
      <c r="N146" s="19" t="n">
        <f aca="false">G$8 + G$9 * _xlfn.T.INV(_xlfn.NORM.DIST(K146, 0, 1, 1),  G$10)</f>
        <v>-0.00027334748156796</v>
      </c>
      <c r="O146" s="52" t="n">
        <f aca="false">$B$3 * (1 + L146)</f>
        <v>4676.47865527052</v>
      </c>
      <c r="P146" s="53" t="n">
        <f aca="false">$B$6+M146</f>
        <v>0.208278237663629</v>
      </c>
      <c r="Q146" s="53" t="n">
        <f aca="false">$B$5+N146</f>
        <v>0.00132665251843204</v>
      </c>
      <c r="R146" s="10" t="n">
        <f aca="false">(LN(O146/$B$4) + ((Q146 - $B$8) + 0.5*P146^2)*$B$7) / (P146 * SQRT($B$7))</f>
        <v>0.00139778451929283</v>
      </c>
      <c r="S146" s="10" t="n">
        <f aca="false">R146 - P146*SQRT($B$7)</f>
        <v>-0.102741334312522</v>
      </c>
      <c r="T146" s="36" t="n">
        <f aca="false">($B$3*EXP(-$B$8*$B$7)*_xlfn.NORM.DIST(R146, 0, 1, 1) - $B$4*EXP(-Q146*$B$7)*_xlfn.NORM.DIST(S146, 0, 1, 1)) * $B$2</f>
        <v>19481.5300130025</v>
      </c>
      <c r="U146" s="37" t="n">
        <f aca="false">$B$17*O146+$B$18</f>
        <v>1271.94972720774</v>
      </c>
      <c r="V146" s="37" t="n">
        <f aca="false">T146-$B$13</f>
        <v>-107.358587429371</v>
      </c>
      <c r="W146" s="37" t="n">
        <f aca="false">U146-$B$19</f>
        <v>1271.94972720774</v>
      </c>
      <c r="X146" s="38" t="n">
        <f aca="false">V146+W146</f>
        <v>1164.59113977837</v>
      </c>
    </row>
    <row r="147" customFormat="false" ht="13.8" hidden="false" customHeight="false" outlineLevel="0" collapsed="false">
      <c r="I147" s="51" t="n">
        <f aca="false" t="array" ref="I147:K147">TRANSPOSE(MMULT($E$20:$G$22, TRANSPOSE(Random!L146:N146)))</f>
        <v>-0.392918926786486</v>
      </c>
      <c r="J147" s="51" t="n">
        <v>-0.215607838854549</v>
      </c>
      <c r="K147" s="51" t="n">
        <v>-0.439770839486936</v>
      </c>
      <c r="L147" s="19" t="n">
        <f aca="false">E$8 + E$9 * _xlfn.T.INV(_xlfn.NORM.DIST(I147, 0, 1, 1),  E$10)</f>
        <v>-0.00410387022623989</v>
      </c>
      <c r="M147" s="19" t="n">
        <f aca="false">F$8 + F$9 * _xlfn.T.INV(_xlfn.NORM.DIST(J147, 0, 1, 1),  F$10)</f>
        <v>-0.00324449817355687</v>
      </c>
      <c r="N147" s="19" t="n">
        <f aca="false">G$8 + G$9 * _xlfn.T.INV(_xlfn.NORM.DIST(K147, 0, 1, 1),  G$10)</f>
        <v>-0.000124776345381128</v>
      </c>
      <c r="O147" s="52" t="n">
        <f aca="false">$B$3 * (1 + L147)</f>
        <v>4681.60811645347</v>
      </c>
      <c r="P147" s="53" t="n">
        <f aca="false">$B$6+M147</f>
        <v>0.205755501826443</v>
      </c>
      <c r="Q147" s="53" t="n">
        <f aca="false">$B$5+N147</f>
        <v>0.00147522365461887</v>
      </c>
      <c r="R147" s="10" t="n">
        <f aca="false">(LN(O147/$B$4) + ((Q147 - $B$8) + 0.5*P147^2)*$B$7) / (P147 * SQRT($B$7))</f>
        <v>0.0111628365545883</v>
      </c>
      <c r="S147" s="10" t="n">
        <f aca="false">R147 - P147*SQRT($B$7)</f>
        <v>-0.0917149143586333</v>
      </c>
      <c r="T147" s="36" t="n">
        <f aca="false">($B$3*EXP(-$B$8*$B$7)*_xlfn.NORM.DIST(R147, 0, 1, 1) - $B$4*EXP(-Q147*$B$7)*_xlfn.NORM.DIST(S147, 0, 1, 1)) * $B$2</f>
        <v>19262.6446625661</v>
      </c>
      <c r="U147" s="37" t="n">
        <f aca="false">$B$17*O147+$B$18</f>
        <v>1004.78930567281</v>
      </c>
      <c r="V147" s="37" t="n">
        <f aca="false">T147-$B$13</f>
        <v>-326.24393786582</v>
      </c>
      <c r="W147" s="37" t="n">
        <f aca="false">U147-$B$19</f>
        <v>1004.78930567281</v>
      </c>
      <c r="X147" s="38" t="n">
        <f aca="false">V147+W147</f>
        <v>678.545367806986</v>
      </c>
    </row>
    <row r="148" customFormat="false" ht="13.8" hidden="false" customHeight="false" outlineLevel="0" collapsed="false">
      <c r="I148" s="51" t="n">
        <f aca="false" t="array" ref="I148:K148">TRANSPOSE(MMULT($E$20:$G$22, TRANSPOSE(Random!L147:N147)))</f>
        <v>-0.518359580623713</v>
      </c>
      <c r="J148" s="51" t="n">
        <v>1.0367127795641</v>
      </c>
      <c r="K148" s="51" t="n">
        <v>1.30702966336687</v>
      </c>
      <c r="L148" s="19" t="n">
        <f aca="false">E$8 + E$9 * _xlfn.T.INV(_xlfn.NORM.DIST(I148, 0, 1, 1),  E$10)</f>
        <v>-0.00577878592636018</v>
      </c>
      <c r="M148" s="19" t="n">
        <f aca="false">F$8 + F$9 * _xlfn.T.INV(_xlfn.NORM.DIST(J148, 0, 1, 1),  F$10)</f>
        <v>0.0174318011203645</v>
      </c>
      <c r="N148" s="19" t="n">
        <f aca="false">G$8 + G$9 * _xlfn.T.INV(_xlfn.NORM.DIST(K148, 0, 1, 1),  G$10)</f>
        <v>0.000263368000481948</v>
      </c>
      <c r="O148" s="52" t="n">
        <f aca="false">$B$3 * (1 + L148)</f>
        <v>4673.73450523877</v>
      </c>
      <c r="P148" s="53" t="n">
        <f aca="false">$B$6+M148</f>
        <v>0.226431801120364</v>
      </c>
      <c r="Q148" s="53" t="n">
        <f aca="false">$B$5+N148</f>
        <v>0.00186336800048195</v>
      </c>
      <c r="R148" s="10" t="n">
        <f aca="false">(LN(O148/$B$4) + ((Q148 - $B$8) + 0.5*P148^2)*$B$7) / (P148 * SQRT($B$7))</f>
        <v>0.00599928411508259</v>
      </c>
      <c r="S148" s="10" t="n">
        <f aca="false">R148 - P148*SQRT($B$7)</f>
        <v>-0.1072166164451</v>
      </c>
      <c r="T148" s="36" t="n">
        <f aca="false">($B$3*EXP(-$B$8*$B$7)*_xlfn.NORM.DIST(R148, 0, 1, 1) - $B$4*EXP(-Q148*$B$7)*_xlfn.NORM.DIST(S148, 0, 1, 1)) * $B$2</f>
        <v>21208.0615307758</v>
      </c>
      <c r="U148" s="37" t="n">
        <f aca="false">$B$17*O148+$B$18</f>
        <v>1414.87473493995</v>
      </c>
      <c r="V148" s="37" t="n">
        <f aca="false">T148-$B$13</f>
        <v>1619.17293034394</v>
      </c>
      <c r="W148" s="37" t="n">
        <f aca="false">U148-$B$19</f>
        <v>1414.87473493995</v>
      </c>
      <c r="X148" s="38" t="n">
        <f aca="false">V148+W148</f>
        <v>3034.04766528389</v>
      </c>
    </row>
    <row r="149" customFormat="false" ht="13.8" hidden="false" customHeight="false" outlineLevel="0" collapsed="false">
      <c r="I149" s="51" t="n">
        <f aca="false" t="array" ref="I149:K149">TRANSPOSE(MMULT($E$20:$G$22, TRANSPOSE(Random!L148:N148)))</f>
        <v>0.168828651215243</v>
      </c>
      <c r="J149" s="51" t="n">
        <v>-0.431996894823725</v>
      </c>
      <c r="K149" s="51" t="n">
        <v>0.191296338163317</v>
      </c>
      <c r="L149" s="19" t="n">
        <f aca="false">E$8 + E$9 * _xlfn.T.INV(_xlfn.NORM.DIST(I149, 0, 1, 1),  E$10)</f>
        <v>0.00313763944453441</v>
      </c>
      <c r="M149" s="19" t="n">
        <f aca="false">F$8 + F$9 * _xlfn.T.INV(_xlfn.NORM.DIST(J149, 0, 1, 1),  F$10)</f>
        <v>-0.00667279635512214</v>
      </c>
      <c r="N149" s="19" t="n">
        <f aca="false">G$8 + G$9 * _xlfn.T.INV(_xlfn.NORM.DIST(K149, 0, 1, 1),  G$10)</f>
        <v>3.91497033761254E-006</v>
      </c>
      <c r="O149" s="52" t="n">
        <f aca="false">$B$3 * (1 + L149)</f>
        <v>4715.64972926481</v>
      </c>
      <c r="P149" s="53" t="n">
        <f aca="false">$B$6+M149</f>
        <v>0.202327203644878</v>
      </c>
      <c r="Q149" s="53" t="n">
        <f aca="false">$B$5+N149</f>
        <v>0.00160391497033761</v>
      </c>
      <c r="R149" s="10" t="n">
        <f aca="false">(LN(O149/$B$4) + ((Q149 - $B$8) + 0.5*P149^2)*$B$7) / (P149 * SQRT($B$7))</f>
        <v>0.0815584171280461</v>
      </c>
      <c r="S149" s="10" t="n">
        <f aca="false">R149 - P149*SQRT($B$7)</f>
        <v>-0.0196051846943928</v>
      </c>
      <c r="T149" s="36" t="n">
        <f aca="false">($B$3*EXP(-$B$8*$B$7)*_xlfn.NORM.DIST(R149, 0, 1, 1) - $B$4*EXP(-Q149*$B$7)*_xlfn.NORM.DIST(S149, 0, 1, 1)) * $B$2</f>
        <v>18955.1490677986</v>
      </c>
      <c r="U149" s="37" t="n">
        <f aca="false">$B$17*O149+$B$18</f>
        <v>-768.217898014234</v>
      </c>
      <c r="V149" s="37" t="n">
        <f aca="false">T149-$B$13</f>
        <v>-633.739532633263</v>
      </c>
      <c r="W149" s="37" t="n">
        <f aca="false">U149-$B$19</f>
        <v>-768.217898014234</v>
      </c>
      <c r="X149" s="38" t="n">
        <f aca="false">V149+W149</f>
        <v>-1401.9574306475</v>
      </c>
    </row>
    <row r="150" customFormat="false" ht="13.8" hidden="false" customHeight="false" outlineLevel="0" collapsed="false">
      <c r="I150" s="51" t="n">
        <f aca="false" t="array" ref="I150:K150">TRANSPOSE(MMULT($E$20:$G$22, TRANSPOSE(Random!L149:N149)))</f>
        <v>-1.62673410062642</v>
      </c>
      <c r="J150" s="51" t="n">
        <v>0.544433833409243</v>
      </c>
      <c r="K150" s="51" t="n">
        <v>0.816325438718951</v>
      </c>
      <c r="L150" s="19" t="n">
        <f aca="false">E$8 + E$9 * _xlfn.T.INV(_xlfn.NORM.DIST(I150, 0, 1, 1),  E$10)</f>
        <v>-0.0242525897068919</v>
      </c>
      <c r="M150" s="19" t="n">
        <f aca="false">F$8 + F$9 * _xlfn.T.INV(_xlfn.NORM.DIST(J150, 0, 1, 1),  F$10)</f>
        <v>0.00871486763244122</v>
      </c>
      <c r="N150" s="19" t="n">
        <f aca="false">G$8 + G$9 * _xlfn.T.INV(_xlfn.NORM.DIST(K150, 0, 1, 1),  G$10)</f>
        <v>0.00013787083185724</v>
      </c>
      <c r="O150" s="52" t="n">
        <f aca="false">$B$3 * (1 + L150)</f>
        <v>4586.89100104687</v>
      </c>
      <c r="P150" s="53" t="n">
        <f aca="false">$B$6+M150</f>
        <v>0.217714867632441</v>
      </c>
      <c r="Q150" s="53" t="n">
        <f aca="false">$B$5+N150</f>
        <v>0.00173787083185724</v>
      </c>
      <c r="R150" s="10" t="n">
        <f aca="false">(LN(O150/$B$4) + ((Q150 - $B$8) + 0.5*P150^2)*$B$7) / (P150 * SQRT($B$7))</f>
        <v>-0.170793010497327</v>
      </c>
      <c r="S150" s="10" t="n">
        <f aca="false">R150 - P150*SQRT($B$7)</f>
        <v>-0.279650444313548</v>
      </c>
      <c r="T150" s="36" t="n">
        <f aca="false">($B$3*EXP(-$B$8*$B$7)*_xlfn.NORM.DIST(R150, 0, 1, 1) - $B$4*EXP(-Q150*$B$7)*_xlfn.NORM.DIST(S150, 0, 1, 1)) * $B$2</f>
        <v>19900.7193568962</v>
      </c>
      <c r="U150" s="37" t="n">
        <f aca="false">$B$17*O150+$B$18</f>
        <v>5937.99058667652</v>
      </c>
      <c r="V150" s="37" t="n">
        <f aca="false">T150-$B$13</f>
        <v>311.830756464315</v>
      </c>
      <c r="W150" s="37" t="n">
        <f aca="false">U150-$B$19</f>
        <v>5937.99058667652</v>
      </c>
      <c r="X150" s="38" t="n">
        <f aca="false">V150+W150</f>
        <v>6249.82134314083</v>
      </c>
    </row>
    <row r="151" customFormat="false" ht="13.8" hidden="false" customHeight="false" outlineLevel="0" collapsed="false">
      <c r="I151" s="51" t="n">
        <f aca="false" t="array" ref="I151:K151">TRANSPOSE(MMULT($E$20:$G$22, TRANSPOSE(Random!L150:N150)))</f>
        <v>-1.30473481923376</v>
      </c>
      <c r="J151" s="51" t="n">
        <v>1.20461127984659</v>
      </c>
      <c r="K151" s="51" t="n">
        <v>0.609233775476398</v>
      </c>
      <c r="L151" s="19" t="n">
        <f aca="false">E$8 + E$9 * _xlfn.T.INV(_xlfn.NORM.DIST(I151, 0, 1, 1),  E$10)</f>
        <v>-0.0178709532854748</v>
      </c>
      <c r="M151" s="19" t="n">
        <f aca="false">F$8 + F$9 * _xlfn.T.INV(_xlfn.NORM.DIST(J151, 0, 1, 1),  F$10)</f>
        <v>0.0207964898440877</v>
      </c>
      <c r="N151" s="19" t="n">
        <f aca="false">G$8 + G$9 * _xlfn.T.INV(_xlfn.NORM.DIST(K151, 0, 1, 1),  G$10)</f>
        <v>9.14075303501752E-005</v>
      </c>
      <c r="O151" s="52" t="n">
        <f aca="false">$B$3 * (1 + L151)</f>
        <v>4616.89043570031</v>
      </c>
      <c r="P151" s="53" t="n">
        <f aca="false">$B$6+M151</f>
        <v>0.229796489844088</v>
      </c>
      <c r="Q151" s="53" t="n">
        <f aca="false">$B$5+N151</f>
        <v>0.00169140753035018</v>
      </c>
      <c r="R151" s="10" t="n">
        <f aca="false">(LN(O151/$B$4) + ((Q151 - $B$8) + 0.5*P151^2)*$B$7) / (P151 * SQRT($B$7))</f>
        <v>-0.0992957891623284</v>
      </c>
      <c r="S151" s="10" t="n">
        <f aca="false">R151 - P151*SQRT($B$7)</f>
        <v>-0.214194034084372</v>
      </c>
      <c r="T151" s="36" t="n">
        <f aca="false">($B$3*EXP(-$B$8*$B$7)*_xlfn.NORM.DIST(R151, 0, 1, 1) - $B$4*EXP(-Q151*$B$7)*_xlfn.NORM.DIST(S151, 0, 1, 1)) * $B$2</f>
        <v>21277.83628662</v>
      </c>
      <c r="U151" s="37" t="n">
        <f aca="false">$B$17*O151+$B$18</f>
        <v>4375.51427153076</v>
      </c>
      <c r="V151" s="37" t="n">
        <f aca="false">T151-$B$13</f>
        <v>1688.94768618811</v>
      </c>
      <c r="W151" s="37" t="n">
        <f aca="false">U151-$B$19</f>
        <v>4375.51427153076</v>
      </c>
      <c r="X151" s="38" t="n">
        <f aca="false">V151+W151</f>
        <v>6064.46195771887</v>
      </c>
    </row>
    <row r="152" customFormat="false" ht="13.8" hidden="false" customHeight="false" outlineLevel="0" collapsed="false">
      <c r="I152" s="51" t="n">
        <f aca="false" t="array" ref="I152:K152">TRANSPOSE(MMULT($E$20:$G$22, TRANSPOSE(Random!L151:N151)))</f>
        <v>1.49231543911329</v>
      </c>
      <c r="J152" s="51" t="n">
        <v>-0.606725596939878</v>
      </c>
      <c r="K152" s="51" t="n">
        <v>-0.711047303851511</v>
      </c>
      <c r="L152" s="19" t="n">
        <f aca="false">E$8 + E$9 * _xlfn.T.INV(_xlfn.NORM.DIST(I152, 0, 1, 1),  E$10)</f>
        <v>0.0233911747258205</v>
      </c>
      <c r="M152" s="19" t="n">
        <f aca="false">F$8 + F$9 * _xlfn.T.INV(_xlfn.NORM.DIST(J152, 0, 1, 1),  F$10)</f>
        <v>-0.00953619128105582</v>
      </c>
      <c r="N152" s="19" t="n">
        <f aca="false">G$8 + G$9 * _xlfn.T.INV(_xlfn.NORM.DIST(K152, 0, 1, 1),  G$10)</f>
        <v>-0.000183499314854813</v>
      </c>
      <c r="O152" s="52" t="n">
        <f aca="false">$B$3 * (1 + L152)</f>
        <v>4810.85957326861</v>
      </c>
      <c r="P152" s="53" t="n">
        <f aca="false">$B$6+M152</f>
        <v>0.199463808718944</v>
      </c>
      <c r="Q152" s="53" t="n">
        <f aca="false">$B$5+N152</f>
        <v>0.00141650068514519</v>
      </c>
      <c r="R152" s="10" t="n">
        <f aca="false">(LN(O152/$B$4) + ((Q152 - $B$8) + 0.5*P152^2)*$B$7) / (P152 * SQRT($B$7))</f>
        <v>0.281245460938986</v>
      </c>
      <c r="S152" s="10" t="n">
        <f aca="false">R152 - P152*SQRT($B$7)</f>
        <v>0.181513556579514</v>
      </c>
      <c r="T152" s="36" t="n">
        <f aca="false">($B$3*EXP(-$B$8*$B$7)*_xlfn.NORM.DIST(R152, 0, 1, 1) - $B$4*EXP(-Q152*$B$7)*_xlfn.NORM.DIST(S152, 0, 1, 1)) * $B$2</f>
        <v>18190.1022815557</v>
      </c>
      <c r="U152" s="37" t="n">
        <f aca="false">$B$17*O152+$B$18</f>
        <v>-5727.08222139915</v>
      </c>
      <c r="V152" s="37" t="n">
        <f aca="false">T152-$B$13</f>
        <v>-1398.78631887623</v>
      </c>
      <c r="W152" s="37" t="n">
        <f aca="false">U152-$B$19</f>
        <v>-5727.08222139915</v>
      </c>
      <c r="X152" s="38" t="n">
        <f aca="false">V152+W152</f>
        <v>-7125.86854027538</v>
      </c>
    </row>
    <row r="153" customFormat="false" ht="13.8" hidden="false" customHeight="false" outlineLevel="0" collapsed="false">
      <c r="I153" s="51" t="n">
        <f aca="false" t="array" ref="I153:K153">TRANSPOSE(MMULT($E$20:$G$22, TRANSPOSE(Random!L152:N152)))</f>
        <v>0.725705566692468</v>
      </c>
      <c r="J153" s="51" t="n">
        <v>-1.28955905758276</v>
      </c>
      <c r="K153" s="51" t="n">
        <v>-1.67137826417816</v>
      </c>
      <c r="L153" s="19" t="n">
        <f aca="false">E$8 + E$9 * _xlfn.T.INV(_xlfn.NORM.DIST(I153, 0, 1, 1),  E$10)</f>
        <v>0.0106021555314117</v>
      </c>
      <c r="M153" s="19" t="n">
        <f aca="false">F$8 + F$9 * _xlfn.T.INV(_xlfn.NORM.DIST(J153, 0, 1, 1),  F$10)</f>
        <v>-0.0223915517267491</v>
      </c>
      <c r="N153" s="19" t="n">
        <f aca="false">G$8 + G$9 * _xlfn.T.INV(_xlfn.NORM.DIST(K153, 0, 1, 1),  G$10)</f>
        <v>-0.000448641619333408</v>
      </c>
      <c r="O153" s="52" t="n">
        <f aca="false">$B$3 * (1 + L153)</f>
        <v>4750.73967293761</v>
      </c>
      <c r="P153" s="53" t="n">
        <f aca="false">$B$6+M153</f>
        <v>0.186608448273251</v>
      </c>
      <c r="Q153" s="53" t="n">
        <f aca="false">$B$5+N153</f>
        <v>0.00115135838066659</v>
      </c>
      <c r="R153" s="10" t="n">
        <f aca="false">(LN(O153/$B$4) + ((Q153 - $B$8) + 0.5*P153^2)*$B$7) / (P153 * SQRT($B$7))</f>
        <v>0.158481844189747</v>
      </c>
      <c r="S153" s="10" t="n">
        <f aca="false">R153 - P153*SQRT($B$7)</f>
        <v>0.0651776200531215</v>
      </c>
      <c r="T153" s="36" t="n">
        <f aca="false">($B$3*EXP(-$B$8*$B$7)*_xlfn.NORM.DIST(R153, 0, 1, 1) - $B$4*EXP(-Q153*$B$7)*_xlfn.NORM.DIST(S153, 0, 1, 1)) * $B$2</f>
        <v>17355.125324104</v>
      </c>
      <c r="U153" s="37" t="n">
        <f aca="false">$B$17*O153+$B$18</f>
        <v>-2595.82586869533</v>
      </c>
      <c r="V153" s="37" t="n">
        <f aca="false">T153-$B$13</f>
        <v>-2233.76327632786</v>
      </c>
      <c r="W153" s="37" t="n">
        <f aca="false">U153-$B$19</f>
        <v>-2595.82586869533</v>
      </c>
      <c r="X153" s="38" t="n">
        <f aca="false">V153+W153</f>
        <v>-4829.5891450232</v>
      </c>
    </row>
    <row r="154" customFormat="false" ht="13.8" hidden="false" customHeight="false" outlineLevel="0" collapsed="false">
      <c r="I154" s="51" t="n">
        <f aca="false" t="array" ref="I154:K154">TRANSPOSE(MMULT($E$20:$G$22, TRANSPOSE(Random!L153:N153)))</f>
        <v>0.524909659338368</v>
      </c>
      <c r="J154" s="51" t="n">
        <v>-0.838381806898818</v>
      </c>
      <c r="K154" s="51" t="n">
        <v>-0.0059958666158</v>
      </c>
      <c r="L154" s="19" t="n">
        <f aca="false">E$8 + E$9 * _xlfn.T.INV(_xlfn.NORM.DIST(I154, 0, 1, 1),  E$10)</f>
        <v>0.00781646081830124</v>
      </c>
      <c r="M154" s="19" t="n">
        <f aca="false">F$8 + F$9 * _xlfn.T.INV(_xlfn.NORM.DIST(J154, 0, 1, 1),  F$10)</f>
        <v>-0.0135366740695918</v>
      </c>
      <c r="N154" s="19" t="n">
        <f aca="false">G$8 + G$9 * _xlfn.T.INV(_xlfn.NORM.DIST(K154, 0, 1, 1),  G$10)</f>
        <v>-3.6010391855461E-005</v>
      </c>
      <c r="O154" s="52" t="n">
        <f aca="false">$B$3 * (1 + L154)</f>
        <v>4737.64440066075</v>
      </c>
      <c r="P154" s="53" t="n">
        <f aca="false">$B$6+M154</f>
        <v>0.195463325930408</v>
      </c>
      <c r="Q154" s="53" t="n">
        <f aca="false">$B$5+N154</f>
        <v>0.00156398960814454</v>
      </c>
      <c r="R154" s="10" t="n">
        <f aca="false">(LN(O154/$B$4) + ((Q154 - $B$8) + 0.5*P154^2)*$B$7) / (P154 * SQRT($B$7))</f>
        <v>0.128441556633422</v>
      </c>
      <c r="S154" s="10" t="n">
        <f aca="false">R154 - P154*SQRT($B$7)</f>
        <v>0.0307098936682179</v>
      </c>
      <c r="T154" s="36" t="n">
        <f aca="false">($B$3*EXP(-$B$8*$B$7)*_xlfn.NORM.DIST(R154, 0, 1, 1) - $B$4*EXP(-Q154*$B$7)*_xlfn.NORM.DIST(S154, 0, 1, 1)) * $B$2</f>
        <v>18261.1470796219</v>
      </c>
      <c r="U154" s="37" t="n">
        <f aca="false">$B$17*O154+$B$18</f>
        <v>-1913.77792314734</v>
      </c>
      <c r="V154" s="37" t="n">
        <f aca="false">T154-$B$13</f>
        <v>-1327.74152080997</v>
      </c>
      <c r="W154" s="37" t="n">
        <f aca="false">U154-$B$19</f>
        <v>-1913.77792314734</v>
      </c>
      <c r="X154" s="38" t="n">
        <f aca="false">V154+W154</f>
        <v>-3241.51944395731</v>
      </c>
    </row>
    <row r="155" customFormat="false" ht="13.8" hidden="false" customHeight="false" outlineLevel="0" collapsed="false">
      <c r="I155" s="51" t="n">
        <f aca="false" t="array" ref="I155:K155">TRANSPOSE(MMULT($E$20:$G$22, TRANSPOSE(Random!L154:N154)))</f>
        <v>-0.256085356605207</v>
      </c>
      <c r="J155" s="51" t="n">
        <v>-0.0285204804148394</v>
      </c>
      <c r="K155" s="51" t="n">
        <v>-0.166149941718038</v>
      </c>
      <c r="L155" s="19" t="n">
        <f aca="false">E$8 + E$9 * _xlfn.T.INV(_xlfn.NORM.DIST(I155, 0, 1, 1),  E$10)</f>
        <v>-0.00231497386060307</v>
      </c>
      <c r="M155" s="19" t="n">
        <f aca="false">F$8 + F$9 * _xlfn.T.INV(_xlfn.NORM.DIST(J155, 0, 1, 1),  F$10)</f>
        <v>-0.000335803652475886</v>
      </c>
      <c r="N155" s="19" t="n">
        <f aca="false">G$8 + G$9 * _xlfn.T.INV(_xlfn.NORM.DIST(K155, 0, 1, 1),  G$10)</f>
        <v>-6.84048753693388E-005</v>
      </c>
      <c r="O155" s="52" t="n">
        <f aca="false">$B$3 * (1 + L155)</f>
        <v>4690.01753937869</v>
      </c>
      <c r="P155" s="53" t="n">
        <f aca="false">$B$6+M155</f>
        <v>0.208664196347524</v>
      </c>
      <c r="Q155" s="53" t="n">
        <f aca="false">$B$5+N155</f>
        <v>0.00153159512463066</v>
      </c>
      <c r="R155" s="10" t="n">
        <f aca="false">(LN(O155/$B$4) + ((Q155 - $B$8) + 0.5*P155^2)*$B$7) / (P155 * SQRT($B$7))</f>
        <v>0.029787904537989</v>
      </c>
      <c r="S155" s="10" t="n">
        <f aca="false">R155 - P155*SQRT($B$7)</f>
        <v>-0.0745441936357731</v>
      </c>
      <c r="T155" s="36" t="n">
        <f aca="false">($B$3*EXP(-$B$8*$B$7)*_xlfn.NORM.DIST(R155, 0, 1, 1) - $B$4*EXP(-Q155*$B$7)*_xlfn.NORM.DIST(S155, 0, 1, 1)) * $B$2</f>
        <v>19548.7706964804</v>
      </c>
      <c r="U155" s="37" t="n">
        <f aca="false">$B$17*O155+$B$18</f>
        <v>566.796913599595</v>
      </c>
      <c r="V155" s="37" t="n">
        <f aca="false">T155-$B$13</f>
        <v>-40.1179039514755</v>
      </c>
      <c r="W155" s="37" t="n">
        <f aca="false">U155-$B$19</f>
        <v>566.796913599595</v>
      </c>
      <c r="X155" s="38" t="n">
        <f aca="false">V155+W155</f>
        <v>526.67900964812</v>
      </c>
    </row>
    <row r="156" customFormat="false" ht="13.8" hidden="false" customHeight="false" outlineLevel="0" collapsed="false">
      <c r="I156" s="51" t="n">
        <f aca="false" t="array" ref="I156:K156">TRANSPOSE(MMULT($E$20:$G$22, TRANSPOSE(Random!L155:N155)))</f>
        <v>-1.29223523053537</v>
      </c>
      <c r="J156" s="51" t="n">
        <v>0.538868885066082</v>
      </c>
      <c r="K156" s="51" t="n">
        <v>-0.0301391864451803</v>
      </c>
      <c r="L156" s="19" t="n">
        <f aca="false">E$8 + E$9 * _xlfn.T.INV(_xlfn.NORM.DIST(I156, 0, 1, 1),  E$10)</f>
        <v>-0.0176456657011776</v>
      </c>
      <c r="M156" s="19" t="n">
        <f aca="false">F$8 + F$9 * _xlfn.T.INV(_xlfn.NORM.DIST(J156, 0, 1, 1),  F$10)</f>
        <v>0.00862327836783494</v>
      </c>
      <c r="N156" s="19" t="n">
        <f aca="false">G$8 + G$9 * _xlfn.T.INV(_xlfn.NORM.DIST(K156, 0, 1, 1),  G$10)</f>
        <v>-4.08845959425254E-005</v>
      </c>
      <c r="O156" s="52" t="n">
        <f aca="false">$B$3 * (1 + L156)</f>
        <v>4617.94949010533</v>
      </c>
      <c r="P156" s="53" t="n">
        <f aca="false">$B$6+M156</f>
        <v>0.217623278367835</v>
      </c>
      <c r="Q156" s="53" t="n">
        <f aca="false">$B$5+N156</f>
        <v>0.00155911540405747</v>
      </c>
      <c r="R156" s="10" t="n">
        <f aca="false">(LN(O156/$B$4) + ((Q156 - $B$8) + 0.5*P156^2)*$B$7) / (P156 * SQRT($B$7))</f>
        <v>-0.109303024136487</v>
      </c>
      <c r="S156" s="10" t="n">
        <f aca="false">R156 - P156*SQRT($B$7)</f>
        <v>-0.218114663320404</v>
      </c>
      <c r="T156" s="36" t="n">
        <f aca="false">($B$3*EXP(-$B$8*$B$7)*_xlfn.NORM.DIST(R156, 0, 1, 1) - $B$4*EXP(-Q156*$B$7)*_xlfn.NORM.DIST(S156, 0, 1, 1)) * $B$2</f>
        <v>20123.1235641476</v>
      </c>
      <c r="U156" s="37" t="n">
        <f aca="false">$B$17*O156+$B$18</f>
        <v>4320.35498458368</v>
      </c>
      <c r="V156" s="37" t="n">
        <f aca="false">T156-$B$13</f>
        <v>534.23496371572</v>
      </c>
      <c r="W156" s="37" t="n">
        <f aca="false">U156-$B$19</f>
        <v>4320.35498458368</v>
      </c>
      <c r="X156" s="38" t="n">
        <f aca="false">V156+W156</f>
        <v>4854.5899482994</v>
      </c>
    </row>
    <row r="157" customFormat="false" ht="13.8" hidden="false" customHeight="false" outlineLevel="0" collapsed="false">
      <c r="I157" s="51" t="n">
        <f aca="false" t="array" ref="I157:K157">TRANSPOSE(MMULT($E$20:$G$22, TRANSPOSE(Random!L156:N156)))</f>
        <v>2.28487535711656</v>
      </c>
      <c r="J157" s="51" t="n">
        <v>-2.14572801913716</v>
      </c>
      <c r="K157" s="51" t="n">
        <v>0.631469134257762</v>
      </c>
      <c r="L157" s="19" t="n">
        <f aca="false">E$8 + E$9 * _xlfn.T.INV(_xlfn.NORM.DIST(I157, 0, 1, 1),  E$10)</f>
        <v>0.0445085997301529</v>
      </c>
      <c r="M157" s="19" t="n">
        <f aca="false">F$8 + F$9 * _xlfn.T.INV(_xlfn.NORM.DIST(J157, 0, 1, 1),  F$10)</f>
        <v>-0.0469625307745787</v>
      </c>
      <c r="N157" s="19" t="n">
        <f aca="false">G$8 + G$9 * _xlfn.T.INV(_xlfn.NORM.DIST(K157, 0, 1, 1),  G$10)</f>
        <v>9.62674656030814E-005</v>
      </c>
      <c r="O157" s="52" t="n">
        <f aca="false">$B$3 * (1 + L157)</f>
        <v>4910.13047647148</v>
      </c>
      <c r="P157" s="53" t="n">
        <f aca="false">$B$6+M157</f>
        <v>0.162037469225421</v>
      </c>
      <c r="Q157" s="53" t="n">
        <f aca="false">$B$5+N157</f>
        <v>0.00169626746560308</v>
      </c>
      <c r="R157" s="10" t="n">
        <f aca="false">(LN(O157/$B$4) + ((Q157 - $B$8) + 0.5*P157^2)*$B$7) / (P157 * SQRT($B$7))</f>
        <v>0.578293651416858</v>
      </c>
      <c r="S157" s="10" t="n">
        <f aca="false">R157 - P157*SQRT($B$7)</f>
        <v>0.497274916804147</v>
      </c>
      <c r="T157" s="36" t="n">
        <f aca="false">($B$3*EXP(-$B$8*$B$7)*_xlfn.NORM.DIST(R157, 0, 1, 1) - $B$4*EXP(-Q157*$B$7)*_xlfn.NORM.DIST(S157, 0, 1, 1)) * $B$2</f>
        <v>13153.7184333567</v>
      </c>
      <c r="U157" s="37" t="n">
        <f aca="false">$B$17*O157+$B$18</f>
        <v>-10897.4608245114</v>
      </c>
      <c r="V157" s="37" t="n">
        <f aca="false">T157-$B$13</f>
        <v>-6435.17016707524</v>
      </c>
      <c r="W157" s="37" t="n">
        <f aca="false">U157-$B$19</f>
        <v>-10897.4608245114</v>
      </c>
      <c r="X157" s="38" t="n">
        <f aca="false">V157+W157</f>
        <v>-17332.6309915866</v>
      </c>
    </row>
    <row r="158" customFormat="false" ht="13.8" hidden="false" customHeight="false" outlineLevel="0" collapsed="false">
      <c r="I158" s="51" t="n">
        <f aca="false" t="array" ref="I158:K158">TRANSPOSE(MMULT($E$20:$G$22, TRANSPOSE(Random!L157:N157)))</f>
        <v>0.744426698574095</v>
      </c>
      <c r="J158" s="51" t="n">
        <v>-0.932342155800713</v>
      </c>
      <c r="K158" s="51" t="n">
        <v>0.73153154341961</v>
      </c>
      <c r="L158" s="19" t="n">
        <f aca="false">E$8 + E$9 * _xlfn.T.INV(_xlfn.NORM.DIST(I158, 0, 1, 1),  E$10)</f>
        <v>0.0108697516017554</v>
      </c>
      <c r="M158" s="19" t="n">
        <f aca="false">F$8 + F$9 * _xlfn.T.INV(_xlfn.NORM.DIST(J158, 0, 1, 1),  F$10)</f>
        <v>-0.0152469286422845</v>
      </c>
      <c r="N158" s="19" t="n">
        <f aca="false">G$8 + G$9 * _xlfn.T.INV(_xlfn.NORM.DIST(K158, 0, 1, 1),  G$10)</f>
        <v>0.000118502729042705</v>
      </c>
      <c r="O158" s="52" t="n">
        <f aca="false">$B$3 * (1 + L158)</f>
        <v>4751.99761530469</v>
      </c>
      <c r="P158" s="53" t="n">
        <f aca="false">$B$6+M158</f>
        <v>0.193753071357716</v>
      </c>
      <c r="Q158" s="53" t="n">
        <f aca="false">$B$5+N158</f>
        <v>0.0017185027290427</v>
      </c>
      <c r="R158" s="10" t="n">
        <f aca="false">(LN(O158/$B$4) + ((Q158 - $B$8) + 0.5*P158^2)*$B$7) / (P158 * SQRT($B$7))</f>
        <v>0.160340764049936</v>
      </c>
      <c r="S158" s="10" t="n">
        <f aca="false">R158 - P158*SQRT($B$7)</f>
        <v>0.063464228371078</v>
      </c>
      <c r="T158" s="36" t="n">
        <f aca="false">($B$3*EXP(-$B$8*$B$7)*_xlfn.NORM.DIST(R158, 0, 1, 1) - $B$4*EXP(-Q158*$B$7)*_xlfn.NORM.DIST(S158, 0, 1, 1)) * $B$2</f>
        <v>18055.0565634328</v>
      </c>
      <c r="U158" s="37" t="n">
        <f aca="false">$B$17*O158+$B$18</f>
        <v>-2661.34394185519</v>
      </c>
      <c r="V158" s="37" t="n">
        <f aca="false">T158-$B$13</f>
        <v>-1533.83203699905</v>
      </c>
      <c r="W158" s="37" t="n">
        <f aca="false">U158-$B$19</f>
        <v>-2661.34394185519</v>
      </c>
      <c r="X158" s="38" t="n">
        <f aca="false">V158+W158</f>
        <v>-4195.17597885423</v>
      </c>
    </row>
    <row r="159" customFormat="false" ht="13.8" hidden="false" customHeight="false" outlineLevel="0" collapsed="false">
      <c r="I159" s="51" t="n">
        <f aca="false" t="array" ref="I159:K159">TRANSPOSE(MMULT($E$20:$G$22, TRANSPOSE(Random!L158:N158)))</f>
        <v>-0.230407613791823</v>
      </c>
      <c r="J159" s="51" t="n">
        <v>0.0437187933644329</v>
      </c>
      <c r="K159" s="51" t="n">
        <v>0.514773994284214</v>
      </c>
      <c r="L159" s="19" t="n">
        <f aca="false">E$8 + E$9 * _xlfn.T.INV(_xlfn.NORM.DIST(I159, 0, 1, 1),  E$10)</f>
        <v>-0.00198257319553513</v>
      </c>
      <c r="M159" s="19" t="n">
        <f aca="false">F$8 + F$9 * _xlfn.T.INV(_xlfn.NORM.DIST(J159, 0, 1, 1),  F$10)</f>
        <v>0.000783288327531638</v>
      </c>
      <c r="N159" s="19" t="n">
        <f aca="false">G$8 + G$9 * _xlfn.T.INV(_xlfn.NORM.DIST(K159, 0, 1, 1),  G$10)</f>
        <v>7.10493712976581E-005</v>
      </c>
      <c r="O159" s="52" t="n">
        <f aca="false">$B$3 * (1 + L159)</f>
        <v>4691.58012166511</v>
      </c>
      <c r="P159" s="53" t="n">
        <f aca="false">$B$6+M159</f>
        <v>0.209783288327532</v>
      </c>
      <c r="Q159" s="53" t="n">
        <f aca="false">$B$5+N159</f>
        <v>0.00167104937129766</v>
      </c>
      <c r="R159" s="10" t="n">
        <f aca="false">(LN(O159/$B$4) + ((Q159 - $B$8) + 0.5*P159^2)*$B$7) / (P159 * SQRT($B$7))</f>
        <v>0.0336952460177729</v>
      </c>
      <c r="S159" s="10" t="n">
        <f aca="false">R159 - P159*SQRT($B$7)</f>
        <v>-0.0711963981459929</v>
      </c>
      <c r="T159" s="36" t="n">
        <f aca="false">($B$3*EXP(-$B$8*$B$7)*_xlfn.NORM.DIST(R159, 0, 1, 1) - $B$4*EXP(-Q159*$B$7)*_xlfn.NORM.DIST(S159, 0, 1, 1)) * $B$2</f>
        <v>19662.7214580491</v>
      </c>
      <c r="U159" s="37" t="n">
        <f aca="false">$B$17*O159+$B$18</f>
        <v>485.412119479355</v>
      </c>
      <c r="V159" s="37" t="n">
        <f aca="false">T159-$B$13</f>
        <v>73.8328576171625</v>
      </c>
      <c r="W159" s="37" t="n">
        <f aca="false">U159-$B$19</f>
        <v>485.412119479355</v>
      </c>
      <c r="X159" s="38" t="n">
        <f aca="false">V159+W159</f>
        <v>559.244977096518</v>
      </c>
    </row>
    <row r="160" customFormat="false" ht="13.8" hidden="false" customHeight="false" outlineLevel="0" collapsed="false">
      <c r="I160" s="51" t="n">
        <f aca="false" t="array" ref="I160:K160">TRANSPOSE(MMULT($E$20:$G$22, TRANSPOSE(Random!L159:N159)))</f>
        <v>-0.0325639928618019</v>
      </c>
      <c r="J160" s="51" t="n">
        <v>0.0484636916625911</v>
      </c>
      <c r="K160" s="51" t="n">
        <v>-0.700758071336882</v>
      </c>
      <c r="L160" s="19" t="n">
        <f aca="false">E$8 + E$9 * _xlfn.T.INV(_xlfn.NORM.DIST(I160, 0, 1, 1),  E$10)</f>
        <v>0.00055810305862798</v>
      </c>
      <c r="M160" s="19" t="n">
        <f aca="false">F$8 + F$9 * _xlfn.T.INV(_xlfn.NORM.DIST(J160, 0, 1, 1),  F$10)</f>
        <v>0.000856818643133277</v>
      </c>
      <c r="N160" s="19" t="n">
        <f aca="false">G$8 + G$9 * _xlfn.T.INV(_xlfn.NORM.DIST(K160, 0, 1, 1),  G$10)</f>
        <v>-0.000181197423109222</v>
      </c>
      <c r="O160" s="52" t="n">
        <f aca="false">$B$3 * (1 + L160)</f>
        <v>4703.5235866683</v>
      </c>
      <c r="P160" s="53" t="n">
        <f aca="false">$B$6+M160</f>
        <v>0.209856818643133</v>
      </c>
      <c r="Q160" s="53" t="n">
        <f aca="false">$B$5+N160</f>
        <v>0.00141880257689078</v>
      </c>
      <c r="R160" s="10" t="n">
        <f aca="false">(LN(O160/$B$4) + ((Q160 - $B$8) + 0.5*P160^2)*$B$7) / (P160 * SQRT($B$7))</f>
        <v>0.0573498979117781</v>
      </c>
      <c r="S160" s="10" t="n">
        <f aca="false">R160 - P160*SQRT($B$7)</f>
        <v>-0.0475785114097886</v>
      </c>
      <c r="T160" s="36" t="n">
        <f aca="false">($B$3*EXP(-$B$8*$B$7)*_xlfn.NORM.DIST(R160, 0, 1, 1) - $B$4*EXP(-Q160*$B$7)*_xlfn.NORM.DIST(S160, 0, 1, 1)) * $B$2</f>
        <v>19658.6438065117</v>
      </c>
      <c r="U160" s="37" t="n">
        <f aca="false">$B$17*O160+$B$18</f>
        <v>-136.645642736694</v>
      </c>
      <c r="V160" s="37" t="n">
        <f aca="false">T160-$B$13</f>
        <v>69.7552060798444</v>
      </c>
      <c r="W160" s="37" t="n">
        <f aca="false">U160-$B$19</f>
        <v>-136.645642736694</v>
      </c>
      <c r="X160" s="38" t="n">
        <f aca="false">V160+W160</f>
        <v>-66.8904366568495</v>
      </c>
    </row>
    <row r="161" customFormat="false" ht="13.8" hidden="false" customHeight="false" outlineLevel="0" collapsed="false">
      <c r="I161" s="51" t="n">
        <f aca="false" t="array" ref="I161:K161">TRANSPOSE(MMULT($E$20:$G$22, TRANSPOSE(Random!L160:N160)))</f>
        <v>2.4212813232324</v>
      </c>
      <c r="J161" s="51" t="n">
        <v>-1.56172462343415</v>
      </c>
      <c r="K161" s="51" t="n">
        <v>-0.918923189155202</v>
      </c>
      <c r="L161" s="19" t="n">
        <f aca="false">E$8 + E$9 * _xlfn.T.INV(_xlfn.NORM.DIST(I161, 0, 1, 1),  E$10)</f>
        <v>0.0496638733226018</v>
      </c>
      <c r="M161" s="19" t="n">
        <f aca="false">F$8 + F$9 * _xlfn.T.INV(_xlfn.NORM.DIST(J161, 0, 1, 1),  F$10)</f>
        <v>-0.0287714842830232</v>
      </c>
      <c r="N161" s="19" t="n">
        <f aca="false">G$8 + G$9 * _xlfn.T.INV(_xlfn.NORM.DIST(K161, 0, 1, 1),  G$10)</f>
        <v>-0.000231655545388351</v>
      </c>
      <c r="O161" s="52" t="n">
        <f aca="false">$B$3 * (1 + L161)</f>
        <v>4934.36490210222</v>
      </c>
      <c r="P161" s="53" t="n">
        <f aca="false">$B$6+M161</f>
        <v>0.180228515716977</v>
      </c>
      <c r="Q161" s="53" t="n">
        <f aca="false">$B$5+N161</f>
        <v>0.00136834445461165</v>
      </c>
      <c r="R161" s="10" t="n">
        <f aca="false">(LN(O161/$B$4) + ((Q161 - $B$8) + 0.5*P161^2)*$B$7) / (P161 * SQRT($B$7))</f>
        <v>0.582287080535977</v>
      </c>
      <c r="S161" s="10" t="n">
        <f aca="false">R161 - P161*SQRT($B$7)</f>
        <v>0.492172822677488</v>
      </c>
      <c r="T161" s="36" t="n">
        <f aca="false">($B$3*EXP(-$B$8*$B$7)*_xlfn.NORM.DIST(R161, 0, 1, 1) - $B$4*EXP(-Q161*$B$7)*_xlfn.NORM.DIST(S161, 0, 1, 1)) * $B$2</f>
        <v>14606.6543071171</v>
      </c>
      <c r="U161" s="37" t="n">
        <f aca="false">$B$17*O161+$B$18</f>
        <v>-12159.6751461022</v>
      </c>
      <c r="V161" s="37" t="n">
        <f aca="false">T161-$B$13</f>
        <v>-4982.23429331479</v>
      </c>
      <c r="W161" s="37" t="n">
        <f aca="false">U161-$B$19</f>
        <v>-12159.6751461022</v>
      </c>
      <c r="X161" s="38" t="n">
        <f aca="false">V161+W161</f>
        <v>-17141.9094394169</v>
      </c>
    </row>
    <row r="162" customFormat="false" ht="13.8" hidden="false" customHeight="false" outlineLevel="0" collapsed="false">
      <c r="I162" s="51" t="n">
        <f aca="false" t="array" ref="I162:K162">TRANSPOSE(MMULT($E$20:$G$22, TRANSPOSE(Random!L161:N161)))</f>
        <v>-0.492202505342468</v>
      </c>
      <c r="J162" s="51" t="n">
        <v>-0.148858471844129</v>
      </c>
      <c r="K162" s="51" t="n">
        <v>-1.70515856987157</v>
      </c>
      <c r="L162" s="19" t="n">
        <f aca="false">E$8 + E$9 * _xlfn.T.INV(_xlfn.NORM.DIST(I162, 0, 1, 1),  E$10)</f>
        <v>-0.00542617424004085</v>
      </c>
      <c r="M162" s="19" t="n">
        <f aca="false">F$8 + F$9 * _xlfn.T.INV(_xlfn.NORM.DIST(J162, 0, 1, 1),  F$10)</f>
        <v>-0.00220333571800828</v>
      </c>
      <c r="N162" s="19" t="n">
        <f aca="false">G$8 + G$9 * _xlfn.T.INV(_xlfn.NORM.DIST(K162, 0, 1, 1),  G$10)</f>
        <v>-0.000460737151569724</v>
      </c>
      <c r="O162" s="52" t="n">
        <f aca="false">$B$3 * (1 + L162)</f>
        <v>4675.39209751499</v>
      </c>
      <c r="P162" s="53" t="n">
        <f aca="false">$B$6+M162</f>
        <v>0.206796664281992</v>
      </c>
      <c r="Q162" s="53" t="n">
        <f aca="false">$B$5+N162</f>
        <v>0.00113926284843028</v>
      </c>
      <c r="R162" s="10" t="n">
        <f aca="false">(LN(O162/$B$4) + ((Q162 - $B$8) + 0.5*P162^2)*$B$7) / (P162 * SQRT($B$7))</f>
        <v>-0.00203606900484006</v>
      </c>
      <c r="S162" s="10" t="n">
        <f aca="false">R162 - P162*SQRT($B$7)</f>
        <v>-0.105434401145836</v>
      </c>
      <c r="T162" s="36" t="n">
        <f aca="false">($B$3*EXP(-$B$8*$B$7)*_xlfn.NORM.DIST(R162, 0, 1, 1) - $B$4*EXP(-Q162*$B$7)*_xlfn.NORM.DIST(S162, 0, 1, 1)) * $B$2</f>
        <v>19329.8221818335</v>
      </c>
      <c r="U162" s="37" t="n">
        <f aca="false">$B$17*O162+$B$18</f>
        <v>1328.54148560777</v>
      </c>
      <c r="V162" s="37" t="n">
        <f aca="false">T162-$B$13</f>
        <v>-259.066418598421</v>
      </c>
      <c r="W162" s="37" t="n">
        <f aca="false">U162-$B$19</f>
        <v>1328.54148560777</v>
      </c>
      <c r="X162" s="38" t="n">
        <f aca="false">V162+W162</f>
        <v>1069.47506700935</v>
      </c>
    </row>
    <row r="163" customFormat="false" ht="13.8" hidden="false" customHeight="false" outlineLevel="0" collapsed="false">
      <c r="I163" s="51" t="n">
        <f aca="false" t="array" ref="I163:K163">TRANSPOSE(MMULT($E$20:$G$22, TRANSPOSE(Random!L162:N162)))</f>
        <v>-1.65048312799953</v>
      </c>
      <c r="J163" s="51" t="n">
        <v>1.54950386428426</v>
      </c>
      <c r="K163" s="51" t="n">
        <v>-0.639993290977012</v>
      </c>
      <c r="L163" s="19" t="n">
        <f aca="false">E$8 + E$9 * _xlfn.T.INV(_xlfn.NORM.DIST(I163, 0, 1, 1),  E$10)</f>
        <v>-0.0247741282034854</v>
      </c>
      <c r="M163" s="19" t="n">
        <f aca="false">F$8 + F$9 * _xlfn.T.INV(_xlfn.NORM.DIST(J163, 0, 1, 1),  F$10)</f>
        <v>0.0286748702807083</v>
      </c>
      <c r="N163" s="19" t="n">
        <f aca="false">G$8 + G$9 * _xlfn.T.INV(_xlfn.NORM.DIST(K163, 0, 1, 1),  G$10)</f>
        <v>-0.000167737970343641</v>
      </c>
      <c r="O163" s="52" t="n">
        <f aca="false">$B$3 * (1 + L163)</f>
        <v>4584.43930072824</v>
      </c>
      <c r="P163" s="53" t="n">
        <f aca="false">$B$6+M163</f>
        <v>0.237674870280708</v>
      </c>
      <c r="Q163" s="53" t="n">
        <f aca="false">$B$5+N163</f>
        <v>0.00143226202965636</v>
      </c>
      <c r="R163" s="10" t="n">
        <f aca="false">(LN(O163/$B$4) + ((Q163 - $B$8) + 0.5*P163^2)*$B$7) / (P163 * SQRT($B$7))</f>
        <v>-0.152030695621675</v>
      </c>
      <c r="S163" s="10" t="n">
        <f aca="false">R163 - P163*SQRT($B$7)</f>
        <v>-0.270868130762029</v>
      </c>
      <c r="T163" s="36" t="n">
        <f aca="false">($B$3*EXP(-$B$8*$B$7)*_xlfn.NORM.DIST(R163, 0, 1, 1) - $B$4*EXP(-Q163*$B$7)*_xlfn.NORM.DIST(S163, 0, 1, 1)) * $B$2</f>
        <v>21773.9310321553</v>
      </c>
      <c r="U163" s="37" t="n">
        <f aca="false">$B$17*O163+$B$18</f>
        <v>6065.68378236366</v>
      </c>
      <c r="V163" s="37" t="n">
        <f aca="false">T163-$B$13</f>
        <v>2185.04243172345</v>
      </c>
      <c r="W163" s="37" t="n">
        <f aca="false">U163-$B$19</f>
        <v>6065.68378236366</v>
      </c>
      <c r="X163" s="38" t="n">
        <f aca="false">V163+W163</f>
        <v>8250.72621408711</v>
      </c>
    </row>
    <row r="164" customFormat="false" ht="13.8" hidden="false" customHeight="false" outlineLevel="0" collapsed="false">
      <c r="I164" s="51" t="n">
        <f aca="false" t="array" ref="I164:K164">TRANSPOSE(MMULT($E$20:$G$22, TRANSPOSE(Random!L163:N163)))</f>
        <v>-0.810104392874216</v>
      </c>
      <c r="J164" s="51" t="n">
        <v>1.0477055972306</v>
      </c>
      <c r="K164" s="51" t="n">
        <v>2.39734416285674</v>
      </c>
      <c r="L164" s="19" t="n">
        <f aca="false">E$8 + E$9 * _xlfn.T.INV(_xlfn.NORM.DIST(I164, 0, 1, 1),  E$10)</f>
        <v>-0.00987189109764973</v>
      </c>
      <c r="M164" s="19" t="n">
        <f aca="false">F$8 + F$9 * _xlfn.T.INV(_xlfn.NORM.DIST(J164, 0, 1, 1),  F$10)</f>
        <v>0.0176445248467859</v>
      </c>
      <c r="N164" s="19" t="n">
        <f aca="false">G$8 + G$9 * _xlfn.T.INV(_xlfn.NORM.DIST(K164, 0, 1, 1),  G$10)</f>
        <v>0.000718862557074719</v>
      </c>
      <c r="O164" s="52" t="n">
        <f aca="false">$B$3 * (1 + L164)</f>
        <v>4654.49322713906</v>
      </c>
      <c r="P164" s="53" t="n">
        <f aca="false">$B$6+M164</f>
        <v>0.226644524846786</v>
      </c>
      <c r="Q164" s="53" t="n">
        <f aca="false">$B$5+N164</f>
        <v>0.00231886255707472</v>
      </c>
      <c r="R164" s="10" t="n">
        <f aca="false">(LN(O164/$B$4) + ((Q164 - $B$8) + 0.5*P164^2)*$B$7) / (P164 * SQRT($B$7))</f>
        <v>-0.0292992568540479</v>
      </c>
      <c r="S164" s="10" t="n">
        <f aca="false">R164 - P164*SQRT($B$7)</f>
        <v>-0.142621519277441</v>
      </c>
      <c r="T164" s="36" t="n">
        <f aca="false">($B$3*EXP(-$B$8*$B$7)*_xlfn.NORM.DIST(R164, 0, 1, 1) - $B$4*EXP(-Q164*$B$7)*_xlfn.NORM.DIST(S164, 0, 1, 1)) * $B$2</f>
        <v>21200.1512345227</v>
      </c>
      <c r="U164" s="37" t="n">
        <f aca="false">$B$17*O164+$B$18</f>
        <v>2417.02833054081</v>
      </c>
      <c r="V164" s="37" t="n">
        <f aca="false">T164-$B$13</f>
        <v>1611.26263409082</v>
      </c>
      <c r="W164" s="37" t="n">
        <f aca="false">U164-$B$19</f>
        <v>2417.02833054081</v>
      </c>
      <c r="X164" s="38" t="n">
        <f aca="false">V164+W164</f>
        <v>4028.29096463163</v>
      </c>
    </row>
    <row r="165" customFormat="false" ht="13.8" hidden="false" customHeight="false" outlineLevel="0" collapsed="false">
      <c r="I165" s="51" t="n">
        <f aca="false" t="array" ref="I165:K165">TRANSPOSE(MMULT($E$20:$G$22, TRANSPOSE(Random!L164:N164)))</f>
        <v>-0.204174288409887</v>
      </c>
      <c r="J165" s="51" t="n">
        <v>0.660650641928645</v>
      </c>
      <c r="K165" s="51" t="n">
        <v>-1.7013815672214</v>
      </c>
      <c r="L165" s="19" t="n">
        <f aca="false">E$8 + E$9 * _xlfn.T.INV(_xlfn.NORM.DIST(I165, 0, 1, 1),  E$10)</f>
        <v>-0.00164382000366779</v>
      </c>
      <c r="M165" s="19" t="n">
        <f aca="false">F$8 + F$9 * _xlfn.T.INV(_xlfn.NORM.DIST(J165, 0, 1, 1),  F$10)</f>
        <v>0.0106557311334805</v>
      </c>
      <c r="N165" s="19" t="n">
        <f aca="false">G$8 + G$9 * _xlfn.T.INV(_xlfn.NORM.DIST(K165, 0, 1, 1),  G$10)</f>
        <v>-0.000459371313921797</v>
      </c>
      <c r="O165" s="52" t="n">
        <f aca="false">$B$3 * (1 + L165)</f>
        <v>4693.17256654476</v>
      </c>
      <c r="P165" s="53" t="n">
        <f aca="false">$B$6+M165</f>
        <v>0.21965573113348</v>
      </c>
      <c r="Q165" s="53" t="n">
        <f aca="false">$B$5+N165</f>
        <v>0.0011406286860782</v>
      </c>
      <c r="R165" s="10" t="n">
        <f aca="false">(LN(O165/$B$4) + ((Q165 - $B$8) + 0.5*P165^2)*$B$7) / (P165 * SQRT($B$7))</f>
        <v>0.038888715707457</v>
      </c>
      <c r="S165" s="10" t="n">
        <f aca="false">R165 - P165*SQRT($B$7)</f>
        <v>-0.0709391498592833</v>
      </c>
      <c r="T165" s="36" t="n">
        <f aca="false">($B$3*EXP(-$B$8*$B$7)*_xlfn.NORM.DIST(R165, 0, 1, 1) - $B$4*EXP(-Q165*$B$7)*_xlfn.NORM.DIST(S165, 0, 1, 1)) * $B$2</f>
        <v>20558.5276855898</v>
      </c>
      <c r="U165" s="37" t="n">
        <f aca="false">$B$17*O165+$B$18</f>
        <v>402.471976227593</v>
      </c>
      <c r="V165" s="37" t="n">
        <f aca="false">T165-$B$13</f>
        <v>969.639085157862</v>
      </c>
      <c r="W165" s="37" t="n">
        <f aca="false">U165-$B$19</f>
        <v>402.471976227593</v>
      </c>
      <c r="X165" s="38" t="n">
        <f aca="false">V165+W165</f>
        <v>1372.11106138545</v>
      </c>
    </row>
    <row r="166" customFormat="false" ht="13.8" hidden="false" customHeight="false" outlineLevel="0" collapsed="false">
      <c r="I166" s="51" t="n">
        <f aca="false" t="array" ref="I166:K166">TRANSPOSE(MMULT($E$20:$G$22, TRANSPOSE(Random!L165:N165)))</f>
        <v>2.00306987079212</v>
      </c>
      <c r="J166" s="51" t="n">
        <v>-1.06732552046947</v>
      </c>
      <c r="K166" s="51" t="n">
        <v>-0.480276744008768</v>
      </c>
      <c r="L166" s="19" t="n">
        <f aca="false">E$8 + E$9 * _xlfn.T.INV(_xlfn.NORM.DIST(I166, 0, 1, 1),  E$10)</f>
        <v>0.0355499820030884</v>
      </c>
      <c r="M166" s="19" t="n">
        <f aca="false">F$8 + F$9 * _xlfn.T.INV(_xlfn.NORM.DIST(J166, 0, 1, 1),  F$10)</f>
        <v>-0.0178146732738909</v>
      </c>
      <c r="N166" s="19" t="n">
        <f aca="false">G$8 + G$9 * _xlfn.T.INV(_xlfn.NORM.DIST(K166, 0, 1, 1),  G$10)</f>
        <v>-0.000133319481849389</v>
      </c>
      <c r="O166" s="52" t="n">
        <f aca="false">$B$3 * (1 + L166)</f>
        <v>4868.01691039832</v>
      </c>
      <c r="P166" s="53" t="n">
        <f aca="false">$B$6+M166</f>
        <v>0.191185326726109</v>
      </c>
      <c r="Q166" s="53" t="n">
        <f aca="false">$B$5+N166</f>
        <v>0.00146668051815061</v>
      </c>
      <c r="R166" s="10" t="n">
        <f aca="false">(LN(O166/$B$4) + ((Q166 - $B$8) + 0.5*P166^2)*$B$7) / (P166 * SQRT($B$7))</f>
        <v>0.412880199655055</v>
      </c>
      <c r="S166" s="10" t="n">
        <f aca="false">R166 - P166*SQRT($B$7)</f>
        <v>0.317287536292001</v>
      </c>
      <c r="T166" s="36" t="n">
        <f aca="false">($B$3*EXP(-$B$8*$B$7)*_xlfn.NORM.DIST(R166, 0, 1, 1) - $B$4*EXP(-Q166*$B$7)*_xlfn.NORM.DIST(S166, 0, 1, 1)) * $B$2</f>
        <v>16756.220850902</v>
      </c>
      <c r="U166" s="37" t="n">
        <f aca="false">$B$17*O166+$B$18</f>
        <v>-8704.03783851885</v>
      </c>
      <c r="V166" s="37" t="n">
        <f aca="false">T166-$B$13</f>
        <v>-2832.6677495299</v>
      </c>
      <c r="W166" s="37" t="n">
        <f aca="false">U166-$B$19</f>
        <v>-8704.03783851885</v>
      </c>
      <c r="X166" s="38" t="n">
        <f aca="false">V166+W166</f>
        <v>-11536.7055880488</v>
      </c>
    </row>
    <row r="167" customFormat="false" ht="13.8" hidden="false" customHeight="false" outlineLevel="0" collapsed="false">
      <c r="I167" s="51" t="n">
        <f aca="false" t="array" ref="I167:K167">TRANSPOSE(MMULT($E$20:$G$22, TRANSPOSE(Random!L166:N166)))</f>
        <v>1.30909994746579</v>
      </c>
      <c r="J167" s="51" t="n">
        <v>-1.60698421632617</v>
      </c>
      <c r="K167" s="51" t="n">
        <v>0.452377810601283</v>
      </c>
      <c r="L167" s="19" t="n">
        <f aca="false">E$8 + E$9 * _xlfn.T.INV(_xlfn.NORM.DIST(I167, 0, 1, 1),  E$10)</f>
        <v>0.0198990455461782</v>
      </c>
      <c r="M167" s="19" t="n">
        <f aca="false">F$8 + F$9 * _xlfn.T.INV(_xlfn.NORM.DIST(J167, 0, 1, 1),  F$10)</f>
        <v>-0.0299349607200227</v>
      </c>
      <c r="N167" s="19" t="n">
        <f aca="false">G$8 + G$9 * _xlfn.T.INV(_xlfn.NORM.DIST(K167, 0, 1, 1),  G$10)</f>
        <v>5.78282917275454E-005</v>
      </c>
      <c r="O167" s="52" t="n">
        <f aca="false">$B$3 * (1 + L167)</f>
        <v>4794.44342320803</v>
      </c>
      <c r="P167" s="53" t="n">
        <f aca="false">$B$6+M167</f>
        <v>0.179065039279977</v>
      </c>
      <c r="Q167" s="53" t="n">
        <f aca="false">$B$5+N167</f>
        <v>0.00165782829172755</v>
      </c>
      <c r="R167" s="10" t="n">
        <f aca="false">(LN(O167/$B$4) + ((Q167 - $B$8) + 0.5*P167^2)*$B$7) / (P167 * SQRT($B$7))</f>
        <v>0.265000255192036</v>
      </c>
      <c r="S167" s="10" t="n">
        <f aca="false">R167 - P167*SQRT($B$7)</f>
        <v>0.175467735552047</v>
      </c>
      <c r="T167" s="36" t="n">
        <f aca="false">($B$3*EXP(-$B$8*$B$7)*_xlfn.NORM.DIST(R167, 0, 1, 1) - $B$4*EXP(-Q167*$B$7)*_xlfn.NORM.DIST(S167, 0, 1, 1)) * $B$2</f>
        <v>16387.1790186055</v>
      </c>
      <c r="U167" s="37" t="n">
        <f aca="false">$B$17*O167+$B$18</f>
        <v>-4872.071253631</v>
      </c>
      <c r="V167" s="37" t="n">
        <f aca="false">T167-$B$13</f>
        <v>-3201.70958182644</v>
      </c>
      <c r="W167" s="37" t="n">
        <f aca="false">U167-$B$19</f>
        <v>-4872.071253631</v>
      </c>
      <c r="X167" s="38" t="n">
        <f aca="false">V167+W167</f>
        <v>-8073.78083545744</v>
      </c>
    </row>
    <row r="168" customFormat="false" ht="13.8" hidden="false" customHeight="false" outlineLevel="0" collapsed="false">
      <c r="I168" s="51" t="n">
        <f aca="false" t="array" ref="I168:K168">TRANSPOSE(MMULT($E$20:$G$22, TRANSPOSE(Random!L167:N167)))</f>
        <v>0.283010874557862</v>
      </c>
      <c r="J168" s="51" t="n">
        <v>0.00932424674037949</v>
      </c>
      <c r="K168" s="51" t="n">
        <v>-0.363804165420099</v>
      </c>
      <c r="L168" s="19" t="n">
        <f aca="false">E$8 + E$9 * _xlfn.T.INV(_xlfn.NORM.DIST(I168, 0, 1, 1),  E$10)</f>
        <v>0.00461357333026899</v>
      </c>
      <c r="M168" s="19" t="n">
        <f aca="false">F$8 + F$9 * _xlfn.T.INV(_xlfn.NORM.DIST(J168, 0, 1, 1),  F$10)</f>
        <v>0.000250432329207097</v>
      </c>
      <c r="N168" s="19" t="n">
        <f aca="false">G$8 + G$9 * _xlfn.T.INV(_xlfn.NORM.DIST(K168, 0, 1, 1),  G$10)</f>
        <v>-0.000108918158615679</v>
      </c>
      <c r="O168" s="52" t="n">
        <f aca="false">$B$3 * (1 + L168)</f>
        <v>4722.58794686826</v>
      </c>
      <c r="P168" s="53" t="n">
        <f aca="false">$B$6+M168</f>
        <v>0.209250432329207</v>
      </c>
      <c r="Q168" s="53" t="n">
        <f aca="false">$B$5+N168</f>
        <v>0.00149108184138432</v>
      </c>
      <c r="R168" s="10" t="n">
        <f aca="false">(LN(O168/$B$4) + ((Q168 - $B$8) + 0.5*P168^2)*$B$7) / (P168 * SQRT($B$7))</f>
        <v>0.0960471306903681</v>
      </c>
      <c r="S168" s="10" t="n">
        <f aca="false">R168 - P168*SQRT($B$7)</f>
        <v>-0.00857808547423544</v>
      </c>
      <c r="T168" s="36" t="n">
        <f aca="false">($B$3*EXP(-$B$8*$B$7)*_xlfn.NORM.DIST(R168, 0, 1, 1) - $B$4*EXP(-Q168*$B$7)*_xlfn.NORM.DIST(S168, 0, 1, 1)) * $B$2</f>
        <v>19587.2526751175</v>
      </c>
      <c r="U168" s="37" t="n">
        <f aca="false">$B$17*O168+$B$18</f>
        <v>-1129.5847304214</v>
      </c>
      <c r="V168" s="37" t="n">
        <f aca="false">T168-$B$13</f>
        <v>-1.63592531434915</v>
      </c>
      <c r="W168" s="37" t="n">
        <f aca="false">U168-$B$19</f>
        <v>-1129.5847304214</v>
      </c>
      <c r="X168" s="38" t="n">
        <f aca="false">V168+W168</f>
        <v>-1131.22065573575</v>
      </c>
    </row>
    <row r="169" customFormat="false" ht="13.8" hidden="false" customHeight="false" outlineLevel="0" collapsed="false">
      <c r="I169" s="51" t="n">
        <f aca="false" t="array" ref="I169:K169">TRANSPOSE(MMULT($E$20:$G$22, TRANSPOSE(Random!L168:N168)))</f>
        <v>0.777905695684773</v>
      </c>
      <c r="J169" s="51" t="n">
        <v>0.00493835712004187</v>
      </c>
      <c r="K169" s="51" t="n">
        <v>-1.16863114830369</v>
      </c>
      <c r="L169" s="19" t="n">
        <f aca="false">E$8 + E$9 * _xlfn.T.INV(_xlfn.NORM.DIST(I169, 0, 1, 1),  E$10)</f>
        <v>0.0113521442825112</v>
      </c>
      <c r="M169" s="19" t="n">
        <f aca="false">F$8 + F$9 * _xlfn.T.INV(_xlfn.NORM.DIST(J169, 0, 1, 1),  F$10)</f>
        <v>0.000182494687161466</v>
      </c>
      <c r="N169" s="19" t="n">
        <f aca="false">G$8 + G$9 * _xlfn.T.INV(_xlfn.NORM.DIST(K169, 0, 1, 1),  G$10)</f>
        <v>-0.000294764001401584</v>
      </c>
      <c r="O169" s="52" t="n">
        <f aca="false">$B$3 * (1 + L169)</f>
        <v>4754.26529505766</v>
      </c>
      <c r="P169" s="53" t="n">
        <f aca="false">$B$6+M169</f>
        <v>0.209182494687161</v>
      </c>
      <c r="Q169" s="53" t="n">
        <f aca="false">$B$5+N169</f>
        <v>0.00130523599859842</v>
      </c>
      <c r="R169" s="10" t="n">
        <f aca="false">(LN(O169/$B$4) + ((Q169 - $B$8) + 0.5*P169^2)*$B$7) / (P169 * SQRT($B$7))</f>
        <v>0.159517800643888</v>
      </c>
      <c r="S169" s="10" t="n">
        <f aca="false">R169 - P169*SQRT($B$7)</f>
        <v>0.0549265533003073</v>
      </c>
      <c r="T169" s="36" t="n">
        <f aca="false">($B$3*EXP(-$B$8*$B$7)*_xlfn.NORM.DIST(R169, 0, 1, 1) - $B$4*EXP(-Q169*$B$7)*_xlfn.NORM.DIST(S169, 0, 1, 1)) * $B$2</f>
        <v>19475.6220042971</v>
      </c>
      <c r="U169" s="37" t="n">
        <f aca="false">$B$17*O169+$B$18</f>
        <v>-2779.45269774587</v>
      </c>
      <c r="V169" s="37" t="n">
        <f aca="false">T169-$B$13</f>
        <v>-113.266596134825</v>
      </c>
      <c r="W169" s="37" t="n">
        <f aca="false">U169-$B$19</f>
        <v>-2779.45269774587</v>
      </c>
      <c r="X169" s="38" t="n">
        <f aca="false">V169+W169</f>
        <v>-2892.7192938807</v>
      </c>
    </row>
    <row r="170" customFormat="false" ht="13.8" hidden="false" customHeight="false" outlineLevel="0" collapsed="false">
      <c r="I170" s="51" t="n">
        <f aca="false" t="array" ref="I170:K170">TRANSPOSE(MMULT($E$20:$G$22, TRANSPOSE(Random!L169:N169)))</f>
        <v>-1.14308629482995</v>
      </c>
      <c r="J170" s="51" t="n">
        <v>0.669585943524953</v>
      </c>
      <c r="K170" s="51" t="n">
        <v>-0.601373705562155</v>
      </c>
      <c r="L170" s="19" t="n">
        <f aca="false">E$8 + E$9 * _xlfn.T.INV(_xlfn.NORM.DIST(I170, 0, 1, 1),  E$10)</f>
        <v>-0.0150633075079115</v>
      </c>
      <c r="M170" s="19" t="n">
        <f aca="false">F$8 + F$9 * _xlfn.T.INV(_xlfn.NORM.DIST(J170, 0, 1, 1),  F$10)</f>
        <v>0.0108073671642752</v>
      </c>
      <c r="N170" s="19" t="n">
        <f aca="false">G$8 + G$9 * _xlfn.T.INV(_xlfn.NORM.DIST(K170, 0, 1, 1),  G$10)</f>
        <v>-0.000159296089569789</v>
      </c>
      <c r="O170" s="52" t="n">
        <f aca="false">$B$3 * (1 + L170)</f>
        <v>4630.08889773606</v>
      </c>
      <c r="P170" s="53" t="n">
        <f aca="false">$B$6+M170</f>
        <v>0.219807367164275</v>
      </c>
      <c r="Q170" s="53" t="n">
        <f aca="false">$B$5+N170</f>
        <v>0.00144070391043021</v>
      </c>
      <c r="R170" s="10" t="n">
        <f aca="false">(LN(O170/$B$4) + ((Q170 - $B$8) + 0.5*P170^2)*$B$7) / (P170 * SQRT($B$7))</f>
        <v>-0.0835124478813536</v>
      </c>
      <c r="S170" s="10" t="n">
        <f aca="false">R170 - P170*SQRT($B$7)</f>
        <v>-0.193416131463491</v>
      </c>
      <c r="T170" s="36" t="n">
        <f aca="false">($B$3*EXP(-$B$8*$B$7)*_xlfn.NORM.DIST(R170, 0, 1, 1) - $B$4*EXP(-Q170*$B$7)*_xlfn.NORM.DIST(S170, 0, 1, 1)) * $B$2</f>
        <v>20396.5658013223</v>
      </c>
      <c r="U170" s="37" t="n">
        <f aca="false">$B$17*O170+$B$18</f>
        <v>3688.09183956034</v>
      </c>
      <c r="V170" s="37" t="n">
        <f aca="false">T170-$B$13</f>
        <v>807.677200890386</v>
      </c>
      <c r="W170" s="37" t="n">
        <f aca="false">U170-$B$19</f>
        <v>3688.09183956034</v>
      </c>
      <c r="X170" s="38" t="n">
        <f aca="false">V170+W170</f>
        <v>4495.76904045072</v>
      </c>
    </row>
    <row r="171" customFormat="false" ht="13.8" hidden="false" customHeight="false" outlineLevel="0" collapsed="false">
      <c r="I171" s="51" t="n">
        <f aca="false" t="array" ref="I171:K171">TRANSPOSE(MMULT($E$20:$G$22, TRANSPOSE(Random!L170:N170)))</f>
        <v>0.483882183351932</v>
      </c>
      <c r="J171" s="51" t="n">
        <v>-0.269301412071887</v>
      </c>
      <c r="K171" s="51" t="n">
        <v>-0.673081450841224</v>
      </c>
      <c r="L171" s="19" t="n">
        <f aca="false">E$8 + E$9 * _xlfn.T.INV(_xlfn.NORM.DIST(I171, 0, 1, 1),  E$10)</f>
        <v>0.00726347952053474</v>
      </c>
      <c r="M171" s="19" t="n">
        <f aca="false">F$8 + F$9 * _xlfn.T.INV(_xlfn.NORM.DIST(J171, 0, 1, 1),  F$10)</f>
        <v>-0.00408644121895851</v>
      </c>
      <c r="N171" s="19" t="n">
        <f aca="false">G$8 + G$9 * _xlfn.T.INV(_xlfn.NORM.DIST(K171, 0, 1, 1),  G$10)</f>
        <v>-0.000175039064041198</v>
      </c>
      <c r="O171" s="52" t="n">
        <f aca="false">$B$3 * (1 + L171)</f>
        <v>4735.04489087808</v>
      </c>
      <c r="P171" s="53" t="n">
        <f aca="false">$B$6+M171</f>
        <v>0.204913558781041</v>
      </c>
      <c r="Q171" s="53" t="n">
        <f aca="false">$B$5+N171</f>
        <v>0.0014249609359588</v>
      </c>
      <c r="R171" s="10" t="n">
        <f aca="false">(LN(O171/$B$4) + ((Q171 - $B$8) + 0.5*P171^2)*$B$7) / (P171 * SQRT($B$7))</f>
        <v>0.121438167652211</v>
      </c>
      <c r="S171" s="10" t="n">
        <f aca="false">R171 - P171*SQRT($B$7)</f>
        <v>0.0189813882616905</v>
      </c>
      <c r="T171" s="36" t="n">
        <f aca="false">($B$3*EXP(-$B$8*$B$7)*_xlfn.NORM.DIST(R171, 0, 1, 1) - $B$4*EXP(-Q171*$B$7)*_xlfn.NORM.DIST(S171, 0, 1, 1)) * $B$2</f>
        <v>19148.5384464027</v>
      </c>
      <c r="U171" s="37" t="n">
        <f aca="false">$B$17*O171+$B$18</f>
        <v>-1778.3862894937</v>
      </c>
      <c r="V171" s="37" t="n">
        <f aca="false">T171-$B$13</f>
        <v>-440.350154029147</v>
      </c>
      <c r="W171" s="37" t="n">
        <f aca="false">U171-$B$19</f>
        <v>-1778.3862894937</v>
      </c>
      <c r="X171" s="38" t="n">
        <f aca="false">V171+W171</f>
        <v>-2218.73644352285</v>
      </c>
    </row>
    <row r="172" customFormat="false" ht="13.8" hidden="false" customHeight="false" outlineLevel="0" collapsed="false">
      <c r="I172" s="51" t="n">
        <f aca="false" t="array" ref="I172:K172">TRANSPOSE(MMULT($E$20:$G$22, TRANSPOSE(Random!L171:N171)))</f>
        <v>0.966907911998041</v>
      </c>
      <c r="J172" s="51" t="n">
        <v>-0.554247835329404</v>
      </c>
      <c r="K172" s="51" t="n">
        <v>-1.78948704792302</v>
      </c>
      <c r="L172" s="19" t="n">
        <f aca="false">E$8 + E$9 * _xlfn.T.INV(_xlfn.NORM.DIST(I172, 0, 1, 1),  E$10)</f>
        <v>0.0141805841329547</v>
      </c>
      <c r="M172" s="19" t="n">
        <f aca="false">F$8 + F$9 * _xlfn.T.INV(_xlfn.NORM.DIST(J172, 0, 1, 1),  F$10)</f>
        <v>-0.00866466842666849</v>
      </c>
      <c r="N172" s="19" t="n">
        <f aca="false">G$8 + G$9 * _xlfn.T.INV(_xlfn.NORM.DIST(K172, 0, 1, 1),  G$10)</f>
        <v>-0.00049215432191524</v>
      </c>
      <c r="O172" s="52" t="n">
        <f aca="false">$B$3 * (1 + L172)</f>
        <v>4767.56150795061</v>
      </c>
      <c r="P172" s="53" t="n">
        <f aca="false">$B$6+M172</f>
        <v>0.200335331573331</v>
      </c>
      <c r="Q172" s="53" t="n">
        <f aca="false">$B$5+N172</f>
        <v>0.00110784567808476</v>
      </c>
      <c r="R172" s="10" t="n">
        <f aca="false">(LN(O172/$B$4) + ((Q172 - $B$8) + 0.5*P172^2)*$B$7) / (P172 * SQRT($B$7))</f>
        <v>0.189429613625084</v>
      </c>
      <c r="S172" s="10" t="n">
        <f aca="false">R172 - P172*SQRT($B$7)</f>
        <v>0.0892619478384184</v>
      </c>
      <c r="T172" s="36" t="n">
        <f aca="false">($B$3*EXP(-$B$8*$B$7)*_xlfn.NORM.DIST(R172, 0, 1, 1) - $B$4*EXP(-Q172*$B$7)*_xlfn.NORM.DIST(S172, 0, 1, 1)) * $B$2</f>
        <v>18565.2221261307</v>
      </c>
      <c r="U172" s="37" t="n">
        <f aca="false">$B$17*O172+$B$18</f>
        <v>-3471.96633896514</v>
      </c>
      <c r="V172" s="37" t="n">
        <f aca="false">T172-$B$13</f>
        <v>-1023.66647430122</v>
      </c>
      <c r="W172" s="37" t="n">
        <f aca="false">U172-$B$19</f>
        <v>-3471.96633896514</v>
      </c>
      <c r="X172" s="38" t="n">
        <f aca="false">V172+W172</f>
        <v>-4495.63281326636</v>
      </c>
    </row>
    <row r="173" customFormat="false" ht="13.8" hidden="false" customHeight="false" outlineLevel="0" collapsed="false">
      <c r="I173" s="51" t="n">
        <f aca="false" t="array" ref="I173:K173">TRANSPOSE(MMULT($E$20:$G$22, TRANSPOSE(Random!L172:N172)))</f>
        <v>0.321713107833343</v>
      </c>
      <c r="J173" s="51" t="n">
        <v>-0.0859680503061966</v>
      </c>
      <c r="K173" s="51" t="n">
        <v>0.476076862130938</v>
      </c>
      <c r="L173" s="19" t="n">
        <f aca="false">E$8 + E$9 * _xlfn.T.INV(_xlfn.NORM.DIST(I173, 0, 1, 1),  E$10)</f>
        <v>0.00511794114377678</v>
      </c>
      <c r="M173" s="19" t="n">
        <f aca="false">F$8 + F$9 * _xlfn.T.INV(_xlfn.NORM.DIST(J173, 0, 1, 1),  F$10)</f>
        <v>-0.00122631527170539</v>
      </c>
      <c r="N173" s="19" t="n">
        <f aca="false">G$8 + G$9 * _xlfn.T.INV(_xlfn.NORM.DIST(K173, 0, 1, 1),  G$10)</f>
        <v>6.28305892216362E-005</v>
      </c>
      <c r="O173" s="52" t="n">
        <f aca="false">$B$3 * (1 + L173)</f>
        <v>4724.95892952278</v>
      </c>
      <c r="P173" s="53" t="n">
        <f aca="false">$B$6+M173</f>
        <v>0.207773684728295</v>
      </c>
      <c r="Q173" s="53" t="n">
        <f aca="false">$B$5+N173</f>
        <v>0.00166283058922164</v>
      </c>
      <c r="R173" s="10" t="n">
        <f aca="false">(LN(O173/$B$4) + ((Q173 - $B$8) + 0.5*P173^2)*$B$7) / (P173 * SQRT($B$7))</f>
        <v>0.101233557721474</v>
      </c>
      <c r="S173" s="10" t="n">
        <f aca="false">R173 - P173*SQRT($B$7)</f>
        <v>-0.00265328464267299</v>
      </c>
      <c r="T173" s="36" t="n">
        <f aca="false">($B$3*EXP(-$B$8*$B$7)*_xlfn.NORM.DIST(R173, 0, 1, 1) - $B$4*EXP(-Q173*$B$7)*_xlfn.NORM.DIST(S173, 0, 1, 1)) * $B$2</f>
        <v>19454.1171947416</v>
      </c>
      <c r="U173" s="37" t="n">
        <f aca="false">$B$17*O173+$B$18</f>
        <v>-1253.07386560351</v>
      </c>
      <c r="V173" s="37" t="n">
        <f aca="false">T173-$B$13</f>
        <v>-134.771405690342</v>
      </c>
      <c r="W173" s="37" t="n">
        <f aca="false">U173-$B$19</f>
        <v>-1253.07386560351</v>
      </c>
      <c r="X173" s="38" t="n">
        <f aca="false">V173+W173</f>
        <v>-1387.84527129385</v>
      </c>
    </row>
    <row r="174" customFormat="false" ht="13.8" hidden="false" customHeight="false" outlineLevel="0" collapsed="false">
      <c r="I174" s="51" t="n">
        <f aca="false" t="array" ref="I174:K174">TRANSPOSE(MMULT($E$20:$G$22, TRANSPOSE(Random!L173:N173)))</f>
        <v>-0.741508734641578</v>
      </c>
      <c r="J174" s="51" t="n">
        <v>0.357286111191871</v>
      </c>
      <c r="K174" s="51" t="n">
        <v>1.06302211066067</v>
      </c>
      <c r="L174" s="19" t="n">
        <f aca="false">E$8 + E$9 * _xlfn.T.INV(_xlfn.NORM.DIST(I174, 0, 1, 1),  E$10)</f>
        <v>-0.00887887210374668</v>
      </c>
      <c r="M174" s="19" t="n">
        <f aca="false">F$8 + F$9 * _xlfn.T.INV(_xlfn.NORM.DIST(J174, 0, 1, 1),  F$10)</f>
        <v>0.00568949752718988</v>
      </c>
      <c r="N174" s="19" t="n">
        <f aca="false">G$8 + G$9 * _xlfn.T.INV(_xlfn.NORM.DIST(K174, 0, 1, 1),  G$10)</f>
        <v>0.000197653686762019</v>
      </c>
      <c r="O174" s="52" t="n">
        <f aca="false">$B$3 * (1 + L174)</f>
        <v>4659.1613101275</v>
      </c>
      <c r="P174" s="53" t="n">
        <f aca="false">$B$6+M174</f>
        <v>0.21468949752719</v>
      </c>
      <c r="Q174" s="53" t="n">
        <f aca="false">$B$5+N174</f>
        <v>0.00179765368676202</v>
      </c>
      <c r="R174" s="10" t="n">
        <f aca="false">(LN(O174/$B$4) + ((Q174 - $B$8) + 0.5*P174^2)*$B$7) / (P174 * SQRT($B$7))</f>
        <v>-0.0289503049207045</v>
      </c>
      <c r="S174" s="10" t="n">
        <f aca="false">R174 - P174*SQRT($B$7)</f>
        <v>-0.136295053684299</v>
      </c>
      <c r="T174" s="36" t="n">
        <f aca="false">($B$3*EXP(-$B$8*$B$7)*_xlfn.NORM.DIST(R174, 0, 1, 1) - $B$4*EXP(-Q174*$B$7)*_xlfn.NORM.DIST(S174, 0, 1, 1)) * $B$2</f>
        <v>20063.4990757186</v>
      </c>
      <c r="U174" s="37" t="n">
        <f aca="false">$B$17*O174+$B$18</f>
        <v>2173.898111894</v>
      </c>
      <c r="V174" s="37" t="n">
        <f aca="false">T174-$B$13</f>
        <v>474.610475286681</v>
      </c>
      <c r="W174" s="37" t="n">
        <f aca="false">U174-$B$19</f>
        <v>2173.898111894</v>
      </c>
      <c r="X174" s="38" t="n">
        <f aca="false">V174+W174</f>
        <v>2648.50858718068</v>
      </c>
    </row>
    <row r="175" customFormat="false" ht="13.8" hidden="false" customHeight="false" outlineLevel="0" collapsed="false">
      <c r="I175" s="51" t="n">
        <f aca="false" t="array" ref="I175:K175">TRANSPOSE(MMULT($E$20:$G$22, TRANSPOSE(Random!L174:N174)))</f>
        <v>0.266176892945225</v>
      </c>
      <c r="J175" s="51" t="n">
        <v>-0.257690734585888</v>
      </c>
      <c r="K175" s="51" t="n">
        <v>-1.14096722862403</v>
      </c>
      <c r="L175" s="19" t="n">
        <f aca="false">E$8 + E$9 * _xlfn.T.INV(_xlfn.NORM.DIST(I175, 0, 1, 1),  E$10)</f>
        <v>0.00439492373272792</v>
      </c>
      <c r="M175" s="19" t="n">
        <f aca="false">F$8 + F$9 * _xlfn.T.INV(_xlfn.NORM.DIST(J175, 0, 1, 1),  F$10)</f>
        <v>-0.0039039868471622</v>
      </c>
      <c r="N175" s="19" t="n">
        <f aca="false">G$8 + G$9 * _xlfn.T.INV(_xlfn.NORM.DIST(K175, 0, 1, 1),  G$10)</f>
        <v>-0.000287429920628833</v>
      </c>
      <c r="O175" s="52" t="n">
        <f aca="false">$B$3 * (1 + L175)</f>
        <v>4721.56009697518</v>
      </c>
      <c r="P175" s="53" t="n">
        <f aca="false">$B$6+M175</f>
        <v>0.205096013152838</v>
      </c>
      <c r="Q175" s="53" t="n">
        <f aca="false">$B$5+N175</f>
        <v>0.00131257007937117</v>
      </c>
      <c r="R175" s="10" t="n">
        <f aca="false">(LN(O175/$B$4) + ((Q175 - $B$8) + 0.5*P175^2)*$B$7) / (P175 * SQRT($B$7))</f>
        <v>0.0933366130143931</v>
      </c>
      <c r="S175" s="10" t="n">
        <f aca="false">R175 - P175*SQRT($B$7)</f>
        <v>-0.00921139356202583</v>
      </c>
      <c r="T175" s="36" t="n">
        <f aca="false">($B$3*EXP(-$B$8*$B$7)*_xlfn.NORM.DIST(R175, 0, 1, 1) - $B$4*EXP(-Q175*$B$7)*_xlfn.NORM.DIST(S175, 0, 1, 1)) * $B$2</f>
        <v>19189.5548903616</v>
      </c>
      <c r="U175" s="37" t="n">
        <f aca="false">$B$17*O175+$B$18</f>
        <v>-1076.05068446294</v>
      </c>
      <c r="V175" s="37" t="n">
        <f aca="false">T175-$B$13</f>
        <v>-399.333710070321</v>
      </c>
      <c r="W175" s="37" t="n">
        <f aca="false">U175-$B$19</f>
        <v>-1076.05068446294</v>
      </c>
      <c r="X175" s="38" t="n">
        <f aca="false">V175+W175</f>
        <v>-1475.38439453326</v>
      </c>
    </row>
    <row r="176" customFormat="false" ht="13.8" hidden="false" customHeight="false" outlineLevel="0" collapsed="false">
      <c r="I176" s="51" t="n">
        <f aca="false" t="array" ref="I176:K176">TRANSPOSE(MMULT($E$20:$G$22, TRANSPOSE(Random!L175:N175)))</f>
        <v>-2.40273627527971</v>
      </c>
      <c r="J176" s="51" t="n">
        <v>2.32670348044526</v>
      </c>
      <c r="K176" s="51" t="n">
        <v>0.140958559878317</v>
      </c>
      <c r="L176" s="19" t="n">
        <f aca="false">E$8 + E$9 * _xlfn.T.INV(_xlfn.NORM.DIST(I176, 0, 1, 1),  E$10)</f>
        <v>-0.0469772789113745</v>
      </c>
      <c r="M176" s="19" t="n">
        <f aca="false">F$8 + F$9 * _xlfn.T.INV(_xlfn.NORM.DIST(J176, 0, 1, 1),  F$10)</f>
        <v>0.0546784405313805</v>
      </c>
      <c r="N176" s="19" t="n">
        <f aca="false">G$8 + G$9 * _xlfn.T.INV(_xlfn.NORM.DIST(K176, 0, 1, 1),  G$10)</f>
        <v>-6.30549702263193E-006</v>
      </c>
      <c r="O176" s="52" t="n">
        <f aca="false">$B$3 * (1 + L176)</f>
        <v>4480.06450956552</v>
      </c>
      <c r="P176" s="53" t="n">
        <f aca="false">$B$6+M176</f>
        <v>0.26367844053138</v>
      </c>
      <c r="Q176" s="53" t="n">
        <f aca="false">$B$5+N176</f>
        <v>0.00159369450297737</v>
      </c>
      <c r="R176" s="10" t="n">
        <f aca="false">(LN(O176/$B$4) + ((Q176 - $B$8) + 0.5*P176^2)*$B$7) / (P176 * SQRT($B$7))</f>
        <v>-0.299056079524913</v>
      </c>
      <c r="S176" s="10" t="n">
        <f aca="false">R176 - P176*SQRT($B$7)</f>
        <v>-0.430895299790603</v>
      </c>
      <c r="T176" s="36" t="n">
        <f aca="false">($B$3*EXP(-$B$8*$B$7)*_xlfn.NORM.DIST(R176, 0, 1, 1) - $B$4*EXP(-Q176*$B$7)*_xlfn.NORM.DIST(S176, 0, 1, 1)) * $B$2</f>
        <v>23117.0765197293</v>
      </c>
      <c r="U176" s="37" t="n">
        <f aca="false">$B$17*O176+$B$18</f>
        <v>11501.8908633972</v>
      </c>
      <c r="V176" s="37" t="n">
        <f aca="false">T176-$B$13</f>
        <v>3528.18791929742</v>
      </c>
      <c r="W176" s="37" t="n">
        <f aca="false">U176-$B$19</f>
        <v>11501.8908633972</v>
      </c>
      <c r="X176" s="38" t="n">
        <f aca="false">V176+W176</f>
        <v>15030.0787826946</v>
      </c>
    </row>
    <row r="177" customFormat="false" ht="13.8" hidden="false" customHeight="false" outlineLevel="0" collapsed="false">
      <c r="I177" s="51" t="n">
        <f aca="false" t="array" ref="I177:K177">TRANSPOSE(MMULT($E$20:$G$22, TRANSPOSE(Random!L176:N176)))</f>
        <v>0.690418825216223</v>
      </c>
      <c r="J177" s="51" t="n">
        <v>-0.913167995153332</v>
      </c>
      <c r="K177" s="51" t="n">
        <v>0.751626679999334</v>
      </c>
      <c r="L177" s="19" t="n">
        <f aca="false">E$8 + E$9 * _xlfn.T.INV(_xlfn.NORM.DIST(I177, 0, 1, 1),  E$10)</f>
        <v>0.010101778215834</v>
      </c>
      <c r="M177" s="19" t="n">
        <f aca="false">F$8 + F$9 * _xlfn.T.INV(_xlfn.NORM.DIST(J177, 0, 1, 1),  F$10)</f>
        <v>-0.0148931492175185</v>
      </c>
      <c r="N177" s="19" t="n">
        <f aca="false">G$8 + G$9 * _xlfn.T.INV(_xlfn.NORM.DIST(K177, 0, 1, 1),  G$10)</f>
        <v>0.00012304625126648</v>
      </c>
      <c r="O177" s="52" t="n">
        <f aca="false">$B$3 * (1 + L177)</f>
        <v>4748.38744921481</v>
      </c>
      <c r="P177" s="53" t="n">
        <f aca="false">$B$6+M177</f>
        <v>0.194106850782482</v>
      </c>
      <c r="Q177" s="53" t="n">
        <f aca="false">$B$5+N177</f>
        <v>0.00172304625126648</v>
      </c>
      <c r="R177" s="10" t="n">
        <f aca="false">(LN(O177/$B$4) + ((Q177 - $B$8) + 0.5*P177^2)*$B$7) / (P177 * SQRT($B$7))</f>
        <v>0.152406177114963</v>
      </c>
      <c r="S177" s="10" t="n">
        <f aca="false">R177 - P177*SQRT($B$7)</f>
        <v>0.0553527517237225</v>
      </c>
      <c r="T177" s="36" t="n">
        <f aca="false">($B$3*EXP(-$B$8*$B$7)*_xlfn.NORM.DIST(R177, 0, 1, 1) - $B$4*EXP(-Q177*$B$7)*_xlfn.NORM.DIST(S177, 0, 1, 1)) * $B$2</f>
        <v>18103.8640669934</v>
      </c>
      <c r="U177" s="37" t="n">
        <f aca="false">$B$17*O177+$B$18</f>
        <v>-2473.31376480887</v>
      </c>
      <c r="V177" s="37" t="n">
        <f aca="false">T177-$B$13</f>
        <v>-1485.02453343849</v>
      </c>
      <c r="W177" s="37" t="n">
        <f aca="false">U177-$B$19</f>
        <v>-2473.31376480887</v>
      </c>
      <c r="X177" s="38" t="n">
        <f aca="false">V177+W177</f>
        <v>-3958.33829824736</v>
      </c>
    </row>
    <row r="178" customFormat="false" ht="13.8" hidden="false" customHeight="false" outlineLevel="0" collapsed="false">
      <c r="I178" s="51" t="n">
        <f aca="false" t="array" ref="I178:K178">TRANSPOSE(MMULT($E$20:$G$22, TRANSPOSE(Random!L177:N177)))</f>
        <v>1.17553509594123</v>
      </c>
      <c r="J178" s="51" t="n">
        <v>-0.477540819081986</v>
      </c>
      <c r="K178" s="51" t="n">
        <v>1.60065923028696</v>
      </c>
      <c r="L178" s="19" t="n">
        <f aca="false">E$8 + E$9 * _xlfn.T.INV(_xlfn.NORM.DIST(I178, 0, 1, 1),  E$10)</f>
        <v>0.0175584493847238</v>
      </c>
      <c r="M178" s="19" t="n">
        <f aca="false">F$8 + F$9 * _xlfn.T.INV(_xlfn.NORM.DIST(J178, 0, 1, 1),  F$10)</f>
        <v>-0.00740913418001366</v>
      </c>
      <c r="N178" s="19" t="n">
        <f aca="false">G$8 + G$9 * _xlfn.T.INV(_xlfn.NORM.DIST(K178, 0, 1, 1),  G$10)</f>
        <v>0.000354561430093677</v>
      </c>
      <c r="O178" s="52" t="n">
        <f aca="false">$B$3 * (1 + L178)</f>
        <v>4783.44051471265</v>
      </c>
      <c r="P178" s="53" t="n">
        <f aca="false">$B$6+M178</f>
        <v>0.201590865819986</v>
      </c>
      <c r="Q178" s="53" t="n">
        <f aca="false">$B$5+N178</f>
        <v>0.00195456143009368</v>
      </c>
      <c r="R178" s="10" t="n">
        <f aca="false">(LN(O178/$B$4) + ((Q178 - $B$8) + 0.5*P178^2)*$B$7) / (P178 * SQRT($B$7))</f>
        <v>0.223964322103286</v>
      </c>
      <c r="S178" s="10" t="n">
        <f aca="false">R178 - P178*SQRT($B$7)</f>
        <v>0.123168889193292</v>
      </c>
      <c r="T178" s="36" t="n">
        <f aca="false">($B$3*EXP(-$B$8*$B$7)*_xlfn.NORM.DIST(R178, 0, 1, 1) - $B$4*EXP(-Q178*$B$7)*_xlfn.NORM.DIST(S178, 0, 1, 1)) * $B$2</f>
        <v>18635.6887980677</v>
      </c>
      <c r="U178" s="37" t="n">
        <f aca="false">$B$17*O178+$B$18</f>
        <v>-4299.00099012928</v>
      </c>
      <c r="V178" s="37" t="n">
        <f aca="false">T178-$B$13</f>
        <v>-953.199802364223</v>
      </c>
      <c r="W178" s="37" t="n">
        <f aca="false">U178-$B$19</f>
        <v>-4299.00099012928</v>
      </c>
      <c r="X178" s="38" t="n">
        <f aca="false">V178+W178</f>
        <v>-5252.2007924935</v>
      </c>
    </row>
    <row r="179" customFormat="false" ht="13.8" hidden="false" customHeight="false" outlineLevel="0" collapsed="false">
      <c r="I179" s="51" t="n">
        <f aca="false" t="array" ref="I179:K179">TRANSPOSE(MMULT($E$20:$G$22, TRANSPOSE(Random!L178:N178)))</f>
        <v>0.141029632291089</v>
      </c>
      <c r="J179" s="51" t="n">
        <v>-0.297834564540166</v>
      </c>
      <c r="K179" s="51" t="n">
        <v>-0.279846770042592</v>
      </c>
      <c r="L179" s="19" t="n">
        <f aca="false">E$8 + E$9 * _xlfn.T.INV(_xlfn.NORM.DIST(I179, 0, 1, 1),  E$10)</f>
        <v>0.00278039012175846</v>
      </c>
      <c r="M179" s="19" t="n">
        <f aca="false">F$8 + F$9 * _xlfn.T.INV(_xlfn.NORM.DIST(J179, 0, 1, 1),  F$10)</f>
        <v>-0.00453584727627702</v>
      </c>
      <c r="N179" s="19" t="n">
        <f aca="false">G$8 + G$9 * _xlfn.T.INV(_xlfn.NORM.DIST(K179, 0, 1, 1),  G$10)</f>
        <v>-9.15999477018939E-005</v>
      </c>
      <c r="O179" s="52" t="n">
        <f aca="false">$B$3 * (1 + L179)</f>
        <v>4713.97033592337</v>
      </c>
      <c r="P179" s="53" t="n">
        <f aca="false">$B$6+M179</f>
        <v>0.204464152723723</v>
      </c>
      <c r="Q179" s="53" t="n">
        <f aca="false">$B$5+N179</f>
        <v>0.00150840005229811</v>
      </c>
      <c r="R179" s="10" t="n">
        <f aca="false">(LN(O179/$B$4) + ((Q179 - $B$8) + 0.5*P179^2)*$B$7) / (P179 * SQRT($B$7))</f>
        <v>0.0780511460058991</v>
      </c>
      <c r="S179" s="10" t="n">
        <f aca="false">R179 - P179*SQRT($B$7)</f>
        <v>-0.0241809303559624</v>
      </c>
      <c r="T179" s="36" t="n">
        <f aca="false">($B$3*EXP(-$B$8*$B$7)*_xlfn.NORM.DIST(R179, 0, 1, 1) - $B$4*EXP(-Q179*$B$7)*_xlfn.NORM.DIST(S179, 0, 1, 1)) * $B$2</f>
        <v>19151.9094396873</v>
      </c>
      <c r="U179" s="37" t="n">
        <f aca="false">$B$17*O179+$B$18</f>
        <v>-680.74917234914</v>
      </c>
      <c r="V179" s="37" t="n">
        <f aca="false">T179-$B$13</f>
        <v>-436.979160744566</v>
      </c>
      <c r="W179" s="37" t="n">
        <f aca="false">U179-$B$19</f>
        <v>-680.74917234914</v>
      </c>
      <c r="X179" s="38" t="n">
        <f aca="false">V179+W179</f>
        <v>-1117.72833309371</v>
      </c>
    </row>
    <row r="180" customFormat="false" ht="13.8" hidden="false" customHeight="false" outlineLevel="0" collapsed="false">
      <c r="I180" s="51" t="n">
        <f aca="false" t="array" ref="I180:K180">TRANSPOSE(MMULT($E$20:$G$22, TRANSPOSE(Random!L179:N179)))</f>
        <v>-0.0915582333050054</v>
      </c>
      <c r="J180" s="51" t="n">
        <v>0.567703035496771</v>
      </c>
      <c r="K180" s="51" t="n">
        <v>0.527269098388834</v>
      </c>
      <c r="L180" s="19" t="n">
        <f aca="false">E$8 + E$9 * _xlfn.T.INV(_xlfn.NORM.DIST(I180, 0, 1, 1),  E$10)</f>
        <v>-0.000196915657652412</v>
      </c>
      <c r="M180" s="19" t="n">
        <f aca="false">F$8 + F$9 * _xlfn.T.INV(_xlfn.NORM.DIST(J180, 0, 1, 1),  F$10)</f>
        <v>0.00909909200526846</v>
      </c>
      <c r="N180" s="19" t="n">
        <f aca="false">G$8 + G$9 * _xlfn.T.INV(_xlfn.NORM.DIST(K180, 0, 1, 1),  G$10)</f>
        <v>7.37173802008924E-005</v>
      </c>
      <c r="O180" s="52" t="n">
        <f aca="false">$B$3 * (1 + L180)</f>
        <v>4699.97431918494</v>
      </c>
      <c r="P180" s="53" t="n">
        <f aca="false">$B$6+M180</f>
        <v>0.218099092005268</v>
      </c>
      <c r="Q180" s="53" t="n">
        <f aca="false">$B$5+N180</f>
        <v>0.00167371738020089</v>
      </c>
      <c r="R180" s="10" t="n">
        <f aca="false">(LN(O180/$B$4) + ((Q180 - $B$8) + 0.5*P180^2)*$B$7) / (P180 * SQRT($B$7))</f>
        <v>0.0528878500650988</v>
      </c>
      <c r="S180" s="10" t="n">
        <f aca="false">R180 - P180*SQRT($B$7)</f>
        <v>-0.0561616959375354</v>
      </c>
      <c r="T180" s="36" t="n">
        <f aca="false">($B$3*EXP(-$B$8*$B$7)*_xlfn.NORM.DIST(R180, 0, 1, 1) - $B$4*EXP(-Q180*$B$7)*_xlfn.NORM.DIST(S180, 0, 1, 1)) * $B$2</f>
        <v>20444.9999741165</v>
      </c>
      <c r="U180" s="37" t="n">
        <f aca="false">$B$17*O180+$B$18</f>
        <v>48.2127201936382</v>
      </c>
      <c r="V180" s="37" t="n">
        <f aca="false">T180-$B$13</f>
        <v>856.111373684646</v>
      </c>
      <c r="W180" s="37" t="n">
        <f aca="false">U180-$B$19</f>
        <v>48.2127201936382</v>
      </c>
      <c r="X180" s="38" t="n">
        <f aca="false">V180+W180</f>
        <v>904.324093878284</v>
      </c>
    </row>
    <row r="181" customFormat="false" ht="13.8" hidden="false" customHeight="false" outlineLevel="0" collapsed="false">
      <c r="I181" s="51" t="n">
        <f aca="false" t="array" ref="I181:K181">TRANSPOSE(MMULT($E$20:$G$22, TRANSPOSE(Random!L180:N180)))</f>
        <v>-0.129432537603512</v>
      </c>
      <c r="J181" s="51" t="n">
        <v>0.938764813511783</v>
      </c>
      <c r="K181" s="51" t="n">
        <v>1.30441500973585</v>
      </c>
      <c r="L181" s="19" t="n">
        <f aca="false">E$8 + E$9 * _xlfn.T.INV(_xlfn.NORM.DIST(I181, 0, 1, 1),  E$10)</f>
        <v>-0.000682461148515502</v>
      </c>
      <c r="M181" s="19" t="n">
        <f aca="false">F$8 + F$9 * _xlfn.T.INV(_xlfn.NORM.DIST(J181, 0, 1, 1),  F$10)</f>
        <v>0.0155780060559586</v>
      </c>
      <c r="N181" s="19" t="n">
        <f aca="false">G$8 + G$9 * _xlfn.T.INV(_xlfn.NORM.DIST(K181, 0, 1, 1),  G$10)</f>
        <v>0.000262621229496788</v>
      </c>
      <c r="O181" s="52" t="n">
        <f aca="false">$B$3 * (1 + L181)</f>
        <v>4697.69181838694</v>
      </c>
      <c r="P181" s="53" t="n">
        <f aca="false">$B$6+M181</f>
        <v>0.224578006055959</v>
      </c>
      <c r="Q181" s="53" t="n">
        <f aca="false">$B$5+N181</f>
        <v>0.00186262122949679</v>
      </c>
      <c r="R181" s="10" t="n">
        <f aca="false">(LN(O181/$B$4) + ((Q181 - $B$8) + 0.5*P181^2)*$B$7) / (P181 * SQRT($B$7))</f>
        <v>0.0506494057600068</v>
      </c>
      <c r="S181" s="10" t="n">
        <f aca="false">R181 - P181*SQRT($B$7)</f>
        <v>-0.0616395972679725</v>
      </c>
      <c r="T181" s="36" t="n">
        <f aca="false">($B$3*EXP(-$B$8*$B$7)*_xlfn.NORM.DIST(R181, 0, 1, 1) - $B$4*EXP(-Q181*$B$7)*_xlfn.NORM.DIST(S181, 0, 1, 1)) * $B$2</f>
        <v>21061.8395557401</v>
      </c>
      <c r="U181" s="37" t="n">
        <f aca="false">$B$17*O181+$B$18</f>
        <v>167.093408359011</v>
      </c>
      <c r="V181" s="37" t="n">
        <f aca="false">T181-$B$13</f>
        <v>1472.95095530817</v>
      </c>
      <c r="W181" s="37" t="n">
        <f aca="false">U181-$B$19</f>
        <v>167.093408359011</v>
      </c>
      <c r="X181" s="38" t="n">
        <f aca="false">V181+W181</f>
        <v>1640.04436366718</v>
      </c>
    </row>
    <row r="182" customFormat="false" ht="13.8" hidden="false" customHeight="false" outlineLevel="0" collapsed="false">
      <c r="I182" s="51" t="n">
        <f aca="false" t="array" ref="I182:K182">TRANSPOSE(MMULT($E$20:$G$22, TRANSPOSE(Random!L181:N181)))</f>
        <v>0.622277367718834</v>
      </c>
      <c r="J182" s="51" t="n">
        <v>-0.573998804800957</v>
      </c>
      <c r="K182" s="51" t="n">
        <v>-0.653508796240681</v>
      </c>
      <c r="L182" s="19" t="n">
        <f aca="false">E$8 + E$9 * _xlfn.T.INV(_xlfn.NORM.DIST(I182, 0, 1, 1),  E$10)</f>
        <v>0.00914933899248887</v>
      </c>
      <c r="M182" s="19" t="n">
        <f aca="false">F$8 + F$9 * _xlfn.T.INV(_xlfn.NORM.DIST(J182, 0, 1, 1),  F$10)</f>
        <v>-0.00899140484544965</v>
      </c>
      <c r="N182" s="19" t="n">
        <f aca="false">G$8 + G$9 * _xlfn.T.INV(_xlfn.NORM.DIST(K182, 0, 1, 1),  G$10)</f>
        <v>-0.000170712387291059</v>
      </c>
      <c r="O182" s="52" t="n">
        <f aca="false">$B$3 * (1 + L182)</f>
        <v>4743.91012766979</v>
      </c>
      <c r="P182" s="53" t="n">
        <f aca="false">$B$6+M182</f>
        <v>0.20000859515455</v>
      </c>
      <c r="Q182" s="53" t="n">
        <f aca="false">$B$5+N182</f>
        <v>0.00142928761270894</v>
      </c>
      <c r="R182" s="10" t="n">
        <f aca="false">(LN(O182/$B$4) + ((Q182 - $B$8) + 0.5*P182^2)*$B$7) / (P182 * SQRT($B$7))</f>
        <v>0.140648845705009</v>
      </c>
      <c r="S182" s="10" t="n">
        <f aca="false">R182 - P182*SQRT($B$7)</f>
        <v>0.040644548127734</v>
      </c>
      <c r="T182" s="36" t="n">
        <f aca="false">($B$3*EXP(-$B$8*$B$7)*_xlfn.NORM.DIST(R182, 0, 1, 1) - $B$4*EXP(-Q182*$B$7)*_xlfn.NORM.DIST(S182, 0, 1, 1)) * $B$2</f>
        <v>18659.7167473365</v>
      </c>
      <c r="U182" s="37" t="n">
        <f aca="false">$B$17*O182+$B$18</f>
        <v>-2240.11907463527</v>
      </c>
      <c r="V182" s="37" t="n">
        <f aca="false">T182-$B$13</f>
        <v>-929.171853095431</v>
      </c>
      <c r="W182" s="37" t="n">
        <f aca="false">U182-$B$19</f>
        <v>-2240.11907463527</v>
      </c>
      <c r="X182" s="38" t="n">
        <f aca="false">V182+W182</f>
        <v>-3169.2909277307</v>
      </c>
    </row>
    <row r="183" customFormat="false" ht="13.8" hidden="false" customHeight="false" outlineLevel="0" collapsed="false">
      <c r="I183" s="51" t="n">
        <f aca="false" t="array" ref="I183:K183">TRANSPOSE(MMULT($E$20:$G$22, TRANSPOSE(Random!L182:N182)))</f>
        <v>1.97282125359334</v>
      </c>
      <c r="J183" s="51" t="n">
        <v>-2.60545303190491</v>
      </c>
      <c r="K183" s="51" t="n">
        <v>1.24148711844028</v>
      </c>
      <c r="L183" s="19" t="n">
        <f aca="false">E$8 + E$9 * _xlfn.T.INV(_xlfn.NORM.DIST(I183, 0, 1, 1),  E$10)</f>
        <v>0.0347015724505345</v>
      </c>
      <c r="M183" s="19" t="n">
        <f aca="false">F$8 + F$9 * _xlfn.T.INV(_xlfn.NORM.DIST(J183, 0, 1, 1),  F$10)</f>
        <v>-0.0686104983749489</v>
      </c>
      <c r="N183" s="19" t="n">
        <f aca="false">G$8 + G$9 * _xlfn.T.INV(_xlfn.NORM.DIST(K183, 0, 1, 1),  G$10)</f>
        <v>0.000244947720466516</v>
      </c>
      <c r="O183" s="52" t="n">
        <f aca="false">$B$3 * (1 + L183)</f>
        <v>4864.02862193272</v>
      </c>
      <c r="P183" s="53" t="n">
        <f aca="false">$B$6+M183</f>
        <v>0.140389501625051</v>
      </c>
      <c r="Q183" s="53" t="n">
        <f aca="false">$B$5+N183</f>
        <v>0.00184494772046652</v>
      </c>
      <c r="R183" s="10" t="n">
        <f aca="false">(LN(O183/$B$4) + ((Q183 - $B$8) + 0.5*P183^2)*$B$7) / (P183 * SQRT($B$7))</f>
        <v>0.521946974251307</v>
      </c>
      <c r="S183" s="10" t="n">
        <f aca="false">R183 - P183*SQRT($B$7)</f>
        <v>0.451752223438782</v>
      </c>
      <c r="T183" s="36" t="n">
        <f aca="false">($B$3*EXP(-$B$8*$B$7)*_xlfn.NORM.DIST(R183, 0, 1, 1) - $B$4*EXP(-Q183*$B$7)*_xlfn.NORM.DIST(S183, 0, 1, 1)) * $B$2</f>
        <v>11710.604620406</v>
      </c>
      <c r="U183" s="37" t="n">
        <f aca="false">$B$17*O183+$B$18</f>
        <v>-8496.31371513257</v>
      </c>
      <c r="V183" s="37" t="n">
        <f aca="false">T183-$B$13</f>
        <v>-7878.28398002584</v>
      </c>
      <c r="W183" s="37" t="n">
        <f aca="false">U183-$B$19</f>
        <v>-8496.31371513257</v>
      </c>
      <c r="X183" s="38" t="n">
        <f aca="false">V183+W183</f>
        <v>-16374.5976951584</v>
      </c>
    </row>
    <row r="184" customFormat="false" ht="13.8" hidden="false" customHeight="false" outlineLevel="0" collapsed="false">
      <c r="I184" s="51" t="n">
        <f aca="false" t="array" ref="I184:K184">TRANSPOSE(MMULT($E$20:$G$22, TRANSPOSE(Random!L183:N183)))</f>
        <v>1.55414969820939</v>
      </c>
      <c r="J184" s="51" t="n">
        <v>-1.8620851180227</v>
      </c>
      <c r="K184" s="51" t="n">
        <v>-0.305159613634202</v>
      </c>
      <c r="L184" s="19" t="n">
        <f aca="false">E$8 + E$9 * _xlfn.T.INV(_xlfn.NORM.DIST(I184, 0, 1, 1),  E$10)</f>
        <v>0.0246553080532983</v>
      </c>
      <c r="M184" s="19" t="n">
        <f aca="false">F$8 + F$9 * _xlfn.T.INV(_xlfn.NORM.DIST(J184, 0, 1, 1),  F$10)</f>
        <v>-0.0371785940601927</v>
      </c>
      <c r="N184" s="19" t="n">
        <f aca="false">G$8 + G$9 * _xlfn.T.INV(_xlfn.NORM.DIST(K184, 0, 1, 1),  G$10)</f>
        <v>-9.68013010579364E-005</v>
      </c>
      <c r="O184" s="52" t="n">
        <f aca="false">$B$3 * (1 + L184)</f>
        <v>4816.80213762775</v>
      </c>
      <c r="P184" s="53" t="n">
        <f aca="false">$B$6+M184</f>
        <v>0.171821405939807</v>
      </c>
      <c r="Q184" s="53" t="n">
        <f aca="false">$B$5+N184</f>
        <v>0.00150319869894206</v>
      </c>
      <c r="R184" s="10" t="n">
        <f aca="false">(LN(O184/$B$4) + ((Q184 - $B$8) + 0.5*P184^2)*$B$7) / (P184 * SQRT($B$7))</f>
        <v>0.32618049156044</v>
      </c>
      <c r="S184" s="10" t="n">
        <f aca="false">R184 - P184*SQRT($B$7)</f>
        <v>0.240269788590537</v>
      </c>
      <c r="T184" s="36" t="n">
        <f aca="false">($B$3*EXP(-$B$8*$B$7)*_xlfn.NORM.DIST(R184, 0, 1, 1) - $B$4*EXP(-Q184*$B$7)*_xlfn.NORM.DIST(S184, 0, 1, 1)) * $B$2</f>
        <v>15467.0229475796</v>
      </c>
      <c r="U184" s="37" t="n">
        <f aca="false">$B$17*O184+$B$18</f>
        <v>-6036.5919228202</v>
      </c>
      <c r="V184" s="37" t="n">
        <f aca="false">T184-$B$13</f>
        <v>-4121.86565285233</v>
      </c>
      <c r="W184" s="37" t="n">
        <f aca="false">U184-$B$19</f>
        <v>-6036.5919228202</v>
      </c>
      <c r="X184" s="38" t="n">
        <f aca="false">V184+W184</f>
        <v>-10158.4575756725</v>
      </c>
    </row>
    <row r="185" customFormat="false" ht="13.8" hidden="false" customHeight="false" outlineLevel="0" collapsed="false">
      <c r="I185" s="51" t="n">
        <f aca="false" t="array" ref="I185:K185">TRANSPOSE(MMULT($E$20:$G$22, TRANSPOSE(Random!L184:N184)))</f>
        <v>0.667393044204149</v>
      </c>
      <c r="J185" s="51" t="n">
        <v>-1.2128109057976</v>
      </c>
      <c r="K185" s="51" t="n">
        <v>-0.830207404777862</v>
      </c>
      <c r="L185" s="19" t="n">
        <f aca="false">E$8 + E$9 * _xlfn.T.INV(_xlfn.NORM.DIST(I185, 0, 1, 1),  E$10)</f>
        <v>0.00977796780566019</v>
      </c>
      <c r="M185" s="19" t="n">
        <f aca="false">F$8 + F$9 * _xlfn.T.INV(_xlfn.NORM.DIST(J185, 0, 1, 1),  F$10)</f>
        <v>-0.0207556185754819</v>
      </c>
      <c r="N185" s="19" t="n">
        <f aca="false">G$8 + G$9 * _xlfn.T.INV(_xlfn.NORM.DIST(K185, 0, 1, 1),  G$10)</f>
        <v>-0.000210692700480835</v>
      </c>
      <c r="O185" s="52" t="n">
        <f aca="false">$B$3 * (1 + L185)</f>
        <v>4746.86524885763</v>
      </c>
      <c r="P185" s="53" t="n">
        <f aca="false">$B$6+M185</f>
        <v>0.188244381424518</v>
      </c>
      <c r="Q185" s="53" t="n">
        <f aca="false">$B$5+N185</f>
        <v>0.00138930729951916</v>
      </c>
      <c r="R185" s="10" t="n">
        <f aca="false">(LN(O185/$B$4) + ((Q185 - $B$8) + 0.5*P185^2)*$B$7) / (P185 * SQRT($B$7))</f>
        <v>0.14988275284228</v>
      </c>
      <c r="S185" s="10" t="n">
        <f aca="false">R185 - P185*SQRT($B$7)</f>
        <v>0.0557605621300211</v>
      </c>
      <c r="T185" s="36" t="n">
        <f aca="false">($B$3*EXP(-$B$8*$B$7)*_xlfn.NORM.DIST(R185, 0, 1, 1) - $B$4*EXP(-Q185*$B$7)*_xlfn.NORM.DIST(S185, 0, 1, 1)) * $B$2</f>
        <v>17539.1558664057</v>
      </c>
      <c r="U185" s="37" t="n">
        <f aca="false">$B$17*O185+$B$18</f>
        <v>-2394.03220392327</v>
      </c>
      <c r="V185" s="37" t="n">
        <f aca="false">T185-$B$13</f>
        <v>-2049.7327340262</v>
      </c>
      <c r="W185" s="37" t="n">
        <f aca="false">U185-$B$19</f>
        <v>-2394.03220392327</v>
      </c>
      <c r="X185" s="38" t="n">
        <f aca="false">V185+W185</f>
        <v>-4443.76493794947</v>
      </c>
    </row>
    <row r="186" customFormat="false" ht="13.8" hidden="false" customHeight="false" outlineLevel="0" collapsed="false">
      <c r="I186" s="51" t="n">
        <f aca="false" t="array" ref="I186:K186">TRANSPOSE(MMULT($E$20:$G$22, TRANSPOSE(Random!L185:N185)))</f>
        <v>-0.45907368057354</v>
      </c>
      <c r="J186" s="51" t="n">
        <v>1.17169166514306</v>
      </c>
      <c r="K186" s="51" t="n">
        <v>0.377537071698673</v>
      </c>
      <c r="L186" s="19" t="n">
        <f aca="false">E$8 + E$9 * _xlfn.T.INV(_xlfn.NORM.DIST(I186, 0, 1, 1),  E$10)</f>
        <v>-0.00498224659504677</v>
      </c>
      <c r="M186" s="19" t="n">
        <f aca="false">F$8 + F$9 * _xlfn.T.INV(_xlfn.NORM.DIST(J186, 0, 1, 1),  F$10)</f>
        <v>0.0201161995413196</v>
      </c>
      <c r="N186" s="19" t="n">
        <f aca="false">G$8 + G$9 * _xlfn.T.INV(_xlfn.NORM.DIST(K186, 0, 1, 1),  G$10)</f>
        <v>4.21704322176686E-005</v>
      </c>
      <c r="O186" s="52" t="n">
        <f aca="false">$B$3 * (1 + L186)</f>
        <v>4677.47895698134</v>
      </c>
      <c r="P186" s="53" t="n">
        <f aca="false">$B$6+M186</f>
        <v>0.22911619954132</v>
      </c>
      <c r="Q186" s="53" t="n">
        <f aca="false">$B$5+N186</f>
        <v>0.00164217043221767</v>
      </c>
      <c r="R186" s="10" t="n">
        <f aca="false">(LN(O186/$B$4) + ((Q186 - $B$8) + 0.5*P186^2)*$B$7) / (P186 * SQRT($B$7))</f>
        <v>0.0137713732862764</v>
      </c>
      <c r="S186" s="10" t="n">
        <f aca="false">R186 - P186*SQRT($B$7)</f>
        <v>-0.100786726484383</v>
      </c>
      <c r="T186" s="36" t="n">
        <f aca="false">($B$3*EXP(-$B$8*$B$7)*_xlfn.NORM.DIST(R186, 0, 1, 1) - $B$4*EXP(-Q186*$B$7)*_xlfn.NORM.DIST(S186, 0, 1, 1)) * $B$2</f>
        <v>21454.3319989936</v>
      </c>
      <c r="U186" s="37" t="n">
        <f aca="false">$B$17*O186+$B$18</f>
        <v>1219.85048769787</v>
      </c>
      <c r="V186" s="37" t="n">
        <f aca="false">T186-$B$13</f>
        <v>1865.44339856169</v>
      </c>
      <c r="W186" s="37" t="n">
        <f aca="false">U186-$B$19</f>
        <v>1219.85048769787</v>
      </c>
      <c r="X186" s="38" t="n">
        <f aca="false">V186+W186</f>
        <v>3085.29388625955</v>
      </c>
    </row>
    <row r="187" customFormat="false" ht="13.8" hidden="false" customHeight="false" outlineLevel="0" collapsed="false">
      <c r="I187" s="51" t="n">
        <f aca="false" t="array" ref="I187:K187">TRANSPOSE(MMULT($E$20:$G$22, TRANSPOSE(Random!L186:N186)))</f>
        <v>0.348260670734202</v>
      </c>
      <c r="J187" s="51" t="n">
        <v>0.659310542343969</v>
      </c>
      <c r="K187" s="51" t="n">
        <v>0.655387131575012</v>
      </c>
      <c r="L187" s="19" t="n">
        <f aca="false">E$8 + E$9 * _xlfn.T.INV(_xlfn.NORM.DIST(I187, 0, 1, 1),  E$10)</f>
        <v>0.00546539585978555</v>
      </c>
      <c r="M187" s="19" t="n">
        <f aca="false">F$8 + F$9 * _xlfn.T.INV(_xlfn.NORM.DIST(J187, 0, 1, 1),  F$10)</f>
        <v>0.0106330208577218</v>
      </c>
      <c r="N187" s="19" t="n">
        <f aca="false">G$8 + G$9 * _xlfn.T.INV(_xlfn.NORM.DIST(K187, 0, 1, 1),  G$10)</f>
        <v>0.000101526610749131</v>
      </c>
      <c r="O187" s="52" t="n">
        <f aca="false">$B$3 * (1 + L187)</f>
        <v>4726.59227939726</v>
      </c>
      <c r="P187" s="53" t="n">
        <f aca="false">$B$6+M187</f>
        <v>0.219633020857722</v>
      </c>
      <c r="Q187" s="53" t="n">
        <f aca="false">$B$5+N187</f>
        <v>0.00170152661074913</v>
      </c>
      <c r="R187" s="10" t="n">
        <f aca="false">(LN(O187/$B$4) + ((Q187 - $B$8) + 0.5*P187^2)*$B$7) / (P187 * SQRT($B$7))</f>
        <v>0.104772309455223</v>
      </c>
      <c r="S187" s="10" t="n">
        <f aca="false">R187 - P187*SQRT($B$7)</f>
        <v>-0.00504420097363822</v>
      </c>
      <c r="T187" s="36" t="n">
        <f aca="false">($B$3*EXP(-$B$8*$B$7)*_xlfn.NORM.DIST(R187, 0, 1, 1) - $B$4*EXP(-Q187*$B$7)*_xlfn.NORM.DIST(S187, 0, 1, 1)) * $B$2</f>
        <v>20564.9024789331</v>
      </c>
      <c r="U187" s="37" t="n">
        <f aca="false">$B$17*O187+$B$18</f>
        <v>-1338.14448519057</v>
      </c>
      <c r="V187" s="37" t="n">
        <f aca="false">T187-$B$13</f>
        <v>976.013878501224</v>
      </c>
      <c r="W187" s="37" t="n">
        <f aca="false">U187-$B$19</f>
        <v>-1338.14448519057</v>
      </c>
      <c r="X187" s="38" t="n">
        <f aca="false">V187+W187</f>
        <v>-362.130606689345</v>
      </c>
    </row>
    <row r="188" customFormat="false" ht="13.8" hidden="false" customHeight="false" outlineLevel="0" collapsed="false">
      <c r="I188" s="51" t="n">
        <f aca="false" t="array" ref="I188:K188">TRANSPOSE(MMULT($E$20:$G$22, TRANSPOSE(Random!L187:N187)))</f>
        <v>-0.213735991661119</v>
      </c>
      <c r="J188" s="51" t="n">
        <v>0.383906559486276</v>
      </c>
      <c r="K188" s="51" t="n">
        <v>-0.496841804506289</v>
      </c>
      <c r="L188" s="19" t="n">
        <f aca="false">E$8 + E$9 * _xlfn.T.INV(_xlfn.NORM.DIST(I188, 0, 1, 1),  E$10)</f>
        <v>-0.00176719896509341</v>
      </c>
      <c r="M188" s="19" t="n">
        <f aca="false">F$8 + F$9 * _xlfn.T.INV(_xlfn.NORM.DIST(J188, 0, 1, 1),  F$10)</f>
        <v>0.00611374409057025</v>
      </c>
      <c r="N188" s="19" t="n">
        <f aca="false">G$8 + G$9 * _xlfn.T.INV(_xlfn.NORM.DIST(K188, 0, 1, 1),  G$10)</f>
        <v>-0.0001368327117616</v>
      </c>
      <c r="O188" s="52" t="n">
        <f aca="false">$B$3 * (1 + L188)</f>
        <v>4692.59257438499</v>
      </c>
      <c r="P188" s="53" t="n">
        <f aca="false">$B$6+M188</f>
        <v>0.21511374409057</v>
      </c>
      <c r="Q188" s="53" t="n">
        <f aca="false">$B$5+N188</f>
        <v>0.0014631672882384</v>
      </c>
      <c r="R188" s="10" t="n">
        <f aca="false">(LN(O188/$B$4) + ((Q188 - $B$8) + 0.5*P188^2)*$B$7) / (P188 * SQRT($B$7))</f>
        <v>0.0370154859021053</v>
      </c>
      <c r="S188" s="10" t="n">
        <f aca="false">R188 - P188*SQRT($B$7)</f>
        <v>-0.0705413861431798</v>
      </c>
      <c r="T188" s="36" t="n">
        <f aca="false">($B$3*EXP(-$B$8*$B$7)*_xlfn.NORM.DIST(R188, 0, 1, 1) - $B$4*EXP(-Q188*$B$7)*_xlfn.NORM.DIST(S188, 0, 1, 1)) * $B$2</f>
        <v>20150.9474216648</v>
      </c>
      <c r="U188" s="37" t="n">
        <f aca="false">$B$17*O188+$B$18</f>
        <v>432.680012581375</v>
      </c>
      <c r="V188" s="37" t="n">
        <f aca="false">T188-$B$13</f>
        <v>562.058821232949</v>
      </c>
      <c r="W188" s="37" t="n">
        <f aca="false">U188-$B$19</f>
        <v>432.680012581375</v>
      </c>
      <c r="X188" s="38" t="n">
        <f aca="false">V188+W188</f>
        <v>994.738833814325</v>
      </c>
    </row>
    <row r="189" customFormat="false" ht="13.8" hidden="false" customHeight="false" outlineLevel="0" collapsed="false">
      <c r="I189" s="51" t="n">
        <f aca="false" t="array" ref="I189:K189">TRANSPOSE(MMULT($E$20:$G$22, TRANSPOSE(Random!L188:N188)))</f>
        <v>0.0544896833623772</v>
      </c>
      <c r="J189" s="51" t="n">
        <v>-0.349375816933013</v>
      </c>
      <c r="K189" s="51" t="n">
        <v>0.841399128578595</v>
      </c>
      <c r="L189" s="19" t="n">
        <f aca="false">E$8 + E$9 * _xlfn.T.INV(_xlfn.NORM.DIST(I189, 0, 1, 1),  E$10)</f>
        <v>0.0016714484920422</v>
      </c>
      <c r="M189" s="19" t="n">
        <f aca="false">F$8 + F$9 * _xlfn.T.INV(_xlfn.NORM.DIST(J189, 0, 1, 1),  F$10)</f>
        <v>-0.00535175904569922</v>
      </c>
      <c r="N189" s="19" t="n">
        <f aca="false">G$8 + G$9 * _xlfn.T.INV(_xlfn.NORM.DIST(K189, 0, 1, 1),  G$10)</f>
        <v>0.000143701244429873</v>
      </c>
      <c r="O189" s="52" t="n">
        <f aca="false">$B$3 * (1 + L189)</f>
        <v>4708.75731221624</v>
      </c>
      <c r="P189" s="53" t="n">
        <f aca="false">$B$6+M189</f>
        <v>0.203648240954301</v>
      </c>
      <c r="Q189" s="53" t="n">
        <f aca="false">$B$5+N189</f>
        <v>0.00174370124442987</v>
      </c>
      <c r="R189" s="10" t="n">
        <f aca="false">(LN(O189/$B$4) + ((Q189 - $B$8) + 0.5*P189^2)*$B$7) / (P189 * SQRT($B$7))</f>
        <v>0.0676662288943583</v>
      </c>
      <c r="S189" s="10" t="n">
        <f aca="false">R189 - P189*SQRT($B$7)</f>
        <v>-0.0341578915827921</v>
      </c>
      <c r="T189" s="36" t="n">
        <f aca="false">($B$3*EXP(-$B$8*$B$7)*_xlfn.NORM.DIST(R189, 0, 1, 1) - $B$4*EXP(-Q189*$B$7)*_xlfn.NORM.DIST(S189, 0, 1, 1)) * $B$2</f>
        <v>19093.2619541717</v>
      </c>
      <c r="U189" s="37" t="n">
        <f aca="false">$B$17*O189+$B$18</f>
        <v>-409.236519968021</v>
      </c>
      <c r="V189" s="37" t="n">
        <f aca="false">T189-$B$13</f>
        <v>-495.626646260236</v>
      </c>
      <c r="W189" s="37" t="n">
        <f aca="false">U189-$B$19</f>
        <v>-409.236519968021</v>
      </c>
      <c r="X189" s="38" t="n">
        <f aca="false">V189+W189</f>
        <v>-904.863166228257</v>
      </c>
    </row>
    <row r="190" customFormat="false" ht="13.8" hidden="false" customHeight="false" outlineLevel="0" collapsed="false">
      <c r="I190" s="51" t="n">
        <f aca="false" t="array" ref="I190:K190">TRANSPOSE(MMULT($E$20:$G$22, TRANSPOSE(Random!L189:N189)))</f>
        <v>-1.40321791282236</v>
      </c>
      <c r="J190" s="51" t="n">
        <v>3.15328905112495</v>
      </c>
      <c r="K190" s="51" t="n">
        <v>0.294569173763693</v>
      </c>
      <c r="L190" s="19" t="n">
        <f aca="false">E$8 + E$9 * _xlfn.T.INV(_xlfn.NORM.DIST(I190, 0, 1, 1),  E$10)</f>
        <v>-0.0196993598047153</v>
      </c>
      <c r="M190" s="19" t="n">
        <f aca="false">F$8 + F$9 * _xlfn.T.INV(_xlfn.NORM.DIST(J190, 0, 1, 1),  F$10)</f>
        <v>0.110652673193881</v>
      </c>
      <c r="N190" s="19" t="n">
        <f aca="false">G$8 + G$9 * _xlfn.T.INV(_xlfn.NORM.DIST(K190, 0, 1, 1),  G$10)</f>
        <v>2.50232038411974E-005</v>
      </c>
      <c r="O190" s="52" t="n">
        <f aca="false">$B$3 * (1 + L190)</f>
        <v>4608.29527949401</v>
      </c>
      <c r="P190" s="53" t="n">
        <f aca="false">$B$6+M190</f>
        <v>0.319652673193881</v>
      </c>
      <c r="Q190" s="53" t="n">
        <f aca="false">$B$5+N190</f>
        <v>0.0016250232038412</v>
      </c>
      <c r="R190" s="10" t="n">
        <f aca="false">(LN(O190/$B$4) + ((Q190 - $B$8) + 0.5*P190^2)*$B$7) / (P190 * SQRT($B$7))</f>
        <v>-0.0445326725850034</v>
      </c>
      <c r="S190" s="10" t="n">
        <f aca="false">R190 - P190*SQRT($B$7)</f>
        <v>-0.204359009181944</v>
      </c>
      <c r="T190" s="36" t="n">
        <f aca="false">($B$3*EXP(-$B$8*$B$7)*_xlfn.NORM.DIST(R190, 0, 1, 1) - $B$4*EXP(-Q190*$B$7)*_xlfn.NORM.DIST(S190, 0, 1, 1)) * $B$2</f>
        <v>29712.5300506013</v>
      </c>
      <c r="U190" s="37" t="n">
        <f aca="false">$B$17*O190+$B$18</f>
        <v>4823.18030765647</v>
      </c>
      <c r="V190" s="37" t="n">
        <f aca="false">T190-$B$13</f>
        <v>10123.6414501694</v>
      </c>
      <c r="W190" s="37" t="n">
        <f aca="false">U190-$B$19</f>
        <v>4823.18030765647</v>
      </c>
      <c r="X190" s="38" t="n">
        <f aca="false">V190+W190</f>
        <v>14946.8217578259</v>
      </c>
    </row>
    <row r="191" customFormat="false" ht="13.8" hidden="false" customHeight="false" outlineLevel="0" collapsed="false">
      <c r="I191" s="51" t="n">
        <f aca="false" t="array" ref="I191:K191">TRANSPOSE(MMULT($E$20:$G$22, TRANSPOSE(Random!L190:N190)))</f>
        <v>-0.444918488600446</v>
      </c>
      <c r="J191" s="51" t="n">
        <v>-0.817989456677484</v>
      </c>
      <c r="K191" s="51" t="n">
        <v>-0.714907548066755</v>
      </c>
      <c r="L191" s="19" t="n">
        <f aca="false">E$8 + E$9 * _xlfn.T.INV(_xlfn.NORM.DIST(I191, 0, 1, 1),  E$10)</f>
        <v>-0.00479342614238687</v>
      </c>
      <c r="M191" s="19" t="n">
        <f aca="false">F$8 + F$9 * _xlfn.T.INV(_xlfn.NORM.DIST(J191, 0, 1, 1),  F$10)</f>
        <v>-0.0131729081672688</v>
      </c>
      <c r="N191" s="19" t="n">
        <f aca="false">G$8 + G$9 * _xlfn.T.INV(_xlfn.NORM.DIST(K191, 0, 1, 1),  G$10)</f>
        <v>-0.000184364700949036</v>
      </c>
      <c r="O191" s="52" t="n">
        <f aca="false">$B$3 * (1 + L191)</f>
        <v>4678.36658304725</v>
      </c>
      <c r="P191" s="53" t="n">
        <f aca="false">$B$6+M191</f>
        <v>0.195827091832731</v>
      </c>
      <c r="Q191" s="53" t="n">
        <f aca="false">$B$5+N191</f>
        <v>0.00141563529905096</v>
      </c>
      <c r="R191" s="10" t="n">
        <f aca="false">(LN(O191/$B$4) + ((Q191 - $B$8) + 0.5*P191^2)*$B$7) / (P191 * SQRT($B$7))</f>
        <v>-0.000587369116885712</v>
      </c>
      <c r="S191" s="10" t="n">
        <f aca="false">R191 - P191*SQRT($B$7)</f>
        <v>-0.0985009150332513</v>
      </c>
      <c r="T191" s="36" t="n">
        <f aca="false">($B$3*EXP(-$B$8*$B$7)*_xlfn.NORM.DIST(R191, 0, 1, 1) - $B$4*EXP(-Q191*$B$7)*_xlfn.NORM.DIST(S191, 0, 1, 1)) * $B$2</f>
        <v>18322.7746216933</v>
      </c>
      <c r="U191" s="37" t="n">
        <f aca="false">$B$17*O191+$B$18</f>
        <v>1173.61979299615</v>
      </c>
      <c r="V191" s="37" t="n">
        <f aca="false">T191-$B$13</f>
        <v>-1266.11397873862</v>
      </c>
      <c r="W191" s="37" t="n">
        <f aca="false">U191-$B$19</f>
        <v>1173.61979299615</v>
      </c>
      <c r="X191" s="38" t="n">
        <f aca="false">V191+W191</f>
        <v>-92.494185742471</v>
      </c>
    </row>
    <row r="192" customFormat="false" ht="13.8" hidden="false" customHeight="false" outlineLevel="0" collapsed="false">
      <c r="I192" s="51" t="n">
        <f aca="false" t="array" ref="I192:K192">TRANSPOSE(MMULT($E$20:$G$22, TRANSPOSE(Random!L191:N191)))</f>
        <v>0.93765143226634</v>
      </c>
      <c r="J192" s="51" t="n">
        <v>-0.553487144371016</v>
      </c>
      <c r="K192" s="51" t="n">
        <v>0.135122653458318</v>
      </c>
      <c r="L192" s="19" t="n">
        <f aca="false">E$8 + E$9 * _xlfn.T.INV(_xlfn.NORM.DIST(I192, 0, 1, 1),  E$10)</f>
        <v>0.0137299125407581</v>
      </c>
      <c r="M192" s="19" t="n">
        <f aca="false">F$8 + F$9 * _xlfn.T.INV(_xlfn.NORM.DIST(J192, 0, 1, 1),  F$10)</f>
        <v>-0.00865211423719056</v>
      </c>
      <c r="N192" s="19" t="n">
        <f aca="false">G$8 + G$9 * _xlfn.T.INV(_xlfn.NORM.DIST(K192, 0, 1, 1),  G$10)</f>
        <v>-7.48825844327618E-006</v>
      </c>
      <c r="O192" s="52" t="n">
        <f aca="false">$B$3 * (1 + L192)</f>
        <v>4765.44294586285</v>
      </c>
      <c r="P192" s="53" t="n">
        <f aca="false">$B$6+M192</f>
        <v>0.200347885762809</v>
      </c>
      <c r="Q192" s="53" t="n">
        <f aca="false">$B$5+N192</f>
        <v>0.00159251174155672</v>
      </c>
      <c r="R192" s="10" t="n">
        <f aca="false">(LN(O192/$B$4) + ((Q192 - $B$8) + 0.5*P192^2)*$B$7) / (P192 * SQRT($B$7))</f>
        <v>0.186196610249129</v>
      </c>
      <c r="S192" s="10" t="n">
        <f aca="false">R192 - P192*SQRT($B$7)</f>
        <v>0.0860226673677242</v>
      </c>
      <c r="T192" s="36" t="n">
        <f aca="false">($B$3*EXP(-$B$8*$B$7)*_xlfn.NORM.DIST(R192, 0, 1, 1) - $B$4*EXP(-Q192*$B$7)*_xlfn.NORM.DIST(S192, 0, 1, 1)) * $B$2</f>
        <v>18605.1786665889</v>
      </c>
      <c r="U192" s="37" t="n">
        <f aca="false">$B$17*O192+$B$18</f>
        <v>-3361.62415676983</v>
      </c>
      <c r="V192" s="37" t="n">
        <f aca="false">T192-$B$13</f>
        <v>-983.709933843013</v>
      </c>
      <c r="W192" s="37" t="n">
        <f aca="false">U192-$B$19</f>
        <v>-3361.62415676983</v>
      </c>
      <c r="X192" s="38" t="n">
        <f aca="false">V192+W192</f>
        <v>-4345.33409061284</v>
      </c>
    </row>
    <row r="193" customFormat="false" ht="13.8" hidden="false" customHeight="false" outlineLevel="0" collapsed="false">
      <c r="I193" s="51" t="n">
        <f aca="false" t="array" ref="I193:K193">TRANSPOSE(MMULT($E$20:$G$22, TRANSPOSE(Random!L192:N192)))</f>
        <v>0.875007940550802</v>
      </c>
      <c r="J193" s="51" t="n">
        <v>-0.496768826197619</v>
      </c>
      <c r="K193" s="51" t="n">
        <v>-0.229591616213499</v>
      </c>
      <c r="L193" s="19" t="n">
        <f aca="false">E$8 + E$9 * _xlfn.T.INV(_xlfn.NORM.DIST(I193, 0, 1, 1),  E$10)</f>
        <v>0.0127815006508588</v>
      </c>
      <c r="M193" s="19" t="n">
        <f aca="false">F$8 + F$9 * _xlfn.T.INV(_xlfn.NORM.DIST(J193, 0, 1, 1),  F$10)</f>
        <v>-0.00772195880411721</v>
      </c>
      <c r="N193" s="19" t="n">
        <f aca="false">G$8 + G$9 * _xlfn.T.INV(_xlfn.NORM.DIST(K193, 0, 1, 1),  G$10)</f>
        <v>-8.13171431257596E-005</v>
      </c>
      <c r="O193" s="52" t="n">
        <f aca="false">$B$3 * (1 + L193)</f>
        <v>4760.98455640962</v>
      </c>
      <c r="P193" s="53" t="n">
        <f aca="false">$B$6+M193</f>
        <v>0.201278041195883</v>
      </c>
      <c r="Q193" s="53" t="n">
        <f aca="false">$B$5+N193</f>
        <v>0.00151868285687424</v>
      </c>
      <c r="R193" s="10" t="n">
        <f aca="false">(LN(O193/$B$4) + ((Q193 - $B$8) + 0.5*P193^2)*$B$7) / (P193 * SQRT($B$7))</f>
        <v>0.176316139933656</v>
      </c>
      <c r="S193" s="10" t="n">
        <f aca="false">R193 - P193*SQRT($B$7)</f>
        <v>0.0756771193357143</v>
      </c>
      <c r="T193" s="36" t="n">
        <f aca="false">($B$3*EXP(-$B$8*$B$7)*_xlfn.NORM.DIST(R193, 0, 1, 1) - $B$4*EXP(-Q193*$B$7)*_xlfn.NORM.DIST(S193, 0, 1, 1)) * $B$2</f>
        <v>18711.6600857034</v>
      </c>
      <c r="U193" s="37" t="n">
        <f aca="false">$B$17*O193+$B$18</f>
        <v>-3129.41551667915</v>
      </c>
      <c r="V193" s="37" t="n">
        <f aca="false">T193-$B$13</f>
        <v>-877.22851472854</v>
      </c>
      <c r="W193" s="37" t="n">
        <f aca="false">U193-$B$19</f>
        <v>-3129.41551667915</v>
      </c>
      <c r="X193" s="38" t="n">
        <f aca="false">V193+W193</f>
        <v>-4006.64403140769</v>
      </c>
    </row>
    <row r="194" customFormat="false" ht="13.8" hidden="false" customHeight="false" outlineLevel="0" collapsed="false">
      <c r="I194" s="51" t="n">
        <f aca="false" t="array" ref="I194:K194">TRANSPOSE(MMULT($E$20:$G$22, TRANSPOSE(Random!L193:N193)))</f>
        <v>-1.85798300508921</v>
      </c>
      <c r="J194" s="51" t="n">
        <v>1.74874835823483</v>
      </c>
      <c r="K194" s="51" t="n">
        <v>-0.420508706335918</v>
      </c>
      <c r="L194" s="19" t="n">
        <f aca="false">E$8 + E$9 * _xlfn.T.INV(_xlfn.NORM.DIST(I194, 0, 1, 1),  E$10)</f>
        <v>-0.0296999062129018</v>
      </c>
      <c r="M194" s="19" t="n">
        <f aca="false">F$8 + F$9 * _xlfn.T.INV(_xlfn.NORM.DIST(J194, 0, 1, 1),  F$10)</f>
        <v>0.0340177700729744</v>
      </c>
      <c r="N194" s="19" t="n">
        <f aca="false">G$8 + G$9 * _xlfn.T.INV(_xlfn.NORM.DIST(K194, 0, 1, 1),  G$10)</f>
        <v>-0.000120736097384203</v>
      </c>
      <c r="O194" s="52" t="n">
        <f aca="false">$B$3 * (1 + L194)</f>
        <v>4561.28371088377</v>
      </c>
      <c r="P194" s="53" t="n">
        <f aca="false">$B$6+M194</f>
        <v>0.243017770072974</v>
      </c>
      <c r="Q194" s="53" t="n">
        <f aca="false">$B$5+N194</f>
        <v>0.0014792639026158</v>
      </c>
      <c r="R194" s="10" t="n">
        <f aca="false">(LN(O194/$B$4) + ((Q194 - $B$8) + 0.5*P194^2)*$B$7) / (P194 * SQRT($B$7))</f>
        <v>-0.187622985258627</v>
      </c>
      <c r="S194" s="10" t="n">
        <f aca="false">R194 - P194*SQRT($B$7)</f>
        <v>-0.309131870295114</v>
      </c>
      <c r="T194" s="36" t="n">
        <f aca="false">($B$3*EXP(-$B$8*$B$7)*_xlfn.NORM.DIST(R194, 0, 1, 1) - $B$4*EXP(-Q194*$B$7)*_xlfn.NORM.DIST(S194, 0, 1, 1)) * $B$2</f>
        <v>22077.3381543758</v>
      </c>
      <c r="U194" s="37" t="n">
        <f aca="false">$B$17*O194+$B$18</f>
        <v>7271.70853293542</v>
      </c>
      <c r="V194" s="37" t="n">
        <f aca="false">T194-$B$13</f>
        <v>2488.44955394393</v>
      </c>
      <c r="W194" s="37" t="n">
        <f aca="false">U194-$B$19</f>
        <v>7271.70853293542</v>
      </c>
      <c r="X194" s="38" t="n">
        <f aca="false">V194+W194</f>
        <v>9760.15808687935</v>
      </c>
    </row>
    <row r="195" customFormat="false" ht="13.8" hidden="false" customHeight="false" outlineLevel="0" collapsed="false">
      <c r="I195" s="51" t="n">
        <f aca="false" t="array" ref="I195:K195">TRANSPOSE(MMULT($E$20:$G$22, TRANSPOSE(Random!L194:N194)))</f>
        <v>-0.375700432175217</v>
      </c>
      <c r="J195" s="51" t="n">
        <v>-0.286892939191885</v>
      </c>
      <c r="K195" s="51" t="n">
        <v>0.0928564242728642</v>
      </c>
      <c r="L195" s="19" t="n">
        <f aca="false">E$8 + E$9 * _xlfn.T.INV(_xlfn.NORM.DIST(I195, 0, 1, 1),  E$10)</f>
        <v>-0.00387685691854858</v>
      </c>
      <c r="M195" s="19" t="n">
        <f aca="false">F$8 + F$9 * _xlfn.T.INV(_xlfn.NORM.DIST(J195, 0, 1, 1),  F$10)</f>
        <v>-0.0043633346034845</v>
      </c>
      <c r="N195" s="19" t="n">
        <f aca="false">G$8 + G$9 * _xlfn.T.INV(_xlfn.NORM.DIST(K195, 0, 1, 1),  G$10)</f>
        <v>-1.60438466064663E-005</v>
      </c>
      <c r="O195" s="52" t="n">
        <f aca="false">$B$3 * (1 + L195)</f>
        <v>4682.67528331159</v>
      </c>
      <c r="P195" s="53" t="n">
        <f aca="false">$B$6+M195</f>
        <v>0.204636665396515</v>
      </c>
      <c r="Q195" s="53" t="n">
        <f aca="false">$B$5+N195</f>
        <v>0.00158395615339353</v>
      </c>
      <c r="R195" s="10" t="n">
        <f aca="false">(LN(O195/$B$4) + ((Q195 - $B$8) + 0.5*P195^2)*$B$7) / (P195 * SQRT($B$7))</f>
        <v>0.013156178349116</v>
      </c>
      <c r="S195" s="10" t="n">
        <f aca="false">R195 - P195*SQRT($B$7)</f>
        <v>-0.0891621543491417</v>
      </c>
      <c r="T195" s="36" t="n">
        <f aca="false">($B$3*EXP(-$B$8*$B$7)*_xlfn.NORM.DIST(R195, 0, 1, 1) - $B$4*EXP(-Q195*$B$7)*_xlfn.NORM.DIST(S195, 0, 1, 1)) * $B$2</f>
        <v>19165.5788841867</v>
      </c>
      <c r="U195" s="37" t="n">
        <f aca="false">$B$17*O195+$B$18</f>
        <v>949.207493568887</v>
      </c>
      <c r="V195" s="37" t="n">
        <f aca="false">T195-$B$13</f>
        <v>-423.309716245149</v>
      </c>
      <c r="W195" s="37" t="n">
        <f aca="false">U195-$B$19</f>
        <v>949.207493568887</v>
      </c>
      <c r="X195" s="38" t="n">
        <f aca="false">V195+W195</f>
        <v>525.897777323738</v>
      </c>
    </row>
    <row r="196" customFormat="false" ht="13.8" hidden="false" customHeight="false" outlineLevel="0" collapsed="false">
      <c r="I196" s="51" t="n">
        <f aca="false" t="array" ref="I196:K196">TRANSPOSE(MMULT($E$20:$G$22, TRANSPOSE(Random!L195:N195)))</f>
        <v>-1.70843087819978</v>
      </c>
      <c r="J196" s="51" t="n">
        <v>0.881606995022913</v>
      </c>
      <c r="K196" s="51" t="n">
        <v>1.6973041637622</v>
      </c>
      <c r="L196" s="19" t="n">
        <f aca="false">E$8 + E$9 * _xlfn.T.INV(_xlfn.NORM.DIST(I196, 0, 1, 1),  E$10)</f>
        <v>-0.0260809532475509</v>
      </c>
      <c r="M196" s="19" t="n">
        <f aca="false">F$8 + F$9 * _xlfn.T.INV(_xlfn.NORM.DIST(J196, 0, 1, 1),  F$10)</f>
        <v>0.014528263366444</v>
      </c>
      <c r="N196" s="19" t="n">
        <f aca="false">G$8 + G$9 * _xlfn.T.INV(_xlfn.NORM.DIST(K196, 0, 1, 1),  G$10)</f>
        <v>0.000388300678682106</v>
      </c>
      <c r="O196" s="52" t="n">
        <f aca="false">$B$3 * (1 + L196)</f>
        <v>4578.29604687859</v>
      </c>
      <c r="P196" s="53" t="n">
        <f aca="false">$B$6+M196</f>
        <v>0.223528263366444</v>
      </c>
      <c r="Q196" s="53" t="n">
        <f aca="false">$B$5+N196</f>
        <v>0.00198830067868211</v>
      </c>
      <c r="R196" s="10" t="n">
        <f aca="false">(LN(O196/$B$4) + ((Q196 - $B$8) + 0.5*P196^2)*$B$7) / (P196 * SQRT($B$7))</f>
        <v>-0.179703514655142</v>
      </c>
      <c r="S196" s="10" t="n">
        <f aca="false">R196 - P196*SQRT($B$7)</f>
        <v>-0.291467646338364</v>
      </c>
      <c r="T196" s="36" t="n">
        <f aca="false">($B$3*EXP(-$B$8*$B$7)*_xlfn.NORM.DIST(R196, 0, 1, 1) - $B$4*EXP(-Q196*$B$7)*_xlfn.NORM.DIST(S196, 0, 1, 1)) * $B$2</f>
        <v>20394.0228176998</v>
      </c>
      <c r="U196" s="37" t="n">
        <f aca="false">$B$17*O196+$B$18</f>
        <v>6385.64609995027</v>
      </c>
      <c r="V196" s="37" t="n">
        <f aca="false">T196-$B$13</f>
        <v>805.134217267892</v>
      </c>
      <c r="W196" s="37" t="n">
        <f aca="false">U196-$B$19</f>
        <v>6385.64609995027</v>
      </c>
      <c r="X196" s="38" t="n">
        <f aca="false">V196+W196</f>
        <v>7190.78031721817</v>
      </c>
    </row>
    <row r="197" customFormat="false" ht="13.8" hidden="false" customHeight="false" outlineLevel="0" collapsed="false">
      <c r="I197" s="51" t="n">
        <f aca="false" t="array" ref="I197:K197">TRANSPOSE(MMULT($E$20:$G$22, TRANSPOSE(Random!L196:N196)))</f>
        <v>0.447895130972928</v>
      </c>
      <c r="J197" s="51" t="n">
        <v>0.298757941627257</v>
      </c>
      <c r="K197" s="51" t="n">
        <v>0.451796269890717</v>
      </c>
      <c r="L197" s="19" t="n">
        <f aca="false">E$8 + E$9 * _xlfn.T.INV(_xlfn.NORM.DIST(I197, 0, 1, 1),  E$10)</f>
        <v>0.00678216229723438</v>
      </c>
      <c r="M197" s="19" t="n">
        <f aca="false">F$8 + F$9 * _xlfn.T.INV(_xlfn.NORM.DIST(J197, 0, 1, 1),  F$10)</f>
        <v>0.00476241636162035</v>
      </c>
      <c r="N197" s="19" t="n">
        <f aca="false">G$8 + G$9 * _xlfn.T.INV(_xlfn.NORM.DIST(K197, 0, 1, 1),  G$10)</f>
        <v>5.77058253162546E-005</v>
      </c>
      <c r="O197" s="52" t="n">
        <f aca="false">$B$3 * (1 + L197)</f>
        <v>4732.78226674307</v>
      </c>
      <c r="P197" s="53" t="n">
        <f aca="false">$B$6+M197</f>
        <v>0.21376241636162</v>
      </c>
      <c r="Q197" s="53" t="n">
        <f aca="false">$B$5+N197</f>
        <v>0.00165770582531625</v>
      </c>
      <c r="R197" s="10" t="n">
        <f aca="false">(LN(O197/$B$4) + ((Q197 - $B$8) + 0.5*P197^2)*$B$7) / (P197 * SQRT($B$7))</f>
        <v>0.116816509622</v>
      </c>
      <c r="S197" s="10" t="n">
        <f aca="false">R197 - P197*SQRT($B$7)</f>
        <v>0.00993530144118984</v>
      </c>
      <c r="T197" s="36" t="n">
        <f aca="false">($B$3*EXP(-$B$8*$B$7)*_xlfn.NORM.DIST(R197, 0, 1, 1) - $B$4*EXP(-Q197*$B$7)*_xlfn.NORM.DIST(S197, 0, 1, 1)) * $B$2</f>
        <v>19998.095624764</v>
      </c>
      <c r="U197" s="37" t="n">
        <f aca="false">$B$17*O197+$B$18</f>
        <v>-1660.54084800876</v>
      </c>
      <c r="V197" s="37" t="n">
        <f aca="false">T197-$B$13</f>
        <v>409.207024332092</v>
      </c>
      <c r="W197" s="37" t="n">
        <f aca="false">U197-$B$19</f>
        <v>-1660.54084800876</v>
      </c>
      <c r="X197" s="38" t="n">
        <f aca="false">V197+W197</f>
        <v>-1251.33382367667</v>
      </c>
    </row>
    <row r="198" customFormat="false" ht="13.8" hidden="false" customHeight="false" outlineLevel="0" collapsed="false">
      <c r="I198" s="51" t="n">
        <f aca="false" t="array" ref="I198:K198">TRANSPOSE(MMULT($E$20:$G$22, TRANSPOSE(Random!L197:N197)))</f>
        <v>-3.04032544071498</v>
      </c>
      <c r="J198" s="51" t="n">
        <v>1.33004667317898</v>
      </c>
      <c r="K198" s="51" t="n">
        <v>-0.33434848855142</v>
      </c>
      <c r="L198" s="19" t="n">
        <f aca="false">E$8 + E$9 * _xlfn.T.INV(_xlfn.NORM.DIST(I198, 0, 1, 1),  E$10)</f>
        <v>-0.0814912826691161</v>
      </c>
      <c r="M198" s="19" t="n">
        <f aca="false">F$8 + F$9 * _xlfn.T.INV(_xlfn.NORM.DIST(J198, 0, 1, 1),  F$10)</f>
        <v>0.0234927845799507</v>
      </c>
      <c r="N198" s="19" t="n">
        <f aca="false">G$8 + G$9 * _xlfn.T.INV(_xlfn.NORM.DIST(K198, 0, 1, 1),  G$10)</f>
        <v>-0.000102819878267298</v>
      </c>
      <c r="O198" s="52" t="n">
        <f aca="false">$B$3 * (1 + L198)</f>
        <v>4317.81762930075</v>
      </c>
      <c r="P198" s="53" t="n">
        <f aca="false">$B$6+M198</f>
        <v>0.232492784579951</v>
      </c>
      <c r="Q198" s="53" t="n">
        <f aca="false">$B$5+N198</f>
        <v>0.0014971801217327</v>
      </c>
      <c r="R198" s="10" t="n">
        <f aca="false">(LN(O198/$B$4) + ((Q198 - $B$8) + 0.5*P198^2)*$B$7) / (P198 * SQRT($B$7))</f>
        <v>-0.673336824529149</v>
      </c>
      <c r="S198" s="10" t="n">
        <f aca="false">R198 - P198*SQRT($B$7)</f>
        <v>-0.789583216819124</v>
      </c>
      <c r="T198" s="36" t="n">
        <f aca="false">($B$3*EXP(-$B$8*$B$7)*_xlfn.NORM.DIST(R198, 0, 1, 1) - $B$4*EXP(-Q198*$B$7)*_xlfn.NORM.DIST(S198, 0, 1, 1)) * $B$2</f>
        <v>16676.6237412493</v>
      </c>
      <c r="U198" s="37" t="n">
        <f aca="false">$B$17*O198+$B$18</f>
        <v>19952.2803640182</v>
      </c>
      <c r="V198" s="37" t="n">
        <f aca="false">T198-$B$13</f>
        <v>-2912.26485918263</v>
      </c>
      <c r="W198" s="37" t="n">
        <f aca="false">U198-$B$19</f>
        <v>19952.2803640182</v>
      </c>
      <c r="X198" s="38" t="n">
        <f aca="false">V198+W198</f>
        <v>17040.0155048356</v>
      </c>
    </row>
    <row r="199" customFormat="false" ht="13.8" hidden="false" customHeight="false" outlineLevel="0" collapsed="false">
      <c r="I199" s="51" t="n">
        <f aca="false" t="array" ref="I199:K199">TRANSPOSE(MMULT($E$20:$G$22, TRANSPOSE(Random!L198:N198)))</f>
        <v>-0.741385320620568</v>
      </c>
      <c r="J199" s="51" t="n">
        <v>-0.0231490292748566</v>
      </c>
      <c r="K199" s="51" t="n">
        <v>0.652949901667039</v>
      </c>
      <c r="L199" s="19" t="n">
        <f aca="false">E$8 + E$9 * _xlfn.T.INV(_xlfn.NORM.DIST(I199, 0, 1, 1),  E$10)</f>
        <v>-0.00887710465292098</v>
      </c>
      <c r="M199" s="19" t="n">
        <f aca="false">F$8 + F$9 * _xlfn.T.INV(_xlfn.NORM.DIST(J199, 0, 1, 1),  F$10)</f>
        <v>-0.000252588962744344</v>
      </c>
      <c r="N199" s="19" t="n">
        <f aca="false">G$8 + G$9 * _xlfn.T.INV(_xlfn.NORM.DIST(K199, 0, 1, 1),  G$10)</f>
        <v>0.000100989176352289</v>
      </c>
      <c r="O199" s="52" t="n">
        <f aca="false">$B$3 * (1 + L199)</f>
        <v>4659.16961873708</v>
      </c>
      <c r="P199" s="53" t="n">
        <f aca="false">$B$6+M199</f>
        <v>0.208747411037256</v>
      </c>
      <c r="Q199" s="53" t="n">
        <f aca="false">$B$5+N199</f>
        <v>0.00170098917635229</v>
      </c>
      <c r="R199" s="10" t="n">
        <f aca="false">(LN(O199/$B$4) + ((Q199 - $B$8) + 0.5*P199^2)*$B$7) / (P199 * SQRT($B$7))</f>
        <v>-0.0330021663766224</v>
      </c>
      <c r="S199" s="10" t="n">
        <f aca="false">R199 - P199*SQRT($B$7)</f>
        <v>-0.13737587189525</v>
      </c>
      <c r="T199" s="36" t="n">
        <f aca="false">($B$3*EXP(-$B$8*$B$7)*_xlfn.NORM.DIST(R199, 0, 1, 1) - $B$4*EXP(-Q199*$B$7)*_xlfn.NORM.DIST(S199, 0, 1, 1)) * $B$2</f>
        <v>19499.7202584681</v>
      </c>
      <c r="U199" s="37" t="n">
        <f aca="false">$B$17*O199+$B$18</f>
        <v>2173.46537021603</v>
      </c>
      <c r="V199" s="37" t="n">
        <f aca="false">T199-$B$13</f>
        <v>-89.168341963843</v>
      </c>
      <c r="W199" s="37" t="n">
        <f aca="false">U199-$B$19</f>
        <v>2173.46537021603</v>
      </c>
      <c r="X199" s="38" t="n">
        <f aca="false">V199+W199</f>
        <v>2084.29702825219</v>
      </c>
    </row>
    <row r="200" customFormat="false" ht="13.8" hidden="false" customHeight="false" outlineLevel="0" collapsed="false">
      <c r="I200" s="51" t="n">
        <f aca="false" t="array" ref="I200:K200">TRANSPOSE(MMULT($E$20:$G$22, TRANSPOSE(Random!L199:N199)))</f>
        <v>1.02602547308624</v>
      </c>
      <c r="J200" s="51" t="n">
        <v>-0.692918293987321</v>
      </c>
      <c r="K200" s="51" t="n">
        <v>-0.501859729667628</v>
      </c>
      <c r="L200" s="19" t="n">
        <f aca="false">E$8 + E$9 * _xlfn.T.INV(_xlfn.NORM.DIST(I200, 0, 1, 1),  E$10)</f>
        <v>0.0151073618885395</v>
      </c>
      <c r="M200" s="19" t="n">
        <f aca="false">F$8 + F$9 * _xlfn.T.INV(_xlfn.NORM.DIST(J200, 0, 1, 1),  F$10)</f>
        <v>-0.0109931009201409</v>
      </c>
      <c r="N200" s="19" t="n">
        <f aca="false">G$8 + G$9 * _xlfn.T.INV(_xlfn.NORM.DIST(K200, 0, 1, 1),  G$10)</f>
        <v>-0.000137899284828222</v>
      </c>
      <c r="O200" s="52" t="n">
        <f aca="false">$B$3 * (1 + L200)</f>
        <v>4771.91819750184</v>
      </c>
      <c r="P200" s="53" t="n">
        <f aca="false">$B$6+M200</f>
        <v>0.198006899079859</v>
      </c>
      <c r="Q200" s="53" t="n">
        <f aca="false">$B$5+N200</f>
        <v>0.00146210071517178</v>
      </c>
      <c r="R200" s="10" t="n">
        <f aca="false">(LN(O200/$B$4) + ((Q200 - $B$8) + 0.5*P200^2)*$B$7) / (P200 * SQRT($B$7))</f>
        <v>0.200606634830161</v>
      </c>
      <c r="S200" s="10" t="n">
        <f aca="false">R200 - P200*SQRT($B$7)</f>
        <v>0.101603185290231</v>
      </c>
      <c r="T200" s="36" t="n">
        <f aca="false">($B$3*EXP(-$B$8*$B$7)*_xlfn.NORM.DIST(R200, 0, 1, 1) - $B$4*EXP(-Q200*$B$7)*_xlfn.NORM.DIST(S200, 0, 1, 1)) * $B$2</f>
        <v>18340.1420043536</v>
      </c>
      <c r="U200" s="37" t="n">
        <f aca="false">$B$17*O200+$B$18</f>
        <v>-3698.87808963231</v>
      </c>
      <c r="V200" s="37" t="n">
        <f aca="false">T200-$B$13</f>
        <v>-1248.74659607831</v>
      </c>
      <c r="W200" s="37" t="n">
        <f aca="false">U200-$B$19</f>
        <v>-3698.87808963231</v>
      </c>
      <c r="X200" s="38" t="n">
        <f aca="false">V200+W200</f>
        <v>-4947.62468571062</v>
      </c>
    </row>
    <row r="201" customFormat="false" ht="13.8" hidden="false" customHeight="false" outlineLevel="0" collapsed="false">
      <c r="I201" s="51" t="n">
        <f aca="false" t="array" ref="I201:K201">TRANSPOSE(MMULT($E$20:$G$22, TRANSPOSE(Random!L200:N200)))</f>
        <v>-1.40306107123735</v>
      </c>
      <c r="J201" s="51" t="n">
        <v>0.422601716997271</v>
      </c>
      <c r="K201" s="51" t="n">
        <v>-2.15731024231449</v>
      </c>
      <c r="L201" s="19" t="n">
        <f aca="false">E$8 + E$9 * _xlfn.T.INV(_xlfn.NORM.DIST(I201, 0, 1, 1),  E$10)</f>
        <v>-0.019696369136292</v>
      </c>
      <c r="M201" s="19" t="n">
        <f aca="false">F$8 + F$9 * _xlfn.T.INV(_xlfn.NORM.DIST(J201, 0, 1, 1),  F$10)</f>
        <v>0.00673366205250788</v>
      </c>
      <c r="N201" s="19" t="n">
        <f aca="false">G$8 + G$9 * _xlfn.T.INV(_xlfn.NORM.DIST(K201, 0, 1, 1),  G$10)</f>
        <v>-0.00065404642607237</v>
      </c>
      <c r="O201" s="52" t="n">
        <f aca="false">$B$3 * (1 + L201)</f>
        <v>4608.30933832721</v>
      </c>
      <c r="P201" s="53" t="n">
        <f aca="false">$B$6+M201</f>
        <v>0.215733662052508</v>
      </c>
      <c r="Q201" s="53" t="n">
        <f aca="false">$B$5+N201</f>
        <v>0.00094595357392763</v>
      </c>
      <c r="R201" s="10" t="n">
        <f aca="false">(LN(O201/$B$4) + ((Q201 - $B$8) + 0.5*P201^2)*$B$7) / (P201 * SQRT($B$7))</f>
        <v>-0.13200362655878</v>
      </c>
      <c r="S201" s="10" t="n">
        <f aca="false">R201 - P201*SQRT($B$7)</f>
        <v>-0.239870457585034</v>
      </c>
      <c r="T201" s="36" t="n">
        <f aca="false">($B$3*EXP(-$B$8*$B$7)*_xlfn.NORM.DIST(R201, 0, 1, 1) - $B$4*EXP(-Q201*$B$7)*_xlfn.NORM.DIST(S201, 0, 1, 1)) * $B$2</f>
        <v>19842.0790781284</v>
      </c>
      <c r="U201" s="37" t="n">
        <f aca="false">$B$17*O201+$B$18</f>
        <v>4822.44807406166</v>
      </c>
      <c r="V201" s="37" t="n">
        <f aca="false">T201-$B$13</f>
        <v>253.190477696466</v>
      </c>
      <c r="W201" s="37" t="n">
        <f aca="false">U201-$B$19</f>
        <v>4822.44807406166</v>
      </c>
      <c r="X201" s="38" t="n">
        <f aca="false">V201+W201</f>
        <v>5075.63855175812</v>
      </c>
    </row>
    <row r="202" customFormat="false" ht="13.8" hidden="false" customHeight="false" outlineLevel="0" collapsed="false">
      <c r="I202" s="51" t="n">
        <f aca="false" t="array" ref="I202:K202">TRANSPOSE(MMULT($E$20:$G$22, TRANSPOSE(Random!L201:N201)))</f>
        <v>0.361533623615249</v>
      </c>
      <c r="J202" s="51" t="n">
        <v>0.64811950705363</v>
      </c>
      <c r="K202" s="51" t="n">
        <v>-0.401401370317697</v>
      </c>
      <c r="L202" s="19" t="n">
        <f aca="false">E$8 + E$9 * _xlfn.T.INV(_xlfn.NORM.DIST(I202, 0, 1, 1),  E$10)</f>
        <v>0.00563960490344273</v>
      </c>
      <c r="M202" s="19" t="n">
        <f aca="false">F$8 + F$9 * _xlfn.T.INV(_xlfn.NORM.DIST(J202, 0, 1, 1),  F$10)</f>
        <v>0.0104436895490157</v>
      </c>
      <c r="N202" s="19" t="n">
        <f aca="false">G$8 + G$9 * _xlfn.T.INV(_xlfn.NORM.DIST(K202, 0, 1, 1),  G$10)</f>
        <v>-0.000116741654058728</v>
      </c>
      <c r="O202" s="52" t="n">
        <f aca="false">$B$3 * (1 + L202)</f>
        <v>4727.41121869059</v>
      </c>
      <c r="P202" s="53" t="n">
        <f aca="false">$B$6+M202</f>
        <v>0.219443689549016</v>
      </c>
      <c r="Q202" s="53" t="n">
        <f aca="false">$B$5+N202</f>
        <v>0.00148325834594127</v>
      </c>
      <c r="R202" s="10" t="n">
        <f aca="false">(LN(O202/$B$4) + ((Q202 - $B$8) + 0.5*P202^2)*$B$7) / (P202 * SQRT($B$7))</f>
        <v>0.10584964270468</v>
      </c>
      <c r="S202" s="10" t="n">
        <f aca="false">R202 - P202*SQRT($B$7)</f>
        <v>-0.00387220206982793</v>
      </c>
      <c r="T202" s="36" t="n">
        <f aca="false">($B$3*EXP(-$B$8*$B$7)*_xlfn.NORM.DIST(R202, 0, 1, 1) - $B$4*EXP(-Q202*$B$7)*_xlfn.NORM.DIST(S202, 0, 1, 1)) * $B$2</f>
        <v>20533.2533877109</v>
      </c>
      <c r="U202" s="37" t="n">
        <f aca="false">$B$17*O202+$B$18</f>
        <v>-1380.79773063169</v>
      </c>
      <c r="V202" s="37" t="n">
        <f aca="false">T202-$B$13</f>
        <v>944.364787278981</v>
      </c>
      <c r="W202" s="37" t="n">
        <f aca="false">U202-$B$19</f>
        <v>-1380.79773063169</v>
      </c>
      <c r="X202" s="38" t="n">
        <f aca="false">V202+W202</f>
        <v>-436.432943352709</v>
      </c>
    </row>
    <row r="203" customFormat="false" ht="13.8" hidden="false" customHeight="false" outlineLevel="0" collapsed="false">
      <c r="I203" s="51" t="n">
        <f aca="false" t="array" ref="I203:K203">TRANSPOSE(MMULT($E$20:$G$22, TRANSPOSE(Random!L202:N202)))</f>
        <v>1.7453939172155</v>
      </c>
      <c r="J203" s="51" t="n">
        <v>-2.42291960305291</v>
      </c>
      <c r="K203" s="51" t="n">
        <v>-1.01987797283197</v>
      </c>
      <c r="L203" s="19" t="n">
        <f aca="false">E$8 + E$9 * _xlfn.T.INV(_xlfn.NORM.DIST(I203, 0, 1, 1),  E$10)</f>
        <v>0.0288902163551119</v>
      </c>
      <c r="M203" s="19" t="n">
        <f aca="false">F$8 + F$9 * _xlfn.T.INV(_xlfn.NORM.DIST(J203, 0, 1, 1),  F$10)</f>
        <v>-0.0589539089729548</v>
      </c>
      <c r="N203" s="19" t="n">
        <f aca="false">G$8 + G$9 * _xlfn.T.INV(_xlfn.NORM.DIST(K203, 0, 1, 1),  G$10)</f>
        <v>-0.000256376107320905</v>
      </c>
      <c r="O203" s="52" t="n">
        <f aca="false">$B$3 * (1 + L203)</f>
        <v>4836.71001806375</v>
      </c>
      <c r="P203" s="53" t="n">
        <f aca="false">$B$6+M203</f>
        <v>0.150046091027045</v>
      </c>
      <c r="Q203" s="53" t="n">
        <f aca="false">$B$5+N203</f>
        <v>0.0013436238926791</v>
      </c>
      <c r="R203" s="10" t="n">
        <f aca="false">(LN(O203/$B$4) + ((Q203 - $B$8) + 0.5*P203^2)*$B$7) / (P203 * SQRT($B$7))</f>
        <v>0.416284035837925</v>
      </c>
      <c r="S203" s="10" t="n">
        <f aca="false">R203 - P203*SQRT($B$7)</f>
        <v>0.341260990324402</v>
      </c>
      <c r="T203" s="36" t="n">
        <f aca="false">($B$3*EXP(-$B$8*$B$7)*_xlfn.NORM.DIST(R203, 0, 1, 1) - $B$4*EXP(-Q203*$B$7)*_xlfn.NORM.DIST(S203, 0, 1, 1)) * $B$2</f>
        <v>13074.0781367518</v>
      </c>
      <c r="U203" s="37" t="n">
        <f aca="false">$B$17*O203+$B$18</f>
        <v>-7073.46451809863</v>
      </c>
      <c r="V203" s="37" t="n">
        <f aca="false">T203-$B$13</f>
        <v>-6514.81046368008</v>
      </c>
      <c r="W203" s="37" t="n">
        <f aca="false">U203-$B$19</f>
        <v>-7073.46451809863</v>
      </c>
      <c r="X203" s="38" t="n">
        <f aca="false">V203+W203</f>
        <v>-13588.2749817787</v>
      </c>
    </row>
    <row r="204" customFormat="false" ht="13.8" hidden="false" customHeight="false" outlineLevel="0" collapsed="false">
      <c r="I204" s="51" t="n">
        <f aca="false" t="array" ref="I204:K204">TRANSPOSE(MMULT($E$20:$G$22, TRANSPOSE(Random!L203:N203)))</f>
        <v>-1.51507819644442</v>
      </c>
      <c r="J204" s="51" t="n">
        <v>1.42677311574216</v>
      </c>
      <c r="K204" s="51" t="n">
        <v>-0.0474288840503604</v>
      </c>
      <c r="L204" s="19" t="n">
        <f aca="false">E$8 + E$9 * _xlfn.T.INV(_xlfn.NORM.DIST(I204, 0, 1, 1),  E$10)</f>
        <v>-0.0219020199019665</v>
      </c>
      <c r="M204" s="19" t="n">
        <f aca="false">F$8 + F$9 * _xlfn.T.INV(_xlfn.NORM.DIST(J204, 0, 1, 1),  F$10)</f>
        <v>0.0256972284117538</v>
      </c>
      <c r="N204" s="19" t="n">
        <f aca="false">G$8 + G$9 * _xlfn.T.INV(_xlfn.NORM.DIST(K204, 0, 1, 1),  G$10)</f>
        <v>-4.43759834103422E-005</v>
      </c>
      <c r="O204" s="52" t="n">
        <f aca="false">$B$3 * (1 + L204)</f>
        <v>4597.94079464285</v>
      </c>
      <c r="P204" s="53" t="n">
        <f aca="false">$B$6+M204</f>
        <v>0.234697228411754</v>
      </c>
      <c r="Q204" s="53" t="n">
        <f aca="false">$B$5+N204</f>
        <v>0.00155562401658966</v>
      </c>
      <c r="R204" s="10" t="n">
        <f aca="false">(LN(O204/$B$4) + ((Q204 - $B$8) + 0.5*P204^2)*$B$7) / (P204 * SQRT($B$7))</f>
        <v>-0.130135113118071</v>
      </c>
      <c r="S204" s="10" t="n">
        <f aca="false">R204 - P204*SQRT($B$7)</f>
        <v>-0.247483727323947</v>
      </c>
      <c r="T204" s="36" t="n">
        <f aca="false">($B$3*EXP(-$B$8*$B$7)*_xlfn.NORM.DIST(R204, 0, 1, 1) - $B$4*EXP(-Q204*$B$7)*_xlfn.NORM.DIST(S204, 0, 1, 1)) * $B$2</f>
        <v>21604.5656695363</v>
      </c>
      <c r="U204" s="37" t="n">
        <f aca="false">$B$17*O204+$B$18</f>
        <v>5362.47838184974</v>
      </c>
      <c r="V204" s="37" t="n">
        <f aca="false">T204-$B$13</f>
        <v>2015.67706910444</v>
      </c>
      <c r="W204" s="37" t="n">
        <f aca="false">U204-$B$19</f>
        <v>5362.47838184974</v>
      </c>
      <c r="X204" s="38" t="n">
        <f aca="false">V204+W204</f>
        <v>7378.15545095418</v>
      </c>
    </row>
    <row r="205" customFormat="false" ht="13.8" hidden="false" customHeight="false" outlineLevel="0" collapsed="false">
      <c r="I205" s="51" t="n">
        <f aca="false" t="array" ref="I205:K205">TRANSPOSE(MMULT($E$20:$G$22, TRANSPOSE(Random!L204:N204)))</f>
        <v>0.383961430613515</v>
      </c>
      <c r="J205" s="51" t="n">
        <v>0.312424454631026</v>
      </c>
      <c r="K205" s="51" t="n">
        <v>1.25335728648665</v>
      </c>
      <c r="L205" s="19" t="n">
        <f aca="false">E$8 + E$9 * _xlfn.T.INV(_xlfn.NORM.DIST(I205, 0, 1, 1),  E$10)</f>
        <v>0.00593476578405796</v>
      </c>
      <c r="M205" s="19" t="n">
        <f aca="false">F$8 + F$9 * _xlfn.T.INV(_xlfn.NORM.DIST(J205, 0, 1, 1),  F$10)</f>
        <v>0.004978244601988</v>
      </c>
      <c r="N205" s="19" t="n">
        <f aca="false">G$8 + G$9 * _xlfn.T.INV(_xlfn.NORM.DIST(K205, 0, 1, 1),  G$10)</f>
        <v>0.000248238479463544</v>
      </c>
      <c r="O205" s="52" t="n">
        <f aca="false">$B$3 * (1 + L205)</f>
        <v>4728.79874047428</v>
      </c>
      <c r="P205" s="53" t="n">
        <f aca="false">$B$6+M205</f>
        <v>0.213978244601988</v>
      </c>
      <c r="Q205" s="53" t="n">
        <f aca="false">$B$5+N205</f>
        <v>0.00184823847946354</v>
      </c>
      <c r="R205" s="10" t="n">
        <f aca="false">(LN(O205/$B$4) + ((Q205 - $B$8) + 0.5*P205^2)*$B$7) / (P205 * SQRT($B$7))</f>
        <v>0.109381401991971</v>
      </c>
      <c r="S205" s="10" t="n">
        <f aca="false">R205 - P205*SQRT($B$7)</f>
        <v>0.00239227969097656</v>
      </c>
      <c r="T205" s="36" t="n">
        <f aca="false">($B$3*EXP(-$B$8*$B$7)*_xlfn.NORM.DIST(R205, 0, 1, 1) - $B$4*EXP(-Q205*$B$7)*_xlfn.NORM.DIST(S205, 0, 1, 1)) * $B$2</f>
        <v>20038.3926058042</v>
      </c>
      <c r="U205" s="37" t="n">
        <f aca="false">$B$17*O205+$B$18</f>
        <v>-1453.0647566207</v>
      </c>
      <c r="V205" s="37" t="n">
        <f aca="false">T205-$B$13</f>
        <v>449.504005372321</v>
      </c>
      <c r="W205" s="37" t="n">
        <f aca="false">U205-$B$19</f>
        <v>-1453.0647566207</v>
      </c>
      <c r="X205" s="38" t="n">
        <f aca="false">V205+W205</f>
        <v>-1003.56075124838</v>
      </c>
    </row>
    <row r="206" customFormat="false" ht="13.8" hidden="false" customHeight="false" outlineLevel="0" collapsed="false">
      <c r="I206" s="51" t="n">
        <f aca="false" t="array" ref="I206:K206">TRANSPOSE(MMULT($E$20:$G$22, TRANSPOSE(Random!L205:N205)))</f>
        <v>-2.66152572927096</v>
      </c>
      <c r="J206" s="51" t="n">
        <v>2.51052873025918</v>
      </c>
      <c r="K206" s="51" t="n">
        <v>-0.193735784311706</v>
      </c>
      <c r="L206" s="19" t="n">
        <f aca="false">E$8 + E$9 * _xlfn.T.INV(_xlfn.NORM.DIST(I206, 0, 1, 1),  E$10)</f>
        <v>-0.0584853128225328</v>
      </c>
      <c r="M206" s="19" t="n">
        <f aca="false">F$8 + F$9 * _xlfn.T.INV(_xlfn.NORM.DIST(J206, 0, 1, 1),  F$10)</f>
        <v>0.0635996674591627</v>
      </c>
      <c r="N206" s="19" t="n">
        <f aca="false">G$8 + G$9 * _xlfn.T.INV(_xlfn.NORM.DIST(K206, 0, 1, 1),  G$10)</f>
        <v>-7.40112202694325E-005</v>
      </c>
      <c r="O206" s="52" t="n">
        <f aca="false">$B$3 * (1 + L206)</f>
        <v>4425.96639295256</v>
      </c>
      <c r="P206" s="53" t="n">
        <f aca="false">$B$6+M206</f>
        <v>0.272599667459163</v>
      </c>
      <c r="Q206" s="53" t="n">
        <f aca="false">$B$5+N206</f>
        <v>0.00152598877973057</v>
      </c>
      <c r="R206" s="10" t="n">
        <f aca="false">(LN(O206/$B$4) + ((Q206 - $B$8) + 0.5*P206^2)*$B$7) / (P206 * SQRT($B$7))</f>
        <v>-0.374138473359039</v>
      </c>
      <c r="S206" s="10" t="n">
        <f aca="false">R206 - P206*SQRT($B$7)</f>
        <v>-0.510438307088621</v>
      </c>
      <c r="T206" s="36" t="n">
        <f aca="false">($B$3*EXP(-$B$8*$B$7)*_xlfn.NORM.DIST(R206, 0, 1, 1) - $B$4*EXP(-Q206*$B$7)*_xlfn.NORM.DIST(S206, 0, 1, 1)) * $B$2</f>
        <v>23162.647929846</v>
      </c>
      <c r="U206" s="37" t="n">
        <f aca="false">$B$17*O206+$B$18</f>
        <v>14319.5114911932</v>
      </c>
      <c r="V206" s="37" t="n">
        <f aca="false">T206-$B$13</f>
        <v>3573.75932941411</v>
      </c>
      <c r="W206" s="37" t="n">
        <f aca="false">U206-$B$19</f>
        <v>14319.5114911932</v>
      </c>
      <c r="X206" s="38" t="n">
        <f aca="false">V206+W206</f>
        <v>17893.2708206073</v>
      </c>
    </row>
    <row r="207" customFormat="false" ht="13.8" hidden="false" customHeight="false" outlineLevel="0" collapsed="false">
      <c r="I207" s="51" t="n">
        <f aca="false" t="array" ref="I207:K207">TRANSPOSE(MMULT($E$20:$G$22, TRANSPOSE(Random!L206:N206)))</f>
        <v>-0.693991475817245</v>
      </c>
      <c r="J207" s="51" t="n">
        <v>0.678173907400313</v>
      </c>
      <c r="K207" s="51" t="n">
        <v>0.106122874288586</v>
      </c>
      <c r="L207" s="19" t="n">
        <f aca="false">E$8 + E$9 * _xlfn.T.INV(_xlfn.NORM.DIST(I207, 0, 1, 1),  E$10)</f>
        <v>-0.00820313697965655</v>
      </c>
      <c r="M207" s="19" t="n">
        <f aca="false">F$8 + F$9 * _xlfn.T.INV(_xlfn.NORM.DIST(J207, 0, 1, 1),  F$10)</f>
        <v>0.0109534601834155</v>
      </c>
      <c r="N207" s="19" t="n">
        <f aca="false">G$8 + G$9 * _xlfn.T.INV(_xlfn.NORM.DIST(K207, 0, 1, 1),  G$10)</f>
        <v>-1.3360231252245E-005</v>
      </c>
      <c r="O207" s="52" t="n">
        <f aca="false">$B$3 * (1 + L207)</f>
        <v>4662.33787337233</v>
      </c>
      <c r="P207" s="53" t="n">
        <f aca="false">$B$6+M207</f>
        <v>0.219953460183415</v>
      </c>
      <c r="Q207" s="53" t="n">
        <f aca="false">$B$5+N207</f>
        <v>0.00158663976874776</v>
      </c>
      <c r="R207" s="10" t="n">
        <f aca="false">(LN(O207/$B$4) + ((Q207 - $B$8) + 0.5*P207^2)*$B$7) / (P207 * SQRT($B$7))</f>
        <v>-0.0199393755644675</v>
      </c>
      <c r="S207" s="10" t="n">
        <f aca="false">R207 - P207*SQRT($B$7)</f>
        <v>-0.129916105656175</v>
      </c>
      <c r="T207" s="36" t="n">
        <f aca="false">($B$3*EXP(-$B$8*$B$7)*_xlfn.NORM.DIST(R207, 0, 1, 1) - $B$4*EXP(-Q207*$B$7)*_xlfn.NORM.DIST(S207, 0, 1, 1)) * $B$2</f>
        <v>20556.0808535558</v>
      </c>
      <c r="U207" s="37" t="n">
        <f aca="false">$B$17*O207+$B$18</f>
        <v>2008.45149961766</v>
      </c>
      <c r="V207" s="37" t="n">
        <f aca="false">T207-$B$13</f>
        <v>967.19225312386</v>
      </c>
      <c r="W207" s="37" t="n">
        <f aca="false">U207-$B$19</f>
        <v>2008.45149961766</v>
      </c>
      <c r="X207" s="38" t="n">
        <f aca="false">V207+W207</f>
        <v>2975.64375274152</v>
      </c>
    </row>
    <row r="208" customFormat="false" ht="13.8" hidden="false" customHeight="false" outlineLevel="0" collapsed="false">
      <c r="I208" s="51" t="n">
        <f aca="false" t="array" ref="I208:K208">TRANSPOSE(MMULT($E$20:$G$22, TRANSPOSE(Random!L207:N207)))</f>
        <v>1.19129460819999</v>
      </c>
      <c r="J208" s="51" t="n">
        <v>-1.02977503241413</v>
      </c>
      <c r="K208" s="51" t="n">
        <v>0.15285388899824</v>
      </c>
      <c r="L208" s="19" t="n">
        <f aca="false">E$8 + E$9 * _xlfn.T.INV(_xlfn.NORM.DIST(I208, 0, 1, 1),  E$10)</f>
        <v>0.0178266867432749</v>
      </c>
      <c r="M208" s="19" t="n">
        <f aca="false">F$8 + F$9 * _xlfn.T.INV(_xlfn.NORM.DIST(J208, 0, 1, 1),  F$10)</f>
        <v>-0.0170860528703179</v>
      </c>
      <c r="N208" s="19" t="n">
        <f aca="false">G$8 + G$9 * _xlfn.T.INV(_xlfn.NORM.DIST(K208, 0, 1, 1),  G$10)</f>
        <v>-3.89340707135735E-006</v>
      </c>
      <c r="O208" s="52" t="n">
        <f aca="false">$B$3 * (1 + L208)</f>
        <v>4784.70147171146</v>
      </c>
      <c r="P208" s="53" t="n">
        <f aca="false">$B$6+M208</f>
        <v>0.191913947129682</v>
      </c>
      <c r="Q208" s="53" t="n">
        <f aca="false">$B$5+N208</f>
        <v>0.00159610659292864</v>
      </c>
      <c r="R208" s="10" t="n">
        <f aca="false">(LN(O208/$B$4) + ((Q208 - $B$8) + 0.5*P208^2)*$B$7) / (P208 * SQRT($B$7))</f>
        <v>0.232109778625915</v>
      </c>
      <c r="S208" s="10" t="n">
        <f aca="false">R208 - P208*SQRT($B$7)</f>
        <v>0.136152805061074</v>
      </c>
      <c r="T208" s="36" t="n">
        <f aca="false">($B$3*EXP(-$B$8*$B$7)*_xlfn.NORM.DIST(R208, 0, 1, 1) - $B$4*EXP(-Q208*$B$7)*_xlfn.NORM.DIST(S208, 0, 1, 1)) * $B$2</f>
        <v>17686.3500151835</v>
      </c>
      <c r="U208" s="37" t="n">
        <f aca="false">$B$17*O208+$B$18</f>
        <v>-4364.67607593743</v>
      </c>
      <c r="V208" s="37" t="n">
        <f aca="false">T208-$B$13</f>
        <v>-1902.53858524839</v>
      </c>
      <c r="W208" s="37" t="n">
        <f aca="false">U208-$B$19</f>
        <v>-4364.67607593743</v>
      </c>
      <c r="X208" s="38" t="n">
        <f aca="false">V208+W208</f>
        <v>-6267.21466118582</v>
      </c>
    </row>
    <row r="209" customFormat="false" ht="13.8" hidden="false" customHeight="false" outlineLevel="0" collapsed="false">
      <c r="I209" s="51" t="n">
        <f aca="false" t="array" ref="I209:K209">TRANSPOSE(MMULT($E$20:$G$22, TRANSPOSE(Random!L208:N208)))</f>
        <v>-0.216630508524374</v>
      </c>
      <c r="J209" s="51" t="n">
        <v>-0.40249423774481</v>
      </c>
      <c r="K209" s="51" t="n">
        <v>-1.8887610915792</v>
      </c>
      <c r="L209" s="19" t="n">
        <f aca="false">E$8 + E$9 * _xlfn.T.INV(_xlfn.NORM.DIST(I209, 0, 1, 1),  E$10)</f>
        <v>-0.00180456860795907</v>
      </c>
      <c r="M209" s="19" t="n">
        <f aca="false">F$8 + F$9 * _xlfn.T.INV(_xlfn.NORM.DIST(J209, 0, 1, 1),  F$10)</f>
        <v>-0.00619903048950974</v>
      </c>
      <c r="N209" s="19" t="n">
        <f aca="false">G$8 + G$9 * _xlfn.T.INV(_xlfn.NORM.DIST(K209, 0, 1, 1),  G$10)</f>
        <v>-0.000531576736291441</v>
      </c>
      <c r="O209" s="52" t="n">
        <f aca="false">$B$3 * (1 + L209)</f>
        <v>4692.41690343085</v>
      </c>
      <c r="P209" s="53" t="n">
        <f aca="false">$B$6+M209</f>
        <v>0.20280096951049</v>
      </c>
      <c r="Q209" s="53" t="n">
        <f aca="false">$B$5+N209</f>
        <v>0.00106842326370856</v>
      </c>
      <c r="R209" s="10" t="n">
        <f aca="false">(LN(O209/$B$4) + ((Q209 - $B$8) + 0.5*P209^2)*$B$7) / (P209 * SQRT($B$7))</f>
        <v>0.0315771287935241</v>
      </c>
      <c r="S209" s="10" t="n">
        <f aca="false">R209 - P209*SQRT($B$7)</f>
        <v>-0.069823355961721</v>
      </c>
      <c r="T209" s="36" t="n">
        <f aca="false">($B$3*EXP(-$B$8*$B$7)*_xlfn.NORM.DIST(R209, 0, 1, 1) - $B$4*EXP(-Q209*$B$7)*_xlfn.NORM.DIST(S209, 0, 1, 1)) * $B$2</f>
        <v>18975.407337865</v>
      </c>
      <c r="U209" s="37" t="n">
        <f aca="false">$B$17*O209+$B$18</f>
        <v>441.829575174284</v>
      </c>
      <c r="V209" s="37" t="n">
        <f aca="false">T209-$B$13</f>
        <v>-613.481262566937</v>
      </c>
      <c r="W209" s="37" t="n">
        <f aca="false">U209-$B$19</f>
        <v>441.829575174284</v>
      </c>
      <c r="X209" s="38" t="n">
        <f aca="false">V209+W209</f>
        <v>-171.651687392652</v>
      </c>
    </row>
    <row r="210" customFormat="false" ht="13.8" hidden="false" customHeight="false" outlineLevel="0" collapsed="false">
      <c r="I210" s="51" t="n">
        <f aca="false" t="array" ref="I210:K210">TRANSPOSE(MMULT($E$20:$G$22, TRANSPOSE(Random!L209:N209)))</f>
        <v>-0.521867327958178</v>
      </c>
      <c r="J210" s="51" t="n">
        <v>1.02895920078328</v>
      </c>
      <c r="K210" s="51" t="n">
        <v>0.0225408341093529</v>
      </c>
      <c r="L210" s="19" t="n">
        <f aca="false">E$8 + E$9 * _xlfn.T.INV(_xlfn.NORM.DIST(I210, 0, 1, 1),  E$10)</f>
        <v>-0.00582622017787069</v>
      </c>
      <c r="M210" s="19" t="n">
        <f aca="false">F$8 + F$9 * _xlfn.T.INV(_xlfn.NORM.DIST(J210, 0, 1, 1),  F$10)</f>
        <v>0.0172823504642577</v>
      </c>
      <c r="N210" s="19" t="n">
        <f aca="false">G$8 + G$9 * _xlfn.T.INV(_xlfn.NORM.DIST(K210, 0, 1, 1),  G$10)</f>
        <v>-3.02495097803745E-005</v>
      </c>
      <c r="O210" s="52" t="n">
        <f aca="false">$B$3 * (1 + L210)</f>
        <v>4673.51152156585</v>
      </c>
      <c r="P210" s="53" t="n">
        <f aca="false">$B$6+M210</f>
        <v>0.226282350464258</v>
      </c>
      <c r="Q210" s="53" t="n">
        <f aca="false">$B$5+N210</f>
        <v>0.00156975049021963</v>
      </c>
      <c r="R210" s="10" t="n">
        <f aca="false">(LN(O210/$B$4) + ((Q210 - $B$8) + 0.5*P210^2)*$B$7) / (P210 * SQRT($B$7))</f>
        <v>0.00485801545232092</v>
      </c>
      <c r="S210" s="10" t="n">
        <f aca="false">R210 - P210*SQRT($B$7)</f>
        <v>-0.108283159779808</v>
      </c>
      <c r="T210" s="36" t="n">
        <f aca="false">($B$3*EXP(-$B$8*$B$7)*_xlfn.NORM.DIST(R210, 0, 1, 1) - $B$4*EXP(-Q210*$B$7)*_xlfn.NORM.DIST(S210, 0, 1, 1)) * $B$2</f>
        <v>21177.1148148789</v>
      </c>
      <c r="U210" s="37" t="n">
        <f aca="false">$B$17*O210+$B$18</f>
        <v>1426.48851072058</v>
      </c>
      <c r="V210" s="37" t="n">
        <f aca="false">T210-$B$13</f>
        <v>1588.22621444697</v>
      </c>
      <c r="W210" s="37" t="n">
        <f aca="false">U210-$B$19</f>
        <v>1426.48851072058</v>
      </c>
      <c r="X210" s="38" t="n">
        <f aca="false">V210+W210</f>
        <v>3014.71472516755</v>
      </c>
    </row>
    <row r="211" customFormat="false" ht="13.8" hidden="false" customHeight="false" outlineLevel="0" collapsed="false">
      <c r="I211" s="51" t="n">
        <f aca="false" t="array" ref="I211:K211">TRANSPOSE(MMULT($E$20:$G$22, TRANSPOSE(Random!L210:N210)))</f>
        <v>0.270158339593947</v>
      </c>
      <c r="J211" s="51" t="n">
        <v>-0.316008793290002</v>
      </c>
      <c r="K211" s="51" t="n">
        <v>-0.889456465578216</v>
      </c>
      <c r="L211" s="19" t="n">
        <f aca="false">E$8 + E$9 * _xlfn.T.INV(_xlfn.NORM.DIST(I211, 0, 1, 1),  E$10)</f>
        <v>0.0044465995179336</v>
      </c>
      <c r="M211" s="19" t="n">
        <f aca="false">F$8 + F$9 * _xlfn.T.INV(_xlfn.NORM.DIST(J211, 0, 1, 1),  F$10)</f>
        <v>-0.00482291270249504</v>
      </c>
      <c r="N211" s="19" t="n">
        <f aca="false">G$8 + G$9 * _xlfn.T.INV(_xlfn.NORM.DIST(K211, 0, 1, 1),  G$10)</f>
        <v>-0.000224618687337939</v>
      </c>
      <c r="O211" s="52" t="n">
        <f aca="false">$B$3 * (1 + L211)</f>
        <v>4721.80301967386</v>
      </c>
      <c r="P211" s="53" t="n">
        <f aca="false">$B$6+M211</f>
        <v>0.204177087297505</v>
      </c>
      <c r="Q211" s="53" t="n">
        <f aca="false">$B$5+N211</f>
        <v>0.00137538131266206</v>
      </c>
      <c r="R211" s="10" t="n">
        <f aca="false">(LN(O211/$B$4) + ((Q211 - $B$8) + 0.5*P211^2)*$B$7) / (P211 * SQRT($B$7))</f>
        <v>0.0939539634991592</v>
      </c>
      <c r="S211" s="10" t="n">
        <f aca="false">R211 - P211*SQRT($B$7)</f>
        <v>-0.00813458014959326</v>
      </c>
      <c r="T211" s="36" t="n">
        <f aca="false">($B$3*EXP(-$B$8*$B$7)*_xlfn.NORM.DIST(R211, 0, 1, 1) - $B$4*EXP(-Q211*$B$7)*_xlfn.NORM.DIST(S211, 0, 1, 1)) * $B$2</f>
        <v>19106.5414739016</v>
      </c>
      <c r="U211" s="37" t="n">
        <f aca="false">$B$17*O211+$B$18</f>
        <v>-1088.70295499652</v>
      </c>
      <c r="V211" s="37" t="n">
        <f aca="false">T211-$B$13</f>
        <v>-482.347126530251</v>
      </c>
      <c r="W211" s="37" t="n">
        <f aca="false">U211-$B$19</f>
        <v>-1088.70295499652</v>
      </c>
      <c r="X211" s="38" t="n">
        <f aca="false">V211+W211</f>
        <v>-1571.05008152677</v>
      </c>
    </row>
    <row r="212" customFormat="false" ht="13.8" hidden="false" customHeight="false" outlineLevel="0" collapsed="false">
      <c r="I212" s="51" t="n">
        <f aca="false" t="array" ref="I212:K212">TRANSPOSE(MMULT($E$20:$G$22, TRANSPOSE(Random!L211:N211)))</f>
        <v>-0.294106834371788</v>
      </c>
      <c r="J212" s="51" t="n">
        <v>0.0571475812865261</v>
      </c>
      <c r="K212" s="51" t="n">
        <v>-1.04626439995478</v>
      </c>
      <c r="L212" s="19" t="n">
        <f aca="false">E$8 + E$9 * _xlfn.T.INV(_xlfn.NORM.DIST(I212, 0, 1, 1),  E$10)</f>
        <v>-0.00280885745085845</v>
      </c>
      <c r="M212" s="19" t="n">
        <f aca="false">F$8 + F$9 * _xlfn.T.INV(_xlfn.NORM.DIST(J212, 0, 1, 1),  F$10)</f>
        <v>0.000991409019934716</v>
      </c>
      <c r="N212" s="19" t="n">
        <f aca="false">G$8 + G$9 * _xlfn.T.INV(_xlfn.NORM.DIST(K212, 0, 1, 1),  G$10)</f>
        <v>-0.000263005142451682</v>
      </c>
      <c r="O212" s="52" t="n">
        <f aca="false">$B$3 * (1 + L212)</f>
        <v>4687.69584200926</v>
      </c>
      <c r="P212" s="53" t="n">
        <f aca="false">$B$6+M212</f>
        <v>0.209991409019935</v>
      </c>
      <c r="Q212" s="53" t="n">
        <f aca="false">$B$5+N212</f>
        <v>0.00133699485754832</v>
      </c>
      <c r="R212" s="10" t="n">
        <f aca="false">(LN(O212/$B$4) + ((Q212 - $B$8) + 0.5*P212^2)*$B$7) / (P212 * SQRT($B$7))</f>
        <v>0.0250818642144416</v>
      </c>
      <c r="S212" s="10" t="n">
        <f aca="false">R212 - P212*SQRT($B$7)</f>
        <v>-0.0799138402955257</v>
      </c>
      <c r="T212" s="36" t="n">
        <f aca="false">($B$3*EXP(-$B$8*$B$7)*_xlfn.NORM.DIST(R212, 0, 1, 1) - $B$4*EXP(-Q212*$B$7)*_xlfn.NORM.DIST(S212, 0, 1, 1)) * $B$2</f>
        <v>19659.8658095285</v>
      </c>
      <c r="U212" s="37" t="n">
        <f aca="false">$B$17*O212+$B$18</f>
        <v>687.719097386726</v>
      </c>
      <c r="V212" s="37" t="n">
        <f aca="false">T212-$B$13</f>
        <v>70.9772090965998</v>
      </c>
      <c r="W212" s="37" t="n">
        <f aca="false">U212-$B$19</f>
        <v>687.719097386726</v>
      </c>
      <c r="X212" s="38" t="n">
        <f aca="false">V212+W212</f>
        <v>758.696306483325</v>
      </c>
    </row>
    <row r="213" customFormat="false" ht="13.8" hidden="false" customHeight="false" outlineLevel="0" collapsed="false">
      <c r="I213" s="51" t="n">
        <f aca="false" t="array" ref="I213:K213">TRANSPOSE(MMULT($E$20:$G$22, TRANSPOSE(Random!L212:N212)))</f>
        <v>1.49631351351655</v>
      </c>
      <c r="J213" s="51" t="n">
        <v>-2.26664264259615</v>
      </c>
      <c r="K213" s="51" t="n">
        <v>0.64240126720125</v>
      </c>
      <c r="L213" s="19" t="n">
        <f aca="false">E$8 + E$9 * _xlfn.T.INV(_xlfn.NORM.DIST(I213, 0, 1, 1),  E$10)</f>
        <v>0.0234715062262118</v>
      </c>
      <c r="M213" s="19" t="n">
        <f aca="false">F$8 + F$9 * _xlfn.T.INV(_xlfn.NORM.DIST(J213, 0, 1, 1),  F$10)</f>
        <v>-0.051848883163674</v>
      </c>
      <c r="N213" s="19" t="n">
        <f aca="false">G$8 + G$9 * _xlfn.T.INV(_xlfn.NORM.DIST(K213, 0, 1, 1),  G$10)</f>
        <v>9.86671241760569E-005</v>
      </c>
      <c r="O213" s="52" t="n">
        <f aca="false">$B$3 * (1 + L213)</f>
        <v>4811.2372036188</v>
      </c>
      <c r="P213" s="53" t="n">
        <f aca="false">$B$6+M213</f>
        <v>0.157151116836326</v>
      </c>
      <c r="Q213" s="53" t="n">
        <f aca="false">$B$5+N213</f>
        <v>0.00169866712417606</v>
      </c>
      <c r="R213" s="10" t="n">
        <f aca="false">(LN(O213/$B$4) + ((Q213 - $B$8) + 0.5*P213^2)*$B$7) / (P213 * SQRT($B$7))</f>
        <v>0.334862553805438</v>
      </c>
      <c r="S213" s="10" t="n">
        <f aca="false">R213 - P213*SQRT($B$7)</f>
        <v>0.256286995387275</v>
      </c>
      <c r="T213" s="36" t="n">
        <f aca="false">($B$3*EXP(-$B$8*$B$7)*_xlfn.NORM.DIST(R213, 0, 1, 1) - $B$4*EXP(-Q213*$B$7)*_xlfn.NORM.DIST(S213, 0, 1, 1)) * $B$2</f>
        <v>14109.7803417965</v>
      </c>
      <c r="U213" s="37" t="n">
        <f aca="false">$B$17*O213+$B$18</f>
        <v>-5746.75054131477</v>
      </c>
      <c r="V213" s="37" t="n">
        <f aca="false">T213-$B$13</f>
        <v>-5479.10825863542</v>
      </c>
      <c r="W213" s="37" t="n">
        <f aca="false">U213-$B$19</f>
        <v>-5746.75054131477</v>
      </c>
      <c r="X213" s="38" t="n">
        <f aca="false">V213+W213</f>
        <v>-11225.8587999502</v>
      </c>
    </row>
    <row r="214" customFormat="false" ht="13.8" hidden="false" customHeight="false" outlineLevel="0" collapsed="false">
      <c r="I214" s="51" t="n">
        <f aca="false" t="array" ref="I214:K214">TRANSPOSE(MMULT($E$20:$G$22, TRANSPOSE(Random!L213:N213)))</f>
        <v>-1.08684191270748</v>
      </c>
      <c r="J214" s="51" t="n">
        <v>0.110432947589376</v>
      </c>
      <c r="K214" s="51" t="n">
        <v>0.647837905783893</v>
      </c>
      <c r="L214" s="19" t="n">
        <f aca="false">E$8 + E$9 * _xlfn.T.INV(_xlfn.NORM.DIST(I214, 0, 1, 1),  E$10)</f>
        <v>-0.0141357888764499</v>
      </c>
      <c r="M214" s="19" t="n">
        <f aca="false">F$8 + F$9 * _xlfn.T.INV(_xlfn.NORM.DIST(J214, 0, 1, 1),  F$10)</f>
        <v>0.00181803597181299</v>
      </c>
      <c r="N214" s="19" t="n">
        <f aca="false">G$8 + G$9 * _xlfn.T.INV(_xlfn.NORM.DIST(K214, 0, 1, 1),  G$10)</f>
        <v>9.98630676325831E-005</v>
      </c>
      <c r="O214" s="52" t="n">
        <f aca="false">$B$3 * (1 + L214)</f>
        <v>4634.4490700707</v>
      </c>
      <c r="P214" s="53" t="n">
        <f aca="false">$B$6+M214</f>
        <v>0.210818035971813</v>
      </c>
      <c r="Q214" s="53" t="n">
        <f aca="false">$B$5+N214</f>
        <v>0.00169986306763258</v>
      </c>
      <c r="R214" s="10" t="n">
        <f aca="false">(LN(O214/$B$4) + ((Q214 - $B$8) + 0.5*P214^2)*$B$7) / (P214 * SQRT($B$7))</f>
        <v>-0.0821196766528476</v>
      </c>
      <c r="S214" s="10" t="n">
        <f aca="false">R214 - P214*SQRT($B$7)</f>
        <v>-0.187528694638754</v>
      </c>
      <c r="T214" s="36" t="n">
        <f aca="false">($B$3*EXP(-$B$8*$B$7)*_xlfn.NORM.DIST(R214, 0, 1, 1) - $B$4*EXP(-Q214*$B$7)*_xlfn.NORM.DIST(S214, 0, 1, 1)) * $B$2</f>
        <v>19585.5172290615</v>
      </c>
      <c r="U214" s="37" t="n">
        <f aca="false">$B$17*O214+$B$18</f>
        <v>3460.99869325515</v>
      </c>
      <c r="V214" s="37" t="n">
        <f aca="false">T214-$B$13</f>
        <v>-3.37137137039463</v>
      </c>
      <c r="W214" s="37" t="n">
        <f aca="false">U214-$B$19</f>
        <v>3460.99869325515</v>
      </c>
      <c r="X214" s="38" t="n">
        <f aca="false">V214+W214</f>
        <v>3457.62732188476</v>
      </c>
    </row>
    <row r="215" customFormat="false" ht="13.8" hidden="false" customHeight="false" outlineLevel="0" collapsed="false">
      <c r="I215" s="51" t="n">
        <f aca="false" t="array" ref="I215:K215">TRANSPOSE(MMULT($E$20:$G$22, TRANSPOSE(Random!L214:N214)))</f>
        <v>-0.296600434713618</v>
      </c>
      <c r="J215" s="51" t="n">
        <v>0.105367144812185</v>
      </c>
      <c r="K215" s="51" t="n">
        <v>-0.106590555331393</v>
      </c>
      <c r="L215" s="19" t="n">
        <f aca="false">E$8 + E$9 * _xlfn.T.INV(_xlfn.NORM.DIST(I215, 0, 1, 1),  E$10)</f>
        <v>-0.00284132504783146</v>
      </c>
      <c r="M215" s="19" t="n">
        <f aca="false">F$8 + F$9 * _xlfn.T.INV(_xlfn.NORM.DIST(J215, 0, 1, 1),  F$10)</f>
        <v>0.00173937762360219</v>
      </c>
      <c r="N215" s="19" t="n">
        <f aca="false">G$8 + G$9 * _xlfn.T.INV(_xlfn.NORM.DIST(K215, 0, 1, 1),  G$10)</f>
        <v>-5.63344014521833E-005</v>
      </c>
      <c r="O215" s="52" t="n">
        <f aca="false">$B$3 * (1 + L215)</f>
        <v>4687.54321508265</v>
      </c>
      <c r="P215" s="53" t="n">
        <f aca="false">$B$6+M215</f>
        <v>0.210739377623602</v>
      </c>
      <c r="Q215" s="53" t="n">
        <f aca="false">$B$5+N215</f>
        <v>0.00154366559854782</v>
      </c>
      <c r="R215" s="10" t="n">
        <f aca="false">(LN(O215/$B$4) + ((Q215 - $B$8) + 0.5*P215^2)*$B$7) / (P215 * SQRT($B$7))</f>
        <v>0.0255475062689978</v>
      </c>
      <c r="S215" s="10" t="n">
        <f aca="false">R215 - P215*SQRT($B$7)</f>
        <v>-0.0798221825428033</v>
      </c>
      <c r="T215" s="36" t="n">
        <f aca="false">($B$3*EXP(-$B$8*$B$7)*_xlfn.NORM.DIST(R215, 0, 1, 1) - $B$4*EXP(-Q215*$B$7)*_xlfn.NORM.DIST(S215, 0, 1, 1)) * $B$2</f>
        <v>19741.4000546674</v>
      </c>
      <c r="U215" s="37" t="n">
        <f aca="false">$B$17*O215+$B$18</f>
        <v>695.668445787305</v>
      </c>
      <c r="V215" s="37" t="n">
        <f aca="false">T215-$B$13</f>
        <v>152.511454235493</v>
      </c>
      <c r="W215" s="37" t="n">
        <f aca="false">U215-$B$19</f>
        <v>695.668445787305</v>
      </c>
      <c r="X215" s="38" t="n">
        <f aca="false">V215+W215</f>
        <v>848.179900022798</v>
      </c>
    </row>
    <row r="216" customFormat="false" ht="13.8" hidden="false" customHeight="false" outlineLevel="0" collapsed="false">
      <c r="I216" s="51" t="n">
        <f aca="false" t="array" ref="I216:K216">TRANSPOSE(MMULT($E$20:$G$22, TRANSPOSE(Random!L215:N215)))</f>
        <v>0.408950815290277</v>
      </c>
      <c r="J216" s="51" t="n">
        <v>-0.0178678300276561</v>
      </c>
      <c r="K216" s="51" t="n">
        <v>1.81323215126764</v>
      </c>
      <c r="L216" s="19" t="n">
        <f aca="false">E$8 + E$9 * _xlfn.T.INV(_xlfn.NORM.DIST(I216, 0, 1, 1),  E$10)</f>
        <v>0.00626488093680584</v>
      </c>
      <c r="M216" s="19" t="n">
        <f aca="false">F$8 + F$9 * _xlfn.T.INV(_xlfn.NORM.DIST(J216, 0, 1, 1),  F$10)</f>
        <v>-0.00017077664701752</v>
      </c>
      <c r="N216" s="19" t="n">
        <f aca="false">G$8 + G$9 * _xlfn.T.INV(_xlfn.NORM.DIST(K216, 0, 1, 1),  G$10)</f>
        <v>0.000431733637444077</v>
      </c>
      <c r="O216" s="52" t="n">
        <f aca="false">$B$3 * (1 + L216)</f>
        <v>4730.35057879583</v>
      </c>
      <c r="P216" s="53" t="n">
        <f aca="false">$B$6+M216</f>
        <v>0.208829223352982</v>
      </c>
      <c r="Q216" s="53" t="n">
        <f aca="false">$B$5+N216</f>
        <v>0.00203173363744408</v>
      </c>
      <c r="R216" s="10" t="n">
        <f aca="false">(LN(O216/$B$4) + ((Q216 - $B$8) + 0.5*P216^2)*$B$7) / (P216 * SQRT($B$7))</f>
        <v>0.113053881401439</v>
      </c>
      <c r="S216" s="10" t="n">
        <f aca="false">R216 - P216*SQRT($B$7)</f>
        <v>0.00863926972494755</v>
      </c>
      <c r="T216" s="36" t="n">
        <f aca="false">($B$3*EXP(-$B$8*$B$7)*_xlfn.NORM.DIST(R216, 0, 1, 1) - $B$4*EXP(-Q216*$B$7)*_xlfn.NORM.DIST(S216, 0, 1, 1)) * $B$2</f>
        <v>19562.2734426261</v>
      </c>
      <c r="U216" s="37" t="n">
        <f aca="false">$B$17*O216+$B$18</f>
        <v>-1533.88996717456</v>
      </c>
      <c r="V216" s="37" t="n">
        <f aca="false">T216-$B$13</f>
        <v>-26.615157805827</v>
      </c>
      <c r="W216" s="37" t="n">
        <f aca="false">U216-$B$19</f>
        <v>-1533.88996717456</v>
      </c>
      <c r="X216" s="38" t="n">
        <f aca="false">V216+W216</f>
        <v>-1560.50512498039</v>
      </c>
    </row>
    <row r="217" customFormat="false" ht="13.8" hidden="false" customHeight="false" outlineLevel="0" collapsed="false">
      <c r="I217" s="51" t="n">
        <f aca="false" t="array" ref="I217:K217">TRANSPOSE(MMULT($E$20:$G$22, TRANSPOSE(Random!L216:N216)))</f>
        <v>-1.64338378821091</v>
      </c>
      <c r="J217" s="51" t="n">
        <v>2.00819767946763</v>
      </c>
      <c r="K217" s="51" t="n">
        <v>1.1878767226286</v>
      </c>
      <c r="L217" s="19" t="n">
        <f aca="false">E$8 + E$9 * _xlfn.T.INV(_xlfn.NORM.DIST(I217, 0, 1, 1),  E$10)</f>
        <v>-0.0246173899448431</v>
      </c>
      <c r="M217" s="19" t="n">
        <f aca="false">F$8 + F$9 * _xlfn.T.INV(_xlfn.NORM.DIST(J217, 0, 1, 1),  F$10)</f>
        <v>0.042165861030356</v>
      </c>
      <c r="N217" s="19" t="n">
        <f aca="false">G$8 + G$9 * _xlfn.T.INV(_xlfn.NORM.DIST(K217, 0, 1, 1),  G$10)</f>
        <v>0.000230322720645499</v>
      </c>
      <c r="O217" s="52" t="n">
        <f aca="false">$B$3 * (1 + L217)</f>
        <v>4585.17611160829</v>
      </c>
      <c r="P217" s="53" t="n">
        <f aca="false">$B$6+M217</f>
        <v>0.251165861030356</v>
      </c>
      <c r="Q217" s="53" t="n">
        <f aca="false">$B$5+N217</f>
        <v>0.0018303227206455</v>
      </c>
      <c r="R217" s="10" t="n">
        <f aca="false">(LN(O217/$B$4) + ((Q217 - $B$8) + 0.5*P217^2)*$B$7) / (P217 * SQRT($B$7))</f>
        <v>-0.135228151019365</v>
      </c>
      <c r="S217" s="10" t="n">
        <f aca="false">R217 - P217*SQRT($B$7)</f>
        <v>-0.260811081534543</v>
      </c>
      <c r="T217" s="36" t="n">
        <f aca="false">($B$3*EXP(-$B$8*$B$7)*_xlfn.NORM.DIST(R217, 0, 1, 1) - $B$4*EXP(-Q217*$B$7)*_xlfn.NORM.DIST(S217, 0, 1, 1)) * $B$2</f>
        <v>23090.5912482664</v>
      </c>
      <c r="U217" s="37" t="n">
        <f aca="false">$B$17*O217+$B$18</f>
        <v>6027.30807421709</v>
      </c>
      <c r="V217" s="37" t="n">
        <f aca="false">T217-$B$13</f>
        <v>3501.70264783453</v>
      </c>
      <c r="W217" s="37" t="n">
        <f aca="false">U217-$B$19</f>
        <v>6027.30807421709</v>
      </c>
      <c r="X217" s="38" t="n">
        <f aca="false">V217+W217</f>
        <v>9529.01072205162</v>
      </c>
    </row>
    <row r="218" customFormat="false" ht="13.8" hidden="false" customHeight="false" outlineLevel="0" collapsed="false">
      <c r="I218" s="51" t="n">
        <f aca="false" t="array" ref="I218:K218">TRANSPOSE(MMULT($E$20:$G$22, TRANSPOSE(Random!L217:N217)))</f>
        <v>-1.02092101269313</v>
      </c>
      <c r="J218" s="51" t="n">
        <v>1.03272791803321</v>
      </c>
      <c r="K218" s="51" t="n">
        <v>-0.588239772320778</v>
      </c>
      <c r="L218" s="19" t="n">
        <f aca="false">E$8 + E$9 * _xlfn.T.INV(_xlfn.NORM.DIST(I218, 0, 1, 1),  E$10)</f>
        <v>-0.0130773852837731</v>
      </c>
      <c r="M218" s="19" t="n">
        <f aca="false">F$8 + F$9 * _xlfn.T.INV(_xlfn.NORM.DIST(J218, 0, 1, 1),  F$10)</f>
        <v>0.0173549321381527</v>
      </c>
      <c r="N218" s="19" t="n">
        <f aca="false">G$8 + G$9 * _xlfn.T.INV(_xlfn.NORM.DIST(K218, 0, 1, 1),  G$10)</f>
        <v>-0.000156443720544569</v>
      </c>
      <c r="O218" s="52" t="n">
        <f aca="false">$B$3 * (1 + L218)</f>
        <v>4639.42451951951</v>
      </c>
      <c r="P218" s="53" t="n">
        <f aca="false">$B$6+M218</f>
        <v>0.226354932138153</v>
      </c>
      <c r="Q218" s="53" t="n">
        <f aca="false">$B$5+N218</f>
        <v>0.00144355627945543</v>
      </c>
      <c r="R218" s="10" t="n">
        <f aca="false">(LN(O218/$B$4) + ((Q218 - $B$8) + 0.5*P218^2)*$B$7) / (P218 * SQRT($B$7))</f>
        <v>-0.0600666273828809</v>
      </c>
      <c r="S218" s="10" t="n">
        <f aca="false">R218 - P218*SQRT($B$7)</f>
        <v>-0.173244093451957</v>
      </c>
      <c r="T218" s="36" t="n">
        <f aca="false">($B$3*EXP(-$B$8*$B$7)*_xlfn.NORM.DIST(R218, 0, 1, 1) - $B$4*EXP(-Q218*$B$7)*_xlfn.NORM.DIST(S218, 0, 1, 1)) * $B$2</f>
        <v>21062.2111359228</v>
      </c>
      <c r="U218" s="37" t="n">
        <f aca="false">$B$17*O218+$B$18</f>
        <v>3201.85974577881</v>
      </c>
      <c r="V218" s="37" t="n">
        <f aca="false">T218-$B$13</f>
        <v>1473.32253549093</v>
      </c>
      <c r="W218" s="37" t="n">
        <f aca="false">U218-$B$19</f>
        <v>3201.85974577881</v>
      </c>
      <c r="X218" s="38" t="n">
        <f aca="false">V218+W218</f>
        <v>4675.18228126975</v>
      </c>
    </row>
    <row r="219" customFormat="false" ht="13.8" hidden="false" customHeight="false" outlineLevel="0" collapsed="false">
      <c r="I219" s="51" t="n">
        <f aca="false" t="array" ref="I219:K219">TRANSPOSE(MMULT($E$20:$G$22, TRANSPOSE(Random!L218:N218)))</f>
        <v>3.02780320270758</v>
      </c>
      <c r="J219" s="51" t="n">
        <v>-2.3338131571835</v>
      </c>
      <c r="K219" s="51" t="n">
        <v>0.845100312036352</v>
      </c>
      <c r="L219" s="19" t="n">
        <f aca="false">E$8 + E$9 * _xlfn.T.INV(_xlfn.NORM.DIST(I219, 0, 1, 1),  E$10)</f>
        <v>0.0825290332379908</v>
      </c>
      <c r="M219" s="19" t="n">
        <f aca="false">F$8 + F$9 * _xlfn.T.INV(_xlfn.NORM.DIST(J219, 0, 1, 1),  F$10)</f>
        <v>-0.0547853031758652</v>
      </c>
      <c r="N219" s="19" t="n">
        <f aca="false">G$8 + G$9 * _xlfn.T.INV(_xlfn.NORM.DIST(K219, 0, 1, 1),  G$10)</f>
        <v>0.000144566111535092</v>
      </c>
      <c r="O219" s="52" t="n">
        <f aca="false">$B$3 * (1 + L219)</f>
        <v>5088.86073234847</v>
      </c>
      <c r="P219" s="53" t="n">
        <f aca="false">$B$6+M219</f>
        <v>0.154214696824135</v>
      </c>
      <c r="Q219" s="53" t="n">
        <f aca="false">$B$5+N219</f>
        <v>0.00174456611153509</v>
      </c>
      <c r="R219" s="10" t="n">
        <f aca="false">(LN(O219/$B$4) + ((Q219 - $B$8) + 0.5*P219^2)*$B$7) / (P219 * SQRT($B$7))</f>
        <v>1.06745875575452</v>
      </c>
      <c r="S219" s="10" t="n">
        <f aca="false">R219 - P219*SQRT($B$7)</f>
        <v>0.990351407342455</v>
      </c>
      <c r="T219" s="36" t="n">
        <f aca="false">($B$3*EXP(-$B$8*$B$7)*_xlfn.NORM.DIST(R219, 0, 1, 1) - $B$4*EXP(-Q219*$B$7)*_xlfn.NORM.DIST(S219, 0, 1, 1)) * $B$2</f>
        <v>8531.73474488772</v>
      </c>
      <c r="U219" s="37" t="n">
        <f aca="false">$B$17*O219+$B$18</f>
        <v>-20206.3626366238</v>
      </c>
      <c r="V219" s="37" t="n">
        <f aca="false">T219-$B$13</f>
        <v>-11057.1538555442</v>
      </c>
      <c r="W219" s="37" t="n">
        <f aca="false">U219-$B$19</f>
        <v>-20206.3626366238</v>
      </c>
      <c r="X219" s="38" t="n">
        <f aca="false">V219+W219</f>
        <v>-31263.5164921679</v>
      </c>
    </row>
    <row r="220" customFormat="false" ht="13.8" hidden="false" customHeight="false" outlineLevel="0" collapsed="false">
      <c r="I220" s="51" t="n">
        <f aca="false" t="array" ref="I220:K220">TRANSPOSE(MMULT($E$20:$G$22, TRANSPOSE(Random!L219:N219)))</f>
        <v>-0.510555368652632</v>
      </c>
      <c r="J220" s="51" t="n">
        <v>0.416846417888493</v>
      </c>
      <c r="K220" s="51" t="n">
        <v>-0.14270315084401</v>
      </c>
      <c r="L220" s="19" t="n">
        <f aca="false">E$8 + E$9 * _xlfn.T.INV(_xlfn.NORM.DIST(I220, 0, 1, 1),  E$10)</f>
        <v>-0.00567337895047148</v>
      </c>
      <c r="M220" s="19" t="n">
        <f aca="false">F$8 + F$9 * _xlfn.T.INV(_xlfn.NORM.DIST(J220, 0, 1, 1),  F$10)</f>
        <v>0.00664120288836506</v>
      </c>
      <c r="N220" s="19" t="n">
        <f aca="false">G$8 + G$9 * _xlfn.T.INV(_xlfn.NORM.DIST(K220, 0, 1, 1),  G$10)</f>
        <v>-6.36481562664561E-005</v>
      </c>
      <c r="O220" s="52" t="n">
        <f aca="false">$B$3 * (1 + L220)</f>
        <v>4674.23001289173</v>
      </c>
      <c r="P220" s="53" t="n">
        <f aca="false">$B$6+M220</f>
        <v>0.215641202888365</v>
      </c>
      <c r="Q220" s="53" t="n">
        <f aca="false">$B$5+N220</f>
        <v>0.00153635184373354</v>
      </c>
      <c r="R220" s="10" t="n">
        <f aca="false">(LN(O220/$B$4) + ((Q220 - $B$8) + 0.5*P220^2)*$B$7) / (P220 * SQRT($B$7))</f>
        <v>0.000994200665365742</v>
      </c>
      <c r="S220" s="10" t="n">
        <f aca="false">R220 - P220*SQRT($B$7)</f>
        <v>-0.106826400778817</v>
      </c>
      <c r="T220" s="36" t="n">
        <f aca="false">($B$3*EXP(-$B$8*$B$7)*_xlfn.NORM.DIST(R220, 0, 1, 1) - $B$4*EXP(-Q220*$B$7)*_xlfn.NORM.DIST(S220, 0, 1, 1)) * $B$2</f>
        <v>20179.0824563123</v>
      </c>
      <c r="U220" s="37" t="n">
        <f aca="false">$B$17*O220+$B$18</f>
        <v>1389.06694953796</v>
      </c>
      <c r="V220" s="37" t="n">
        <f aca="false">T220-$B$13</f>
        <v>590.193855880443</v>
      </c>
      <c r="W220" s="37" t="n">
        <f aca="false">U220-$B$19</f>
        <v>1389.06694953796</v>
      </c>
      <c r="X220" s="38" t="n">
        <f aca="false">V220+W220</f>
        <v>1979.2608054184</v>
      </c>
    </row>
    <row r="221" customFormat="false" ht="13.8" hidden="false" customHeight="false" outlineLevel="0" collapsed="false">
      <c r="I221" s="51" t="n">
        <f aca="false" t="array" ref="I221:K221">TRANSPOSE(MMULT($E$20:$G$22, TRANSPOSE(Random!L220:N220)))</f>
        <v>1.82406314875205</v>
      </c>
      <c r="J221" s="51" t="n">
        <v>-1.68839446276385</v>
      </c>
      <c r="K221" s="51" t="n">
        <v>1.30039853428125</v>
      </c>
      <c r="L221" s="19" t="n">
        <f aca="false">E$8 + E$9 * _xlfn.T.INV(_xlfn.NORM.DIST(I221, 0, 1, 1),  E$10)</f>
        <v>0.0307948602179248</v>
      </c>
      <c r="M221" s="19" t="n">
        <f aca="false">F$8 + F$9 * _xlfn.T.INV(_xlfn.NORM.DIST(J221, 0, 1, 1),  F$10)</f>
        <v>-0.0321137298416396</v>
      </c>
      <c r="N221" s="19" t="n">
        <f aca="false">G$8 + G$9 * _xlfn.T.INV(_xlfn.NORM.DIST(K221, 0, 1, 1),  G$10)</f>
        <v>0.000261476064323094</v>
      </c>
      <c r="O221" s="52" t="n">
        <f aca="false">$B$3 * (1 + L221)</f>
        <v>4845.66355839844</v>
      </c>
      <c r="P221" s="53" t="n">
        <f aca="false">$B$6+M221</f>
        <v>0.17688627015836</v>
      </c>
      <c r="Q221" s="53" t="n">
        <f aca="false">$B$5+N221</f>
        <v>0.00186147606432309</v>
      </c>
      <c r="R221" s="10" t="n">
        <f aca="false">(LN(O221/$B$4) + ((Q221 - $B$8) + 0.5*P221^2)*$B$7) / (P221 * SQRT($B$7))</f>
        <v>0.387895302822808</v>
      </c>
      <c r="S221" s="10" t="n">
        <f aca="false">R221 - P221*SQRT($B$7)</f>
        <v>0.299452167743628</v>
      </c>
      <c r="T221" s="36" t="n">
        <f aca="false">($B$3*EXP(-$B$8*$B$7)*_xlfn.NORM.DIST(R221, 0, 1, 1) - $B$4*EXP(-Q221*$B$7)*_xlfn.NORM.DIST(S221, 0, 1, 1)) * $B$2</f>
        <v>15649.8374746103</v>
      </c>
      <c r="U221" s="37" t="n">
        <f aca="false">$B$17*O221+$B$18</f>
        <v>-7539.79646305955</v>
      </c>
      <c r="V221" s="37" t="n">
        <f aca="false">T221-$B$13</f>
        <v>-3939.05112582161</v>
      </c>
      <c r="W221" s="37" t="n">
        <f aca="false">U221-$B$19</f>
        <v>-7539.79646305955</v>
      </c>
      <c r="X221" s="38" t="n">
        <f aca="false">V221+W221</f>
        <v>-11478.8475888812</v>
      </c>
    </row>
    <row r="222" customFormat="false" ht="13.8" hidden="false" customHeight="false" outlineLevel="0" collapsed="false">
      <c r="I222" s="51" t="n">
        <f aca="false" t="array" ref="I222:K222">TRANSPOSE(MMULT($E$20:$G$22, TRANSPOSE(Random!L221:N221)))</f>
        <v>0.456924472641024</v>
      </c>
      <c r="J222" s="51" t="n">
        <v>0.206692061789685</v>
      </c>
      <c r="K222" s="51" t="n">
        <v>0.192772830773195</v>
      </c>
      <c r="L222" s="19" t="n">
        <f aca="false">E$8 + E$9 * _xlfn.T.INV(_xlfn.NORM.DIST(I222, 0, 1, 1),  E$10)</f>
        <v>0.00690261649696061</v>
      </c>
      <c r="M222" s="19" t="n">
        <f aca="false">F$8 + F$9 * _xlfn.T.INV(_xlfn.NORM.DIST(J222, 0, 1, 1),  F$10)</f>
        <v>0.00331711163216132</v>
      </c>
      <c r="N222" s="19" t="n">
        <f aca="false">G$8 + G$9 * _xlfn.T.INV(_xlfn.NORM.DIST(K222, 0, 1, 1),  G$10)</f>
        <v>4.21531769399625E-006</v>
      </c>
      <c r="O222" s="52" t="n">
        <f aca="false">$B$3 * (1 + L222)</f>
        <v>4733.34850989056</v>
      </c>
      <c r="P222" s="53" t="n">
        <f aca="false">$B$6+M222</f>
        <v>0.212317111632161</v>
      </c>
      <c r="Q222" s="53" t="n">
        <f aca="false">$B$5+N222</f>
        <v>0.001604215317694</v>
      </c>
      <c r="R222" s="10" t="n">
        <f aca="false">(LN(O222/$B$4) + ((Q222 - $B$8) + 0.5*P222^2)*$B$7) / (P222 * SQRT($B$7))</f>
        <v>0.1178875854386</v>
      </c>
      <c r="S222" s="10" t="n">
        <f aca="false">R222 - P222*SQRT($B$7)</f>
        <v>0.0117290296225196</v>
      </c>
      <c r="T222" s="36" t="n">
        <f aca="false">($B$3*EXP(-$B$8*$B$7)*_xlfn.NORM.DIST(R222, 0, 1, 1) - $B$4*EXP(-Q222*$B$7)*_xlfn.NORM.DIST(S222, 0, 1, 1)) * $B$2</f>
        <v>19858.0439708913</v>
      </c>
      <c r="U222" s="37" t="n">
        <f aca="false">$B$17*O222+$B$18</f>
        <v>-1690.03278733333</v>
      </c>
      <c r="V222" s="37" t="n">
        <f aca="false">T222-$B$13</f>
        <v>269.155370459383</v>
      </c>
      <c r="W222" s="37" t="n">
        <f aca="false">U222-$B$19</f>
        <v>-1690.03278733333</v>
      </c>
      <c r="X222" s="38" t="n">
        <f aca="false">V222+W222</f>
        <v>-1420.87741687395</v>
      </c>
    </row>
    <row r="223" customFormat="false" ht="13.8" hidden="false" customHeight="false" outlineLevel="0" collapsed="false">
      <c r="I223" s="51" t="n">
        <f aca="false" t="array" ref="I223:K223">TRANSPOSE(MMULT($E$20:$G$22, TRANSPOSE(Random!L222:N222)))</f>
        <v>-0.758721290410666</v>
      </c>
      <c r="J223" s="51" t="n">
        <v>0.0207966440752256</v>
      </c>
      <c r="K223" s="51" t="n">
        <v>0.879061299080564</v>
      </c>
      <c r="L223" s="19" t="n">
        <f aca="false">E$8 + E$9 * _xlfn.T.INV(_xlfn.NORM.DIST(I223, 0, 1, 1),  E$10)</f>
        <v>-0.00912603368728515</v>
      </c>
      <c r="M223" s="19" t="n">
        <f aca="false">F$8 + F$9 * _xlfn.T.INV(_xlfn.NORM.DIST(J223, 0, 1, 1),  F$10)</f>
        <v>0.000428147147191647</v>
      </c>
      <c r="N223" s="19" t="n">
        <f aca="false">G$8 + G$9 * _xlfn.T.INV(_xlfn.NORM.DIST(K223, 0, 1, 1),  G$10)</f>
        <v>0.000152554254307633</v>
      </c>
      <c r="O223" s="52" t="n">
        <f aca="false">$B$3 * (1 + L223)</f>
        <v>4657.99942823944</v>
      </c>
      <c r="P223" s="53" t="n">
        <f aca="false">$B$6+M223</f>
        <v>0.209428147147192</v>
      </c>
      <c r="Q223" s="53" t="n">
        <f aca="false">$B$5+N223</f>
        <v>0.00175255425430763</v>
      </c>
      <c r="R223" s="10" t="n">
        <f aca="false">(LN(O223/$B$4) + ((Q223 - $B$8) + 0.5*P223^2)*$B$7) / (P223 * SQRT($B$7))</f>
        <v>-0.0348307896127983</v>
      </c>
      <c r="S223" s="10" t="n">
        <f aca="false">R223 - P223*SQRT($B$7)</f>
        <v>-0.139544863186394</v>
      </c>
      <c r="T223" s="36" t="n">
        <f aca="false">($B$3*EXP(-$B$8*$B$7)*_xlfn.NORM.DIST(R223, 0, 1, 1) - $B$4*EXP(-Q223*$B$7)*_xlfn.NORM.DIST(S223, 0, 1, 1)) * $B$2</f>
        <v>19562.5526027255</v>
      </c>
      <c r="U223" s="37" t="n">
        <f aca="false">$B$17*O223+$B$18</f>
        <v>2234.41301665994</v>
      </c>
      <c r="V223" s="37" t="n">
        <f aca="false">T223-$B$13</f>
        <v>-26.335997706381</v>
      </c>
      <c r="W223" s="37" t="n">
        <f aca="false">U223-$B$19</f>
        <v>2234.41301665994</v>
      </c>
      <c r="X223" s="38" t="n">
        <f aca="false">V223+W223</f>
        <v>2208.07701895355</v>
      </c>
    </row>
    <row r="224" customFormat="false" ht="13.8" hidden="false" customHeight="false" outlineLevel="0" collapsed="false">
      <c r="I224" s="51" t="n">
        <f aca="false" t="array" ref="I224:K224">TRANSPOSE(MMULT($E$20:$G$22, TRANSPOSE(Random!L223:N223)))</f>
        <v>-1.10475828665073</v>
      </c>
      <c r="J224" s="51" t="n">
        <v>1.45602562711232</v>
      </c>
      <c r="K224" s="51" t="n">
        <v>-0.661133288231004</v>
      </c>
      <c r="L224" s="19" t="n">
        <f aca="false">E$8 + E$9 * _xlfn.T.INV(_xlfn.NORM.DIST(I224, 0, 1, 1),  E$10)</f>
        <v>-0.0144287088504906</v>
      </c>
      <c r="M224" s="19" t="n">
        <f aca="false">F$8 + F$9 * _xlfn.T.INV(_xlfn.NORM.DIST(J224, 0, 1, 1),  F$10)</f>
        <v>0.0263876786565742</v>
      </c>
      <c r="N224" s="19" t="n">
        <f aca="false">G$8 + G$9 * _xlfn.T.INV(_xlfn.NORM.DIST(K224, 0, 1, 1),  G$10)</f>
        <v>-0.000172395096762523</v>
      </c>
      <c r="O224" s="52" t="n">
        <f aca="false">$B$3 * (1 + L224)</f>
        <v>4633.07208256473</v>
      </c>
      <c r="P224" s="53" t="n">
        <f aca="false">$B$6+M224</f>
        <v>0.235387678656574</v>
      </c>
      <c r="Q224" s="53" t="n">
        <f aca="false">$B$5+N224</f>
        <v>0.00142760490323748</v>
      </c>
      <c r="R224" s="10" t="n">
        <f aca="false">(LN(O224/$B$4) + ((Q224 - $B$8) + 0.5*P224^2)*$B$7) / (P224 * SQRT($B$7))</f>
        <v>-0.0650075979765898</v>
      </c>
      <c r="S224" s="10" t="n">
        <f aca="false">R224 - P224*SQRT($B$7)</f>
        <v>-0.182701437304877</v>
      </c>
      <c r="T224" s="36" t="n">
        <f aca="false">($B$3*EXP(-$B$8*$B$7)*_xlfn.NORM.DIST(R224, 0, 1, 1) - $B$4*EXP(-Q224*$B$7)*_xlfn.NORM.DIST(S224, 0, 1, 1)) * $B$2</f>
        <v>21882.4100707808</v>
      </c>
      <c r="U224" s="37" t="n">
        <f aca="false">$B$17*O224+$B$18</f>
        <v>3532.71705692372</v>
      </c>
      <c r="V224" s="37" t="n">
        <f aca="false">T224-$B$13</f>
        <v>2293.52147034888</v>
      </c>
      <c r="W224" s="37" t="n">
        <f aca="false">U224-$B$19</f>
        <v>3532.71705692372</v>
      </c>
      <c r="X224" s="38" t="n">
        <f aca="false">V224+W224</f>
        <v>5826.2385272726</v>
      </c>
    </row>
    <row r="225" customFormat="false" ht="13.8" hidden="false" customHeight="false" outlineLevel="0" collapsed="false">
      <c r="I225" s="51" t="n">
        <f aca="false" t="array" ref="I225:K225">TRANSPOSE(MMULT($E$20:$G$22, TRANSPOSE(Random!L224:N224)))</f>
        <v>0.169808617572257</v>
      </c>
      <c r="J225" s="51" t="n">
        <v>0.700862358690653</v>
      </c>
      <c r="K225" s="51" t="n">
        <v>-0.563896715844739</v>
      </c>
      <c r="L225" s="19" t="n">
        <f aca="false">E$8 + E$9 * _xlfn.T.INV(_xlfn.NORM.DIST(I225, 0, 1, 1),  E$10)</f>
        <v>0.00315024515110787</v>
      </c>
      <c r="M225" s="19" t="n">
        <f aca="false">F$8 + F$9 * _xlfn.T.INV(_xlfn.NORM.DIST(J225, 0, 1, 1),  F$10)</f>
        <v>0.0113411179137333</v>
      </c>
      <c r="N225" s="19" t="n">
        <f aca="false">G$8 + G$9 * _xlfn.T.INV(_xlfn.NORM.DIST(K225, 0, 1, 1),  G$10)</f>
        <v>-0.00015118077868876</v>
      </c>
      <c r="O225" s="52" t="n">
        <f aca="false">$B$3 * (1 + L225)</f>
        <v>4715.70898743084</v>
      </c>
      <c r="P225" s="53" t="n">
        <f aca="false">$B$6+M225</f>
        <v>0.220341117913733</v>
      </c>
      <c r="Q225" s="53" t="n">
        <f aca="false">$B$5+N225</f>
        <v>0.00144881922131124</v>
      </c>
      <c r="R225" s="10" t="n">
        <f aca="false">(LN(O225/$B$4) + ((Q225 - $B$8) + 0.5*P225^2)*$B$7) / (P225 * SQRT($B$7))</f>
        <v>0.0832915294974984</v>
      </c>
      <c r="S225" s="10" t="n">
        <f aca="false">R225 - P225*SQRT($B$7)</f>
        <v>-0.0268790294593683</v>
      </c>
      <c r="T225" s="36" t="n">
        <f aca="false">($B$3*EXP(-$B$8*$B$7)*_xlfn.NORM.DIST(R225, 0, 1, 1) - $B$4*EXP(-Q225*$B$7)*_xlfn.NORM.DIST(S225, 0, 1, 1)) * $B$2</f>
        <v>20633.9094385276</v>
      </c>
      <c r="U225" s="37" t="n">
        <f aca="false">$B$17*O225+$B$18</f>
        <v>-771.304272206675</v>
      </c>
      <c r="V225" s="37" t="n">
        <f aca="false">T225-$B$13</f>
        <v>1045.0208380957</v>
      </c>
      <c r="W225" s="37" t="n">
        <f aca="false">U225-$B$19</f>
        <v>-771.304272206675</v>
      </c>
      <c r="X225" s="38" t="n">
        <f aca="false">V225+W225</f>
        <v>273.71656588903</v>
      </c>
    </row>
    <row r="226" customFormat="false" ht="13.8" hidden="false" customHeight="false" outlineLevel="0" collapsed="false">
      <c r="I226" s="51" t="n">
        <f aca="false" t="array" ref="I226:K226">TRANSPOSE(MMULT($E$20:$G$22, TRANSPOSE(Random!L225:N225)))</f>
        <v>-0.0461796279501149</v>
      </c>
      <c r="J226" s="51" t="n">
        <v>0.0657009883674535</v>
      </c>
      <c r="K226" s="51" t="n">
        <v>0.329892698031482</v>
      </c>
      <c r="L226" s="19" t="n">
        <f aca="false">E$8 + E$9 * _xlfn.T.INV(_xlfn.NORM.DIST(I226, 0, 1, 1),  E$10)</f>
        <v>0.000383940817100104</v>
      </c>
      <c r="M226" s="19" t="n">
        <f aca="false">F$8 + F$9 * _xlfn.T.INV(_xlfn.NORM.DIST(J226, 0, 1, 1),  F$10)</f>
        <v>0.00112400412478279</v>
      </c>
      <c r="N226" s="19" t="n">
        <f aca="false">G$8 + G$9 * _xlfn.T.INV(_xlfn.NORM.DIST(K226, 0, 1, 1),  G$10)</f>
        <v>3.22996002689134E-005</v>
      </c>
      <c r="O226" s="52" t="n">
        <f aca="false">$B$3 * (1 + L226)</f>
        <v>4702.70486738711</v>
      </c>
      <c r="P226" s="53" t="n">
        <f aca="false">$B$6+M226</f>
        <v>0.210124004124783</v>
      </c>
      <c r="Q226" s="53" t="n">
        <f aca="false">$B$5+N226</f>
        <v>0.00163229960026891</v>
      </c>
      <c r="R226" s="10" t="n">
        <f aca="false">(LN(O226/$B$4) + ((Q226 - $B$8) + 0.5*P226^2)*$B$7) / (P226 * SQRT($B$7))</f>
        <v>0.0562615793854813</v>
      </c>
      <c r="S226" s="10" t="n">
        <f aca="false">R226 - P226*SQRT($B$7)</f>
        <v>-0.0488004226769101</v>
      </c>
      <c r="T226" s="36" t="n">
        <f aca="false">($B$3*EXP(-$B$8*$B$7)*_xlfn.NORM.DIST(R226, 0, 1, 1) - $B$4*EXP(-Q226*$B$7)*_xlfn.NORM.DIST(S226, 0, 1, 1)) * $B$2</f>
        <v>19695.8284015768</v>
      </c>
      <c r="U226" s="37" t="n">
        <f aca="false">$B$17*O226+$B$18</f>
        <v>-94.0038563029375</v>
      </c>
      <c r="V226" s="37" t="n">
        <f aca="false">T226-$B$13</f>
        <v>106.939801144879</v>
      </c>
      <c r="W226" s="37" t="n">
        <f aca="false">U226-$B$19</f>
        <v>-94.0038563029375</v>
      </c>
      <c r="X226" s="38" t="n">
        <f aca="false">V226+W226</f>
        <v>12.9359448419418</v>
      </c>
    </row>
    <row r="227" customFormat="false" ht="13.8" hidden="false" customHeight="false" outlineLevel="0" collapsed="false">
      <c r="I227" s="51" t="n">
        <f aca="false" t="array" ref="I227:K227">TRANSPOSE(MMULT($E$20:$G$22, TRANSPOSE(Random!L226:N226)))</f>
        <v>-0.680630408404596</v>
      </c>
      <c r="J227" s="51" t="n">
        <v>0.953266198374419</v>
      </c>
      <c r="K227" s="51" t="n">
        <v>-0.105625918689198</v>
      </c>
      <c r="L227" s="19" t="n">
        <f aca="false">E$8 + E$9 * _xlfn.T.INV(_xlfn.NORM.DIST(I227, 0, 1, 1),  E$10)</f>
        <v>-0.00801479893258464</v>
      </c>
      <c r="M227" s="19" t="n">
        <f aca="false">F$8 + F$9 * _xlfn.T.INV(_xlfn.NORM.DIST(J227, 0, 1, 1),  F$10)</f>
        <v>0.015847944244919</v>
      </c>
      <c r="N227" s="19" t="n">
        <f aca="false">G$8 + G$9 * _xlfn.T.INV(_xlfn.NORM.DIST(K227, 0, 1, 1),  G$10)</f>
        <v>-5.61392146304623E-005</v>
      </c>
      <c r="O227" s="52" t="n">
        <f aca="false">$B$3 * (1 + L227)</f>
        <v>4663.22323169781</v>
      </c>
      <c r="P227" s="53" t="n">
        <f aca="false">$B$6+M227</f>
        <v>0.224847944244919</v>
      </c>
      <c r="Q227" s="53" t="n">
        <f aca="false">$B$5+N227</f>
        <v>0.00154386078536954</v>
      </c>
      <c r="R227" s="10" t="n">
        <f aca="false">(LN(O227/$B$4) + ((Q227 - $B$8) + 0.5*P227^2)*$B$7) / (P227 * SQRT($B$7))</f>
        <v>-0.0154909144752767</v>
      </c>
      <c r="S227" s="10" t="n">
        <f aca="false">R227 - P227*SQRT($B$7)</f>
        <v>-0.127914886597736</v>
      </c>
      <c r="T227" s="36" t="n">
        <f aca="false">($B$3*EXP(-$B$8*$B$7)*_xlfn.NORM.DIST(R227, 0, 1, 1) - $B$4*EXP(-Q227*$B$7)*_xlfn.NORM.DIST(S227, 0, 1, 1)) * $B$2</f>
        <v>21015.7486802376</v>
      </c>
      <c r="U227" s="37" t="n">
        <f aca="false">$B$17*O227+$B$18</f>
        <v>1962.33891683197</v>
      </c>
      <c r="V227" s="37" t="n">
        <f aca="false">T227-$B$13</f>
        <v>1426.86007980574</v>
      </c>
      <c r="W227" s="37" t="n">
        <f aca="false">U227-$B$19</f>
        <v>1962.33891683197</v>
      </c>
      <c r="X227" s="38" t="n">
        <f aca="false">V227+W227</f>
        <v>3389.19899663771</v>
      </c>
    </row>
    <row r="228" customFormat="false" ht="13.8" hidden="false" customHeight="false" outlineLevel="0" collapsed="false">
      <c r="I228" s="51" t="n">
        <f aca="false" t="array" ref="I228:K228">TRANSPOSE(MMULT($E$20:$G$22, TRANSPOSE(Random!L227:N227)))</f>
        <v>0.535303766225683</v>
      </c>
      <c r="J228" s="51" t="n">
        <v>-1.00870181452061</v>
      </c>
      <c r="K228" s="51" t="n">
        <v>1.04697566279903</v>
      </c>
      <c r="L228" s="19" t="n">
        <f aca="false">E$8 + E$9 * _xlfn.T.INV(_xlfn.NORM.DIST(I228, 0, 1, 1),  E$10)</f>
        <v>0.00795732192940435</v>
      </c>
      <c r="M228" s="19" t="n">
        <f aca="false">F$8 + F$9 * _xlfn.T.INV(_xlfn.NORM.DIST(J228, 0, 1, 1),  F$10)</f>
        <v>-0.0166821518754084</v>
      </c>
      <c r="N228" s="19" t="n">
        <f aca="false">G$8 + G$9 * _xlfn.T.INV(_xlfn.NORM.DIST(K228, 0, 1, 1),  G$10)</f>
        <v>0.000193584851855699</v>
      </c>
      <c r="O228" s="52" t="n">
        <f aca="false">$B$3 * (1 + L228)</f>
        <v>4738.30657465794</v>
      </c>
      <c r="P228" s="53" t="n">
        <f aca="false">$B$6+M228</f>
        <v>0.192317848124592</v>
      </c>
      <c r="Q228" s="53" t="n">
        <f aca="false">$B$5+N228</f>
        <v>0.0017935848518557</v>
      </c>
      <c r="R228" s="10" t="n">
        <f aca="false">(LN(O228/$B$4) + ((Q228 - $B$8) + 0.5*P228^2)*$B$7) / (P228 * SQRT($B$7))</f>
        <v>0.131007028950359</v>
      </c>
      <c r="S228" s="10" t="n">
        <f aca="false">R228 - P228*SQRT($B$7)</f>
        <v>0.0348481048880636</v>
      </c>
      <c r="T228" s="36" t="n">
        <f aca="false">($B$3*EXP(-$B$8*$B$7)*_xlfn.NORM.DIST(R228, 0, 1, 1) - $B$4*EXP(-Q228*$B$7)*_xlfn.NORM.DIST(S228, 0, 1, 1)) * $B$2</f>
        <v>17976.4425872948</v>
      </c>
      <c r="U228" s="37" t="n">
        <f aca="false">$B$17*O228+$B$18</f>
        <v>-1948.26627931331</v>
      </c>
      <c r="V228" s="37" t="n">
        <f aca="false">T228-$B$13</f>
        <v>-1612.44601313711</v>
      </c>
      <c r="W228" s="37" t="n">
        <f aca="false">U228-$B$19</f>
        <v>-1948.26627931331</v>
      </c>
      <c r="X228" s="38" t="n">
        <f aca="false">V228+W228</f>
        <v>-3560.71229245041</v>
      </c>
    </row>
    <row r="229" customFormat="false" ht="13.8" hidden="false" customHeight="false" outlineLevel="0" collapsed="false">
      <c r="I229" s="51" t="n">
        <f aca="false" t="array" ref="I229:K229">TRANSPOSE(MMULT($E$20:$G$22, TRANSPOSE(Random!L228:N228)))</f>
        <v>-1.44262444873864</v>
      </c>
      <c r="J229" s="51" t="n">
        <v>0.710216725073608</v>
      </c>
      <c r="K229" s="51" t="n">
        <v>-0.046056323515284</v>
      </c>
      <c r="L229" s="19" t="n">
        <f aca="false">E$8 + E$9 * _xlfn.T.INV(_xlfn.NORM.DIST(I229, 0, 1, 1),  E$10)</f>
        <v>-0.020459186833885</v>
      </c>
      <c r="M229" s="19" t="n">
        <f aca="false">F$8 + F$9 * _xlfn.T.INV(_xlfn.NORM.DIST(J229, 0, 1, 1),  F$10)</f>
        <v>0.0115016809497689</v>
      </c>
      <c r="N229" s="19" t="n">
        <f aca="false">G$8 + G$9 * _xlfn.T.INV(_xlfn.NORM.DIST(K229, 0, 1, 1),  G$10)</f>
        <v>-4.40987783063756E-005</v>
      </c>
      <c r="O229" s="52" t="n">
        <f aca="false">$B$3 * (1 + L229)</f>
        <v>4604.72340861259</v>
      </c>
      <c r="P229" s="53" t="n">
        <f aca="false">$B$6+M229</f>
        <v>0.220501680949769</v>
      </c>
      <c r="Q229" s="53" t="n">
        <f aca="false">$B$5+N229</f>
        <v>0.00155590122169362</v>
      </c>
      <c r="R229" s="10" t="n">
        <f aca="false">(LN(O229/$B$4) + ((Q229 - $B$8) + 0.5*P229^2)*$B$7) / (P229 * SQRT($B$7))</f>
        <v>-0.132468612827247</v>
      </c>
      <c r="S229" s="10" t="n">
        <f aca="false">R229 - P229*SQRT($B$7)</f>
        <v>-0.242719453302132</v>
      </c>
      <c r="T229" s="36" t="n">
        <f aca="false">($B$3*EXP(-$B$8*$B$7)*_xlfn.NORM.DIST(R229, 0, 1, 1) - $B$4*EXP(-Q229*$B$7)*_xlfn.NORM.DIST(S229, 0, 1, 1)) * $B$2</f>
        <v>20303.6573361655</v>
      </c>
      <c r="U229" s="37" t="n">
        <f aca="false">$B$17*O229+$B$18</f>
        <v>5009.21593524271</v>
      </c>
      <c r="V229" s="37" t="n">
        <f aca="false">T229-$B$13</f>
        <v>714.768735733604</v>
      </c>
      <c r="W229" s="37" t="n">
        <f aca="false">U229-$B$19</f>
        <v>5009.21593524271</v>
      </c>
      <c r="X229" s="38" t="n">
        <f aca="false">V229+W229</f>
        <v>5723.98467097632</v>
      </c>
    </row>
    <row r="230" customFormat="false" ht="13.8" hidden="false" customHeight="false" outlineLevel="0" collapsed="false">
      <c r="I230" s="51" t="n">
        <f aca="false" t="array" ref="I230:K230">TRANSPOSE(MMULT($E$20:$G$22, TRANSPOSE(Random!L229:N229)))</f>
        <v>0.270332639414574</v>
      </c>
      <c r="J230" s="51" t="n">
        <v>0.0530017778249547</v>
      </c>
      <c r="K230" s="51" t="n">
        <v>-0.0462725994960342</v>
      </c>
      <c r="L230" s="19" t="n">
        <f aca="false">E$8 + E$9 * _xlfn.T.INV(_xlfn.NORM.DIST(I230, 0, 1, 1),  E$10)</f>
        <v>0.00444886230448467</v>
      </c>
      <c r="M230" s="19" t="n">
        <f aca="false">F$8 + F$9 * _xlfn.T.INV(_xlfn.NORM.DIST(J230, 0, 1, 1),  F$10)</f>
        <v>0.000927150601978533</v>
      </c>
      <c r="N230" s="19" t="n">
        <f aca="false">G$8 + G$9 * _xlfn.T.INV(_xlfn.NORM.DIST(K230, 0, 1, 1),  G$10)</f>
        <v>-4.41424573533725E-005</v>
      </c>
      <c r="O230" s="52" t="n">
        <f aca="false">$B$3 * (1 + L230)</f>
        <v>4721.81365680715</v>
      </c>
      <c r="P230" s="53" t="n">
        <f aca="false">$B$6+M230</f>
        <v>0.209927150601978</v>
      </c>
      <c r="Q230" s="53" t="n">
        <f aca="false">$B$5+N230</f>
        <v>0.00155585754264663</v>
      </c>
      <c r="R230" s="10" t="n">
        <f aca="false">(LN(O230/$B$4) + ((Q230 - $B$8) + 0.5*P230^2)*$B$7) / (P230 * SQRT($B$7))</f>
        <v>0.094667467236432</v>
      </c>
      <c r="S230" s="10" t="n">
        <f aca="false">R230 - P230*SQRT($B$7)</f>
        <v>-0.0102961080645573</v>
      </c>
      <c r="T230" s="36" t="n">
        <f aca="false">($B$3*EXP(-$B$8*$B$7)*_xlfn.NORM.DIST(R230, 0, 1, 1) - $B$4*EXP(-Q230*$B$7)*_xlfn.NORM.DIST(S230, 0, 1, 1)) * $B$2</f>
        <v>19655.6513400757</v>
      </c>
      <c r="U230" s="37" t="n">
        <f aca="false">$B$17*O230+$B$18</f>
        <v>-1089.25697439825</v>
      </c>
      <c r="V230" s="37" t="n">
        <f aca="false">T230-$B$13</f>
        <v>66.7627396438111</v>
      </c>
      <c r="W230" s="37" t="n">
        <f aca="false">U230-$B$19</f>
        <v>-1089.25697439825</v>
      </c>
      <c r="X230" s="38" t="n">
        <f aca="false">V230+W230</f>
        <v>-1022.49423475443</v>
      </c>
    </row>
    <row r="231" customFormat="false" ht="13.8" hidden="false" customHeight="false" outlineLevel="0" collapsed="false">
      <c r="I231" s="51" t="n">
        <f aca="false" t="array" ref="I231:K231">TRANSPOSE(MMULT($E$20:$G$22, TRANSPOSE(Random!L230:N230)))</f>
        <v>-0.463143115432394</v>
      </c>
      <c r="J231" s="51" t="n">
        <v>0.283111595903854</v>
      </c>
      <c r="K231" s="51" t="n">
        <v>0.419323836263825</v>
      </c>
      <c r="L231" s="19" t="n">
        <f aca="false">E$8 + E$9 * _xlfn.T.INV(_xlfn.NORM.DIST(I231, 0, 1, 1),  E$10)</f>
        <v>-0.00503662315734737</v>
      </c>
      <c r="M231" s="19" t="n">
        <f aca="false">F$8 + F$9 * _xlfn.T.INV(_xlfn.NORM.DIST(J231, 0, 1, 1),  F$10)</f>
        <v>0.00451576805888645</v>
      </c>
      <c r="N231" s="19" t="n">
        <f aca="false">G$8 + G$9 * _xlfn.T.INV(_xlfn.NORM.DIST(K231, 0, 1, 1),  G$10)</f>
        <v>5.08880172885824E-005</v>
      </c>
      <c r="O231" s="52" t="n">
        <f aca="false">$B$3 * (1 + L231)</f>
        <v>4677.22333819963</v>
      </c>
      <c r="P231" s="53" t="n">
        <f aca="false">$B$6+M231</f>
        <v>0.213515768058886</v>
      </c>
      <c r="Q231" s="53" t="n">
        <f aca="false">$B$5+N231</f>
        <v>0.00165088801728858</v>
      </c>
      <c r="R231" s="10" t="n">
        <f aca="false">(LN(O231/$B$4) + ((Q231 - $B$8) + 0.5*P231^2)*$B$7) / (P231 * SQRT($B$7))</f>
        <v>0.00620090232494749</v>
      </c>
      <c r="S231" s="10" t="n">
        <f aca="false">R231 - P231*SQRT($B$7)</f>
        <v>-0.100556981704496</v>
      </c>
      <c r="T231" s="36" t="n">
        <f aca="false">($B$3*EXP(-$B$8*$B$7)*_xlfn.NORM.DIST(R231, 0, 1, 1) - $B$4*EXP(-Q231*$B$7)*_xlfn.NORM.DIST(S231, 0, 1, 1)) * $B$2</f>
        <v>19992.2527156071</v>
      </c>
      <c r="U231" s="37" t="n">
        <f aca="false">$B$17*O231+$B$18</f>
        <v>1233.16401499452</v>
      </c>
      <c r="V231" s="37" t="n">
        <f aca="false">T231-$B$13</f>
        <v>403.364115175191</v>
      </c>
      <c r="W231" s="37" t="n">
        <f aca="false">U231-$B$19</f>
        <v>1233.16401499452</v>
      </c>
      <c r="X231" s="38" t="n">
        <f aca="false">V231+W231</f>
        <v>1636.52813016971</v>
      </c>
    </row>
    <row r="232" customFormat="false" ht="13.8" hidden="false" customHeight="false" outlineLevel="0" collapsed="false">
      <c r="I232" s="51" t="n">
        <f aca="false" t="array" ref="I232:K232">TRANSPOSE(MMULT($E$20:$G$22, TRANSPOSE(Random!L231:N231)))</f>
        <v>1.63089137531255</v>
      </c>
      <c r="J232" s="51" t="n">
        <v>-1.95863788136003</v>
      </c>
      <c r="K232" s="51" t="n">
        <v>0.857900461215731</v>
      </c>
      <c r="L232" s="19" t="n">
        <f aca="false">E$8 + E$9 * _xlfn.T.INV(_xlfn.NORM.DIST(I232, 0, 1, 1),  E$10)</f>
        <v>0.026292384546043</v>
      </c>
      <c r="M232" s="19" t="n">
        <f aca="false">F$8 + F$9 * _xlfn.T.INV(_xlfn.NORM.DIST(J232, 0, 1, 1),  F$10)</f>
        <v>-0.0402756812656027</v>
      </c>
      <c r="N232" s="19" t="n">
        <f aca="false">G$8 + G$9 * _xlfn.T.INV(_xlfn.NORM.DIST(K232, 0, 1, 1),  G$10)</f>
        <v>0.000147565720771225</v>
      </c>
      <c r="O232" s="52" t="n">
        <f aca="false">$B$3 * (1 + L232)</f>
        <v>4824.49787051249</v>
      </c>
      <c r="P232" s="53" t="n">
        <f aca="false">$B$6+M232</f>
        <v>0.168724318734397</v>
      </c>
      <c r="Q232" s="53" t="n">
        <f aca="false">$B$5+N232</f>
        <v>0.00174756572077122</v>
      </c>
      <c r="R232" s="10" t="n">
        <f aca="false">(LN(O232/$B$4) + ((Q232 - $B$8) + 0.5*P232^2)*$B$7) / (P232 * SQRT($B$7))</f>
        <v>0.350252529810963</v>
      </c>
      <c r="S232" s="10" t="n">
        <f aca="false">R232 - P232*SQRT($B$7)</f>
        <v>0.265890370443765</v>
      </c>
      <c r="T232" s="36" t="n">
        <f aca="false">($B$3*EXP(-$B$8*$B$7)*_xlfn.NORM.DIST(R232, 0, 1, 1) - $B$4*EXP(-Q232*$B$7)*_xlfn.NORM.DIST(S232, 0, 1, 1)) * $B$2</f>
        <v>15094.3736818014</v>
      </c>
      <c r="U232" s="37" t="n">
        <f aca="false">$B$17*O232+$B$18</f>
        <v>-6437.41282158077</v>
      </c>
      <c r="V232" s="37" t="n">
        <f aca="false">T232-$B$13</f>
        <v>-4494.51491863047</v>
      </c>
      <c r="W232" s="37" t="n">
        <f aca="false">U232-$B$19</f>
        <v>-6437.41282158077</v>
      </c>
      <c r="X232" s="38" t="n">
        <f aca="false">V232+W232</f>
        <v>-10931.9277402112</v>
      </c>
    </row>
    <row r="233" customFormat="false" ht="13.8" hidden="false" customHeight="false" outlineLevel="0" collapsed="false">
      <c r="I233" s="51" t="n">
        <f aca="false" t="array" ref="I233:K233">TRANSPOSE(MMULT($E$20:$G$22, TRANSPOSE(Random!L232:N232)))</f>
        <v>-0.627989065558084</v>
      </c>
      <c r="J233" s="51" t="n">
        <v>-0.344791290323112</v>
      </c>
      <c r="K233" s="51" t="n">
        <v>-1.16733377194747</v>
      </c>
      <c r="L233" s="19" t="n">
        <f aca="false">E$8 + E$9 * _xlfn.T.INV(_xlfn.NORM.DIST(I233, 0, 1, 1),  E$10)</f>
        <v>-0.00727944172085775</v>
      </c>
      <c r="M233" s="19" t="n">
        <f aca="false">F$8 + F$9 * _xlfn.T.INV(_xlfn.NORM.DIST(J233, 0, 1, 1),  F$10)</f>
        <v>-0.00527895143896436</v>
      </c>
      <c r="N233" s="19" t="n">
        <f aca="false">G$8 + G$9 * _xlfn.T.INV(_xlfn.NORM.DIST(K233, 0, 1, 1),  G$10)</f>
        <v>-0.000294417928880081</v>
      </c>
      <c r="O233" s="52" t="n">
        <f aca="false">$B$3 * (1 + L233)</f>
        <v>4666.68007241442</v>
      </c>
      <c r="P233" s="53" t="n">
        <f aca="false">$B$6+M233</f>
        <v>0.203721048561036</v>
      </c>
      <c r="Q233" s="53" t="n">
        <f aca="false">$B$5+N233</f>
        <v>0.00130558207111992</v>
      </c>
      <c r="R233" s="10" t="n">
        <f aca="false">(LN(O233/$B$4) + ((Q233 - $B$8) + 0.5*P233^2)*$B$7) / (P233 * SQRT($B$7))</f>
        <v>-0.0215185169825396</v>
      </c>
      <c r="S233" s="10" t="n">
        <f aca="false">R233 - P233*SQRT($B$7)</f>
        <v>-0.123379041263057</v>
      </c>
      <c r="T233" s="36" t="n">
        <f aca="false">($B$3*EXP(-$B$8*$B$7)*_xlfn.NORM.DIST(R233, 0, 1, 1) - $B$4*EXP(-Q233*$B$7)*_xlfn.NORM.DIST(S233, 0, 1, 1)) * $B$2</f>
        <v>19028.9376605215</v>
      </c>
      <c r="U233" s="37" t="n">
        <f aca="false">$B$17*O233+$B$18</f>
        <v>1782.2944657506</v>
      </c>
      <c r="V233" s="37" t="n">
        <f aca="false">T233-$B$13</f>
        <v>-559.950939910414</v>
      </c>
      <c r="W233" s="37" t="n">
        <f aca="false">U233-$B$19</f>
        <v>1782.2944657506</v>
      </c>
      <c r="X233" s="38" t="n">
        <f aca="false">V233+W233</f>
        <v>1222.34352584019</v>
      </c>
    </row>
    <row r="234" customFormat="false" ht="13.8" hidden="false" customHeight="false" outlineLevel="0" collapsed="false">
      <c r="I234" s="51" t="n">
        <f aca="false" t="array" ref="I234:K234">TRANSPOSE(MMULT($E$20:$G$22, TRANSPOSE(Random!L233:N233)))</f>
        <v>1.0033133817994</v>
      </c>
      <c r="J234" s="51" t="n">
        <v>-1.33272297080215</v>
      </c>
      <c r="K234" s="51" t="n">
        <v>-0.245798623040046</v>
      </c>
      <c r="L234" s="19" t="n">
        <f aca="false">E$8 + E$9 * _xlfn.T.INV(_xlfn.NORM.DIST(I234, 0, 1, 1),  E$10)</f>
        <v>0.0147486788142772</v>
      </c>
      <c r="M234" s="19" t="n">
        <f aca="false">F$8 + F$9 * _xlfn.T.INV(_xlfn.NORM.DIST(J234, 0, 1, 1),  F$10)</f>
        <v>-0.0233402343684864</v>
      </c>
      <c r="N234" s="19" t="n">
        <f aca="false">G$8 + G$9 * _xlfn.T.INV(_xlfn.NORM.DIST(K234, 0, 1, 1),  G$10)</f>
        <v>-8.46274062991062E-005</v>
      </c>
      <c r="O234" s="52" t="n">
        <f aca="false">$B$3 * (1 + L234)</f>
        <v>4770.23206423804</v>
      </c>
      <c r="P234" s="53" t="n">
        <f aca="false">$B$6+M234</f>
        <v>0.185659765631514</v>
      </c>
      <c r="Q234" s="53" t="n">
        <f aca="false">$B$5+N234</f>
        <v>0.00151537259370089</v>
      </c>
      <c r="R234" s="10" t="n">
        <f aca="false">(LN(O234/$B$4) + ((Q234 - $B$8) + 0.5*P234^2)*$B$7) / (P234 * SQRT($B$7))</f>
        <v>0.203905368622664</v>
      </c>
      <c r="S234" s="10" t="n">
        <f aca="false">R234 - P234*SQRT($B$7)</f>
        <v>0.111075485806908</v>
      </c>
      <c r="T234" s="36" t="n">
        <f aca="false">($B$3*EXP(-$B$8*$B$7)*_xlfn.NORM.DIST(R234, 0, 1, 1) - $B$4*EXP(-Q234*$B$7)*_xlfn.NORM.DIST(S234, 0, 1, 1)) * $B$2</f>
        <v>17183.2021149702</v>
      </c>
      <c r="U234" s="37" t="n">
        <f aca="false">$B$17*O234+$B$18</f>
        <v>-3611.05832505002</v>
      </c>
      <c r="V234" s="37" t="n">
        <f aca="false">T234-$B$13</f>
        <v>-2405.68648546168</v>
      </c>
      <c r="W234" s="37" t="n">
        <f aca="false">U234-$B$19</f>
        <v>-3611.05832505002</v>
      </c>
      <c r="X234" s="38" t="n">
        <f aca="false">V234+W234</f>
        <v>-6016.7448105117</v>
      </c>
    </row>
    <row r="235" customFormat="false" ht="13.8" hidden="false" customHeight="false" outlineLevel="0" collapsed="false">
      <c r="I235" s="51" t="n">
        <f aca="false" t="array" ref="I235:K235">TRANSPOSE(MMULT($E$20:$G$22, TRANSPOSE(Random!L234:N234)))</f>
        <v>-0.27892584652234</v>
      </c>
      <c r="J235" s="51" t="n">
        <v>1.38874343229347</v>
      </c>
      <c r="K235" s="51" t="n">
        <v>0.530212862562774</v>
      </c>
      <c r="L235" s="19" t="n">
        <f aca="false">E$8 + E$9 * _xlfn.T.INV(_xlfn.NORM.DIST(I235, 0, 1, 1),  E$10)</f>
        <v>-0.00261140485080643</v>
      </c>
      <c r="M235" s="19" t="n">
        <f aca="false">F$8 + F$9 * _xlfn.T.INV(_xlfn.NORM.DIST(J235, 0, 1, 1),  F$10)</f>
        <v>0.0248165033919693</v>
      </c>
      <c r="N235" s="19" t="n">
        <f aca="false">G$8 + G$9 * _xlfn.T.INV(_xlfn.NORM.DIST(K235, 0, 1, 1),  G$10)</f>
        <v>7.4346994434672E-005</v>
      </c>
      <c r="O235" s="52" t="n">
        <f aca="false">$B$3 * (1 + L235)</f>
        <v>4688.62404693684</v>
      </c>
      <c r="P235" s="53" t="n">
        <f aca="false">$B$6+M235</f>
        <v>0.233816503391969</v>
      </c>
      <c r="Q235" s="53" t="n">
        <f aca="false">$B$5+N235</f>
        <v>0.00167434699443467</v>
      </c>
      <c r="R235" s="10" t="n">
        <f aca="false">(LN(O235/$B$4) + ((Q235 - $B$8) + 0.5*P235^2)*$B$7) / (P235 * SQRT($B$7))</f>
        <v>0.0362466791542437</v>
      </c>
      <c r="S235" s="10" t="n">
        <f aca="false">R235 - P235*SQRT($B$7)</f>
        <v>-0.0806615725417409</v>
      </c>
      <c r="T235" s="36" t="n">
        <f aca="false">($B$3*EXP(-$B$8*$B$7)*_xlfn.NORM.DIST(R235, 0, 1, 1) - $B$4*EXP(-Q235*$B$7)*_xlfn.NORM.DIST(S235, 0, 1, 1)) * $B$2</f>
        <v>21911.0424986933</v>
      </c>
      <c r="U235" s="37" t="n">
        <f aca="false">$B$17*O235+$B$18</f>
        <v>639.374912514351</v>
      </c>
      <c r="V235" s="37" t="n">
        <f aca="false">T235-$B$13</f>
        <v>2322.15389826138</v>
      </c>
      <c r="W235" s="37" t="n">
        <f aca="false">U235-$B$19</f>
        <v>639.374912514351</v>
      </c>
      <c r="X235" s="38" t="n">
        <f aca="false">V235+W235</f>
        <v>2961.52881077573</v>
      </c>
    </row>
    <row r="236" customFormat="false" ht="13.8" hidden="false" customHeight="false" outlineLevel="0" collapsed="false">
      <c r="I236" s="51" t="n">
        <f aca="false" t="array" ref="I236:K236">TRANSPOSE(MMULT($E$20:$G$22, TRANSPOSE(Random!L235:N235)))</f>
        <v>-0.351298544486679</v>
      </c>
      <c r="J236" s="51" t="n">
        <v>-0.847181173366807</v>
      </c>
      <c r="K236" s="51" t="n">
        <v>1.06480194775271</v>
      </c>
      <c r="L236" s="19" t="n">
        <f aca="false">E$8 + E$9 * _xlfn.T.INV(_xlfn.NORM.DIST(I236, 0, 1, 1),  E$10)</f>
        <v>-0.00355616737511754</v>
      </c>
      <c r="M236" s="19" t="n">
        <f aca="false">F$8 + F$9 * _xlfn.T.INV(_xlfn.NORM.DIST(J236, 0, 1, 1),  F$10)</f>
        <v>-0.0136944227994638</v>
      </c>
      <c r="N236" s="19" t="n">
        <f aca="false">G$8 + G$9 * _xlfn.T.INV(_xlfn.NORM.DIST(K236, 0, 1, 1),  G$10)</f>
        <v>0.000198106718083274</v>
      </c>
      <c r="O236" s="52" t="n">
        <f aca="false">$B$3 * (1 + L236)</f>
        <v>4684.18281278631</v>
      </c>
      <c r="P236" s="53" t="n">
        <f aca="false">$B$6+M236</f>
        <v>0.195305577200536</v>
      </c>
      <c r="Q236" s="53" t="n">
        <f aca="false">$B$5+N236</f>
        <v>0.00179810671808327</v>
      </c>
      <c r="R236" s="10" t="n">
        <f aca="false">(LN(O236/$B$4) + ((Q236 - $B$8) + 0.5*P236^2)*$B$7) / (P236 * SQRT($B$7))</f>
        <v>0.0128522153743169</v>
      </c>
      <c r="S236" s="10" t="n">
        <f aca="false">R236 - P236*SQRT($B$7)</f>
        <v>-0.0848005732259512</v>
      </c>
      <c r="T236" s="36" t="n">
        <f aca="false">($B$3*EXP(-$B$8*$B$7)*_xlfn.NORM.DIST(R236, 0, 1, 1) - $B$4*EXP(-Q236*$B$7)*_xlfn.NORM.DIST(S236, 0, 1, 1)) * $B$2</f>
        <v>18305.432140884</v>
      </c>
      <c r="U236" s="37" t="n">
        <f aca="false">$B$17*O236+$B$18</f>
        <v>870.690043962357</v>
      </c>
      <c r="V236" s="37" t="n">
        <f aca="false">T236-$B$13</f>
        <v>-1283.45645954792</v>
      </c>
      <c r="W236" s="37" t="n">
        <f aca="false">U236-$B$19</f>
        <v>870.690043962357</v>
      </c>
      <c r="X236" s="38" t="n">
        <f aca="false">V236+W236</f>
        <v>-412.76641558556</v>
      </c>
    </row>
    <row r="237" customFormat="false" ht="13.8" hidden="false" customHeight="false" outlineLevel="0" collapsed="false">
      <c r="I237" s="51" t="n">
        <f aca="false" t="array" ref="I237:K237">TRANSPOSE(MMULT($E$20:$G$22, TRANSPOSE(Random!L236:N236)))</f>
        <v>0.173187446240626</v>
      </c>
      <c r="J237" s="51" t="n">
        <v>-1.26041253859129</v>
      </c>
      <c r="K237" s="51" t="n">
        <v>0.729935786171137</v>
      </c>
      <c r="L237" s="19" t="n">
        <f aca="false">E$8 + E$9 * _xlfn.T.INV(_xlfn.NORM.DIST(I237, 0, 1, 1),  E$10)</f>
        <v>0.00319371509939586</v>
      </c>
      <c r="M237" s="19" t="n">
        <f aca="false">F$8 + F$9 * _xlfn.T.INV(_xlfn.NORM.DIST(J237, 0, 1, 1),  F$10)</f>
        <v>-0.0217628329199146</v>
      </c>
      <c r="N237" s="19" t="n">
        <f aca="false">G$8 + G$9 * _xlfn.T.INV(_xlfn.NORM.DIST(K237, 0, 1, 1),  G$10)</f>
        <v>0.000118143108882166</v>
      </c>
      <c r="O237" s="52" t="n">
        <f aca="false">$B$3 * (1 + L237)</f>
        <v>4715.91333531075</v>
      </c>
      <c r="P237" s="53" t="n">
        <f aca="false">$B$6+M237</f>
        <v>0.187237167080085</v>
      </c>
      <c r="Q237" s="53" t="n">
        <f aca="false">$B$5+N237</f>
        <v>0.00171814310888217</v>
      </c>
      <c r="R237" s="10" t="n">
        <f aca="false">(LN(O237/$B$4) + ((Q237 - $B$8) + 0.5*P237^2)*$B$7) / (P237 * SQRT($B$7))</f>
        <v>0.0811845373607096</v>
      </c>
      <c r="S237" s="10" t="n">
        <f aca="false">R237 - P237*SQRT($B$7)</f>
        <v>-0.0124340461793331</v>
      </c>
      <c r="T237" s="36" t="n">
        <f aca="false">($B$3*EXP(-$B$8*$B$7)*_xlfn.NORM.DIST(R237, 0, 1, 1) - $B$4*EXP(-Q237*$B$7)*_xlfn.NORM.DIST(S237, 0, 1, 1)) * $B$2</f>
        <v>17547.2195678165</v>
      </c>
      <c r="U237" s="37" t="n">
        <f aca="false">$B$17*O237+$B$18</f>
        <v>-781.947430189321</v>
      </c>
      <c r="V237" s="37" t="n">
        <f aca="false">T237-$B$13</f>
        <v>-2041.66903261539</v>
      </c>
      <c r="W237" s="37" t="n">
        <f aca="false">U237-$B$19</f>
        <v>-781.947430189321</v>
      </c>
      <c r="X237" s="38" t="n">
        <f aca="false">V237+W237</f>
        <v>-2823.61646280471</v>
      </c>
    </row>
    <row r="238" customFormat="false" ht="13.8" hidden="false" customHeight="false" outlineLevel="0" collapsed="false">
      <c r="I238" s="51" t="n">
        <f aca="false" t="array" ref="I238:K238">TRANSPOSE(MMULT($E$20:$G$22, TRANSPOSE(Random!L237:N237)))</f>
        <v>0.0788953042112152</v>
      </c>
      <c r="J238" s="51" t="n">
        <v>-0.493962019762448</v>
      </c>
      <c r="K238" s="51" t="n">
        <v>0.290343606235253</v>
      </c>
      <c r="L238" s="19" t="n">
        <f aca="false">E$8 + E$9 * _xlfn.T.INV(_xlfn.NORM.DIST(I238, 0, 1, 1),  E$10)</f>
        <v>0.00198381896965665</v>
      </c>
      <c r="M238" s="19" t="n">
        <f aca="false">F$8 + F$9 * _xlfn.T.INV(_xlfn.NORM.DIST(J238, 0, 1, 1),  F$10)</f>
        <v>-0.00767621852647494</v>
      </c>
      <c r="N238" s="19" t="n">
        <f aca="false">G$8 + G$9 * _xlfn.T.INV(_xlfn.NORM.DIST(K238, 0, 1, 1),  G$10)</f>
        <v>2.41549370402602E-005</v>
      </c>
      <c r="O238" s="52" t="n">
        <f aca="false">$B$3 * (1 + L238)</f>
        <v>4710.22573459446</v>
      </c>
      <c r="P238" s="53" t="n">
        <f aca="false">$B$6+M238</f>
        <v>0.201323781473525</v>
      </c>
      <c r="Q238" s="53" t="n">
        <f aca="false">$B$5+N238</f>
        <v>0.00162415493704026</v>
      </c>
      <c r="R238" s="10" t="n">
        <f aca="false">(LN(O238/$B$4) + ((Q238 - $B$8) + 0.5*P238^2)*$B$7) / (P238 * SQRT($B$7))</f>
        <v>0.0700791591075978</v>
      </c>
      <c r="S238" s="10" t="n">
        <f aca="false">R238 - P238*SQRT($B$7)</f>
        <v>-0.0305827316291648</v>
      </c>
      <c r="T238" s="36" t="n">
        <f aca="false">($B$3*EXP(-$B$8*$B$7)*_xlfn.NORM.DIST(R238, 0, 1, 1) - $B$4*EXP(-Q238*$B$7)*_xlfn.NORM.DIST(S238, 0, 1, 1)) * $B$2</f>
        <v>18867.7491812269</v>
      </c>
      <c r="U238" s="37" t="n">
        <f aca="false">$B$17*O238+$B$18</f>
        <v>-485.717134122941</v>
      </c>
      <c r="V238" s="37" t="n">
        <f aca="false">T238-$B$13</f>
        <v>-721.139419205021</v>
      </c>
      <c r="W238" s="37" t="n">
        <f aca="false">U238-$B$19</f>
        <v>-485.717134122941</v>
      </c>
      <c r="X238" s="38" t="n">
        <f aca="false">V238+W238</f>
        <v>-1206.85655332796</v>
      </c>
    </row>
    <row r="239" customFormat="false" ht="13.8" hidden="false" customHeight="false" outlineLevel="0" collapsed="false">
      <c r="I239" s="51" t="n">
        <f aca="false" t="array" ref="I239:K239">TRANSPOSE(MMULT($E$20:$G$22, TRANSPOSE(Random!L238:N238)))</f>
        <v>-0.371274329868277</v>
      </c>
      <c r="J239" s="51" t="n">
        <v>0.547059426868211</v>
      </c>
      <c r="K239" s="51" t="n">
        <v>0.446637299667597</v>
      </c>
      <c r="L239" s="19" t="n">
        <f aca="false">E$8 + E$9 * _xlfn.T.INV(_xlfn.NORM.DIST(I239, 0, 1, 1),  E$10)</f>
        <v>-0.00381860111465452</v>
      </c>
      <c r="M239" s="19" t="n">
        <f aca="false">F$8 + F$9 * _xlfn.T.INV(_xlfn.NORM.DIST(J239, 0, 1, 1),  F$10)</f>
        <v>0.00875811992564351</v>
      </c>
      <c r="N239" s="19" t="n">
        <f aca="false">G$8 + G$9 * _xlfn.T.INV(_xlfn.NORM.DIST(K239, 0, 1, 1),  G$10)</f>
        <v>5.66199794651454E-005</v>
      </c>
      <c r="O239" s="52" t="n">
        <f aca="false">$B$3 * (1 + L239)</f>
        <v>4682.94913802012</v>
      </c>
      <c r="P239" s="53" t="n">
        <f aca="false">$B$6+M239</f>
        <v>0.217758119925643</v>
      </c>
      <c r="Q239" s="53" t="n">
        <f aca="false">$B$5+N239</f>
        <v>0.00165661997946515</v>
      </c>
      <c r="R239" s="10" t="n">
        <f aca="false">(LN(O239/$B$4) + ((Q239 - $B$8) + 0.5*P239^2)*$B$7) / (P239 * SQRT($B$7))</f>
        <v>0.0194304511720483</v>
      </c>
      <c r="S239" s="10" t="n">
        <f aca="false">R239 - P239*SQRT($B$7)</f>
        <v>-0.0894486087907735</v>
      </c>
      <c r="T239" s="36" t="n">
        <f aca="false">($B$3*EXP(-$B$8*$B$7)*_xlfn.NORM.DIST(R239, 0, 1, 1) - $B$4*EXP(-Q239*$B$7)*_xlfn.NORM.DIST(S239, 0, 1, 1)) * $B$2</f>
        <v>20399.5634263067</v>
      </c>
      <c r="U239" s="37" t="n">
        <f aca="false">$B$17*O239+$B$18</f>
        <v>934.944174916163</v>
      </c>
      <c r="V239" s="37" t="n">
        <f aca="false">T239-$B$13</f>
        <v>810.674825874776</v>
      </c>
      <c r="W239" s="37" t="n">
        <f aca="false">U239-$B$19</f>
        <v>934.944174916163</v>
      </c>
      <c r="X239" s="38" t="n">
        <f aca="false">V239+W239</f>
        <v>1745.61900079094</v>
      </c>
    </row>
    <row r="240" customFormat="false" ht="13.8" hidden="false" customHeight="false" outlineLevel="0" collapsed="false">
      <c r="I240" s="51" t="n">
        <f aca="false" t="array" ref="I240:K240">TRANSPOSE(MMULT($E$20:$G$22, TRANSPOSE(Random!L239:N239)))</f>
        <v>-0.00333851848884182</v>
      </c>
      <c r="J240" s="51" t="n">
        <v>-0.489995823835425</v>
      </c>
      <c r="K240" s="51" t="n">
        <v>-1.27522015367603</v>
      </c>
      <c r="L240" s="19" t="n">
        <f aca="false">E$8 + E$9 * _xlfn.T.INV(_xlfn.NORM.DIST(I240, 0, 1, 1),  E$10)</f>
        <v>0.000931845240360535</v>
      </c>
      <c r="M240" s="19" t="n">
        <f aca="false">F$8 + F$9 * _xlfn.T.INV(_xlfn.NORM.DIST(J240, 0, 1, 1),  F$10)</f>
        <v>-0.00761162915358967</v>
      </c>
      <c r="N240" s="19" t="n">
        <f aca="false">G$8 + G$9 * _xlfn.T.INV(_xlfn.NORM.DIST(K240, 0, 1, 1),  G$10)</f>
        <v>-0.000323951220454129</v>
      </c>
      <c r="O240" s="52" t="n">
        <f aca="false">$B$3 * (1 + L240)</f>
        <v>4705.28051129041</v>
      </c>
      <c r="P240" s="53" t="n">
        <f aca="false">$B$6+M240</f>
        <v>0.20138837084641</v>
      </c>
      <c r="Q240" s="53" t="n">
        <f aca="false">$B$5+N240</f>
        <v>0.00127604877954587</v>
      </c>
      <c r="R240" s="10" t="n">
        <f aca="false">(LN(O240/$B$4) + ((Q240 - $B$8) + 0.5*P240^2)*$B$7) / (P240 * SQRT($B$7))</f>
        <v>0.0587926999075547</v>
      </c>
      <c r="S240" s="10" t="n">
        <f aca="false">R240 - P240*SQRT($B$7)</f>
        <v>-0.0419014855156505</v>
      </c>
      <c r="T240" s="36" t="n">
        <f aca="false">($B$3*EXP(-$B$8*$B$7)*_xlfn.NORM.DIST(R240, 0, 1, 1) - $B$4*EXP(-Q240*$B$7)*_xlfn.NORM.DIST(S240, 0, 1, 1)) * $B$2</f>
        <v>18857.0164813354</v>
      </c>
      <c r="U240" s="37" t="n">
        <f aca="false">$B$17*O240+$B$18</f>
        <v>-228.152470823697</v>
      </c>
      <c r="V240" s="37" t="n">
        <f aca="false">T240-$B$13</f>
        <v>-731.872119096486</v>
      </c>
      <c r="W240" s="37" t="n">
        <f aca="false">U240-$B$19</f>
        <v>-228.152470823697</v>
      </c>
      <c r="X240" s="38" t="n">
        <f aca="false">V240+W240</f>
        <v>-960.024589920184</v>
      </c>
    </row>
    <row r="241" customFormat="false" ht="13.8" hidden="false" customHeight="false" outlineLevel="0" collapsed="false">
      <c r="I241" s="51" t="n">
        <f aca="false" t="array" ref="I241:K241">TRANSPOSE(MMULT($E$20:$G$22, TRANSPOSE(Random!L240:N240)))</f>
        <v>0.873133131862992</v>
      </c>
      <c r="J241" s="51" t="n">
        <v>0.654164078597259</v>
      </c>
      <c r="K241" s="51" t="n">
        <v>-0.256498386834599</v>
      </c>
      <c r="L241" s="19" t="n">
        <f aca="false">E$8 + E$9 * _xlfn.T.INV(_xlfn.NORM.DIST(I241, 0, 1, 1),  E$10)</f>
        <v>0.0127534490523764</v>
      </c>
      <c r="M241" s="19" t="n">
        <f aca="false">F$8 + F$9 * _xlfn.T.INV(_xlfn.NORM.DIST(J241, 0, 1, 1),  F$10)</f>
        <v>0.0105458816621288</v>
      </c>
      <c r="N241" s="19" t="n">
        <f aca="false">G$8 + G$9 * _xlfn.T.INV(_xlfn.NORM.DIST(K241, 0, 1, 1),  G$10)</f>
        <v>-8.68157938213416E-005</v>
      </c>
      <c r="O241" s="52" t="n">
        <f aca="false">$B$3 * (1 + L241)</f>
        <v>4760.85268865032</v>
      </c>
      <c r="P241" s="53" t="n">
        <f aca="false">$B$6+M241</f>
        <v>0.219545881662129</v>
      </c>
      <c r="Q241" s="53" t="n">
        <f aca="false">$B$5+N241</f>
        <v>0.00151318420617866</v>
      </c>
      <c r="R241" s="10" t="n">
        <f aca="false">(LN(O241/$B$4) + ((Q241 - $B$8) + 0.5*P241^2)*$B$7) / (P241 * SQRT($B$7))</f>
        <v>0.170134405664569</v>
      </c>
      <c r="S241" s="10" t="n">
        <f aca="false">R241 - P241*SQRT($B$7)</f>
        <v>0.0603614648335042</v>
      </c>
      <c r="T241" s="36" t="n">
        <f aca="false">($B$3*EXP(-$B$8*$B$7)*_xlfn.NORM.DIST(R241, 0, 1, 1) - $B$4*EXP(-Q241*$B$7)*_xlfn.NORM.DIST(S241, 0, 1, 1)) * $B$2</f>
        <v>20434.9449332903</v>
      </c>
      <c r="U241" s="37" t="n">
        <f aca="false">$B$17*O241+$B$18</f>
        <v>-3122.54737889496</v>
      </c>
      <c r="V241" s="37" t="n">
        <f aca="false">T241-$B$13</f>
        <v>846.05633285837</v>
      </c>
      <c r="W241" s="37" t="n">
        <f aca="false">U241-$B$19</f>
        <v>-3122.54737889496</v>
      </c>
      <c r="X241" s="38" t="n">
        <f aca="false">V241+W241</f>
        <v>-2276.49104603659</v>
      </c>
    </row>
    <row r="242" customFormat="false" ht="13.8" hidden="false" customHeight="false" outlineLevel="0" collapsed="false">
      <c r="I242" s="51" t="n">
        <f aca="false" t="array" ref="I242:K242">TRANSPOSE(MMULT($E$20:$G$22, TRANSPOSE(Random!L241:N241)))</f>
        <v>-1.38751447560341</v>
      </c>
      <c r="J242" s="51" t="n">
        <v>0.660650918053333</v>
      </c>
      <c r="K242" s="51" t="n">
        <v>1.04118194470407</v>
      </c>
      <c r="L242" s="19" t="n">
        <f aca="false">E$8 + E$9 * _xlfn.T.INV(_xlfn.NORM.DIST(I242, 0, 1, 1),  E$10)</f>
        <v>-0.0194012148103609</v>
      </c>
      <c r="M242" s="19" t="n">
        <f aca="false">F$8 + F$9 * _xlfn.T.INV(_xlfn.NORM.DIST(J242, 0, 1, 1),  F$10)</f>
        <v>0.0106557358137354</v>
      </c>
      <c r="N242" s="19" t="n">
        <f aca="false">G$8 + G$9 * _xlfn.T.INV(_xlfn.NORM.DIST(K242, 0, 1, 1),  G$10)</f>
        <v>0.000192122569440662</v>
      </c>
      <c r="O242" s="52" t="n">
        <f aca="false">$B$3 * (1 + L242)</f>
        <v>4609.69682929797</v>
      </c>
      <c r="P242" s="53" t="n">
        <f aca="false">$B$6+M242</f>
        <v>0.219655735813735</v>
      </c>
      <c r="Q242" s="53" t="n">
        <f aca="false">$B$5+N242</f>
        <v>0.00179212256944066</v>
      </c>
      <c r="R242" s="10" t="n">
        <f aca="false">(LN(O242/$B$4) + ((Q242 - $B$8) + 0.5*P242^2)*$B$7) / (P242 * SQRT($B$7))</f>
        <v>-0.123035964736374</v>
      </c>
      <c r="S242" s="10" t="n">
        <f aca="false">R242 - P242*SQRT($B$7)</f>
        <v>-0.232863832643241</v>
      </c>
      <c r="T242" s="36" t="n">
        <f aca="false">($B$3*EXP(-$B$8*$B$7)*_xlfn.NORM.DIST(R242, 0, 1, 1) - $B$4*EXP(-Q242*$B$7)*_xlfn.NORM.DIST(S242, 0, 1, 1)) * $B$2</f>
        <v>20272.7864847756</v>
      </c>
      <c r="U242" s="37" t="n">
        <f aca="false">$B$17*O242+$B$18</f>
        <v>4750.18265291789</v>
      </c>
      <c r="V242" s="37" t="n">
        <f aca="false">T242-$B$13</f>
        <v>683.897884343718</v>
      </c>
      <c r="W242" s="37" t="n">
        <f aca="false">U242-$B$19</f>
        <v>4750.18265291789</v>
      </c>
      <c r="X242" s="38" t="n">
        <f aca="false">V242+W242</f>
        <v>5434.08053726161</v>
      </c>
    </row>
    <row r="243" customFormat="false" ht="13.8" hidden="false" customHeight="false" outlineLevel="0" collapsed="false">
      <c r="I243" s="51" t="n">
        <f aca="false" t="array" ref="I243:K243">TRANSPOSE(MMULT($E$20:$G$22, TRANSPOSE(Random!L242:N242)))</f>
        <v>-0.83816945794235</v>
      </c>
      <c r="J243" s="51" t="n">
        <v>1.50082545246287</v>
      </c>
      <c r="K243" s="51" t="n">
        <v>2.12594598584939</v>
      </c>
      <c r="L243" s="19" t="n">
        <f aca="false">E$8 + E$9 * _xlfn.T.INV(_xlfn.NORM.DIST(I243, 0, 1, 1),  E$10)</f>
        <v>-0.0102846132591311</v>
      </c>
      <c r="M243" s="19" t="n">
        <f aca="false">F$8 + F$9 * _xlfn.T.INV(_xlfn.NORM.DIST(J243, 0, 1, 1),  F$10)</f>
        <v>0.0274680056583955</v>
      </c>
      <c r="N243" s="19" t="n">
        <f aca="false">G$8 + G$9 * _xlfn.T.INV(_xlfn.NORM.DIST(K243, 0, 1, 1),  G$10)</f>
        <v>0.000568784629333076</v>
      </c>
      <c r="O243" s="52" t="n">
        <f aca="false">$B$3 * (1 + L243)</f>
        <v>4652.55306153015</v>
      </c>
      <c r="P243" s="53" t="n">
        <f aca="false">$B$6+M243</f>
        <v>0.236468005658396</v>
      </c>
      <c r="Q243" s="53" t="n">
        <f aca="false">$B$5+N243</f>
        <v>0.00216878462933308</v>
      </c>
      <c r="R243" s="10" t="n">
        <f aca="false">(LN(O243/$B$4) + ((Q243 - $B$8) + 0.5*P243^2)*$B$7) / (P243 * SQRT($B$7))</f>
        <v>-0.027115968165825</v>
      </c>
      <c r="S243" s="10" t="n">
        <f aca="false">R243 - P243*SQRT($B$7)</f>
        <v>-0.145349970995023</v>
      </c>
      <c r="T243" s="36" t="n">
        <f aca="false">($B$3*EXP(-$B$8*$B$7)*_xlfn.NORM.DIST(R243, 0, 1, 1) - $B$4*EXP(-Q243*$B$7)*_xlfn.NORM.DIST(S243, 0, 1, 1)) * $B$2</f>
        <v>22107.9637953934</v>
      </c>
      <c r="U243" s="37" t="n">
        <f aca="false">$B$17*O243+$B$18</f>
        <v>2518.07899520829</v>
      </c>
      <c r="V243" s="37" t="n">
        <f aca="false">T243-$B$13</f>
        <v>2519.07519496153</v>
      </c>
      <c r="W243" s="37" t="n">
        <f aca="false">U243-$B$19</f>
        <v>2518.07899520829</v>
      </c>
      <c r="X243" s="38" t="n">
        <f aca="false">V243+W243</f>
        <v>5037.15419016982</v>
      </c>
    </row>
    <row r="244" customFormat="false" ht="13.8" hidden="false" customHeight="false" outlineLevel="0" collapsed="false">
      <c r="I244" s="51" t="n">
        <f aca="false" t="array" ref="I244:K244">TRANSPOSE(MMULT($E$20:$G$22, TRANSPOSE(Random!L243:N243)))</f>
        <v>0.977369120258863</v>
      </c>
      <c r="J244" s="51" t="n">
        <v>-1.22730929810492</v>
      </c>
      <c r="K244" s="51" t="n">
        <v>-0.912084047643927</v>
      </c>
      <c r="L244" s="19" t="n">
        <f aca="false">E$8 + E$9 * _xlfn.T.INV(_xlfn.NORM.DIST(I244, 0, 1, 1),  E$10)</f>
        <v>0.0143429837413125</v>
      </c>
      <c r="M244" s="19" t="n">
        <f aca="false">F$8 + F$9 * _xlfn.T.INV(_xlfn.NORM.DIST(J244, 0, 1, 1),  F$10)</f>
        <v>-0.021059884858902</v>
      </c>
      <c r="N244" s="19" t="n">
        <f aca="false">G$8 + G$9 * _xlfn.T.INV(_xlfn.NORM.DIST(K244, 0, 1, 1),  G$10)</f>
        <v>-0.000230015479647112</v>
      </c>
      <c r="O244" s="52" t="n">
        <f aca="false">$B$3 * (1 + L244)</f>
        <v>4768.32493226954</v>
      </c>
      <c r="P244" s="53" t="n">
        <f aca="false">$B$6+M244</f>
        <v>0.187940115141098</v>
      </c>
      <c r="Q244" s="53" t="n">
        <f aca="false">$B$5+N244</f>
        <v>0.00136998452035289</v>
      </c>
      <c r="R244" s="10" t="n">
        <f aca="false">(LN(O244/$B$4) + ((Q244 - $B$8) + 0.5*P244^2)*$B$7) / (P244 * SQRT($B$7))</f>
        <v>0.197922388390246</v>
      </c>
      <c r="S244" s="10" t="n">
        <f aca="false">R244 - P244*SQRT($B$7)</f>
        <v>0.103952330819697</v>
      </c>
      <c r="T244" s="36" t="n">
        <f aca="false">($B$3*EXP(-$B$8*$B$7)*_xlfn.NORM.DIST(R244, 0, 1, 1) - $B$4*EXP(-Q244*$B$7)*_xlfn.NORM.DIST(S244, 0, 1, 1)) * $B$2</f>
        <v>17402.5259473317</v>
      </c>
      <c r="U244" s="37" t="n">
        <f aca="false">$B$17*O244+$B$18</f>
        <v>-3511.72816882998</v>
      </c>
      <c r="V244" s="37" t="n">
        <f aca="false">T244-$B$13</f>
        <v>-2186.36265310015</v>
      </c>
      <c r="W244" s="37" t="n">
        <f aca="false">U244-$B$19</f>
        <v>-3511.72816882998</v>
      </c>
      <c r="X244" s="38" t="n">
        <f aca="false">V244+W244</f>
        <v>-5698.09082193013</v>
      </c>
    </row>
    <row r="245" customFormat="false" ht="13.8" hidden="false" customHeight="false" outlineLevel="0" collapsed="false">
      <c r="I245" s="51" t="n">
        <f aca="false" t="array" ref="I245:K245">TRANSPOSE(MMULT($E$20:$G$22, TRANSPOSE(Random!L244:N244)))</f>
        <v>0.544170300606131</v>
      </c>
      <c r="J245" s="51" t="n">
        <v>0.0181514330503846</v>
      </c>
      <c r="K245" s="51" t="n">
        <v>1.55949577999977</v>
      </c>
      <c r="L245" s="19" t="n">
        <f aca="false">E$8 + E$9 * _xlfn.T.INV(_xlfn.NORM.DIST(I245, 0, 1, 1),  E$10)</f>
        <v>0.00807773664796654</v>
      </c>
      <c r="M245" s="19" t="n">
        <f aca="false">F$8 + F$9 * _xlfn.T.INV(_xlfn.NORM.DIST(J245, 0, 1, 1),  F$10)</f>
        <v>0.000387169919216817</v>
      </c>
      <c r="N245" s="19" t="n">
        <f aca="false">G$8 + G$9 * _xlfn.T.INV(_xlfn.NORM.DIST(K245, 0, 1, 1),  G$10)</f>
        <v>0.000340807577175215</v>
      </c>
      <c r="O245" s="52" t="n">
        <f aca="false">$B$3 * (1 + L245)</f>
        <v>4738.87263220843</v>
      </c>
      <c r="P245" s="53" t="n">
        <f aca="false">$B$6+M245</f>
        <v>0.209387169919217</v>
      </c>
      <c r="Q245" s="53" t="n">
        <f aca="false">$B$5+N245</f>
        <v>0.00194080757717522</v>
      </c>
      <c r="R245" s="10" t="n">
        <f aca="false">(LN(O245/$B$4) + ((Q245 - $B$8) + 0.5*P245^2)*$B$7) / (P245 * SQRT($B$7))</f>
        <v>0.130006643973858</v>
      </c>
      <c r="S245" s="10" t="n">
        <f aca="false">R245 - P245*SQRT($B$7)</f>
        <v>0.0253130590142495</v>
      </c>
      <c r="T245" s="36" t="n">
        <f aca="false">($B$3*EXP(-$B$8*$B$7)*_xlfn.NORM.DIST(R245, 0, 1, 1) - $B$4*EXP(-Q245*$B$7)*_xlfn.NORM.DIST(S245, 0, 1, 1)) * $B$2</f>
        <v>19586.5363826549</v>
      </c>
      <c r="U245" s="37" t="n">
        <f aca="false">$B$17*O245+$B$18</f>
        <v>-1977.74855209165</v>
      </c>
      <c r="V245" s="37" t="n">
        <f aca="false">T245-$B$13</f>
        <v>-2.35221777702463</v>
      </c>
      <c r="W245" s="37" t="n">
        <f aca="false">U245-$B$19</f>
        <v>-1977.74855209165</v>
      </c>
      <c r="X245" s="38" t="n">
        <f aca="false">V245+W245</f>
        <v>-1980.10076986868</v>
      </c>
    </row>
    <row r="246" customFormat="false" ht="13.8" hidden="false" customHeight="false" outlineLevel="0" collapsed="false">
      <c r="I246" s="51" t="n">
        <f aca="false" t="array" ref="I246:K246">TRANSPOSE(MMULT($E$20:$G$22, TRANSPOSE(Random!L245:N245)))</f>
        <v>0.1649176559633</v>
      </c>
      <c r="J246" s="51" t="n">
        <v>-1.209168530083</v>
      </c>
      <c r="K246" s="51" t="n">
        <v>-0.189498541542832</v>
      </c>
      <c r="L246" s="19" t="n">
        <f aca="false">E$8 + E$9 * _xlfn.T.INV(_xlfn.NORM.DIST(I246, 0, 1, 1),  E$10)</f>
        <v>0.00308733927676917</v>
      </c>
      <c r="M246" s="19" t="n">
        <f aca="false">F$8 + F$9 * _xlfn.T.INV(_xlfn.NORM.DIST(J246, 0, 1, 1),  F$10)</f>
        <v>-0.0206795169533579</v>
      </c>
      <c r="N246" s="19" t="n">
        <f aca="false">G$8 + G$9 * _xlfn.T.INV(_xlfn.NORM.DIST(K246, 0, 1, 1),  G$10)</f>
        <v>-7.31493109166182E-005</v>
      </c>
      <c r="O246" s="52" t="n">
        <f aca="false">$B$3 * (1 + L246)</f>
        <v>4715.41327320616</v>
      </c>
      <c r="P246" s="53" t="n">
        <f aca="false">$B$6+M246</f>
        <v>0.188320483046642</v>
      </c>
      <c r="Q246" s="53" t="n">
        <f aca="false">$B$5+N246</f>
        <v>0.00152685068908338</v>
      </c>
      <c r="R246" s="10" t="n">
        <f aca="false">(LN(O246/$B$4) + ((Q246 - $B$8) + 0.5*P246^2)*$B$7) / (P246 * SQRT($B$7))</f>
        <v>0.0796235366882095</v>
      </c>
      <c r="S246" s="10" t="n">
        <f aca="false">R246 - P246*SQRT($B$7)</f>
        <v>-0.0145367048351115</v>
      </c>
      <c r="T246" s="36" t="n">
        <f aca="false">($B$3*EXP(-$B$8*$B$7)*_xlfn.NORM.DIST(R246, 0, 1, 1) - $B$4*EXP(-Q246*$B$7)*_xlfn.NORM.DIST(S246, 0, 1, 1)) * $B$2</f>
        <v>17638.5885047412</v>
      </c>
      <c r="U246" s="37" t="n">
        <f aca="false">$B$17*O246+$B$18</f>
        <v>-755.902432890376</v>
      </c>
      <c r="V246" s="37" t="n">
        <f aca="false">T246-$B$13</f>
        <v>-1950.30009569073</v>
      </c>
      <c r="W246" s="37" t="n">
        <f aca="false">U246-$B$19</f>
        <v>-755.902432890376</v>
      </c>
      <c r="X246" s="38" t="n">
        <f aca="false">V246+W246</f>
        <v>-2706.2025285811</v>
      </c>
    </row>
    <row r="247" customFormat="false" ht="13.8" hidden="false" customHeight="false" outlineLevel="0" collapsed="false">
      <c r="I247" s="51" t="n">
        <f aca="false" t="array" ref="I247:K247">TRANSPOSE(MMULT($E$20:$G$22, TRANSPOSE(Random!L246:N246)))</f>
        <v>0.33551960667074</v>
      </c>
      <c r="J247" s="51" t="n">
        <v>-0.252312572342814</v>
      </c>
      <c r="K247" s="51" t="n">
        <v>1.61317607339062</v>
      </c>
      <c r="L247" s="19" t="n">
        <f aca="false">E$8 + E$9 * _xlfn.T.INV(_xlfn.NORM.DIST(I247, 0, 1, 1),  E$10)</f>
        <v>0.00529848109670962</v>
      </c>
      <c r="M247" s="19" t="n">
        <f aca="false">F$8 + F$9 * _xlfn.T.INV(_xlfn.NORM.DIST(J247, 0, 1, 1),  F$10)</f>
        <v>-0.0038195496593915</v>
      </c>
      <c r="N247" s="19" t="n">
        <f aca="false">G$8 + G$9 * _xlfn.T.INV(_xlfn.NORM.DIST(K247, 0, 1, 1),  G$10)</f>
        <v>0.000358814260095974</v>
      </c>
      <c r="O247" s="52" t="n">
        <f aca="false">$B$3 * (1 + L247)</f>
        <v>4725.80762978752</v>
      </c>
      <c r="P247" s="53" t="n">
        <f aca="false">$B$6+M247</f>
        <v>0.205180450340608</v>
      </c>
      <c r="Q247" s="53" t="n">
        <f aca="false">$B$5+N247</f>
        <v>0.00195881426009597</v>
      </c>
      <c r="R247" s="10" t="n">
        <f aca="false">(LN(O247/$B$4) + ((Q247 - $B$8) + 0.5*P247^2)*$B$7) / (P247 * SQRT($B$7))</f>
        <v>0.103680192047202</v>
      </c>
      <c r="S247" s="10" t="n">
        <f aca="false">R247 - P247*SQRT($B$7)</f>
        <v>0.0010899668768978</v>
      </c>
      <c r="T247" s="36" t="n">
        <f aca="false">($B$3*EXP(-$B$8*$B$7)*_xlfn.NORM.DIST(R247, 0, 1, 1) - $B$4*EXP(-Q247*$B$7)*_xlfn.NORM.DIST(S247, 0, 1, 1)) * $B$2</f>
        <v>19225.9673089102</v>
      </c>
      <c r="U247" s="37" t="n">
        <f aca="false">$B$17*O247+$B$18</f>
        <v>-1297.2771673536</v>
      </c>
      <c r="V247" s="37" t="n">
        <f aca="false">T247-$B$13</f>
        <v>-362.921291521663</v>
      </c>
      <c r="W247" s="37" t="n">
        <f aca="false">U247-$B$19</f>
        <v>-1297.2771673536</v>
      </c>
      <c r="X247" s="38" t="n">
        <f aca="false">V247+W247</f>
        <v>-1660.19845887527</v>
      </c>
    </row>
    <row r="248" customFormat="false" ht="13.8" hidden="false" customHeight="false" outlineLevel="0" collapsed="false">
      <c r="I248" s="51" t="n">
        <f aca="false" t="array" ref="I248:K248">TRANSPOSE(MMULT($E$20:$G$22, TRANSPOSE(Random!L247:N247)))</f>
        <v>-0.724115891688654</v>
      </c>
      <c r="J248" s="51" t="n">
        <v>0.449998151952146</v>
      </c>
      <c r="K248" s="51" t="n">
        <v>0.320173353399689</v>
      </c>
      <c r="L248" s="19" t="n">
        <f aca="false">E$8 + E$9 * _xlfn.T.INV(_xlfn.NORM.DIST(I248, 0, 1, 1),  E$10)</f>
        <v>-0.00863043105157224</v>
      </c>
      <c r="M248" s="19" t="n">
        <f aca="false">F$8 + F$9 * _xlfn.T.INV(_xlfn.NORM.DIST(J248, 0, 1, 1),  F$10)</f>
        <v>0.00717508458673726</v>
      </c>
      <c r="N248" s="19" t="n">
        <f aca="false">G$8 + G$9 * _xlfn.T.INV(_xlfn.NORM.DIST(K248, 0, 1, 1),  G$10)</f>
        <v>3.02941430602359E-005</v>
      </c>
      <c r="O248" s="52" t="n">
        <f aca="false">$B$3 * (1 + L248)</f>
        <v>4660.32920666966</v>
      </c>
      <c r="P248" s="53" t="n">
        <f aca="false">$B$6+M248</f>
        <v>0.216175084586737</v>
      </c>
      <c r="Q248" s="53" t="n">
        <f aca="false">$B$5+N248</f>
        <v>0.00163029414306024</v>
      </c>
      <c r="R248" s="10" t="n">
        <f aca="false">(LN(O248/$B$4) + ((Q248 - $B$8) + 0.5*P248^2)*$B$7) / (P248 * SQRT($B$7))</f>
        <v>-0.0260793880636056</v>
      </c>
      <c r="S248" s="10" t="n">
        <f aca="false">R248 - P248*SQRT($B$7)</f>
        <v>-0.134166930356974</v>
      </c>
      <c r="T248" s="36" t="n">
        <f aca="false">($B$3*EXP(-$B$8*$B$7)*_xlfn.NORM.DIST(R248, 0, 1, 1) - $B$4*EXP(-Q248*$B$7)*_xlfn.NORM.DIST(S248, 0, 1, 1)) * $B$2</f>
        <v>20197.4656003385</v>
      </c>
      <c r="U248" s="37" t="n">
        <f aca="false">$B$17*O248+$B$18</f>
        <v>2113.06994273825</v>
      </c>
      <c r="V248" s="37" t="n">
        <f aca="false">T248-$B$13</f>
        <v>608.576999906611</v>
      </c>
      <c r="W248" s="37" t="n">
        <f aca="false">U248-$B$19</f>
        <v>2113.06994273825</v>
      </c>
      <c r="X248" s="38" t="n">
        <f aca="false">V248+W248</f>
        <v>2721.64694264486</v>
      </c>
    </row>
    <row r="249" customFormat="false" ht="13.8" hidden="false" customHeight="false" outlineLevel="0" collapsed="false">
      <c r="I249" s="51" t="n">
        <f aca="false" t="array" ref="I249:K249">TRANSPOSE(MMULT($E$20:$G$22, TRANSPOSE(Random!L248:N248)))</f>
        <v>0.755960311278626</v>
      </c>
      <c r="J249" s="51" t="n">
        <v>0.245082706357599</v>
      </c>
      <c r="K249" s="51" t="n">
        <v>-1.38408143243309</v>
      </c>
      <c r="L249" s="19" t="n">
        <f aca="false">E$8 + E$9 * _xlfn.T.INV(_xlfn.NORM.DIST(I249, 0, 1, 1),  E$10)</f>
        <v>0.0110353705368712</v>
      </c>
      <c r="M249" s="19" t="n">
        <f aca="false">F$8 + F$9 * _xlfn.T.INV(_xlfn.NORM.DIST(J249, 0, 1, 1),  F$10)</f>
        <v>0.00391811526985655</v>
      </c>
      <c r="N249" s="19" t="n">
        <f aca="false">G$8 + G$9 * _xlfn.T.INV(_xlfn.NORM.DIST(K249, 0, 1, 1),  G$10)</f>
        <v>-0.000355447104587591</v>
      </c>
      <c r="O249" s="52" t="n">
        <f aca="false">$B$3 * (1 + L249)</f>
        <v>4752.77617335678</v>
      </c>
      <c r="P249" s="53" t="n">
        <f aca="false">$B$6+M249</f>
        <v>0.212918115269857</v>
      </c>
      <c r="Q249" s="53" t="n">
        <f aca="false">$B$5+N249</f>
        <v>0.00124455289541241</v>
      </c>
      <c r="R249" s="10" t="n">
        <f aca="false">(LN(O249/$B$4) + ((Q249 - $B$8) + 0.5*P249^2)*$B$7) / (P249 * SQRT($B$7))</f>
        <v>0.155485396812912</v>
      </c>
      <c r="S249" s="10" t="n">
        <f aca="false">R249 - P249*SQRT($B$7)</f>
        <v>0.0490263391779834</v>
      </c>
      <c r="T249" s="36" t="n">
        <f aca="false">($B$3*EXP(-$B$8*$B$7)*_xlfn.NORM.DIST(R249, 0, 1, 1) - $B$4*EXP(-Q249*$B$7)*_xlfn.NORM.DIST(S249, 0, 1, 1)) * $B$2</f>
        <v>19830.1118947253</v>
      </c>
      <c r="U249" s="37" t="n">
        <f aca="false">$B$17*O249+$B$18</f>
        <v>-2701.89398989454</v>
      </c>
      <c r="V249" s="37" t="n">
        <f aca="false">T249-$B$13</f>
        <v>241.223294293421</v>
      </c>
      <c r="W249" s="37" t="n">
        <f aca="false">U249-$B$19</f>
        <v>-2701.89398989454</v>
      </c>
      <c r="X249" s="38" t="n">
        <f aca="false">V249+W249</f>
        <v>-2460.67069560112</v>
      </c>
    </row>
    <row r="250" customFormat="false" ht="13.8" hidden="false" customHeight="false" outlineLevel="0" collapsed="false">
      <c r="I250" s="51" t="n">
        <f aca="false" t="array" ref="I250:K250">TRANSPOSE(MMULT($E$20:$G$22, TRANSPOSE(Random!L249:N249)))</f>
        <v>0.0599679144064746</v>
      </c>
      <c r="J250" s="51" t="n">
        <v>0.155816584184102</v>
      </c>
      <c r="K250" s="51" t="n">
        <v>1.31818168724717</v>
      </c>
      <c r="L250" s="19" t="n">
        <f aca="false">E$8 + E$9 * _xlfn.T.INV(_xlfn.NORM.DIST(I250, 0, 1, 1),  E$10)</f>
        <v>0.00174154729690313</v>
      </c>
      <c r="M250" s="19" t="n">
        <f aca="false">F$8 + F$9 * _xlfn.T.INV(_xlfn.NORM.DIST(J250, 0, 1, 1),  F$10)</f>
        <v>0.0025236358925262</v>
      </c>
      <c r="N250" s="19" t="n">
        <f aca="false">G$8 + G$9 * _xlfn.T.INV(_xlfn.NORM.DIST(K250, 0, 1, 1),  G$10)</f>
        <v>0.000266564626149607</v>
      </c>
      <c r="O250" s="52" t="n">
        <f aca="false">$B$3 * (1 + L250)</f>
        <v>4709.08683968801</v>
      </c>
      <c r="P250" s="53" t="n">
        <f aca="false">$B$6+M250</f>
        <v>0.211523635892526</v>
      </c>
      <c r="Q250" s="53" t="n">
        <f aca="false">$B$5+N250</f>
        <v>0.00186656462614961</v>
      </c>
      <c r="R250" s="10" t="n">
        <f aca="false">(LN(O250/$B$4) + ((Q250 - $B$8) + 0.5*P250^2)*$B$7) / (P250 * SQRT($B$7))</f>
        <v>0.0699633849879155</v>
      </c>
      <c r="S250" s="10" t="n">
        <f aca="false">R250 - P250*SQRT($B$7)</f>
        <v>-0.0357984329583476</v>
      </c>
      <c r="T250" s="36" t="n">
        <f aca="false">($B$3*EXP(-$B$8*$B$7)*_xlfn.NORM.DIST(R250, 0, 1, 1) - $B$4*EXP(-Q250*$B$7)*_xlfn.NORM.DIST(S250, 0, 1, 1)) * $B$2</f>
        <v>19837.5278408321</v>
      </c>
      <c r="U250" s="37" t="n">
        <f aca="false">$B$17*O250+$B$18</f>
        <v>-426.399472396297</v>
      </c>
      <c r="V250" s="37" t="n">
        <f aca="false">T250-$B$13</f>
        <v>248.639240400189</v>
      </c>
      <c r="W250" s="37" t="n">
        <f aca="false">U250-$B$19</f>
        <v>-426.399472396297</v>
      </c>
      <c r="X250" s="38" t="n">
        <f aca="false">V250+W250</f>
        <v>-177.760231996108</v>
      </c>
    </row>
    <row r="251" customFormat="false" ht="13.8" hidden="false" customHeight="false" outlineLevel="0" collapsed="false">
      <c r="I251" s="51" t="n">
        <f aca="false" t="array" ref="I251:K251">TRANSPOSE(MMULT($E$20:$G$22, TRANSPOSE(Random!L250:N250)))</f>
        <v>-0.00891113550697316</v>
      </c>
      <c r="J251" s="51" t="n">
        <v>0.778296272733084</v>
      </c>
      <c r="K251" s="51" t="n">
        <v>0.554876967375819</v>
      </c>
      <c r="L251" s="19" t="n">
        <f aca="false">E$8 + E$9 * _xlfn.T.INV(_xlfn.NORM.DIST(I251, 0, 1, 1),  E$10)</f>
        <v>0.000860586535345177</v>
      </c>
      <c r="M251" s="19" t="n">
        <f aca="false">F$8 + F$9 * _xlfn.T.INV(_xlfn.NORM.DIST(J251, 0, 1, 1),  F$10)</f>
        <v>0.0126838650205425</v>
      </c>
      <c r="N251" s="19" t="n">
        <f aca="false">G$8 + G$9 * _xlfn.T.INV(_xlfn.NORM.DIST(K251, 0, 1, 1),  G$10)</f>
        <v>7.96383280630647E-005</v>
      </c>
      <c r="O251" s="52" t="n">
        <f aca="false">$B$3 * (1 + L251)</f>
        <v>4704.945531244</v>
      </c>
      <c r="P251" s="53" t="n">
        <f aca="false">$B$6+M251</f>
        <v>0.221683865020542</v>
      </c>
      <c r="Q251" s="53" t="n">
        <f aca="false">$B$5+N251</f>
        <v>0.00167963832806306</v>
      </c>
      <c r="R251" s="10" t="n">
        <f aca="false">(LN(O251/$B$4) + ((Q251 - $B$8) + 0.5*P251^2)*$B$7) / (P251 * SQRT($B$7))</f>
        <v>0.0633613368815931</v>
      </c>
      <c r="S251" s="10" t="n">
        <f aca="false">R251 - P251*SQRT($B$7)</f>
        <v>-0.0474805956286782</v>
      </c>
      <c r="T251" s="36" t="n">
        <f aca="false">($B$3*EXP(-$B$8*$B$7)*_xlfn.NORM.DIST(R251, 0, 1, 1) - $B$4*EXP(-Q251*$B$7)*_xlfn.NORM.DIST(S251, 0, 1, 1)) * $B$2</f>
        <v>20780.3721740084</v>
      </c>
      <c r="U251" s="37" t="n">
        <f aca="false">$B$17*O251+$B$18</f>
        <v>-210.705529086175</v>
      </c>
      <c r="V251" s="37" t="n">
        <f aca="false">T251-$B$13</f>
        <v>1191.48357357649</v>
      </c>
      <c r="W251" s="37" t="n">
        <f aca="false">U251-$B$19</f>
        <v>-210.705529086175</v>
      </c>
      <c r="X251" s="38" t="n">
        <f aca="false">V251+W251</f>
        <v>980.778044490311</v>
      </c>
    </row>
    <row r="252" customFormat="false" ht="13.8" hidden="false" customHeight="false" outlineLevel="0" collapsed="false">
      <c r="I252" s="51" t="n">
        <f aca="false" t="array" ref="I252:K252">TRANSPOSE(MMULT($E$20:$G$22, TRANSPOSE(Random!L251:N251)))</f>
        <v>0.130438183938763</v>
      </c>
      <c r="J252" s="51" t="n">
        <v>-0.443817765669885</v>
      </c>
      <c r="K252" s="51" t="n">
        <v>0.464223278403568</v>
      </c>
      <c r="L252" s="19" t="n">
        <f aca="false">E$8 + E$9 * _xlfn.T.INV(_xlfn.NORM.DIST(I252, 0, 1, 1),  E$10)</f>
        <v>0.00264443671520011</v>
      </c>
      <c r="M252" s="19" t="n">
        <f aca="false">F$8 + F$9 * _xlfn.T.INV(_xlfn.NORM.DIST(J252, 0, 1, 1),  F$10)</f>
        <v>-0.00686331217554904</v>
      </c>
      <c r="N252" s="19" t="n">
        <f aca="false">G$8 + G$9 * _xlfn.T.INV(_xlfn.NORM.DIST(K252, 0, 1, 1),  G$10)</f>
        <v>6.03257445591669E-005</v>
      </c>
      <c r="O252" s="52" t="n">
        <f aca="false">$B$3 * (1 + L252)</f>
        <v>4713.33123255448</v>
      </c>
      <c r="P252" s="53" t="n">
        <f aca="false">$B$6+M252</f>
        <v>0.202136687824451</v>
      </c>
      <c r="Q252" s="53" t="n">
        <f aca="false">$B$5+N252</f>
        <v>0.00166032574455917</v>
      </c>
      <c r="R252" s="10" t="n">
        <f aca="false">(LN(O252/$B$4) + ((Q252 - $B$8) + 0.5*P252^2)*$B$7) / (P252 * SQRT($B$7))</f>
        <v>0.0768136940871814</v>
      </c>
      <c r="S252" s="10" t="n">
        <f aca="false">R252 - P252*SQRT($B$7)</f>
        <v>-0.0242546498250441</v>
      </c>
      <c r="T252" s="36" t="n">
        <f aca="false">($B$3*EXP(-$B$8*$B$7)*_xlfn.NORM.DIST(R252, 0, 1, 1) - $B$4*EXP(-Q252*$B$7)*_xlfn.NORM.DIST(S252, 0, 1, 1)) * $B$2</f>
        <v>18943.1100655806</v>
      </c>
      <c r="U252" s="37" t="n">
        <f aca="false">$B$17*O252+$B$18</f>
        <v>-647.462415836693</v>
      </c>
      <c r="V252" s="37" t="n">
        <f aca="false">T252-$B$13</f>
        <v>-645.778534851299</v>
      </c>
      <c r="W252" s="37" t="n">
        <f aca="false">U252-$B$19</f>
        <v>-647.462415836693</v>
      </c>
      <c r="X252" s="38" t="n">
        <f aca="false">V252+W252</f>
        <v>-1293.24095068799</v>
      </c>
    </row>
    <row r="253" customFormat="false" ht="13.8" hidden="false" customHeight="false" outlineLevel="0" collapsed="false">
      <c r="I253" s="51" t="n">
        <f aca="false" t="array" ref="I253:K253">TRANSPOSE(MMULT($E$20:$G$22, TRANSPOSE(Random!L252:N252)))</f>
        <v>-0.203827615604703</v>
      </c>
      <c r="J253" s="51" t="n">
        <v>-0.102252622531507</v>
      </c>
      <c r="K253" s="51" t="n">
        <v>0.807050090776006</v>
      </c>
      <c r="L253" s="19" t="n">
        <f aca="false">E$8 + E$9 * _xlfn.T.INV(_xlfn.NORM.DIST(I253, 0, 1, 1),  E$10)</f>
        <v>-0.00163934863103171</v>
      </c>
      <c r="M253" s="19" t="n">
        <f aca="false">F$8 + F$9 * _xlfn.T.INV(_xlfn.NORM.DIST(J253, 0, 1, 1),  F$10)</f>
        <v>-0.0014790261287021</v>
      </c>
      <c r="N253" s="19" t="n">
        <f aca="false">G$8 + G$9 * _xlfn.T.INV(_xlfn.NORM.DIST(K253, 0, 1, 1),  G$10)</f>
        <v>0.000135726429991615</v>
      </c>
      <c r="O253" s="52" t="n">
        <f aca="false">$B$3 * (1 + L253)</f>
        <v>4693.19358602038</v>
      </c>
      <c r="P253" s="53" t="n">
        <f aca="false">$B$6+M253</f>
        <v>0.207520973871298</v>
      </c>
      <c r="Q253" s="53" t="n">
        <f aca="false">$B$5+N253</f>
        <v>0.00173572642999162</v>
      </c>
      <c r="R253" s="10" t="n">
        <f aca="false">(LN(O253/$B$4) + ((Q253 - $B$8) + 0.5*P253^2)*$B$7) / (P253 * SQRT($B$7))</f>
        <v>0.0363949438771554</v>
      </c>
      <c r="S253" s="10" t="n">
        <f aca="false">R253 - P253*SQRT($B$7)</f>
        <v>-0.0673655430584936</v>
      </c>
      <c r="T253" s="36" t="n">
        <f aca="false">($B$3*EXP(-$B$8*$B$7)*_xlfn.NORM.DIST(R253, 0, 1, 1) - $B$4*EXP(-Q253*$B$7)*_xlfn.NORM.DIST(S253, 0, 1, 1)) * $B$2</f>
        <v>19455.6062272244</v>
      </c>
      <c r="U253" s="37" t="n">
        <f aca="false">$B$17*O253+$B$18</f>
        <v>401.377207836107</v>
      </c>
      <c r="V253" s="37" t="n">
        <f aca="false">T253-$B$13</f>
        <v>-133.282373207476</v>
      </c>
      <c r="W253" s="37" t="n">
        <f aca="false">U253-$B$19</f>
        <v>401.377207836107</v>
      </c>
      <c r="X253" s="38" t="n">
        <f aca="false">V253+W253</f>
        <v>268.094834628631</v>
      </c>
    </row>
    <row r="254" customFormat="false" ht="13.8" hidden="false" customHeight="false" outlineLevel="0" collapsed="false">
      <c r="I254" s="51" t="n">
        <f aca="false" t="array" ref="I254:K254">TRANSPOSE(MMULT($E$20:$G$22, TRANSPOSE(Random!L253:N253)))</f>
        <v>-1.86109377939171</v>
      </c>
      <c r="J254" s="51" t="n">
        <v>0.428358776313896</v>
      </c>
      <c r="K254" s="51" t="n">
        <v>-1.70850135340326</v>
      </c>
      <c r="L254" s="19" t="n">
        <f aca="false">E$8 + E$9 * _xlfn.T.INV(_xlfn.NORM.DIST(I254, 0, 1, 1),  E$10)</f>
        <v>-0.029779274728827</v>
      </c>
      <c r="M254" s="19" t="n">
        <f aca="false">F$8 + F$9 * _xlfn.T.INV(_xlfn.NORM.DIST(J254, 0, 1, 1),  F$10)</f>
        <v>0.00682624247728888</v>
      </c>
      <c r="N254" s="19" t="n">
        <f aca="false">G$8 + G$9 * _xlfn.T.INV(_xlfn.NORM.DIST(K254, 0, 1, 1),  G$10)</f>
        <v>-0.000461948828346572</v>
      </c>
      <c r="O254" s="52" t="n">
        <f aca="false">$B$3 * (1 + L254)</f>
        <v>4560.91060742726</v>
      </c>
      <c r="P254" s="53" t="n">
        <f aca="false">$B$6+M254</f>
        <v>0.215826242477289</v>
      </c>
      <c r="Q254" s="53" t="n">
        <f aca="false">$B$5+N254</f>
        <v>0.00113805117165343</v>
      </c>
      <c r="R254" s="10" t="n">
        <f aca="false">(LN(O254/$B$4) + ((Q254 - $B$8) + 0.5*P254^2)*$B$7) / (P254 * SQRT($B$7))</f>
        <v>-0.227261964092999</v>
      </c>
      <c r="S254" s="10" t="n">
        <f aca="false">R254 - P254*SQRT($B$7)</f>
        <v>-0.335175085331644</v>
      </c>
      <c r="T254" s="36" t="n">
        <f aca="false">($B$3*EXP(-$B$8*$B$7)*_xlfn.NORM.DIST(R254, 0, 1, 1) - $B$4*EXP(-Q254*$B$7)*_xlfn.NORM.DIST(S254, 0, 1, 1)) * $B$2</f>
        <v>19424.5551608954</v>
      </c>
      <c r="U254" s="37" t="n">
        <f aca="false">$B$17*O254+$B$18</f>
        <v>7291.14107626947</v>
      </c>
      <c r="V254" s="37" t="n">
        <f aca="false">T254-$B$13</f>
        <v>-164.333439536473</v>
      </c>
      <c r="W254" s="37" t="n">
        <f aca="false">U254-$B$19</f>
        <v>7291.14107626947</v>
      </c>
      <c r="X254" s="38" t="n">
        <f aca="false">V254+W254</f>
        <v>7126.807636733</v>
      </c>
    </row>
    <row r="255" customFormat="false" ht="13.8" hidden="false" customHeight="false" outlineLevel="0" collapsed="false">
      <c r="I255" s="51" t="n">
        <f aca="false" t="array" ref="I255:K255">TRANSPOSE(MMULT($E$20:$G$22, TRANSPOSE(Random!L254:N254)))</f>
        <v>-2.67673260054065</v>
      </c>
      <c r="J255" s="51" t="n">
        <v>2.02100373644533</v>
      </c>
      <c r="K255" s="51" t="n">
        <v>0.517140053253043</v>
      </c>
      <c r="L255" s="19" t="n">
        <f aca="false">E$8 + E$9 * _xlfn.T.INV(_xlfn.NORM.DIST(I255, 0, 1, 1),  E$10)</f>
        <v>-0.0592520282882141</v>
      </c>
      <c r="M255" s="19" t="n">
        <f aca="false">F$8 + F$9 * _xlfn.T.INV(_xlfn.NORM.DIST(J255, 0, 1, 1),  F$10)</f>
        <v>0.0426098774369226</v>
      </c>
      <c r="N255" s="19" t="n">
        <f aca="false">G$8 + G$9 * _xlfn.T.INV(_xlfn.NORM.DIST(K255, 0, 1, 1),  G$10)</f>
        <v>7.15540344269426E-005</v>
      </c>
      <c r="O255" s="52" t="n">
        <f aca="false">$B$3 * (1 + L255)</f>
        <v>4422.36214021993</v>
      </c>
      <c r="P255" s="53" t="n">
        <f aca="false">$B$6+M255</f>
        <v>0.251609877436923</v>
      </c>
      <c r="Q255" s="53" t="n">
        <f aca="false">$B$5+N255</f>
        <v>0.00167155403442694</v>
      </c>
      <c r="R255" s="10" t="n">
        <f aca="false">(LN(O255/$B$4) + ((Q255 - $B$8) + 0.5*P255^2)*$B$7) / (P255 * SQRT($B$7))</f>
        <v>-0.42246891317559</v>
      </c>
      <c r="S255" s="10" t="n">
        <f aca="false">R255 - P255*SQRT($B$7)</f>
        <v>-0.548273851894051</v>
      </c>
      <c r="T255" s="36" t="n">
        <f aca="false">($B$3*EXP(-$B$8*$B$7)*_xlfn.NORM.DIST(R255, 0, 1, 1) - $B$4*EXP(-Q255*$B$7)*_xlfn.NORM.DIST(S255, 0, 1, 1)) * $B$2</f>
        <v>20963.5097477677</v>
      </c>
      <c r="U255" s="37" t="n">
        <f aca="false">$B$17*O255+$B$18</f>
        <v>14507.233679747</v>
      </c>
      <c r="V255" s="37" t="n">
        <f aca="false">T255-$B$13</f>
        <v>1374.62114733582</v>
      </c>
      <c r="W255" s="37" t="n">
        <f aca="false">U255-$B$19</f>
        <v>14507.233679747</v>
      </c>
      <c r="X255" s="38" t="n">
        <f aca="false">V255+W255</f>
        <v>15881.8548270828</v>
      </c>
    </row>
    <row r="256" customFormat="false" ht="13.8" hidden="false" customHeight="false" outlineLevel="0" collapsed="false">
      <c r="I256" s="51" t="n">
        <f aca="false" t="array" ref="I256:K256">TRANSPOSE(MMULT($E$20:$G$22, TRANSPOSE(Random!L255:N255)))</f>
        <v>-0.42818305531717</v>
      </c>
      <c r="J256" s="51" t="n">
        <v>-1.02230442210673</v>
      </c>
      <c r="K256" s="51" t="n">
        <v>0.0814238702283041</v>
      </c>
      <c r="L256" s="19" t="n">
        <f aca="false">E$8 + E$9 * _xlfn.T.INV(_xlfn.NORM.DIST(I256, 0, 1, 1),  E$10)</f>
        <v>-0.00457081835712785</v>
      </c>
      <c r="M256" s="19" t="n">
        <f aca="false">F$8 + F$9 * _xlfn.T.INV(_xlfn.NORM.DIST(J256, 0, 1, 1),  F$10)</f>
        <v>-0.0169424640858355</v>
      </c>
      <c r="N256" s="19" t="n">
        <f aca="false">G$8 + G$9 * _xlfn.T.INV(_xlfn.NORM.DIST(K256, 0, 1, 1),  G$10)</f>
        <v>-1.83553841458942E-005</v>
      </c>
      <c r="O256" s="52" t="n">
        <f aca="false">$B$3 * (1 + L256)</f>
        <v>4679.41303998498</v>
      </c>
      <c r="P256" s="53" t="n">
        <f aca="false">$B$6+M256</f>
        <v>0.192057535914164</v>
      </c>
      <c r="Q256" s="53" t="n">
        <f aca="false">$B$5+N256</f>
        <v>0.00158164461585411</v>
      </c>
      <c r="R256" s="10" t="n">
        <f aca="false">(LN(O256/$B$4) + ((Q256 - $B$8) + 0.5*P256^2)*$B$7) / (P256 * SQRT($B$7))</f>
        <v>0.000259055734374619</v>
      </c>
      <c r="S256" s="10" t="n">
        <f aca="false">R256 - P256*SQRT($B$7)</f>
        <v>-0.0957697122227076</v>
      </c>
      <c r="T256" s="36" t="n">
        <f aca="false">($B$3*EXP(-$B$8*$B$7)*_xlfn.NORM.DIST(R256, 0, 1, 1) - $B$4*EXP(-Q256*$B$7)*_xlfn.NORM.DIST(S256, 0, 1, 1)) * $B$2</f>
        <v>17980.7039105663</v>
      </c>
      <c r="U256" s="37" t="n">
        <f aca="false">$B$17*O256+$B$18</f>
        <v>1119.11662655641</v>
      </c>
      <c r="V256" s="37" t="n">
        <f aca="false">T256-$B$13</f>
        <v>-1608.18468986559</v>
      </c>
      <c r="W256" s="37" t="n">
        <f aca="false">U256-$B$19</f>
        <v>1119.11662655641</v>
      </c>
      <c r="X256" s="38" t="n">
        <f aca="false">V256+W256</f>
        <v>-489.068063309176</v>
      </c>
    </row>
    <row r="257" customFormat="false" ht="13.8" hidden="false" customHeight="false" outlineLevel="0" collapsed="false">
      <c r="I257" s="51" t="n">
        <f aca="false" t="array" ref="I257:K257">TRANSPOSE(MMULT($E$20:$G$22, TRANSPOSE(Random!L256:N256)))</f>
        <v>-0.341468289620698</v>
      </c>
      <c r="J257" s="51" t="n">
        <v>-0.0247603259379873</v>
      </c>
      <c r="K257" s="51" t="n">
        <v>0.565919022373263</v>
      </c>
      <c r="L257" s="19" t="n">
        <f aca="false">E$8 + E$9 * _xlfn.T.INV(_xlfn.NORM.DIST(I257, 0, 1, 1),  E$10)</f>
        <v>-0.00342730352904176</v>
      </c>
      <c r="M257" s="19" t="n">
        <f aca="false">F$8 + F$9 * _xlfn.T.INV(_xlfn.NORM.DIST(J257, 0, 1, 1),  F$10)</f>
        <v>-0.000277550725409962</v>
      </c>
      <c r="N257" s="19" t="n">
        <f aca="false">G$8 + G$9 * _xlfn.T.INV(_xlfn.NORM.DIST(K257, 0, 1, 1),  G$10)</f>
        <v>8.20168494918368E-005</v>
      </c>
      <c r="O257" s="52" t="n">
        <f aca="false">$B$3 * (1 + L257)</f>
        <v>4684.78858884033</v>
      </c>
      <c r="P257" s="53" t="n">
        <f aca="false">$B$6+M257</f>
        <v>0.20872244927459</v>
      </c>
      <c r="Q257" s="53" t="n">
        <f aca="false">$B$5+N257</f>
        <v>0.00168201684949184</v>
      </c>
      <c r="R257" s="10" t="n">
        <f aca="false">(LN(O257/$B$4) + ((Q257 - $B$8) + 0.5*P257^2)*$B$7) / (P257 * SQRT($B$7))</f>
        <v>0.0194799039150944</v>
      </c>
      <c r="S257" s="10" t="n">
        <f aca="false">R257 - P257*SQRT($B$7)</f>
        <v>-0.0848813207222006</v>
      </c>
      <c r="T257" s="36" t="n">
        <f aca="false">($B$3*EXP(-$B$8*$B$7)*_xlfn.NORM.DIST(R257, 0, 1, 1) - $B$4*EXP(-Q257*$B$7)*_xlfn.NORM.DIST(S257, 0, 1, 1)) * $B$2</f>
        <v>19556.9442757973</v>
      </c>
      <c r="U257" s="37" t="n">
        <f aca="false">$B$17*O257+$B$18</f>
        <v>839.139091498742</v>
      </c>
      <c r="V257" s="37" t="n">
        <f aca="false">T257-$B$13</f>
        <v>-31.9443246345618</v>
      </c>
      <c r="W257" s="37" t="n">
        <f aca="false">U257-$B$19</f>
        <v>839.139091498742</v>
      </c>
      <c r="X257" s="38" t="n">
        <f aca="false">V257+W257</f>
        <v>807.194766864181</v>
      </c>
    </row>
    <row r="258" customFormat="false" ht="13.8" hidden="false" customHeight="false" outlineLevel="0" collapsed="false">
      <c r="I258" s="51" t="n">
        <f aca="false" t="array" ref="I258:K258">TRANSPOSE(MMULT($E$20:$G$22, TRANSPOSE(Random!L257:N257)))</f>
        <v>-2.18493272029401</v>
      </c>
      <c r="J258" s="51" t="n">
        <v>1.52503392934349</v>
      </c>
      <c r="K258" s="51" t="n">
        <v>0.826545621594949</v>
      </c>
      <c r="L258" s="19" t="n">
        <f aca="false">E$8 + E$9 * _xlfn.T.INV(_xlfn.NORM.DIST(I258, 0, 1, 1),  E$10)</f>
        <v>-0.0391455644932019</v>
      </c>
      <c r="M258" s="19" t="n">
        <f aca="false">F$8 + F$9 * _xlfn.T.INV(_xlfn.NORM.DIST(J258, 0, 1, 1),  F$10)</f>
        <v>0.0280637810137722</v>
      </c>
      <c r="N258" s="19" t="n">
        <f aca="false">G$8 + G$9 * _xlfn.T.INV(_xlfn.NORM.DIST(K258, 0, 1, 1),  G$10)</f>
        <v>0.000140241373170747</v>
      </c>
      <c r="O258" s="52" t="n">
        <f aca="false">$B$3 * (1 + L258)</f>
        <v>4516.88061587391</v>
      </c>
      <c r="P258" s="53" t="n">
        <f aca="false">$B$6+M258</f>
        <v>0.237063781013772</v>
      </c>
      <c r="Q258" s="53" t="n">
        <f aca="false">$B$5+N258</f>
        <v>0.00174024137317075</v>
      </c>
      <c r="R258" s="10" t="n">
        <f aca="false">(LN(O258/$B$4) + ((Q258 - $B$8) + 0.5*P258^2)*$B$7) / (P258 * SQRT($B$7))</f>
        <v>-0.277329487993721</v>
      </c>
      <c r="S258" s="10" t="n">
        <f aca="false">R258 - P258*SQRT($B$7)</f>
        <v>-0.395861378500607</v>
      </c>
      <c r="T258" s="36" t="n">
        <f aca="false">($B$3*EXP(-$B$8*$B$7)*_xlfn.NORM.DIST(R258, 0, 1, 1) - $B$4*EXP(-Q258*$B$7)*_xlfn.NORM.DIST(S258, 0, 1, 1)) * $B$2</f>
        <v>20999.8824913612</v>
      </c>
      <c r="U258" s="37" t="n">
        <f aca="false">$B$17*O258+$B$18</f>
        <v>9584.37825733386</v>
      </c>
      <c r="V258" s="37" t="n">
        <f aca="false">T258-$B$13</f>
        <v>1410.99389092933</v>
      </c>
      <c r="W258" s="37" t="n">
        <f aca="false">U258-$B$19</f>
        <v>9584.37825733386</v>
      </c>
      <c r="X258" s="38" t="n">
        <f aca="false">V258+W258</f>
        <v>10995.3721482632</v>
      </c>
    </row>
    <row r="259" customFormat="false" ht="13.8" hidden="false" customHeight="false" outlineLevel="0" collapsed="false">
      <c r="I259" s="51" t="n">
        <f aca="false" t="array" ref="I259:K259">TRANSPOSE(MMULT($E$20:$G$22, TRANSPOSE(Random!L258:N258)))</f>
        <v>1.0345738604719</v>
      </c>
      <c r="J259" s="51" t="n">
        <v>-0.973264940859322</v>
      </c>
      <c r="K259" s="51" t="n">
        <v>1.75486352301978</v>
      </c>
      <c r="L259" s="19" t="n">
        <f aca="false">E$8 + E$9 * _xlfn.T.INV(_xlfn.NORM.DIST(I259, 0, 1, 1),  E$10)</f>
        <v>0.0152432391097383</v>
      </c>
      <c r="M259" s="19" t="n">
        <f aca="false">F$8 + F$9 * _xlfn.T.INV(_xlfn.NORM.DIST(J259, 0, 1, 1),  F$10)</f>
        <v>-0.016010715779495</v>
      </c>
      <c r="N259" s="19" t="n">
        <f aca="false">G$8 + G$9 * _xlfn.T.INV(_xlfn.NORM.DIST(K259, 0, 1, 1),  G$10)</f>
        <v>0.000409436920884175</v>
      </c>
      <c r="O259" s="52" t="n">
        <f aca="false">$B$3 * (1 + L259)</f>
        <v>4772.55694273097</v>
      </c>
      <c r="P259" s="53" t="n">
        <f aca="false">$B$6+M259</f>
        <v>0.192989284220505</v>
      </c>
      <c r="Q259" s="53" t="n">
        <f aca="false">$B$5+N259</f>
        <v>0.00200943692088417</v>
      </c>
      <c r="R259" s="10" t="n">
        <f aca="false">(LN(O259/$B$4) + ((Q259 - $B$8) + 0.5*P259^2)*$B$7) / (P259 * SQRT($B$7))</f>
        <v>0.206086006435385</v>
      </c>
      <c r="S259" s="10" t="n">
        <f aca="false">R259 - P259*SQRT($B$7)</f>
        <v>0.109591364325133</v>
      </c>
      <c r="T259" s="36" t="n">
        <f aca="false">($B$3*EXP(-$B$8*$B$7)*_xlfn.NORM.DIST(R259, 0, 1, 1) - $B$4*EXP(-Q259*$B$7)*_xlfn.NORM.DIST(S259, 0, 1, 1)) * $B$2</f>
        <v>17891.8642862272</v>
      </c>
      <c r="U259" s="37" t="n">
        <f aca="false">$B$17*O259+$B$18</f>
        <v>-3732.14619296364</v>
      </c>
      <c r="V259" s="37" t="n">
        <f aca="false">T259-$B$13</f>
        <v>-1697.02431420474</v>
      </c>
      <c r="W259" s="37" t="n">
        <f aca="false">U259-$B$19</f>
        <v>-3732.14619296364</v>
      </c>
      <c r="X259" s="38" t="n">
        <f aca="false">V259+W259</f>
        <v>-5429.17050716838</v>
      </c>
    </row>
    <row r="260" customFormat="false" ht="13.8" hidden="false" customHeight="false" outlineLevel="0" collapsed="false">
      <c r="I260" s="51" t="n">
        <f aca="false" t="array" ref="I260:K260">TRANSPOSE(MMULT($E$20:$G$22, TRANSPOSE(Random!L259:N259)))</f>
        <v>0.638519263492209</v>
      </c>
      <c r="J260" s="51" t="n">
        <v>0.144950870751085</v>
      </c>
      <c r="K260" s="51" t="n">
        <v>-0.43960716925215</v>
      </c>
      <c r="L260" s="19" t="n">
        <f aca="false">E$8 + E$9 * _xlfn.T.INV(_xlfn.NORM.DIST(I260, 0, 1, 1),  E$10)</f>
        <v>0.00937478637226542</v>
      </c>
      <c r="M260" s="19" t="n">
        <f aca="false">F$8 + F$9 * _xlfn.T.INV(_xlfn.NORM.DIST(J260, 0, 1, 1),  F$10)</f>
        <v>0.00235453602856619</v>
      </c>
      <c r="N260" s="19" t="n">
        <f aca="false">G$8 + G$9 * _xlfn.T.INV(_xlfn.NORM.DIST(K260, 0, 1, 1),  G$10)</f>
        <v>-0.000124741956719534</v>
      </c>
      <c r="O260" s="52" t="n">
        <f aca="false">$B$3 * (1 + L260)</f>
        <v>4744.96993325738</v>
      </c>
      <c r="P260" s="53" t="n">
        <f aca="false">$B$6+M260</f>
        <v>0.211354536028566</v>
      </c>
      <c r="Q260" s="53" t="n">
        <f aca="false">$B$5+N260</f>
        <v>0.00147525804328047</v>
      </c>
      <c r="R260" s="10" t="n">
        <f aca="false">(LN(O260/$B$4) + ((Q260 - $B$8) + 0.5*P260^2)*$B$7) / (P260 * SQRT($B$7))</f>
        <v>0.140841763448841</v>
      </c>
      <c r="S260" s="10" t="n">
        <f aca="false">R260 - P260*SQRT($B$7)</f>
        <v>0.035164495434558</v>
      </c>
      <c r="T260" s="36" t="n">
        <f aca="false">($B$3*EXP(-$B$8*$B$7)*_xlfn.NORM.DIST(R260, 0, 1, 1) - $B$4*EXP(-Q260*$B$7)*_xlfn.NORM.DIST(S260, 0, 1, 1)) * $B$2</f>
        <v>19725.3437850264</v>
      </c>
      <c r="U260" s="37" t="n">
        <f aca="false">$B$17*O260+$B$18</f>
        <v>-2295.31748581876</v>
      </c>
      <c r="V260" s="37" t="n">
        <f aca="false">T260-$B$13</f>
        <v>136.455184594481</v>
      </c>
      <c r="W260" s="37" t="n">
        <f aca="false">U260-$B$19</f>
        <v>-2295.31748581876</v>
      </c>
      <c r="X260" s="38" t="n">
        <f aca="false">V260+W260</f>
        <v>-2158.86230122428</v>
      </c>
    </row>
    <row r="261" customFormat="false" ht="13.8" hidden="false" customHeight="false" outlineLevel="0" collapsed="false">
      <c r="I261" s="51" t="n">
        <f aca="false" t="array" ref="I261:K261">TRANSPOSE(MMULT($E$20:$G$22, TRANSPOSE(Random!L260:N260)))</f>
        <v>0.891860992952176</v>
      </c>
      <c r="J261" s="51" t="n">
        <v>-1.00605309021409</v>
      </c>
      <c r="K261" s="51" t="n">
        <v>-0.820662455956954</v>
      </c>
      <c r="L261" s="19" t="n">
        <f aca="false">E$8 + E$9 * _xlfn.T.INV(_xlfn.NORM.DIST(I261, 0, 1, 1),  E$10)</f>
        <v>0.0130345114001689</v>
      </c>
      <c r="M261" s="19" t="n">
        <f aca="false">F$8 + F$9 * _xlfn.T.INV(_xlfn.NORM.DIST(J261, 0, 1, 1),  F$10)</f>
        <v>-0.0166316322699415</v>
      </c>
      <c r="N261" s="19" t="n">
        <f aca="false">G$8 + G$9 * _xlfn.T.INV(_xlfn.NORM.DIST(K261, 0, 1, 1),  G$10)</f>
        <v>-0.000208475797416975</v>
      </c>
      <c r="O261" s="52" t="n">
        <f aca="false">$B$3 * (1 + L261)</f>
        <v>4762.17393464105</v>
      </c>
      <c r="P261" s="53" t="n">
        <f aca="false">$B$6+M261</f>
        <v>0.192368367730058</v>
      </c>
      <c r="Q261" s="53" t="n">
        <f aca="false">$B$5+N261</f>
        <v>0.00139152420258303</v>
      </c>
      <c r="R261" s="10" t="n">
        <f aca="false">(LN(O261/$B$4) + ((Q261 - $B$8) + 0.5*P261^2)*$B$7) / (P261 * SQRT($B$7))</f>
        <v>0.182190794319154</v>
      </c>
      <c r="S261" s="10" t="n">
        <f aca="false">R261 - P261*SQRT($B$7)</f>
        <v>0.0860066104541249</v>
      </c>
      <c r="T261" s="36" t="n">
        <f aca="false">($B$3*EXP(-$B$8*$B$7)*_xlfn.NORM.DIST(R261, 0, 1, 1) - $B$4*EXP(-Q261*$B$7)*_xlfn.NORM.DIST(S261, 0, 1, 1)) * $B$2</f>
        <v>17856.9498188174</v>
      </c>
      <c r="U261" s="37" t="n">
        <f aca="false">$B$17*O261+$B$18</f>
        <v>-3191.36252794217</v>
      </c>
      <c r="V261" s="37" t="n">
        <f aca="false">T261-$B$13</f>
        <v>-1731.93878161451</v>
      </c>
      <c r="W261" s="37" t="n">
        <f aca="false">U261-$B$19</f>
        <v>-3191.36252794217</v>
      </c>
      <c r="X261" s="38" t="n">
        <f aca="false">V261+W261</f>
        <v>-4923.30130955668</v>
      </c>
    </row>
    <row r="262" customFormat="false" ht="13.8" hidden="false" customHeight="false" outlineLevel="0" collapsed="false">
      <c r="I262" s="51" t="n">
        <f aca="false" t="array" ref="I262:K262">TRANSPOSE(MMULT($E$20:$G$22, TRANSPOSE(Random!L261:N261)))</f>
        <v>1.37485690744418</v>
      </c>
      <c r="J262" s="51" t="n">
        <v>-0.441123818506848</v>
      </c>
      <c r="K262" s="51" t="n">
        <v>-0.615329970800088</v>
      </c>
      <c r="L262" s="19" t="n">
        <f aca="false">E$8 + E$9 * _xlfn.T.INV(_xlfn.NORM.DIST(I262, 0, 1, 1),  E$10)</f>
        <v>0.0211118442685583</v>
      </c>
      <c r="M262" s="19" t="n">
        <f aca="false">F$8 + F$9 * _xlfn.T.INV(_xlfn.NORM.DIST(J262, 0, 1, 1),  F$10)</f>
        <v>-0.00681985816755152</v>
      </c>
      <c r="N262" s="19" t="n">
        <f aca="false">G$8 + G$9 * _xlfn.T.INV(_xlfn.NORM.DIST(K262, 0, 1, 1),  G$10)</f>
        <v>-0.000162337228450614</v>
      </c>
      <c r="O262" s="52" t="n">
        <f aca="false">$B$3 * (1 + L262)</f>
        <v>4800.14466872207</v>
      </c>
      <c r="P262" s="53" t="n">
        <f aca="false">$B$6+M262</f>
        <v>0.202180141832448</v>
      </c>
      <c r="Q262" s="53" t="n">
        <f aca="false">$B$5+N262</f>
        <v>0.00143766277154939</v>
      </c>
      <c r="R262" s="10" t="n">
        <f aca="false">(LN(O262/$B$4) + ((Q262 - $B$8) + 0.5*P262^2)*$B$7) / (P262 * SQRT($B$7))</f>
        <v>0.256811511826124</v>
      </c>
      <c r="S262" s="10" t="n">
        <f aca="false">R262 - P262*SQRT($B$7)</f>
        <v>0.1557214409099</v>
      </c>
      <c r="T262" s="36" t="n">
        <f aca="false">($B$3*EXP(-$B$8*$B$7)*_xlfn.NORM.DIST(R262, 0, 1, 1) - $B$4*EXP(-Q262*$B$7)*_xlfn.NORM.DIST(S262, 0, 1, 1)) * $B$2</f>
        <v>18540.9855385087</v>
      </c>
      <c r="U262" s="37" t="n">
        <f aca="false">$B$17*O262+$B$18</f>
        <v>-5169.0122188665</v>
      </c>
      <c r="V262" s="37" t="n">
        <f aca="false">T262-$B$13</f>
        <v>-1047.90306192317</v>
      </c>
      <c r="W262" s="37" t="n">
        <f aca="false">U262-$B$19</f>
        <v>-5169.0122188665</v>
      </c>
      <c r="X262" s="38" t="n">
        <f aca="false">V262+W262</f>
        <v>-6216.91528078967</v>
      </c>
    </row>
    <row r="263" customFormat="false" ht="13.8" hidden="false" customHeight="false" outlineLevel="0" collapsed="false">
      <c r="I263" s="51" t="n">
        <f aca="false" t="array" ref="I263:K263">TRANSPOSE(MMULT($E$20:$G$22, TRANSPOSE(Random!L262:N262)))</f>
        <v>0.51109566953748</v>
      </c>
      <c r="J263" s="51" t="n">
        <v>-0.212663379299278</v>
      </c>
      <c r="K263" s="51" t="n">
        <v>-0.161388041103742</v>
      </c>
      <c r="L263" s="19" t="n">
        <f aca="false">E$8 + E$9 * _xlfn.T.INV(_xlfn.NORM.DIST(I263, 0, 1, 1),  E$10)</f>
        <v>0.00762974196034102</v>
      </c>
      <c r="M263" s="19" t="n">
        <f aca="false">F$8 + F$9 * _xlfn.T.INV(_xlfn.NORM.DIST(J263, 0, 1, 1),  F$10)</f>
        <v>-0.00319845333793956</v>
      </c>
      <c r="N263" s="19" t="n">
        <f aca="false">G$8 + G$9 * _xlfn.T.INV(_xlfn.NORM.DIST(K263, 0, 1, 1),  G$10)</f>
        <v>-6.74382281881196E-005</v>
      </c>
      <c r="O263" s="52" t="n">
        <f aca="false">$B$3 * (1 + L263)</f>
        <v>4736.76665398137</v>
      </c>
      <c r="P263" s="53" t="n">
        <f aca="false">$B$6+M263</f>
        <v>0.20580154666206</v>
      </c>
      <c r="Q263" s="53" t="n">
        <f aca="false">$B$5+N263</f>
        <v>0.00153256177181188</v>
      </c>
      <c r="R263" s="10" t="n">
        <f aca="false">(LN(O263/$B$4) + ((Q263 - $B$8) + 0.5*P263^2)*$B$7) / (P263 * SQRT($B$7))</f>
        <v>0.125151709644088</v>
      </c>
      <c r="S263" s="10" t="n">
        <f aca="false">R263 - P263*SQRT($B$7)</f>
        <v>0.0222509363130579</v>
      </c>
      <c r="T263" s="36" t="n">
        <f aca="false">($B$3*EXP(-$B$8*$B$7)*_xlfn.NORM.DIST(R263, 0, 1, 1) - $B$4*EXP(-Q263*$B$7)*_xlfn.NORM.DIST(S263, 0, 1, 1)) * $B$2</f>
        <v>19233.0696745456</v>
      </c>
      <c r="U263" s="37" t="n">
        <f aca="false">$B$17*O263+$B$18</f>
        <v>-1868.06178172398</v>
      </c>
      <c r="V263" s="37" t="n">
        <f aca="false">T263-$B$13</f>
        <v>-355.818925886299</v>
      </c>
      <c r="W263" s="37" t="n">
        <f aca="false">U263-$B$19</f>
        <v>-1868.06178172398</v>
      </c>
      <c r="X263" s="38" t="n">
        <f aca="false">V263+W263</f>
        <v>-2223.88070761028</v>
      </c>
    </row>
    <row r="264" customFormat="false" ht="13.8" hidden="false" customHeight="false" outlineLevel="0" collapsed="false">
      <c r="I264" s="51" t="n">
        <f aca="false" t="array" ref="I264:K264">TRANSPOSE(MMULT($E$20:$G$22, TRANSPOSE(Random!L263:N263)))</f>
        <v>0.683883886685875</v>
      </c>
      <c r="J264" s="51" t="n">
        <v>0.2124628774495</v>
      </c>
      <c r="K264" s="51" t="n">
        <v>0.200416335359351</v>
      </c>
      <c r="L264" s="19" t="n">
        <f aca="false">E$8 + E$9 * _xlfn.T.INV(_xlfn.NORM.DIST(I264, 0, 1, 1),  E$10)</f>
        <v>0.010009665903946</v>
      </c>
      <c r="M264" s="19" t="n">
        <f aca="false">F$8 + F$9 * _xlfn.T.INV(_xlfn.NORM.DIST(J264, 0, 1, 1),  F$10)</f>
        <v>0.00340731836866624</v>
      </c>
      <c r="N264" s="19" t="n">
        <f aca="false">G$8 + G$9 * _xlfn.T.INV(_xlfn.NORM.DIST(K264, 0, 1, 1),  G$10)</f>
        <v>5.77072791761807E-006</v>
      </c>
      <c r="O264" s="52" t="n">
        <f aca="false">$B$3 * (1 + L264)</f>
        <v>4747.95443844786</v>
      </c>
      <c r="P264" s="53" t="n">
        <f aca="false">$B$6+M264</f>
        <v>0.212407318368666</v>
      </c>
      <c r="Q264" s="53" t="n">
        <f aca="false">$B$5+N264</f>
        <v>0.00160577072791762</v>
      </c>
      <c r="R264" s="10" t="n">
        <f aca="false">(LN(O264/$B$4) + ((Q264 - $B$8) + 0.5*P264^2)*$B$7) / (P264 * SQRT($B$7))</f>
        <v>0.146896561033485</v>
      </c>
      <c r="S264" s="10" t="n">
        <f aca="false">R264 - P264*SQRT($B$7)</f>
        <v>0.0406929018491523</v>
      </c>
      <c r="T264" s="36" t="n">
        <f aca="false">($B$3*EXP(-$B$8*$B$7)*_xlfn.NORM.DIST(R264, 0, 1, 1) - $B$4*EXP(-Q264*$B$7)*_xlfn.NORM.DIST(S264, 0, 1, 1)) * $B$2</f>
        <v>19821.0025184</v>
      </c>
      <c r="U264" s="37" t="n">
        <f aca="false">$B$17*O264+$B$18</f>
        <v>-2450.76103755293</v>
      </c>
      <c r="V264" s="37" t="n">
        <f aca="false">T264-$B$13</f>
        <v>232.113917968127</v>
      </c>
      <c r="W264" s="37" t="n">
        <f aca="false">U264-$B$19</f>
        <v>-2450.76103755293</v>
      </c>
      <c r="X264" s="38" t="n">
        <f aca="false">V264+W264</f>
        <v>-2218.64711958481</v>
      </c>
    </row>
    <row r="265" customFormat="false" ht="13.8" hidden="false" customHeight="false" outlineLevel="0" collapsed="false">
      <c r="I265" s="51" t="n">
        <f aca="false" t="array" ref="I265:K265">TRANSPOSE(MMULT($E$20:$G$22, TRANSPOSE(Random!L264:N264)))</f>
        <v>-2.08812687417095</v>
      </c>
      <c r="J265" s="51" t="n">
        <v>2.30879759169524</v>
      </c>
      <c r="K265" s="51" t="n">
        <v>-1.30678819296837</v>
      </c>
      <c r="L265" s="19" t="n">
        <f aca="false">E$8 + E$9 * _xlfn.T.INV(_xlfn.NORM.DIST(I265, 0, 1, 1),  E$10)</f>
        <v>-0.0360950569160846</v>
      </c>
      <c r="M265" s="19" t="n">
        <f aca="false">F$8 + F$9 * _xlfn.T.INV(_xlfn.NORM.DIST(J265, 0, 1, 1),  F$10)</f>
        <v>0.0538839713179844</v>
      </c>
      <c r="N265" s="19" t="n">
        <f aca="false">G$8 + G$9 * _xlfn.T.INV(_xlfn.NORM.DIST(K265, 0, 1, 1),  G$10)</f>
        <v>-0.000332898991429492</v>
      </c>
      <c r="O265" s="52" t="n">
        <f aca="false">$B$3 * (1 + L265)</f>
        <v>4531.22074694318</v>
      </c>
      <c r="P265" s="53" t="n">
        <f aca="false">$B$6+M265</f>
        <v>0.262883971317984</v>
      </c>
      <c r="Q265" s="53" t="n">
        <f aca="false">$B$5+N265</f>
        <v>0.00126710100857051</v>
      </c>
      <c r="R265" s="10" t="n">
        <f aca="false">(LN(O265/$B$4) + ((Q265 - $B$8) + 0.5*P265^2)*$B$7) / (P265 * SQRT($B$7))</f>
        <v>-0.214599032435719</v>
      </c>
      <c r="S265" s="10" t="n">
        <f aca="false">R265 - P265*SQRT($B$7)</f>
        <v>-0.346041018094711</v>
      </c>
      <c r="T265" s="36" t="n">
        <f aca="false">($B$3*EXP(-$B$8*$B$7)*_xlfn.NORM.DIST(R265, 0, 1, 1) - $B$4*EXP(-Q265*$B$7)*_xlfn.NORM.DIST(S265, 0, 1, 1)) * $B$2</f>
        <v>23670.7614908453</v>
      </c>
      <c r="U265" s="37" t="n">
        <f aca="false">$B$17*O265+$B$18</f>
        <v>8837.4936773188</v>
      </c>
      <c r="V265" s="37" t="n">
        <f aca="false">T265-$B$13</f>
        <v>4081.87289041339</v>
      </c>
      <c r="W265" s="37" t="n">
        <f aca="false">U265-$B$19</f>
        <v>8837.4936773188</v>
      </c>
      <c r="X265" s="38" t="n">
        <f aca="false">V265+W265</f>
        <v>12919.3665677322</v>
      </c>
    </row>
    <row r="266" customFormat="false" ht="13.8" hidden="false" customHeight="false" outlineLevel="0" collapsed="false">
      <c r="I266" s="51" t="n">
        <f aca="false" t="array" ref="I266:K266">TRANSPOSE(MMULT($E$20:$G$22, TRANSPOSE(Random!L265:N265)))</f>
        <v>1.15088074211441</v>
      </c>
      <c r="J266" s="51" t="n">
        <v>-1.0620826179631</v>
      </c>
      <c r="K266" s="51" t="n">
        <v>-0.00221161168444652</v>
      </c>
      <c r="L266" s="19" t="n">
        <f aca="false">E$8 + E$9 * _xlfn.T.INV(_xlfn.NORM.DIST(I266, 0, 1, 1),  E$10)</f>
        <v>0.0171427967635892</v>
      </c>
      <c r="M266" s="19" t="n">
        <f aca="false">F$8 + F$9 * _xlfn.T.INV(_xlfn.NORM.DIST(J266, 0, 1, 1),  F$10)</f>
        <v>-0.0177122394918263</v>
      </c>
      <c r="N266" s="19" t="n">
        <f aca="false">G$8 + G$9 * _xlfn.T.INV(_xlfn.NORM.DIST(K266, 0, 1, 1),  G$10)</f>
        <v>-3.52464594019803E-005</v>
      </c>
      <c r="O266" s="52" t="n">
        <f aca="false">$B$3 * (1 + L266)</f>
        <v>4781.48657330596</v>
      </c>
      <c r="P266" s="53" t="n">
        <f aca="false">$B$6+M266</f>
        <v>0.191287760508174</v>
      </c>
      <c r="Q266" s="53" t="n">
        <f aca="false">$B$5+N266</f>
        <v>0.00156475354059802</v>
      </c>
      <c r="R266" s="10" t="n">
        <f aca="false">(LN(O266/$B$4) + ((Q266 - $B$8) + 0.5*P266^2)*$B$7) / (P266 * SQRT($B$7))</f>
        <v>0.225446534057644</v>
      </c>
      <c r="S266" s="10" t="n">
        <f aca="false">R266 - P266*SQRT($B$7)</f>
        <v>0.129802653803557</v>
      </c>
      <c r="T266" s="36" t="n">
        <f aca="false">($B$3*EXP(-$B$8*$B$7)*_xlfn.NORM.DIST(R266, 0, 1, 1) - $B$4*EXP(-Q266*$B$7)*_xlfn.NORM.DIST(S266, 0, 1, 1)) * $B$2</f>
        <v>17647.3965419278</v>
      </c>
      <c r="U266" s="37" t="n">
        <f aca="false">$B$17*O266+$B$18</f>
        <v>-4197.23283334877</v>
      </c>
      <c r="V266" s="37" t="n">
        <f aca="false">T266-$B$13</f>
        <v>-1941.49205850408</v>
      </c>
      <c r="W266" s="37" t="n">
        <f aca="false">U266-$B$19</f>
        <v>-4197.23283334877</v>
      </c>
      <c r="X266" s="38" t="n">
        <f aca="false">V266+W266</f>
        <v>-6138.72489185285</v>
      </c>
    </row>
    <row r="267" customFormat="false" ht="13.8" hidden="false" customHeight="false" outlineLevel="0" collapsed="false">
      <c r="I267" s="51" t="n">
        <f aca="false" t="array" ref="I267:K267">TRANSPOSE(MMULT($E$20:$G$22, TRANSPOSE(Random!L266:N266)))</f>
        <v>0.842959981801784</v>
      </c>
      <c r="J267" s="51" t="n">
        <v>0.0513471463249165</v>
      </c>
      <c r="K267" s="51" t="n">
        <v>1.69935512159101</v>
      </c>
      <c r="L267" s="19" t="n">
        <f aca="false">E$8 + E$9 * _xlfn.T.INV(_xlfn.NORM.DIST(I267, 0, 1, 1),  E$10)</f>
        <v>0.012304526732962</v>
      </c>
      <c r="M267" s="19" t="n">
        <f aca="false">F$8 + F$9 * _xlfn.T.INV(_xlfn.NORM.DIST(J267, 0, 1, 1),  F$10)</f>
        <v>0.000901506086993551</v>
      </c>
      <c r="N267" s="19" t="n">
        <f aca="false">G$8 + G$9 * _xlfn.T.INV(_xlfn.NORM.DIST(K267, 0, 1, 1),  G$10)</f>
        <v>0.000389039920502588</v>
      </c>
      <c r="O267" s="52" t="n">
        <f aca="false">$B$3 * (1 + L267)</f>
        <v>4758.74234971898</v>
      </c>
      <c r="P267" s="53" t="n">
        <f aca="false">$B$6+M267</f>
        <v>0.209901506086994</v>
      </c>
      <c r="Q267" s="53" t="n">
        <f aca="false">$B$5+N267</f>
        <v>0.00198903992050259</v>
      </c>
      <c r="R267" s="10" t="n">
        <f aca="false">(LN(O267/$B$4) + ((Q267 - $B$8) + 0.5*P267^2)*$B$7) / (P267 * SQRT($B$7))</f>
        <v>0.169927619272808</v>
      </c>
      <c r="S267" s="10" t="n">
        <f aca="false">R267 - P267*SQRT($B$7)</f>
        <v>0.0649768662293111</v>
      </c>
      <c r="T267" s="36" t="n">
        <f aca="false">($B$3*EXP(-$B$8*$B$7)*_xlfn.NORM.DIST(R267, 0, 1, 1) - $B$4*EXP(-Q267*$B$7)*_xlfn.NORM.DIST(S267, 0, 1, 1)) * $B$2</f>
        <v>19562.2437582059</v>
      </c>
      <c r="U267" s="37" t="n">
        <f aca="false">$B$17*O267+$B$18</f>
        <v>-3012.6334876756</v>
      </c>
      <c r="V267" s="37" t="n">
        <f aca="false">T267-$B$13</f>
        <v>-26.64484222596</v>
      </c>
      <c r="W267" s="37" t="n">
        <f aca="false">U267-$B$19</f>
        <v>-3012.6334876756</v>
      </c>
      <c r="X267" s="38" t="n">
        <f aca="false">V267+W267</f>
        <v>-3039.27832990156</v>
      </c>
    </row>
    <row r="268" customFormat="false" ht="13.8" hidden="false" customHeight="false" outlineLevel="0" collapsed="false">
      <c r="I268" s="51" t="n">
        <f aca="false" t="array" ref="I268:K268">TRANSPOSE(MMULT($E$20:$G$22, TRANSPOSE(Random!L267:N267)))</f>
        <v>0.00490768273213246</v>
      </c>
      <c r="J268" s="51" t="n">
        <v>-1.45538889238658</v>
      </c>
      <c r="K268" s="51" t="n">
        <v>-1.07707361656712</v>
      </c>
      <c r="L268" s="19" t="n">
        <f aca="false">E$8 + E$9 * _xlfn.T.INV(_xlfn.NORM.DIST(I268, 0, 1, 1),  E$10)</f>
        <v>0.00103729111932778</v>
      </c>
      <c r="M268" s="19" t="n">
        <f aca="false">F$8 + F$9 * _xlfn.T.INV(_xlfn.NORM.DIST(J268, 0, 1, 1),  F$10)</f>
        <v>-0.0261605261844051</v>
      </c>
      <c r="N268" s="19" t="n">
        <f aca="false">G$8 + G$9 * _xlfn.T.INV(_xlfn.NORM.DIST(K268, 0, 1, 1),  G$10)</f>
        <v>-0.000270839791121798</v>
      </c>
      <c r="O268" s="52" t="n">
        <f aca="false">$B$3 * (1 + L268)</f>
        <v>4705.77620182285</v>
      </c>
      <c r="P268" s="53" t="n">
        <f aca="false">$B$6+M268</f>
        <v>0.182839473815595</v>
      </c>
      <c r="Q268" s="53" t="n">
        <f aca="false">$B$5+N268</f>
        <v>0.0013291602088782</v>
      </c>
      <c r="R268" s="10" t="n">
        <f aca="false">(LN(O268/$B$4) + ((Q268 - $B$8) + 0.5*P268^2)*$B$7) / (P268 * SQRT($B$7))</f>
        <v>0.0563098066032997</v>
      </c>
      <c r="S268" s="10" t="n">
        <f aca="false">R268 - P268*SQRT($B$7)</f>
        <v>-0.0351099303044977</v>
      </c>
      <c r="T268" s="36" t="n">
        <f aca="false">($B$3*EXP(-$B$8*$B$7)*_xlfn.NORM.DIST(R268, 0, 1, 1) - $B$4*EXP(-Q268*$B$7)*_xlfn.NORM.DIST(S268, 0, 1, 1)) * $B$2</f>
        <v>17122.3453241709</v>
      </c>
      <c r="U268" s="37" t="n">
        <f aca="false">$B$17*O268+$B$18</f>
        <v>-253.969781233725</v>
      </c>
      <c r="V268" s="37" t="n">
        <f aca="false">T268-$B$13</f>
        <v>-2466.54327626102</v>
      </c>
      <c r="W268" s="37" t="n">
        <f aca="false">U268-$B$19</f>
        <v>-253.969781233725</v>
      </c>
      <c r="X268" s="38" t="n">
        <f aca="false">V268+W268</f>
        <v>-2720.51305749474</v>
      </c>
    </row>
    <row r="269" customFormat="false" ht="13.8" hidden="false" customHeight="false" outlineLevel="0" collapsed="false">
      <c r="I269" s="51" t="n">
        <f aca="false" t="array" ref="I269:K269">TRANSPOSE(MMULT($E$20:$G$22, TRANSPOSE(Random!L268:N268)))</f>
        <v>0.0814013110338746</v>
      </c>
      <c r="J269" s="51" t="n">
        <v>-0.30981982050166</v>
      </c>
      <c r="K269" s="51" t="n">
        <v>0.435823705211256</v>
      </c>
      <c r="L269" s="19" t="n">
        <f aca="false">E$8 + E$9 * _xlfn.T.INV(_xlfn.NORM.DIST(I269, 0, 1, 1),  E$10)</f>
        <v>0.0020159064675028</v>
      </c>
      <c r="M269" s="19" t="n">
        <f aca="false">F$8 + F$9 * _xlfn.T.INV(_xlfn.NORM.DIST(J269, 0, 1, 1),  F$10)</f>
        <v>-0.00472508203864131</v>
      </c>
      <c r="N269" s="19" t="n">
        <f aca="false">G$8 + G$9 * _xlfn.T.INV(_xlfn.NORM.DIST(K269, 0, 1, 1),  G$10)</f>
        <v>5.43472991667671E-005</v>
      </c>
      <c r="O269" s="52" t="n">
        <f aca="false">$B$3 * (1 + L269)</f>
        <v>4710.37657471308</v>
      </c>
      <c r="P269" s="53" t="n">
        <f aca="false">$B$6+M269</f>
        <v>0.204274917961359</v>
      </c>
      <c r="Q269" s="53" t="n">
        <f aca="false">$B$5+N269</f>
        <v>0.00165434729916677</v>
      </c>
      <c r="R269" s="10" t="n">
        <f aca="false">(LN(O269/$B$4) + ((Q269 - $B$8) + 0.5*P269^2)*$B$7) / (P269 * SQRT($B$7))</f>
        <v>0.0709190772448578</v>
      </c>
      <c r="S269" s="10" t="n">
        <f aca="false">R269 - P269*SQRT($B$7)</f>
        <v>-0.0312183817358216</v>
      </c>
      <c r="T269" s="36" t="n">
        <f aca="false">($B$3*EXP(-$B$8*$B$7)*_xlfn.NORM.DIST(R269, 0, 1, 1) - $B$4*EXP(-Q269*$B$7)*_xlfn.NORM.DIST(S269, 0, 1, 1)) * $B$2</f>
        <v>19145.7568043299</v>
      </c>
      <c r="U269" s="37" t="n">
        <f aca="false">$B$17*O269+$B$18</f>
        <v>-493.573419264576</v>
      </c>
      <c r="V269" s="37" t="n">
        <f aca="false">T269-$B$13</f>
        <v>-443.131796102032</v>
      </c>
      <c r="W269" s="37" t="n">
        <f aca="false">U269-$B$19</f>
        <v>-493.573419264576</v>
      </c>
      <c r="X269" s="38" t="n">
        <f aca="false">V269+W269</f>
        <v>-936.705215366608</v>
      </c>
    </row>
    <row r="270" customFormat="false" ht="13.8" hidden="false" customHeight="false" outlineLevel="0" collapsed="false">
      <c r="I270" s="51" t="n">
        <f aca="false" t="array" ref="I270:K270">TRANSPOSE(MMULT($E$20:$G$22, TRANSPOSE(Random!L269:N269)))</f>
        <v>0.305133688683648</v>
      </c>
      <c r="J270" s="51" t="n">
        <v>-0.0237250430162858</v>
      </c>
      <c r="K270" s="51" t="n">
        <v>0.729436741404103</v>
      </c>
      <c r="L270" s="19" t="n">
        <f aca="false">E$8 + E$9 * _xlfn.T.INV(_xlfn.NORM.DIST(I270, 0, 1, 1),  E$10)</f>
        <v>0.00490157799322072</v>
      </c>
      <c r="M270" s="19" t="n">
        <f aca="false">F$8 + F$9 * _xlfn.T.INV(_xlfn.NORM.DIST(J270, 0, 1, 1),  F$10)</f>
        <v>-0.000261512362719684</v>
      </c>
      <c r="N270" s="19" t="n">
        <f aca="false">G$8 + G$9 * _xlfn.T.INV(_xlfn.NORM.DIST(K270, 0, 1, 1),  G$10)</f>
        <v>0.000118030679312733</v>
      </c>
      <c r="O270" s="52" t="n">
        <f aca="false">$B$3 * (1 + L270)</f>
        <v>4723.94182798833</v>
      </c>
      <c r="P270" s="53" t="n">
        <f aca="false">$B$6+M270</f>
        <v>0.20873848763728</v>
      </c>
      <c r="Q270" s="53" t="n">
        <f aca="false">$B$5+N270</f>
        <v>0.00171803067931273</v>
      </c>
      <c r="R270" s="10" t="n">
        <f aca="false">(LN(O270/$B$4) + ((Q270 - $B$8) + 0.5*P270^2)*$B$7) / (P270 * SQRT($B$7))</f>
        <v>0.099316438334816</v>
      </c>
      <c r="S270" s="10" t="n">
        <f aca="false">R270 - P270*SQRT($B$7)</f>
        <v>-0.00505280548382413</v>
      </c>
      <c r="T270" s="36" t="n">
        <f aca="false">($B$3*EXP(-$B$8*$B$7)*_xlfn.NORM.DIST(R270, 0, 1, 1) - $B$4*EXP(-Q270*$B$7)*_xlfn.NORM.DIST(S270, 0, 1, 1)) * $B$2</f>
        <v>19549.6092229675</v>
      </c>
      <c r="U270" s="37" t="n">
        <f aca="false">$B$17*O270+$B$18</f>
        <v>-1200.09963205431</v>
      </c>
      <c r="V270" s="37" t="n">
        <f aca="false">T270-$B$13</f>
        <v>-39.2793774643433</v>
      </c>
      <c r="W270" s="37" t="n">
        <f aca="false">U270-$B$19</f>
        <v>-1200.09963205431</v>
      </c>
      <c r="X270" s="38" t="n">
        <f aca="false">V270+W270</f>
        <v>-1239.37900951865</v>
      </c>
    </row>
    <row r="271" customFormat="false" ht="13.8" hidden="false" customHeight="false" outlineLevel="0" collapsed="false">
      <c r="I271" s="51" t="n">
        <f aca="false" t="array" ref="I271:K271">TRANSPOSE(MMULT($E$20:$G$22, TRANSPOSE(Random!L270:N270)))</f>
        <v>-1.1268582512818</v>
      </c>
      <c r="J271" s="51" t="n">
        <v>0.83492860447347</v>
      </c>
      <c r="K271" s="51" t="n">
        <v>-0.502617890789796</v>
      </c>
      <c r="L271" s="19" t="n">
        <f aca="false">E$8 + E$9 * _xlfn.T.INV(_xlfn.NORM.DIST(I271, 0, 1, 1),  E$10)</f>
        <v>-0.014793271200383</v>
      </c>
      <c r="M271" s="19" t="n">
        <f aca="false">F$8 + F$9 * _xlfn.T.INV(_xlfn.NORM.DIST(J271, 0, 1, 1),  F$10)</f>
        <v>0.0136868975251518</v>
      </c>
      <c r="N271" s="19" t="n">
        <f aca="false">G$8 + G$9 * _xlfn.T.INV(_xlfn.NORM.DIST(K271, 0, 1, 1),  G$10)</f>
        <v>-0.000138060530029225</v>
      </c>
      <c r="O271" s="52" t="n">
        <f aca="false">$B$3 * (1 + L271)</f>
        <v>4631.35831141412</v>
      </c>
      <c r="P271" s="53" t="n">
        <f aca="false">$B$6+M271</f>
        <v>0.222686897525152</v>
      </c>
      <c r="Q271" s="53" t="n">
        <f aca="false">$B$5+N271</f>
        <v>0.00146193946997078</v>
      </c>
      <c r="R271" s="10" t="n">
        <f aca="false">(LN(O271/$B$4) + ((Q271 - $B$8) + 0.5*P271^2)*$B$7) / (P271 * SQRT($B$7))</f>
        <v>-0.0784924152760905</v>
      </c>
      <c r="S271" s="10" t="n">
        <f aca="false">R271 - P271*SQRT($B$7)</f>
        <v>-0.189835864038666</v>
      </c>
      <c r="T271" s="36" t="n">
        <f aca="false">($B$3*EXP(-$B$8*$B$7)*_xlfn.NORM.DIST(R271, 0, 1, 1) - $B$4*EXP(-Q271*$B$7)*_xlfn.NORM.DIST(S271, 0, 1, 1)) * $B$2</f>
        <v>20676.7424603175</v>
      </c>
      <c r="U271" s="37" t="n">
        <f aca="false">$B$17*O271+$B$18</f>
        <v>3621.97630008415</v>
      </c>
      <c r="V271" s="37" t="n">
        <f aca="false">T271-$B$13</f>
        <v>1087.85385988558</v>
      </c>
      <c r="W271" s="37" t="n">
        <f aca="false">U271-$B$19</f>
        <v>3621.97630008415</v>
      </c>
      <c r="X271" s="38" t="n">
        <f aca="false">V271+W271</f>
        <v>4709.83015996973</v>
      </c>
    </row>
    <row r="272" customFormat="false" ht="13.8" hidden="false" customHeight="false" outlineLevel="0" collapsed="false">
      <c r="I272" s="51" t="n">
        <f aca="false" t="array" ref="I272:K272">TRANSPOSE(MMULT($E$20:$G$22, TRANSPOSE(Random!L271:N271)))</f>
        <v>-0.372997083147421</v>
      </c>
      <c r="J272" s="51" t="n">
        <v>0.623290514295864</v>
      </c>
      <c r="K272" s="51" t="n">
        <v>0.0355399989702479</v>
      </c>
      <c r="L272" s="19" t="n">
        <f aca="false">E$8 + E$9 * _xlfn.T.INV(_xlfn.NORM.DIST(I272, 0, 1, 1),  E$10)</f>
        <v>-0.00384127104701747</v>
      </c>
      <c r="M272" s="19" t="n">
        <f aca="false">F$8 + F$9 * _xlfn.T.INV(_xlfn.NORM.DIST(J272, 0, 1, 1),  F$10)</f>
        <v>0.0100256250807684</v>
      </c>
      <c r="N272" s="19" t="n">
        <f aca="false">G$8 + G$9 * _xlfn.T.INV(_xlfn.NORM.DIST(K272, 0, 1, 1),  G$10)</f>
        <v>-2.76248947226139E-005</v>
      </c>
      <c r="O272" s="52" t="n">
        <f aca="false">$B$3 * (1 + L272)</f>
        <v>4682.84256893508</v>
      </c>
      <c r="P272" s="53" t="n">
        <f aca="false">$B$6+M272</f>
        <v>0.219025625080768</v>
      </c>
      <c r="Q272" s="53" t="n">
        <f aca="false">$B$5+N272</f>
        <v>0.00157237510527739</v>
      </c>
      <c r="R272" s="10" t="n">
        <f aca="false">(LN(O272/$B$4) + ((Q272 - $B$8) + 0.5*P272^2)*$B$7) / (P272 * SQRT($B$7))</f>
        <v>0.0195498052287</v>
      </c>
      <c r="S272" s="10" t="n">
        <f aca="false">R272 - P272*SQRT($B$7)</f>
        <v>-0.0899630073116842</v>
      </c>
      <c r="T272" s="36" t="n">
        <f aca="false">($B$3*EXP(-$B$8*$B$7)*_xlfn.NORM.DIST(R272, 0, 1, 1) - $B$4*EXP(-Q272*$B$7)*_xlfn.NORM.DIST(S272, 0, 1, 1)) * $B$2</f>
        <v>20513.4281643291</v>
      </c>
      <c r="U272" s="37" t="n">
        <f aca="false">$B$17*O272+$B$18</f>
        <v>940.494668558269</v>
      </c>
      <c r="V272" s="37" t="n">
        <f aca="false">T272-$B$13</f>
        <v>924.539563897226</v>
      </c>
      <c r="W272" s="37" t="n">
        <f aca="false">U272-$B$19</f>
        <v>940.494668558269</v>
      </c>
      <c r="X272" s="38" t="n">
        <f aca="false">V272+W272</f>
        <v>1865.03423245549</v>
      </c>
    </row>
    <row r="273" customFormat="false" ht="13.8" hidden="false" customHeight="false" outlineLevel="0" collapsed="false">
      <c r="I273" s="51" t="n">
        <f aca="false" t="array" ref="I273:K273">TRANSPOSE(MMULT($E$20:$G$22, TRANSPOSE(Random!L272:N272)))</f>
        <v>0.0375377369604272</v>
      </c>
      <c r="J273" s="51" t="n">
        <v>-0.526219383458483</v>
      </c>
      <c r="K273" s="51" t="n">
        <v>1.48933379273955</v>
      </c>
      <c r="L273" s="19" t="n">
        <f aca="false">E$8 + E$9 * _xlfn.T.INV(_xlfn.NORM.DIST(I273, 0, 1, 1),  E$10)</f>
        <v>0.00145458447002617</v>
      </c>
      <c r="M273" s="19" t="n">
        <f aca="false">F$8 + F$9 * _xlfn.T.INV(_xlfn.NORM.DIST(J273, 0, 1, 1),  F$10)</f>
        <v>-0.00820350852659928</v>
      </c>
      <c r="N273" s="19" t="n">
        <f aca="false">G$8 + G$9 * _xlfn.T.INV(_xlfn.NORM.DIST(K273, 0, 1, 1),  G$10)</f>
        <v>0.000318146202965681</v>
      </c>
      <c r="O273" s="52" t="n">
        <f aca="false">$B$3 * (1 + L273)</f>
        <v>4707.73785613515</v>
      </c>
      <c r="P273" s="53" t="n">
        <f aca="false">$B$6+M273</f>
        <v>0.200796491473401</v>
      </c>
      <c r="Q273" s="53" t="n">
        <f aca="false">$B$5+N273</f>
        <v>0.00191814620296568</v>
      </c>
      <c r="R273" s="10" t="n">
        <f aca="false">(LN(O273/$B$4) + ((Q273 - $B$8) + 0.5*P273^2)*$B$7) / (P273 * SQRT($B$7))</f>
        <v>0.0654689527970304</v>
      </c>
      <c r="S273" s="10" t="n">
        <f aca="false">R273 - P273*SQRT($B$7)</f>
        <v>-0.03492929293967</v>
      </c>
      <c r="T273" s="36" t="n">
        <f aca="false">($B$3*EXP(-$B$8*$B$7)*_xlfn.NORM.DIST(R273, 0, 1, 1) - $B$4*EXP(-Q273*$B$7)*_xlfn.NORM.DIST(S273, 0, 1, 1)) * $B$2</f>
        <v>18836.6401447784</v>
      </c>
      <c r="U273" s="37" t="n">
        <f aca="false">$B$17*O273+$B$18</f>
        <v>-356.139653328952</v>
      </c>
      <c r="V273" s="37" t="n">
        <f aca="false">T273-$B$13</f>
        <v>-752.248455653535</v>
      </c>
      <c r="W273" s="37" t="n">
        <f aca="false">U273-$B$19</f>
        <v>-356.139653328952</v>
      </c>
      <c r="X273" s="38" t="n">
        <f aca="false">V273+W273</f>
        <v>-1108.38810898249</v>
      </c>
    </row>
    <row r="274" customFormat="false" ht="13.8" hidden="false" customHeight="false" outlineLevel="0" collapsed="false">
      <c r="I274" s="51" t="n">
        <f aca="false" t="array" ref="I274:K274">TRANSPOSE(MMULT($E$20:$G$22, TRANSPOSE(Random!L273:N273)))</f>
        <v>-0.0768748712860942</v>
      </c>
      <c r="J274" s="51" t="n">
        <v>0.139141998339748</v>
      </c>
      <c r="K274" s="51" t="n">
        <v>-0.275058148050845</v>
      </c>
      <c r="L274" s="19" t="n">
        <f aca="false">E$8 + E$9 * _xlfn.T.INV(_xlfn.NORM.DIST(I274, 0, 1, 1),  E$10)</f>
        <v>-8.87970608497016E-006</v>
      </c>
      <c r="M274" s="19" t="n">
        <f aca="false">F$8 + F$9 * _xlfn.T.INV(_xlfn.NORM.DIST(J274, 0, 1, 1),  F$10)</f>
        <v>0.00226418007829488</v>
      </c>
      <c r="N274" s="19" t="n">
        <f aca="false">G$8 + G$9 * _xlfn.T.INV(_xlfn.NORM.DIST(K274, 0, 1, 1),  G$10)</f>
        <v>-9.0617724726992E-005</v>
      </c>
      <c r="O274" s="52" t="n">
        <f aca="false">$B$3 * (1 + L274)</f>
        <v>4700.85825738966</v>
      </c>
      <c r="P274" s="53" t="n">
        <f aca="false">$B$6+M274</f>
        <v>0.211264180078295</v>
      </c>
      <c r="Q274" s="53" t="n">
        <f aca="false">$B$5+N274</f>
        <v>0.00150938227527301</v>
      </c>
      <c r="R274" s="10" t="n">
        <f aca="false">(LN(O274/$B$4) + ((Q274 - $B$8) + 0.5*P274^2)*$B$7) / (P274 * SQRT($B$7))</f>
        <v>0.0525175166397995</v>
      </c>
      <c r="S274" s="10" t="n">
        <f aca="false">R274 - P274*SQRT($B$7)</f>
        <v>-0.053114573399348</v>
      </c>
      <c r="T274" s="36" t="n">
        <f aca="false">($B$3*EXP(-$B$8*$B$7)*_xlfn.NORM.DIST(R274, 0, 1, 1) - $B$4*EXP(-Q274*$B$7)*_xlfn.NORM.DIST(S274, 0, 1, 1)) * $B$2</f>
        <v>19795.8064272283</v>
      </c>
      <c r="U274" s="37" t="n">
        <f aca="false">$B$17*O274+$B$18</f>
        <v>2.17410230339738</v>
      </c>
      <c r="V274" s="37" t="n">
        <f aca="false">T274-$B$13</f>
        <v>206.917826796416</v>
      </c>
      <c r="W274" s="37" t="n">
        <f aca="false">U274-$B$19</f>
        <v>2.17410230339738</v>
      </c>
      <c r="X274" s="38" t="n">
        <f aca="false">V274+W274</f>
        <v>209.091929099814</v>
      </c>
    </row>
    <row r="275" customFormat="false" ht="13.8" hidden="false" customHeight="false" outlineLevel="0" collapsed="false">
      <c r="I275" s="51" t="n">
        <f aca="false" t="array" ref="I275:K275">TRANSPOSE(MMULT($E$20:$G$22, TRANSPOSE(Random!L274:N274)))</f>
        <v>-0.141100454212893</v>
      </c>
      <c r="J275" s="51" t="n">
        <v>-0.261625839181965</v>
      </c>
      <c r="K275" s="51" t="n">
        <v>-0.572435842649185</v>
      </c>
      <c r="L275" s="19" t="n">
        <f aca="false">E$8 + E$9 * _xlfn.T.INV(_xlfn.NORM.DIST(I275, 0, 1, 1),  E$10)</f>
        <v>-0.000832228391978474</v>
      </c>
      <c r="M275" s="19" t="n">
        <f aca="false">F$8 + F$9 * _xlfn.T.INV(_xlfn.NORM.DIST(J275, 0, 1, 1),  F$10)</f>
        <v>-0.00396579866890924</v>
      </c>
      <c r="N275" s="19" t="n">
        <f aca="false">G$8 + G$9 * _xlfn.T.INV(_xlfn.NORM.DIST(K275, 0, 1, 1),  G$10)</f>
        <v>-0.000153023476831888</v>
      </c>
      <c r="O275" s="52" t="n">
        <f aca="false">$B$3 * (1 + L275)</f>
        <v>4696.98777755215</v>
      </c>
      <c r="P275" s="53" t="n">
        <f aca="false">$B$6+M275</f>
        <v>0.205034201331091</v>
      </c>
      <c r="Q275" s="53" t="n">
        <f aca="false">$B$5+N275</f>
        <v>0.00144697652316811</v>
      </c>
      <c r="R275" s="10" t="n">
        <f aca="false">(LN(O275/$B$4) + ((Q275 - $B$8) + 0.5*P275^2)*$B$7) / (P275 * SQRT($B$7))</f>
        <v>0.042764057708263</v>
      </c>
      <c r="S275" s="10" t="n">
        <f aca="false">R275 - P275*SQRT($B$7)</f>
        <v>-0.0597530429572823</v>
      </c>
      <c r="T275" s="36" t="n">
        <f aca="false">($B$3*EXP(-$B$8*$B$7)*_xlfn.NORM.DIST(R275, 0, 1, 1) - $B$4*EXP(-Q275*$B$7)*_xlfn.NORM.DIST(S275, 0, 1, 1)) * $B$2</f>
        <v>19208.2595077618</v>
      </c>
      <c r="U275" s="37" t="n">
        <f aca="false">$B$17*O275+$B$18</f>
        <v>203.762337022868</v>
      </c>
      <c r="V275" s="37" t="n">
        <f aca="false">T275-$B$13</f>
        <v>-380.62909267014</v>
      </c>
      <c r="W275" s="37" t="n">
        <f aca="false">U275-$B$19</f>
        <v>203.762337022868</v>
      </c>
      <c r="X275" s="38" t="n">
        <f aca="false">V275+W275</f>
        <v>-176.866755647272</v>
      </c>
    </row>
    <row r="276" customFormat="false" ht="13.8" hidden="false" customHeight="false" outlineLevel="0" collapsed="false">
      <c r="I276" s="51" t="n">
        <f aca="false" t="array" ref="I276:K276">TRANSPOSE(MMULT($E$20:$G$22, TRANSPOSE(Random!L275:N275)))</f>
        <v>-0.586674888640864</v>
      </c>
      <c r="J276" s="51" t="n">
        <v>0.717382326522913</v>
      </c>
      <c r="K276" s="51" t="n">
        <v>-0.37122367320095</v>
      </c>
      <c r="L276" s="19" t="n">
        <f aca="false">E$8 + E$9 * _xlfn.T.INV(_xlfn.NORM.DIST(I276, 0, 1, 1),  E$10)</f>
        <v>-0.00670931637923125</v>
      </c>
      <c r="M276" s="19" t="n">
        <f aca="false">F$8 + F$9 * _xlfn.T.INV(_xlfn.NORM.DIST(J276, 0, 1, 1),  F$10)</f>
        <v>0.0116249708924054</v>
      </c>
      <c r="N276" s="19" t="n">
        <f aca="false">G$8 + G$9 * _xlfn.T.INV(_xlfn.NORM.DIST(K276, 0, 1, 1),  G$10)</f>
        <v>-0.000110458416908368</v>
      </c>
      <c r="O276" s="52" t="n">
        <f aca="false">$B$3 * (1 + L276)</f>
        <v>4669.36017463287</v>
      </c>
      <c r="P276" s="53" t="n">
        <f aca="false">$B$6+M276</f>
        <v>0.220624970892405</v>
      </c>
      <c r="Q276" s="53" t="n">
        <f aca="false">$B$5+N276</f>
        <v>0.00148954158309163</v>
      </c>
      <c r="R276" s="10" t="n">
        <f aca="false">(LN(O276/$B$4) + ((Q276 - $B$8) + 0.5*P276^2)*$B$7) / (P276 * SQRT($B$7))</f>
        <v>-0.00612004528457719</v>
      </c>
      <c r="S276" s="10" t="n">
        <f aca="false">R276 - P276*SQRT($B$7)</f>
        <v>-0.11643253073078</v>
      </c>
      <c r="T276" s="36" t="n">
        <f aca="false">($B$3*EXP(-$B$8*$B$7)*_xlfn.NORM.DIST(R276, 0, 1, 1) - $B$4*EXP(-Q276*$B$7)*_xlfn.NORM.DIST(S276, 0, 1, 1)) * $B$2</f>
        <v>20632.7508809155</v>
      </c>
      <c r="U276" s="37" t="n">
        <f aca="false">$B$17*O276+$B$18</f>
        <v>1642.7052939253</v>
      </c>
      <c r="V276" s="37" t="n">
        <f aca="false">T276-$B$13</f>
        <v>1043.86228048361</v>
      </c>
      <c r="W276" s="37" t="n">
        <f aca="false">U276-$B$19</f>
        <v>1642.7052939253</v>
      </c>
      <c r="X276" s="38" t="n">
        <f aca="false">V276+W276</f>
        <v>2686.56757440891</v>
      </c>
    </row>
    <row r="277" customFormat="false" ht="13.8" hidden="false" customHeight="false" outlineLevel="0" collapsed="false">
      <c r="I277" s="51" t="n">
        <f aca="false" t="array" ref="I277:K277">TRANSPOSE(MMULT($E$20:$G$22, TRANSPOSE(Random!L276:N276)))</f>
        <v>1.54189001107852</v>
      </c>
      <c r="J277" s="51" t="n">
        <v>-0.399527831165032</v>
      </c>
      <c r="K277" s="51" t="n">
        <v>0.716682809842603</v>
      </c>
      <c r="L277" s="19" t="n">
        <f aca="false">E$8 + E$9 * _xlfn.T.INV(_xlfn.NORM.DIST(I277, 0, 1, 1),  E$10)</f>
        <v>0.0244009126356191</v>
      </c>
      <c r="M277" s="19" t="n">
        <f aca="false">F$8 + F$9 * _xlfn.T.INV(_xlfn.NORM.DIST(J277, 0, 1, 1),  F$10)</f>
        <v>-0.00615152600652244</v>
      </c>
      <c r="N277" s="19" t="n">
        <f aca="false">G$8 + G$9 * _xlfn.T.INV(_xlfn.NORM.DIST(K277, 0, 1, 1),  G$10)</f>
        <v>0.000115163006105849</v>
      </c>
      <c r="O277" s="52" t="n">
        <f aca="false">$B$3 * (1 + L277)</f>
        <v>4815.60625020878</v>
      </c>
      <c r="P277" s="53" t="n">
        <f aca="false">$B$6+M277</f>
        <v>0.202848473993478</v>
      </c>
      <c r="Q277" s="53" t="n">
        <f aca="false">$B$5+N277</f>
        <v>0.00171516300610585</v>
      </c>
      <c r="R277" s="10" t="n">
        <f aca="false">(LN(O277/$B$4) + ((Q277 - $B$8) + 0.5*P277^2)*$B$7) / (P277 * SQRT($B$7))</f>
        <v>0.288690314901797</v>
      </c>
      <c r="S277" s="10" t="n">
        <f aca="false">R277 - P277*SQRT($B$7)</f>
        <v>0.187266077905058</v>
      </c>
      <c r="T277" s="36" t="n">
        <f aca="false">($B$3*EXP(-$B$8*$B$7)*_xlfn.NORM.DIST(R277, 0, 1, 1) - $B$4*EXP(-Q277*$B$7)*_xlfn.NORM.DIST(S277, 0, 1, 1)) * $B$2</f>
        <v>18490.2169873643</v>
      </c>
      <c r="U277" s="37" t="n">
        <f aca="false">$B$17*O277+$B$18</f>
        <v>-5974.30589012313</v>
      </c>
      <c r="V277" s="37" t="n">
        <f aca="false">T277-$B$13</f>
        <v>-1098.67161306756</v>
      </c>
      <c r="W277" s="37" t="n">
        <f aca="false">U277-$B$19</f>
        <v>-5974.30589012313</v>
      </c>
      <c r="X277" s="38" t="n">
        <f aca="false">V277+W277</f>
        <v>-7072.97750319069</v>
      </c>
    </row>
    <row r="278" customFormat="false" ht="13.8" hidden="false" customHeight="false" outlineLevel="0" collapsed="false">
      <c r="I278" s="51" t="n">
        <f aca="false" t="array" ref="I278:K278">TRANSPOSE(MMULT($E$20:$G$22, TRANSPOSE(Random!L277:N277)))</f>
        <v>-0.9192197411669</v>
      </c>
      <c r="J278" s="51" t="n">
        <v>-0.322779690506176</v>
      </c>
      <c r="K278" s="51" t="n">
        <v>-1.00880939682215</v>
      </c>
      <c r="L278" s="19" t="n">
        <f aca="false">E$8 + E$9 * _xlfn.T.INV(_xlfn.NORM.DIST(I278, 0, 1, 1),  E$10)</f>
        <v>-0.0114994975383897</v>
      </c>
      <c r="M278" s="19" t="n">
        <f aca="false">F$8 + F$9 * _xlfn.T.INV(_xlfn.NORM.DIST(J278, 0, 1, 1),  F$10)</f>
        <v>-0.00493003277841483</v>
      </c>
      <c r="N278" s="19" t="n">
        <f aca="false">G$8 + G$9 * _xlfn.T.INV(_xlfn.NORM.DIST(K278, 0, 1, 1),  G$10)</f>
        <v>-0.000253616919965541</v>
      </c>
      <c r="O278" s="52" t="n">
        <f aca="false">$B$3 * (1 + L278)</f>
        <v>4646.84201202178</v>
      </c>
      <c r="P278" s="53" t="n">
        <f aca="false">$B$6+M278</f>
        <v>0.204069967221585</v>
      </c>
      <c r="Q278" s="53" t="n">
        <f aca="false">$B$5+N278</f>
        <v>0.00134638308003446</v>
      </c>
      <c r="R278" s="10" t="n">
        <f aca="false">(LN(O278/$B$4) + ((Q278 - $B$8) + 0.5*P278^2)*$B$7) / (P278 * SQRT($B$7))</f>
        <v>-0.0629584396143983</v>
      </c>
      <c r="S278" s="10" t="n">
        <f aca="false">R278 - P278*SQRT($B$7)</f>
        <v>-0.164993423225191</v>
      </c>
      <c r="T278" s="36" t="n">
        <f aca="false">($B$3*EXP(-$B$8*$B$7)*_xlfn.NORM.DIST(R278, 0, 1, 1) - $B$4*EXP(-Q278*$B$7)*_xlfn.NORM.DIST(S278, 0, 1, 1)) * $B$2</f>
        <v>18990.5415357946</v>
      </c>
      <c r="U278" s="37" t="n">
        <f aca="false">$B$17*O278+$B$18</f>
        <v>2815.53058703104</v>
      </c>
      <c r="V278" s="37" t="n">
        <f aca="false">T278-$B$13</f>
        <v>-598.347064637303</v>
      </c>
      <c r="W278" s="37" t="n">
        <f aca="false">U278-$B$19</f>
        <v>2815.53058703104</v>
      </c>
      <c r="X278" s="38" t="n">
        <f aca="false">V278+W278</f>
        <v>2217.18352239374</v>
      </c>
    </row>
    <row r="279" customFormat="false" ht="13.8" hidden="false" customHeight="false" outlineLevel="0" collapsed="false">
      <c r="I279" s="51" t="n">
        <f aca="false" t="array" ref="I279:K279">TRANSPOSE(MMULT($E$20:$G$22, TRANSPOSE(Random!L278:N278)))</f>
        <v>0.251573017408605</v>
      </c>
      <c r="J279" s="51" t="n">
        <v>-0.188342215988263</v>
      </c>
      <c r="K279" s="51" t="n">
        <v>-0.243097794950713</v>
      </c>
      <c r="L279" s="19" t="n">
        <f aca="false">E$8 + E$9 * _xlfn.T.INV(_xlfn.NORM.DIST(I279, 0, 1, 1),  E$10)</f>
        <v>0.00420556931122767</v>
      </c>
      <c r="M279" s="19" t="n">
        <f aca="false">F$8 + F$9 * _xlfn.T.INV(_xlfn.NORM.DIST(J279, 0, 1, 1),  F$10)</f>
        <v>-0.00281856535771619</v>
      </c>
      <c r="N279" s="19" t="n">
        <f aca="false">G$8 + G$9 * _xlfn.T.INV(_xlfn.NORM.DIST(K279, 0, 1, 1),  G$10)</f>
        <v>-8.40753955571427E-005</v>
      </c>
      <c r="O279" s="52" t="n">
        <f aca="false">$B$3 * (1 + L279)</f>
        <v>4720.66996077515</v>
      </c>
      <c r="P279" s="53" t="n">
        <f aca="false">$B$6+M279</f>
        <v>0.206181434642284</v>
      </c>
      <c r="Q279" s="53" t="n">
        <f aca="false">$B$5+N279</f>
        <v>0.00151592460444286</v>
      </c>
      <c r="R279" s="10" t="n">
        <f aca="false">(LN(O279/$B$4) + ((Q279 - $B$8) + 0.5*P279^2)*$B$7) / (P279 * SQRT($B$7))</f>
        <v>0.0920507686592615</v>
      </c>
      <c r="S279" s="10" t="n">
        <f aca="false">R279 - P279*SQRT($B$7)</f>
        <v>-0.0110399486618804</v>
      </c>
      <c r="T279" s="36" t="n">
        <f aca="false">($B$3*EXP(-$B$8*$B$7)*_xlfn.NORM.DIST(R279, 0, 1, 1) - $B$4*EXP(-Q279*$B$7)*_xlfn.NORM.DIST(S279, 0, 1, 1)) * $B$2</f>
        <v>19304.2196452108</v>
      </c>
      <c r="U279" s="37" t="n">
        <f aca="false">$B$17*O279+$B$18</f>
        <v>-1029.68925312703</v>
      </c>
      <c r="V279" s="37" t="n">
        <f aca="false">T279-$B$13</f>
        <v>-284.668955221103</v>
      </c>
      <c r="W279" s="37" t="n">
        <f aca="false">U279-$B$19</f>
        <v>-1029.68925312703</v>
      </c>
      <c r="X279" s="38" t="n">
        <f aca="false">V279+W279</f>
        <v>-1314.35820834813</v>
      </c>
    </row>
    <row r="280" customFormat="false" ht="13.8" hidden="false" customHeight="false" outlineLevel="0" collapsed="false">
      <c r="I280" s="51" t="n">
        <f aca="false" t="array" ref="I280:K280">TRANSPOSE(MMULT($E$20:$G$22, TRANSPOSE(Random!L279:N279)))</f>
        <v>0.0979485812754625</v>
      </c>
      <c r="J280" s="51" t="n">
        <v>0.272786429177855</v>
      </c>
      <c r="K280" s="51" t="n">
        <v>1.06612411744374</v>
      </c>
      <c r="L280" s="19" t="n">
        <f aca="false">E$8 + E$9 * _xlfn.T.INV(_xlfn.NORM.DIST(I280, 0, 1, 1),  E$10)</f>
        <v>0.00222785364889011</v>
      </c>
      <c r="M280" s="19" t="n">
        <f aca="false">F$8 + F$9 * _xlfn.T.INV(_xlfn.NORM.DIST(J280, 0, 1, 1),  F$10)</f>
        <v>0.00435325167845733</v>
      </c>
      <c r="N280" s="19" t="n">
        <f aca="false">G$8 + G$9 * _xlfn.T.INV(_xlfn.NORM.DIST(K280, 0, 1, 1),  G$10)</f>
        <v>0.000198443481786397</v>
      </c>
      <c r="O280" s="52" t="n">
        <f aca="false">$B$3 * (1 + L280)</f>
        <v>4711.37291721807</v>
      </c>
      <c r="P280" s="53" t="n">
        <f aca="false">$B$6+M280</f>
        <v>0.213353251678457</v>
      </c>
      <c r="Q280" s="53" t="n">
        <f aca="false">$B$5+N280</f>
        <v>0.0017984434817864</v>
      </c>
      <c r="R280" s="10" t="n">
        <f aca="false">(LN(O280/$B$4) + ((Q280 - $B$8) + 0.5*P280^2)*$B$7) / (P280 * SQRT($B$7))</f>
        <v>0.0746643205169701</v>
      </c>
      <c r="S280" s="10" t="n">
        <f aca="false">R280 - P280*SQRT($B$7)</f>
        <v>-0.0320123053222585</v>
      </c>
      <c r="T280" s="36" t="n">
        <f aca="false">($B$3*EXP(-$B$8*$B$7)*_xlfn.NORM.DIST(R280, 0, 1, 1) - $B$4*EXP(-Q280*$B$7)*_xlfn.NORM.DIST(S280, 0, 1, 1)) * $B$2</f>
        <v>20003.3421952187</v>
      </c>
      <c r="U280" s="37" t="n">
        <f aca="false">$B$17*O280+$B$18</f>
        <v>-545.466449376487</v>
      </c>
      <c r="V280" s="37" t="n">
        <f aca="false">T280-$B$13</f>
        <v>414.453594786799</v>
      </c>
      <c r="W280" s="37" t="n">
        <f aca="false">U280-$B$19</f>
        <v>-545.466449376487</v>
      </c>
      <c r="X280" s="38" t="n">
        <f aca="false">V280+W280</f>
        <v>-131.012854589688</v>
      </c>
    </row>
    <row r="281" customFormat="false" ht="13.8" hidden="false" customHeight="false" outlineLevel="0" collapsed="false">
      <c r="I281" s="51" t="n">
        <f aca="false" t="array" ref="I281:K281">TRANSPOSE(MMULT($E$20:$G$22, TRANSPOSE(Random!L280:N280)))</f>
        <v>0.120724556263969</v>
      </c>
      <c r="J281" s="51" t="n">
        <v>0.22210918465166</v>
      </c>
      <c r="K281" s="51" t="n">
        <v>0.321875445052754</v>
      </c>
      <c r="L281" s="19" t="n">
        <f aca="false">E$8 + E$9 * _xlfn.T.INV(_xlfn.NORM.DIST(I281, 0, 1, 1),  E$10)</f>
        <v>0.0025198197311068</v>
      </c>
      <c r="M281" s="19" t="n">
        <f aca="false">F$8 + F$9 * _xlfn.T.INV(_xlfn.NORM.DIST(J281, 0, 1, 1),  F$10)</f>
        <v>0.00355820797902839</v>
      </c>
      <c r="N281" s="19" t="n">
        <f aca="false">G$8 + G$9 * _xlfn.T.INV(_xlfn.NORM.DIST(K281, 0, 1, 1),  G$10)</f>
        <v>3.0645158292839E-005</v>
      </c>
      <c r="O281" s="52" t="n">
        <f aca="false">$B$3 * (1 + L281)</f>
        <v>4712.74542057396</v>
      </c>
      <c r="P281" s="53" t="n">
        <f aca="false">$B$6+M281</f>
        <v>0.212558207979028</v>
      </c>
      <c r="Q281" s="53" t="n">
        <f aca="false">$B$5+N281</f>
        <v>0.00163064515829284</v>
      </c>
      <c r="R281" s="10" t="n">
        <f aca="false">(LN(O281/$B$4) + ((Q281 - $B$8) + 0.5*P281^2)*$B$7) / (P281 * SQRT($B$7))</f>
        <v>0.0768912727311595</v>
      </c>
      <c r="S281" s="10" t="n">
        <f aca="false">R281 - P281*SQRT($B$7)</f>
        <v>-0.0293878312583547</v>
      </c>
      <c r="T281" s="36" t="n">
        <f aca="false">($B$3*EXP(-$B$8*$B$7)*_xlfn.NORM.DIST(R281, 0, 1, 1) - $B$4*EXP(-Q281*$B$7)*_xlfn.NORM.DIST(S281, 0, 1, 1)) * $B$2</f>
        <v>19918.2218046865</v>
      </c>
      <c r="U281" s="37" t="n">
        <f aca="false">$B$17*O281+$B$18</f>
        <v>-616.951262700924</v>
      </c>
      <c r="V281" s="37" t="n">
        <f aca="false">T281-$B$13</f>
        <v>329.333204254635</v>
      </c>
      <c r="W281" s="37" t="n">
        <f aca="false">U281-$B$19</f>
        <v>-616.951262700924</v>
      </c>
      <c r="X281" s="38" t="n">
        <f aca="false">V281+W281</f>
        <v>-287.618058446289</v>
      </c>
    </row>
    <row r="282" customFormat="false" ht="13.8" hidden="false" customHeight="false" outlineLevel="0" collapsed="false">
      <c r="I282" s="51" t="n">
        <f aca="false" t="array" ref="I282:K282">TRANSPOSE(MMULT($E$20:$G$22, TRANSPOSE(Random!L281:N281)))</f>
        <v>-0.658580697524886</v>
      </c>
      <c r="J282" s="51" t="n">
        <v>-0.297770576325348</v>
      </c>
      <c r="K282" s="51" t="n">
        <v>-1.95399013758808</v>
      </c>
      <c r="L282" s="19" t="n">
        <f aca="false">E$8 + E$9 * _xlfn.T.INV(_xlfn.NORM.DIST(I282, 0, 1, 1),  E$10)</f>
        <v>-0.00770551257255702</v>
      </c>
      <c r="M282" s="19" t="n">
        <f aca="false">F$8 + F$9 * _xlfn.T.INV(_xlfn.NORM.DIST(J282, 0, 1, 1),  F$10)</f>
        <v>-0.00453483772883686</v>
      </c>
      <c r="N282" s="19" t="n">
        <f aca="false">G$8 + G$9 * _xlfn.T.INV(_xlfn.NORM.DIST(K282, 0, 1, 1),  G$10)</f>
        <v>-0.000559061349559019</v>
      </c>
      <c r="O282" s="52" t="n">
        <f aca="false">$B$3 * (1 + L282)</f>
        <v>4664.67715594767</v>
      </c>
      <c r="P282" s="53" t="n">
        <f aca="false">$B$6+M282</f>
        <v>0.204465162271163</v>
      </c>
      <c r="Q282" s="53" t="n">
        <f aca="false">$B$5+N282</f>
        <v>0.00104093865044098</v>
      </c>
      <c r="R282" s="10" t="n">
        <f aca="false">(LN(O282/$B$4) + ((Q282 - $B$8) + 0.5*P282^2)*$B$7) / (P282 * SQRT($B$7))</f>
        <v>-0.0259151085813732</v>
      </c>
      <c r="S282" s="10" t="n">
        <f aca="false">R282 - P282*SQRT($B$7)</f>
        <v>-0.128147689716955</v>
      </c>
      <c r="T282" s="36" t="n">
        <f aca="false">($B$3*EXP(-$B$8*$B$7)*_xlfn.NORM.DIST(R282, 0, 1, 1) - $B$4*EXP(-Q282*$B$7)*_xlfn.NORM.DIST(S282, 0, 1, 1)) * $B$2</f>
        <v>19077.9986924745</v>
      </c>
      <c r="U282" s="37" t="n">
        <f aca="false">$B$17*O282+$B$18</f>
        <v>1886.61341631316</v>
      </c>
      <c r="V282" s="37" t="n">
        <f aca="false">T282-$B$13</f>
        <v>-510.889907957382</v>
      </c>
      <c r="W282" s="37" t="n">
        <f aca="false">U282-$B$19</f>
        <v>1886.61341631316</v>
      </c>
      <c r="X282" s="38" t="n">
        <f aca="false">V282+W282</f>
        <v>1375.72350835578</v>
      </c>
    </row>
    <row r="283" customFormat="false" ht="13.8" hidden="false" customHeight="false" outlineLevel="0" collapsed="false">
      <c r="I283" s="51" t="n">
        <f aca="false" t="array" ref="I283:K283">TRANSPOSE(MMULT($E$20:$G$22, TRANSPOSE(Random!L282:N282)))</f>
        <v>-0.0870433904018218</v>
      </c>
      <c r="J283" s="51" t="n">
        <v>-0.101166247024464</v>
      </c>
      <c r="K283" s="51" t="n">
        <v>-0.989138797290083</v>
      </c>
      <c r="L283" s="19" t="n">
        <f aca="false">E$8 + E$9 * _xlfn.T.INV(_xlfn.NORM.DIST(I283, 0, 1, 1),  E$10)</f>
        <v>-0.00013908794784373</v>
      </c>
      <c r="M283" s="19" t="n">
        <f aca="false">F$8 + F$9 * _xlfn.T.INV(_xlfn.NORM.DIST(J283, 0, 1, 1),  F$10)</f>
        <v>-0.00146216217117085</v>
      </c>
      <c r="N283" s="19" t="n">
        <f aca="false">G$8 + G$9 * _xlfn.T.INV(_xlfn.NORM.DIST(K283, 0, 1, 1),  G$10)</f>
        <v>-0.000248744055459225</v>
      </c>
      <c r="O283" s="52" t="n">
        <f aca="false">$B$3 * (1 + L283)</f>
        <v>4700.24616146598</v>
      </c>
      <c r="P283" s="53" t="n">
        <f aca="false">$B$6+M283</f>
        <v>0.207537837828829</v>
      </c>
      <c r="Q283" s="53" t="n">
        <f aca="false">$B$5+N283</f>
        <v>0.00135125594454077</v>
      </c>
      <c r="R283" s="10" t="n">
        <f aca="false">(LN(O283/$B$4) + ((Q283 - $B$8) + 0.5*P283^2)*$B$7) / (P283 * SQRT($B$7))</f>
        <v>0.0499447299366551</v>
      </c>
      <c r="S283" s="10" t="n">
        <f aca="false">R283 - P283*SQRT($B$7)</f>
        <v>-0.0538241889777595</v>
      </c>
      <c r="T283" s="36" t="n">
        <f aca="false">($B$3*EXP(-$B$8*$B$7)*_xlfn.NORM.DIST(R283, 0, 1, 1) - $B$4*EXP(-Q283*$B$7)*_xlfn.NORM.DIST(S283, 0, 1, 1)) * $B$2</f>
        <v>19437.9421719603</v>
      </c>
      <c r="U283" s="37" t="n">
        <f aca="false">$B$17*O283+$B$18</f>
        <v>34.0542158588942</v>
      </c>
      <c r="V283" s="37" t="n">
        <f aca="false">T283-$B$13</f>
        <v>-150.946428471572</v>
      </c>
      <c r="W283" s="37" t="n">
        <f aca="false">U283-$B$19</f>
        <v>34.0542158588942</v>
      </c>
      <c r="X283" s="38" t="n">
        <f aca="false">V283+W283</f>
        <v>-116.892212612678</v>
      </c>
    </row>
    <row r="284" customFormat="false" ht="13.8" hidden="false" customHeight="false" outlineLevel="0" collapsed="false">
      <c r="I284" s="51" t="n">
        <f aca="false" t="array" ref="I284:K284">TRANSPOSE(MMULT($E$20:$G$22, TRANSPOSE(Random!L283:N283)))</f>
        <v>-0.112596006041672</v>
      </c>
      <c r="J284" s="51" t="n">
        <v>0.544962817494376</v>
      </c>
      <c r="K284" s="51" t="n">
        <v>-2.93721897875326</v>
      </c>
      <c r="L284" s="19" t="n">
        <f aca="false">E$8 + E$9 * _xlfn.T.INV(_xlfn.NORM.DIST(I284, 0, 1, 1),  E$10)</f>
        <v>-0.000466513513452745</v>
      </c>
      <c r="M284" s="19" t="n">
        <f aca="false">F$8 + F$9 * _xlfn.T.INV(_xlfn.NORM.DIST(J284, 0, 1, 1),  F$10)</f>
        <v>0.00872357971412172</v>
      </c>
      <c r="N284" s="19" t="n">
        <f aca="false">G$8 + G$9 * _xlfn.T.INV(_xlfn.NORM.DIST(K284, 0, 1, 1),  G$10)</f>
        <v>-0.00122363943326231</v>
      </c>
      <c r="O284" s="52" t="n">
        <f aca="false">$B$3 * (1 + L284)</f>
        <v>4698.70696662461</v>
      </c>
      <c r="P284" s="53" t="n">
        <f aca="false">$B$6+M284</f>
        <v>0.217723579714122</v>
      </c>
      <c r="Q284" s="53" t="n">
        <f aca="false">$B$5+N284</f>
        <v>0.000376360566737687</v>
      </c>
      <c r="R284" s="10" t="n">
        <f aca="false">(LN(O284/$B$4) + ((Q284 - $B$8) + 0.5*P284^2)*$B$7) / (P284 * SQRT($B$7))</f>
        <v>0.0473344451634956</v>
      </c>
      <c r="S284" s="10" t="n">
        <f aca="false">R284 - P284*SQRT($B$7)</f>
        <v>-0.0615273446935653</v>
      </c>
      <c r="T284" s="36" t="n">
        <f aca="false">($B$3*EXP(-$B$8*$B$7)*_xlfn.NORM.DIST(R284, 0, 1, 1) - $B$4*EXP(-Q284*$B$7)*_xlfn.NORM.DIST(S284, 0, 1, 1)) * $B$2</f>
        <v>20336.8315600011</v>
      </c>
      <c r="U284" s="37" t="n">
        <f aca="false">$B$17*O284+$B$18</f>
        <v>114.220909392287</v>
      </c>
      <c r="V284" s="37" t="n">
        <f aca="false">T284-$B$13</f>
        <v>747.94295956922</v>
      </c>
      <c r="W284" s="37" t="n">
        <f aca="false">U284-$B$19</f>
        <v>114.220909392287</v>
      </c>
      <c r="X284" s="38" t="n">
        <f aca="false">V284+W284</f>
        <v>862.163868961506</v>
      </c>
    </row>
    <row r="285" customFormat="false" ht="13.8" hidden="false" customHeight="false" outlineLevel="0" collapsed="false">
      <c r="I285" s="51" t="n">
        <f aca="false" t="array" ref="I285:K285">TRANSPOSE(MMULT($E$20:$G$22, TRANSPOSE(Random!L284:N284)))</f>
        <v>1.0685548387472</v>
      </c>
      <c r="J285" s="51" t="n">
        <v>-0.194589557181211</v>
      </c>
      <c r="K285" s="51" t="n">
        <v>-0.140523240109349</v>
      </c>
      <c r="L285" s="19" t="n">
        <f aca="false">E$8 + E$9 * _xlfn.T.INV(_xlfn.NORM.DIST(I285, 0, 1, 1),  E$10)</f>
        <v>0.0157882466471469</v>
      </c>
      <c r="M285" s="19" t="n">
        <f aca="false">F$8 + F$9 * _xlfn.T.INV(_xlfn.NORM.DIST(J285, 0, 1, 1),  F$10)</f>
        <v>-0.00291607409091224</v>
      </c>
      <c r="N285" s="19" t="n">
        <f aca="false">G$8 + G$9 * _xlfn.T.INV(_xlfn.NORM.DIST(K285, 0, 1, 1),  G$10)</f>
        <v>-6.32062631342198E-005</v>
      </c>
      <c r="O285" s="52" t="n">
        <f aca="false">$B$3 * (1 + L285)</f>
        <v>4775.11896866357</v>
      </c>
      <c r="P285" s="53" t="n">
        <f aca="false">$B$6+M285</f>
        <v>0.206083925909088</v>
      </c>
      <c r="Q285" s="53" t="n">
        <f aca="false">$B$5+N285</f>
        <v>0.00153679373686578</v>
      </c>
      <c r="R285" s="10" t="n">
        <f aca="false">(LN(O285/$B$4) + ((Q285 - $B$8) + 0.5*P285^2)*$B$7) / (P285 * SQRT($B$7))</f>
        <v>0.203392187782233</v>
      </c>
      <c r="S285" s="10" t="n">
        <f aca="false">R285 - P285*SQRT($B$7)</f>
        <v>0.100350224827689</v>
      </c>
      <c r="T285" s="36" t="n">
        <f aca="false">($B$3*EXP(-$B$8*$B$7)*_xlfn.NORM.DIST(R285, 0, 1, 1) - $B$4*EXP(-Q285*$B$7)*_xlfn.NORM.DIST(S285, 0, 1, 1)) * $B$2</f>
        <v>19090.5229149017</v>
      </c>
      <c r="U285" s="37" t="n">
        <f aca="false">$B$17*O285+$B$18</f>
        <v>-3865.58553556222</v>
      </c>
      <c r="V285" s="37" t="n">
        <f aca="false">T285-$B$13</f>
        <v>-498.365685530189</v>
      </c>
      <c r="W285" s="37" t="n">
        <f aca="false">U285-$B$19</f>
        <v>-3865.58553556222</v>
      </c>
      <c r="X285" s="38" t="n">
        <f aca="false">V285+W285</f>
        <v>-4363.95122109241</v>
      </c>
    </row>
    <row r="286" customFormat="false" ht="13.8" hidden="false" customHeight="false" outlineLevel="0" collapsed="false">
      <c r="I286" s="51" t="n">
        <f aca="false" t="array" ref="I286:K286">TRANSPOSE(MMULT($E$20:$G$22, TRANSPOSE(Random!L285:N285)))</f>
        <v>-0.301357618076092</v>
      </c>
      <c r="J286" s="51" t="n">
        <v>0.771418357871589</v>
      </c>
      <c r="K286" s="51" t="n">
        <v>1.50072687706735</v>
      </c>
      <c r="L286" s="19" t="n">
        <f aca="false">E$8 + E$9 * _xlfn.T.INV(_xlfn.NORM.DIST(I286, 0, 1, 1),  E$10)</f>
        <v>-0.00290329297583629</v>
      </c>
      <c r="M286" s="19" t="n">
        <f aca="false">F$8 + F$9 * _xlfn.T.INV(_xlfn.NORM.DIST(J286, 0, 1, 1),  F$10)</f>
        <v>0.0125633009910732</v>
      </c>
      <c r="N286" s="19" t="n">
        <f aca="false">G$8 + G$9 * _xlfn.T.INV(_xlfn.NORM.DIST(K286, 0, 1, 1),  G$10)</f>
        <v>0.000321761626585841</v>
      </c>
      <c r="O286" s="52" t="n">
        <f aca="false">$B$3 * (1 + L286)</f>
        <v>4687.25191004989</v>
      </c>
      <c r="P286" s="53" t="n">
        <f aca="false">$B$6+M286</f>
        <v>0.221563300991073</v>
      </c>
      <c r="Q286" s="53" t="n">
        <f aca="false">$B$5+N286</f>
        <v>0.00192176162658584</v>
      </c>
      <c r="R286" s="10" t="n">
        <f aca="false">(LN(O286/$B$4) + ((Q286 - $B$8) + 0.5*P286^2)*$B$7) / (P286 * SQRT($B$7))</f>
        <v>0.0298714789770487</v>
      </c>
      <c r="S286" s="10" t="n">
        <f aca="false">R286 - P286*SQRT($B$7)</f>
        <v>-0.0809101715184879</v>
      </c>
      <c r="T286" s="36" t="n">
        <f aca="false">($B$3*EXP(-$B$8*$B$7)*_xlfn.NORM.DIST(R286, 0, 1, 1) - $B$4*EXP(-Q286*$B$7)*_xlfn.NORM.DIST(S286, 0, 1, 1)) * $B$2</f>
        <v>20776.1698198688</v>
      </c>
      <c r="U286" s="37" t="n">
        <f aca="false">$B$17*O286+$B$18</f>
        <v>710.840638844442</v>
      </c>
      <c r="V286" s="37" t="n">
        <f aca="false">T286-$B$13</f>
        <v>1187.28121943686</v>
      </c>
      <c r="W286" s="37" t="n">
        <f aca="false">U286-$B$19</f>
        <v>710.840638844442</v>
      </c>
      <c r="X286" s="38" t="n">
        <f aca="false">V286+W286</f>
        <v>1898.12185828131</v>
      </c>
    </row>
    <row r="287" customFormat="false" ht="13.8" hidden="false" customHeight="false" outlineLevel="0" collapsed="false">
      <c r="I287" s="51" t="n">
        <f aca="false" t="array" ref="I287:K287">TRANSPOSE(MMULT($E$20:$G$22, TRANSPOSE(Random!L286:N286)))</f>
        <v>-0.342322171283329</v>
      </c>
      <c r="J287" s="51" t="n">
        <v>0.79155399433007</v>
      </c>
      <c r="K287" s="51" t="n">
        <v>0.15770430506837</v>
      </c>
      <c r="L287" s="19" t="n">
        <f aca="false">E$8 + E$9 * _xlfn.T.INV(_xlfn.NORM.DIST(I287, 0, 1, 1),  E$10)</f>
        <v>-0.00343848981169521</v>
      </c>
      <c r="M287" s="19" t="n">
        <f aca="false">F$8 + F$9 * _xlfn.T.INV(_xlfn.NORM.DIST(J287, 0, 1, 1),  F$10)</f>
        <v>0.0129170101727035</v>
      </c>
      <c r="N287" s="19" t="n">
        <f aca="false">G$8 + G$9 * _xlfn.T.INV(_xlfn.NORM.DIST(K287, 0, 1, 1),  G$10)</f>
        <v>-2.90934413843016E-006</v>
      </c>
      <c r="O287" s="52" t="n">
        <f aca="false">$B$3 * (1 + L287)</f>
        <v>4684.7360032442</v>
      </c>
      <c r="P287" s="53" t="n">
        <f aca="false">$B$6+M287</f>
        <v>0.221917010172703</v>
      </c>
      <c r="Q287" s="53" t="n">
        <f aca="false">$B$5+N287</f>
        <v>0.00159709065586157</v>
      </c>
      <c r="R287" s="10" t="n">
        <f aca="false">(LN(O287/$B$4) + ((Q287 - $B$8) + 0.5*P287^2)*$B$7) / (P287 * SQRT($B$7))</f>
        <v>0.0244303272037759</v>
      </c>
      <c r="S287" s="10" t="n">
        <f aca="false">R287 - P287*SQRT($B$7)</f>
        <v>-0.0865281778825758</v>
      </c>
      <c r="T287" s="36" t="n">
        <f aca="false">($B$3*EXP(-$B$8*$B$7)*_xlfn.NORM.DIST(R287, 0, 1, 1) - $B$4*EXP(-Q287*$B$7)*_xlfn.NORM.DIST(S287, 0, 1, 1)) * $B$2</f>
        <v>20788.1807228202</v>
      </c>
      <c r="U287" s="37" t="n">
        <f aca="false">$B$17*O287+$B$18</f>
        <v>841.87793472744</v>
      </c>
      <c r="V287" s="37" t="n">
        <f aca="false">T287-$B$13</f>
        <v>1199.29212238835</v>
      </c>
      <c r="W287" s="37" t="n">
        <f aca="false">U287-$B$19</f>
        <v>841.87793472744</v>
      </c>
      <c r="X287" s="38" t="n">
        <f aca="false">V287+W287</f>
        <v>2041.17005711579</v>
      </c>
    </row>
    <row r="288" customFormat="false" ht="13.8" hidden="false" customHeight="false" outlineLevel="0" collapsed="false">
      <c r="I288" s="51" t="n">
        <f aca="false" t="array" ref="I288:K288">TRANSPOSE(MMULT($E$20:$G$22, TRANSPOSE(Random!L287:N287)))</f>
        <v>-0.511203100355512</v>
      </c>
      <c r="J288" s="51" t="n">
        <v>0.497734171905256</v>
      </c>
      <c r="K288" s="51" t="n">
        <v>0.426735170398918</v>
      </c>
      <c r="L288" s="19" t="n">
        <f aca="false">E$8 + E$9 * _xlfn.T.INV(_xlfn.NORM.DIST(I288, 0, 1, 1),  E$10)</f>
        <v>-0.00568212086321051</v>
      </c>
      <c r="M288" s="19" t="n">
        <f aca="false">F$8 + F$9 * _xlfn.T.INV(_xlfn.NORM.DIST(J288, 0, 1, 1),  F$10)</f>
        <v>0.00794969634338483</v>
      </c>
      <c r="N288" s="19" t="n">
        <f aca="false">G$8 + G$9 * _xlfn.T.INV(_xlfn.NORM.DIST(K288, 0, 1, 1),  G$10)</f>
        <v>5.24405952332867E-005</v>
      </c>
      <c r="O288" s="52" t="n">
        <f aca="false">$B$3 * (1 + L288)</f>
        <v>4674.18891803413</v>
      </c>
      <c r="P288" s="53" t="n">
        <f aca="false">$B$6+M288</f>
        <v>0.216949696343385</v>
      </c>
      <c r="Q288" s="53" t="n">
        <f aca="false">$B$5+N288</f>
        <v>0.00165244059523329</v>
      </c>
      <c r="R288" s="10" t="n">
        <f aca="false">(LN(O288/$B$4) + ((Q288 - $B$8) + 0.5*P288^2)*$B$7) / (P288 * SQRT($B$7))</f>
        <v>0.00182697620139711</v>
      </c>
      <c r="S288" s="10" t="n">
        <f aca="false">R288 - P288*SQRT($B$7)</f>
        <v>-0.106647871970295</v>
      </c>
      <c r="T288" s="36" t="n">
        <f aca="false">($B$3*EXP(-$B$8*$B$7)*_xlfn.NORM.DIST(R288, 0, 1, 1) - $B$4*EXP(-Q288*$B$7)*_xlfn.NORM.DIST(S288, 0, 1, 1)) * $B$2</f>
        <v>20308.2107431382</v>
      </c>
      <c r="U288" s="37" t="n">
        <f aca="false">$B$17*O288+$B$18</f>
        <v>1391.20731459511</v>
      </c>
      <c r="V288" s="37" t="n">
        <f aca="false">T288-$B$13</f>
        <v>719.322142706278</v>
      </c>
      <c r="W288" s="37" t="n">
        <f aca="false">U288-$B$19</f>
        <v>1391.20731459511</v>
      </c>
      <c r="X288" s="38" t="n">
        <f aca="false">V288+W288</f>
        <v>2110.52945730139</v>
      </c>
    </row>
    <row r="289" customFormat="false" ht="13.8" hidden="false" customHeight="false" outlineLevel="0" collapsed="false">
      <c r="I289" s="51" t="n">
        <f aca="false" t="array" ref="I289:K289">TRANSPOSE(MMULT($E$20:$G$22, TRANSPOSE(Random!L288:N288)))</f>
        <v>-0.842343093507964</v>
      </c>
      <c r="J289" s="51" t="n">
        <v>0.588403131127469</v>
      </c>
      <c r="K289" s="51" t="n">
        <v>0.191383412015212</v>
      </c>
      <c r="L289" s="19" t="n">
        <f aca="false">E$8 + E$9 * _xlfn.T.INV(_xlfn.NORM.DIST(I289, 0, 1, 1),  E$10)</f>
        <v>-0.0103463265468745</v>
      </c>
      <c r="M289" s="19" t="n">
        <f aca="false">F$8 + F$9 * _xlfn.T.INV(_xlfn.NORM.DIST(J289, 0, 1, 1),  F$10)</f>
        <v>0.00944265337588395</v>
      </c>
      <c r="N289" s="19" t="n">
        <f aca="false">G$8 + G$9 * _xlfn.T.INV(_xlfn.NORM.DIST(K289, 0, 1, 1),  G$10)</f>
        <v>3.93268187709572E-006</v>
      </c>
      <c r="O289" s="52" t="n">
        <f aca="false">$B$3 * (1 + L289)</f>
        <v>4652.2629535358</v>
      </c>
      <c r="P289" s="53" t="n">
        <f aca="false">$B$6+M289</f>
        <v>0.218442653375884</v>
      </c>
      <c r="Q289" s="53" t="n">
        <f aca="false">$B$5+N289</f>
        <v>0.0016039326818771</v>
      </c>
      <c r="R289" s="10" t="n">
        <f aca="false">(LN(O289/$B$4) + ((Q289 - $B$8) + 0.5*P289^2)*$B$7) / (P289 * SQRT($B$7))</f>
        <v>-0.040601865162794</v>
      </c>
      <c r="S289" s="10" t="n">
        <f aca="false">R289 - P289*SQRT($B$7)</f>
        <v>-0.149823191850736</v>
      </c>
      <c r="T289" s="36" t="n">
        <f aca="false">($B$3*EXP(-$B$8*$B$7)*_xlfn.NORM.DIST(R289, 0, 1, 1) - $B$4*EXP(-Q289*$B$7)*_xlfn.NORM.DIST(S289, 0, 1, 1)) * $B$2</f>
        <v>20380.7641367696</v>
      </c>
      <c r="U289" s="37" t="n">
        <f aca="false">$B$17*O289+$B$18</f>
        <v>2533.18884228531</v>
      </c>
      <c r="V289" s="37" t="n">
        <f aca="false">T289-$B$13</f>
        <v>791.875536337691</v>
      </c>
      <c r="W289" s="37" t="n">
        <f aca="false">U289-$B$19</f>
        <v>2533.18884228531</v>
      </c>
      <c r="X289" s="38" t="n">
        <f aca="false">V289+W289</f>
        <v>3325.064378623</v>
      </c>
    </row>
    <row r="290" customFormat="false" ht="13.8" hidden="false" customHeight="false" outlineLevel="0" collapsed="false">
      <c r="I290" s="51" t="n">
        <f aca="false" t="array" ref="I290:K290">TRANSPOSE(MMULT($E$20:$G$22, TRANSPOSE(Random!L289:N289)))</f>
        <v>-1.18445781421757</v>
      </c>
      <c r="J290" s="51" t="n">
        <v>1.05446247385987</v>
      </c>
      <c r="K290" s="51" t="n">
        <v>0.0916471246542957</v>
      </c>
      <c r="L290" s="19" t="n">
        <f aca="false">E$8 + E$9 * _xlfn.T.INV(_xlfn.NORM.DIST(I290, 0, 1, 1),  E$10)</f>
        <v>-0.0157610016745886</v>
      </c>
      <c r="M290" s="19" t="n">
        <f aca="false">F$8 + F$9 * _xlfn.T.INV(_xlfn.NORM.DIST(J290, 0, 1, 1),  F$10)</f>
        <v>0.0177757706457846</v>
      </c>
      <c r="N290" s="19" t="n">
        <f aca="false">G$8 + G$9 * _xlfn.T.INV(_xlfn.NORM.DIST(K290, 0, 1, 1),  G$10)</f>
        <v>-1.62883997186033E-005</v>
      </c>
      <c r="O290" s="52" t="n">
        <f aca="false">$B$3 * (1 + L290)</f>
        <v>4626.80910722793</v>
      </c>
      <c r="P290" s="53" t="n">
        <f aca="false">$B$6+M290</f>
        <v>0.226775770645785</v>
      </c>
      <c r="Q290" s="53" t="n">
        <f aca="false">$B$5+N290</f>
        <v>0.0015837116002814</v>
      </c>
      <c r="R290" s="10" t="n">
        <f aca="false">(LN(O290/$B$4) + ((Q290 - $B$8) + 0.5*P290^2)*$B$7) / (P290 * SQRT($B$7))</f>
        <v>-0.0834497684517578</v>
      </c>
      <c r="S290" s="10" t="n">
        <f aca="false">R290 - P290*SQRT($B$7)</f>
        <v>-0.19683765377465</v>
      </c>
      <c r="T290" s="36" t="n">
        <f aca="false">($B$3*EXP(-$B$8*$B$7)*_xlfn.NORM.DIST(R290, 0, 1, 1) - $B$4*EXP(-Q290*$B$7)*_xlfn.NORM.DIST(S290, 0, 1, 1)) * $B$2</f>
        <v>21044.9647332143</v>
      </c>
      <c r="U290" s="37" t="n">
        <f aca="false">$B$17*O290+$B$18</f>
        <v>3858.91489162104</v>
      </c>
      <c r="V290" s="37" t="n">
        <f aca="false">T290-$B$13</f>
        <v>1456.07613278246</v>
      </c>
      <c r="W290" s="37" t="n">
        <f aca="false">U290-$B$19</f>
        <v>3858.91489162104</v>
      </c>
      <c r="X290" s="38" t="n">
        <f aca="false">V290+W290</f>
        <v>5314.9910244035</v>
      </c>
    </row>
    <row r="291" customFormat="false" ht="13.8" hidden="false" customHeight="false" outlineLevel="0" collapsed="false">
      <c r="I291" s="51" t="n">
        <f aca="false" t="array" ref="I291:K291">TRANSPOSE(MMULT($E$20:$G$22, TRANSPOSE(Random!L290:N290)))</f>
        <v>0.58200861648551</v>
      </c>
      <c r="J291" s="51" t="n">
        <v>-0.334377573359668</v>
      </c>
      <c r="K291" s="51" t="n">
        <v>1.43596049627855</v>
      </c>
      <c r="L291" s="19" t="n">
        <f aca="false">E$8 + E$9 * _xlfn.T.INV(_xlfn.NORM.DIST(I291, 0, 1, 1),  E$10)</f>
        <v>0.00859435811362203</v>
      </c>
      <c r="M291" s="19" t="n">
        <f aca="false">F$8 + F$9 * _xlfn.T.INV(_xlfn.NORM.DIST(J291, 0, 1, 1),  F$10)</f>
        <v>-0.00511374529572922</v>
      </c>
      <c r="N291" s="19" t="n">
        <f aca="false">G$8 + G$9 * _xlfn.T.INV(_xlfn.NORM.DIST(K291, 0, 1, 1),  G$10)</f>
        <v>0.00030152543503738</v>
      </c>
      <c r="O291" s="52" t="n">
        <f aca="false">$B$3 * (1 + L291)</f>
        <v>4741.30121805633</v>
      </c>
      <c r="P291" s="53" t="n">
        <f aca="false">$B$6+M291</f>
        <v>0.203886254704271</v>
      </c>
      <c r="Q291" s="53" t="n">
        <f aca="false">$B$5+N291</f>
        <v>0.00190152543503738</v>
      </c>
      <c r="R291" s="10" t="n">
        <f aca="false">(LN(O291/$B$4) + ((Q291 - $B$8) + 0.5*P291^2)*$B$7) / (P291 * SQRT($B$7))</f>
        <v>0.135656215284905</v>
      </c>
      <c r="S291" s="10" t="n">
        <f aca="false">R291 - P291*SQRT($B$7)</f>
        <v>0.0337130879327694</v>
      </c>
      <c r="T291" s="36" t="n">
        <f aca="false">($B$3*EXP(-$B$8*$B$7)*_xlfn.NORM.DIST(R291, 0, 1, 1) - $B$4*EXP(-Q291*$B$7)*_xlfn.NORM.DIST(S291, 0, 1, 1)) * $B$2</f>
        <v>19059.8660859631</v>
      </c>
      <c r="U291" s="37" t="n">
        <f aca="false">$B$17*O291+$B$18</f>
        <v>-2104.23786465629</v>
      </c>
      <c r="V291" s="37" t="n">
        <f aca="false">T291-$B$13</f>
        <v>-529.022514468808</v>
      </c>
      <c r="W291" s="37" t="n">
        <f aca="false">U291-$B$19</f>
        <v>-2104.23786465629</v>
      </c>
      <c r="X291" s="38" t="n">
        <f aca="false">V291+W291</f>
        <v>-2633.26037912509</v>
      </c>
    </row>
    <row r="292" customFormat="false" ht="13.8" hidden="false" customHeight="false" outlineLevel="0" collapsed="false">
      <c r="I292" s="51" t="n">
        <f aca="false" t="array" ref="I292:K292">TRANSPOSE(MMULT($E$20:$G$22, TRANSPOSE(Random!L291:N291)))</f>
        <v>0.321001218036089</v>
      </c>
      <c r="J292" s="51" t="n">
        <v>-0.115647480275308</v>
      </c>
      <c r="K292" s="51" t="n">
        <v>1.87558041096155</v>
      </c>
      <c r="L292" s="19" t="n">
        <f aca="false">E$8 + E$9 * _xlfn.T.INV(_xlfn.NORM.DIST(I292, 0, 1, 1),  E$10)</f>
        <v>0.00510864126806121</v>
      </c>
      <c r="M292" s="19" t="n">
        <f aca="false">F$8 + F$9 * _xlfn.T.INV(_xlfn.NORM.DIST(J292, 0, 1, 1),  F$10)</f>
        <v>-0.00168702276326241</v>
      </c>
      <c r="N292" s="19" t="n">
        <f aca="false">G$8 + G$9 * _xlfn.T.INV(_xlfn.NORM.DIST(K292, 0, 1, 1),  G$10)</f>
        <v>0.000456580471099964</v>
      </c>
      <c r="O292" s="52" t="n">
        <f aca="false">$B$3 * (1 + L292)</f>
        <v>4724.91521173703</v>
      </c>
      <c r="P292" s="53" t="n">
        <f aca="false">$B$6+M292</f>
        <v>0.207312977236738</v>
      </c>
      <c r="Q292" s="53" t="n">
        <f aca="false">$B$5+N292</f>
        <v>0.00205658047109996</v>
      </c>
      <c r="R292" s="10" t="n">
        <f aca="false">(LN(O292/$B$4) + ((Q292 - $B$8) + 0.5*P292^2)*$B$7) / (P292 * SQRT($B$7))</f>
        <v>0.102088306366355</v>
      </c>
      <c r="S292" s="10" t="n">
        <f aca="false">R292 - P292*SQRT($B$7)</f>
        <v>-0.00156818225201381</v>
      </c>
      <c r="T292" s="36" t="n">
        <f aca="false">($B$3*EXP(-$B$8*$B$7)*_xlfn.NORM.DIST(R292, 0, 1, 1) - $B$4*EXP(-Q292*$B$7)*_xlfn.NORM.DIST(S292, 0, 1, 1)) * $B$2</f>
        <v>19433.2011733827</v>
      </c>
      <c r="U292" s="37" t="n">
        <f aca="false">$B$17*O292+$B$18</f>
        <v>-1250.79688920127</v>
      </c>
      <c r="V292" s="37" t="n">
        <f aca="false">T292-$B$13</f>
        <v>-155.687427049226</v>
      </c>
      <c r="W292" s="37" t="n">
        <f aca="false">U292-$B$19</f>
        <v>-1250.79688920127</v>
      </c>
      <c r="X292" s="38" t="n">
        <f aca="false">V292+W292</f>
        <v>-1406.4843162505</v>
      </c>
    </row>
    <row r="293" customFormat="false" ht="13.8" hidden="false" customHeight="false" outlineLevel="0" collapsed="false">
      <c r="I293" s="51" t="n">
        <f aca="false" t="array" ref="I293:K293">TRANSPOSE(MMULT($E$20:$G$22, TRANSPOSE(Random!L292:N292)))</f>
        <v>-0.249349361713712</v>
      </c>
      <c r="J293" s="51" t="n">
        <v>1.66390166338299</v>
      </c>
      <c r="K293" s="51" t="n">
        <v>1.22666804328453</v>
      </c>
      <c r="L293" s="19" t="n">
        <f aca="false">E$8 + E$9 * _xlfn.T.INV(_xlfn.NORM.DIST(I293, 0, 1, 1),  E$10)</f>
        <v>-0.00222769189615472</v>
      </c>
      <c r="M293" s="19" t="n">
        <f aca="false">F$8 + F$9 * _xlfn.T.INV(_xlfn.NORM.DIST(J293, 0, 1, 1),  F$10)</f>
        <v>0.0316581355125006</v>
      </c>
      <c r="N293" s="19" t="n">
        <f aca="false">G$8 + G$9 * _xlfn.T.INV(_xlfn.NORM.DIST(K293, 0, 1, 1),  G$10)</f>
        <v>0.00024086661580719</v>
      </c>
      <c r="O293" s="52" t="n">
        <f aca="false">$B$3 * (1 + L293)</f>
        <v>4690.42784316537</v>
      </c>
      <c r="P293" s="53" t="n">
        <f aca="false">$B$6+M293</f>
        <v>0.240658135512501</v>
      </c>
      <c r="Q293" s="53" t="n">
        <f aca="false">$B$5+N293</f>
        <v>0.00184086661580719</v>
      </c>
      <c r="R293" s="10" t="n">
        <f aca="false">(LN(O293/$B$4) + ((Q293 - $B$8) + 0.5*P293^2)*$B$7) / (P293 * SQRT($B$7))</f>
        <v>0.0421309840511233</v>
      </c>
      <c r="S293" s="10" t="n">
        <f aca="false">R293 - P293*SQRT($B$7)</f>
        <v>-0.078198083705127</v>
      </c>
      <c r="T293" s="36" t="n">
        <f aca="false">($B$3*EXP(-$B$8*$B$7)*_xlfn.NORM.DIST(R293, 0, 1, 1) - $B$4*EXP(-Q293*$B$7)*_xlfn.NORM.DIST(S293, 0, 1, 1)) * $B$2</f>
        <v>22562.3679405982</v>
      </c>
      <c r="U293" s="37" t="n">
        <f aca="false">$B$17*O293+$B$18</f>
        <v>545.426845926588</v>
      </c>
      <c r="V293" s="37" t="n">
        <f aca="false">T293-$B$13</f>
        <v>2973.4793401663</v>
      </c>
      <c r="W293" s="37" t="n">
        <f aca="false">U293-$B$19</f>
        <v>545.426845926588</v>
      </c>
      <c r="X293" s="38" t="n">
        <f aca="false">V293+W293</f>
        <v>3518.90618609288</v>
      </c>
    </row>
    <row r="294" customFormat="false" ht="13.8" hidden="false" customHeight="false" outlineLevel="0" collapsed="false">
      <c r="I294" s="51" t="n">
        <f aca="false" t="array" ref="I294:K294">TRANSPOSE(MMULT($E$20:$G$22, TRANSPOSE(Random!L293:N293)))</f>
        <v>-0.0531742709626928</v>
      </c>
      <c r="J294" s="51" t="n">
        <v>1.40026977691554</v>
      </c>
      <c r="K294" s="51" t="n">
        <v>-1.4995048219091</v>
      </c>
      <c r="L294" s="19" t="n">
        <f aca="false">E$8 + E$9 * _xlfn.T.INV(_xlfn.NORM.DIST(I294, 0, 1, 1),  E$10)</f>
        <v>0.000294453133494768</v>
      </c>
      <c r="M294" s="19" t="n">
        <f aca="false">F$8 + F$9 * _xlfn.T.INV(_xlfn.NORM.DIST(J294, 0, 1, 1),  F$10)</f>
        <v>0.0250814686561197</v>
      </c>
      <c r="N294" s="19" t="n">
        <f aca="false">G$8 + G$9 * _xlfn.T.INV(_xlfn.NORM.DIST(K294, 0, 1, 1),  G$10)</f>
        <v>-0.000390972658888856</v>
      </c>
      <c r="O294" s="52" t="n">
        <f aca="false">$B$3 * (1 + L294)</f>
        <v>4702.28419473525</v>
      </c>
      <c r="P294" s="53" t="n">
        <f aca="false">$B$6+M294</f>
        <v>0.23408146865612</v>
      </c>
      <c r="Q294" s="53" t="n">
        <f aca="false">$B$5+N294</f>
        <v>0.00120902734111114</v>
      </c>
      <c r="R294" s="10" t="n">
        <f aca="false">(LN(O294/$B$4) + ((Q294 - $B$8) + 0.5*P294^2)*$B$7) / (P294 * SQRT($B$7))</f>
        <v>0.0602006934802123</v>
      </c>
      <c r="S294" s="10" t="n">
        <f aca="false">R294 - P294*SQRT($B$7)</f>
        <v>-0.0568400408478476</v>
      </c>
      <c r="T294" s="36" t="n">
        <f aca="false">($B$3*EXP(-$B$8*$B$7)*_xlfn.NORM.DIST(R294, 0, 1, 1) - $B$4*EXP(-Q294*$B$7)*_xlfn.NORM.DIST(S294, 0, 1, 1)) * $B$2</f>
        <v>21915.1895997997</v>
      </c>
      <c r="U294" s="37" t="n">
        <f aca="false">$B$17*O294+$B$18</f>
        <v>-72.0937415773224</v>
      </c>
      <c r="V294" s="37" t="n">
        <f aca="false">T294-$B$13</f>
        <v>2326.30099936778</v>
      </c>
      <c r="W294" s="37" t="n">
        <f aca="false">U294-$B$19</f>
        <v>-72.0937415773224</v>
      </c>
      <c r="X294" s="38" t="n">
        <f aca="false">V294+W294</f>
        <v>2254.20725779045</v>
      </c>
    </row>
    <row r="295" customFormat="false" ht="13.8" hidden="false" customHeight="false" outlineLevel="0" collapsed="false">
      <c r="I295" s="51" t="n">
        <f aca="false" t="array" ref="I295:K295">TRANSPOSE(MMULT($E$20:$G$22, TRANSPOSE(Random!L294:N294)))</f>
        <v>-2.05346377686318</v>
      </c>
      <c r="J295" s="51" t="n">
        <v>0.800560274850603</v>
      </c>
      <c r="K295" s="51" t="n">
        <v>0.190980387534907</v>
      </c>
      <c r="L295" s="19" t="n">
        <f aca="false">E$8 + E$9 * _xlfn.T.INV(_xlfn.NORM.DIST(I295, 0, 1, 1),  E$10)</f>
        <v>-0.0350586823368416</v>
      </c>
      <c r="M295" s="19" t="n">
        <f aca="false">F$8 + F$9 * _xlfn.T.INV(_xlfn.NORM.DIST(J295, 0, 1, 1),  F$10)</f>
        <v>0.0130759619433931</v>
      </c>
      <c r="N295" s="19" t="n">
        <f aca="false">G$8 + G$9 * _xlfn.T.INV(_xlfn.NORM.DIST(K295, 0, 1, 1),  G$10)</f>
        <v>3.85070440063044E-006</v>
      </c>
      <c r="O295" s="52" t="n">
        <f aca="false">$B$3 * (1 + L295)</f>
        <v>4536.09264020274</v>
      </c>
      <c r="P295" s="53" t="n">
        <f aca="false">$B$6+M295</f>
        <v>0.222075961943393</v>
      </c>
      <c r="Q295" s="53" t="n">
        <f aca="false">$B$5+N295</f>
        <v>0.00160385070440063</v>
      </c>
      <c r="R295" s="10" t="n">
        <f aca="false">(LN(O295/$B$4) + ((Q295 - $B$8) + 0.5*P295^2)*$B$7) / (P295 * SQRT($B$7))</f>
        <v>-0.265875790070787</v>
      </c>
      <c r="S295" s="10" t="n">
        <f aca="false">R295 - P295*SQRT($B$7)</f>
        <v>-0.376913771042484</v>
      </c>
      <c r="T295" s="36" t="n">
        <f aca="false">($B$3*EXP(-$B$8*$B$7)*_xlfn.NORM.DIST(R295, 0, 1, 1) - $B$4*EXP(-Q295*$B$7)*_xlfn.NORM.DIST(S295, 0, 1, 1)) * $B$2</f>
        <v>19766.7823769886</v>
      </c>
      <c r="U295" s="37" t="n">
        <f aca="false">$B$17*O295+$B$18</f>
        <v>8583.7483012501</v>
      </c>
      <c r="V295" s="37" t="n">
        <f aca="false">T295-$B$13</f>
        <v>177.893776556699</v>
      </c>
      <c r="W295" s="37" t="n">
        <f aca="false">U295-$B$19</f>
        <v>8583.7483012501</v>
      </c>
      <c r="X295" s="38" t="n">
        <f aca="false">V295+W295</f>
        <v>8761.6420778068</v>
      </c>
    </row>
    <row r="296" customFormat="false" ht="13.8" hidden="false" customHeight="false" outlineLevel="0" collapsed="false">
      <c r="I296" s="51" t="n">
        <f aca="false" t="array" ref="I296:K296">TRANSPOSE(MMULT($E$20:$G$22, TRANSPOSE(Random!L295:N295)))</f>
        <v>-0.077923507779279</v>
      </c>
      <c r="J296" s="51" t="n">
        <v>-0.0648845754787278</v>
      </c>
      <c r="K296" s="51" t="n">
        <v>0.177921709410312</v>
      </c>
      <c r="L296" s="19" t="n">
        <f aca="false">E$8 + E$9 * _xlfn.T.INV(_xlfn.NORM.DIST(I296, 0, 1, 1),  E$10)</f>
        <v>-2.23054863093501E-005</v>
      </c>
      <c r="M296" s="19" t="n">
        <f aca="false">F$8 + F$9 * _xlfn.T.INV(_xlfn.NORM.DIST(J296, 0, 1, 1),  F$10)</f>
        <v>-0.000899346803692112</v>
      </c>
      <c r="N296" s="19" t="n">
        <f aca="false">G$8 + G$9 * _xlfn.T.INV(_xlfn.NORM.DIST(K296, 0, 1, 1),  G$10)</f>
        <v>1.19587803295311E-006</v>
      </c>
      <c r="O296" s="52" t="n">
        <f aca="false">$B$3 * (1 + L296)</f>
        <v>4700.79514413941</v>
      </c>
      <c r="P296" s="53" t="n">
        <f aca="false">$B$6+M296</f>
        <v>0.208100653196308</v>
      </c>
      <c r="Q296" s="53" t="n">
        <f aca="false">$B$5+N296</f>
        <v>0.00160119587803295</v>
      </c>
      <c r="R296" s="10" t="n">
        <f aca="false">(LN(O296/$B$4) + ((Q296 - $B$8) + 0.5*P296^2)*$B$7) / (P296 * SQRT($B$7))</f>
        <v>0.0518136621314051</v>
      </c>
      <c r="S296" s="10" t="n">
        <f aca="false">R296 - P296*SQRT($B$7)</f>
        <v>-0.0522366644667488</v>
      </c>
      <c r="T296" s="36" t="n">
        <f aca="false">($B$3*EXP(-$B$8*$B$7)*_xlfn.NORM.DIST(R296, 0, 1, 1) - $B$4*EXP(-Q296*$B$7)*_xlfn.NORM.DIST(S296, 0, 1, 1)) * $B$2</f>
        <v>19504.7388509368</v>
      </c>
      <c r="U296" s="37" t="n">
        <f aca="false">$B$17*O296+$B$18</f>
        <v>5.46126287282095</v>
      </c>
      <c r="V296" s="37" t="n">
        <f aca="false">T296-$B$13</f>
        <v>-84.1497494951</v>
      </c>
      <c r="W296" s="37" t="n">
        <f aca="false">U296-$B$19</f>
        <v>5.46126287282095</v>
      </c>
      <c r="X296" s="38" t="n">
        <f aca="false">V296+W296</f>
        <v>-78.688486622279</v>
      </c>
    </row>
    <row r="297" customFormat="false" ht="13.8" hidden="false" customHeight="false" outlineLevel="0" collapsed="false">
      <c r="I297" s="51" t="n">
        <f aca="false" t="array" ref="I297:K297">TRANSPOSE(MMULT($E$20:$G$22, TRANSPOSE(Random!L296:N296)))</f>
        <v>-1.21988273839354</v>
      </c>
      <c r="J297" s="51" t="n">
        <v>0.772351371081616</v>
      </c>
      <c r="K297" s="51" t="n">
        <v>-0.143089630586595</v>
      </c>
      <c r="L297" s="19" t="n">
        <f aca="false">E$8 + E$9 * _xlfn.T.INV(_xlfn.NORM.DIST(I297, 0, 1, 1),  E$10)</f>
        <v>-0.0163694200760537</v>
      </c>
      <c r="M297" s="19" t="n">
        <f aca="false">F$8 + F$9 * _xlfn.T.INV(_xlfn.NORM.DIST(J297, 0, 1, 1),  F$10)</f>
        <v>0.0125796405268266</v>
      </c>
      <c r="N297" s="19" t="n">
        <f aca="false">G$8 + G$9 * _xlfn.T.INV(_xlfn.NORM.DIST(K297, 0, 1, 1),  G$10)</f>
        <v>-6.37265061047499E-005</v>
      </c>
      <c r="O297" s="52" t="n">
        <f aca="false">$B$3 * (1 + L297)</f>
        <v>4623.94899316448</v>
      </c>
      <c r="P297" s="53" t="n">
        <f aca="false">$B$6+M297</f>
        <v>0.221579640526827</v>
      </c>
      <c r="Q297" s="53" t="n">
        <f aca="false">$B$5+N297</f>
        <v>0.00153627349389525</v>
      </c>
      <c r="R297" s="10" t="n">
        <f aca="false">(LN(O297/$B$4) + ((Q297 - $B$8) + 0.5*P297^2)*$B$7) / (P297 * SQRT($B$7))</f>
        <v>-0.0937235821089435</v>
      </c>
      <c r="S297" s="10" t="n">
        <f aca="false">R297 - P297*SQRT($B$7)</f>
        <v>-0.204513402372357</v>
      </c>
      <c r="T297" s="36" t="n">
        <f aca="false">($B$3*EXP(-$B$8*$B$7)*_xlfn.NORM.DIST(R297, 0, 1, 1) - $B$4*EXP(-Q297*$B$7)*_xlfn.NORM.DIST(S297, 0, 1, 1)) * $B$2</f>
        <v>20534.2521117965</v>
      </c>
      <c r="U297" s="37" t="n">
        <f aca="false">$B$17*O297+$B$18</f>
        <v>4007.87971493779</v>
      </c>
      <c r="V297" s="37" t="n">
        <f aca="false">T297-$B$13</f>
        <v>945.363511364623</v>
      </c>
      <c r="W297" s="37" t="n">
        <f aca="false">U297-$B$19</f>
        <v>4007.87971493779</v>
      </c>
      <c r="X297" s="38" t="n">
        <f aca="false">V297+W297</f>
        <v>4953.24322630242</v>
      </c>
    </row>
    <row r="298" customFormat="false" ht="13.8" hidden="false" customHeight="false" outlineLevel="0" collapsed="false">
      <c r="I298" s="51" t="n">
        <f aca="false" t="array" ref="I298:K298">TRANSPOSE(MMULT($E$20:$G$22, TRANSPOSE(Random!L297:N297)))</f>
        <v>0.204495803167214</v>
      </c>
      <c r="J298" s="51" t="n">
        <v>-0.535443773452556</v>
      </c>
      <c r="K298" s="51" t="n">
        <v>-1.60408366160502</v>
      </c>
      <c r="L298" s="19" t="n">
        <f aca="false">E$8 + E$9 * _xlfn.T.INV(_xlfn.NORM.DIST(I298, 0, 1, 1),  E$10)</f>
        <v>0.00359703809277911</v>
      </c>
      <c r="M298" s="19" t="n">
        <f aca="false">F$8 + F$9 * _xlfn.T.INV(_xlfn.NORM.DIST(J298, 0, 1, 1),  F$10)</f>
        <v>-0.00835496336611741</v>
      </c>
      <c r="N298" s="19" t="n">
        <f aca="false">G$8 + G$9 * _xlfn.T.INV(_xlfn.NORM.DIST(K298, 0, 1, 1),  G$10)</f>
        <v>-0.000425321614534408</v>
      </c>
      <c r="O298" s="52" t="n">
        <f aca="false">$B$3 * (1 + L298)</f>
        <v>4717.80931637034</v>
      </c>
      <c r="P298" s="53" t="n">
        <f aca="false">$B$6+M298</f>
        <v>0.200645036633883</v>
      </c>
      <c r="Q298" s="53" t="n">
        <f aca="false">$B$5+N298</f>
        <v>0.00117467838546559</v>
      </c>
      <c r="R298" s="10" t="n">
        <f aca="false">(LN(O298/$B$4) + ((Q298 - $B$8) + 0.5*P298^2)*$B$7) / (P298 * SQRT($B$7))</f>
        <v>0.0848917850462904</v>
      </c>
      <c r="S298" s="10" t="n">
        <f aca="false">R298 - P298*SQRT($B$7)</f>
        <v>-0.0154307332706509</v>
      </c>
      <c r="T298" s="36" t="n">
        <f aca="false">($B$3*EXP(-$B$8*$B$7)*_xlfn.NORM.DIST(R298, 0, 1, 1) - $B$4*EXP(-Q298*$B$7)*_xlfn.NORM.DIST(S298, 0, 1, 1)) * $B$2</f>
        <v>18770.4599620154</v>
      </c>
      <c r="U298" s="37" t="n">
        <f aca="false">$B$17*O298+$B$18</f>
        <v>-880.696807762724</v>
      </c>
      <c r="V298" s="37" t="n">
        <f aca="false">T298-$B$13</f>
        <v>-818.428638416524</v>
      </c>
      <c r="W298" s="37" t="n">
        <f aca="false">U298-$B$19</f>
        <v>-880.696807762724</v>
      </c>
      <c r="X298" s="38" t="n">
        <f aca="false">V298+W298</f>
        <v>-1699.12544617925</v>
      </c>
    </row>
    <row r="299" customFormat="false" ht="13.8" hidden="false" customHeight="false" outlineLevel="0" collapsed="false">
      <c r="I299" s="51" t="n">
        <f aca="false" t="array" ref="I299:K299">TRANSPOSE(MMULT($E$20:$G$22, TRANSPOSE(Random!L298:N298)))</f>
        <v>-1.2968726401684</v>
      </c>
      <c r="J299" s="51" t="n">
        <v>1.14997366574499</v>
      </c>
      <c r="K299" s="51" t="n">
        <v>0.0507883348187654</v>
      </c>
      <c r="L299" s="19" t="n">
        <f aca="false">E$8 + E$9 * _xlfn.T.INV(_xlfn.NORM.DIST(I299, 0, 1, 1),  E$10)</f>
        <v>-0.0177290780866866</v>
      </c>
      <c r="M299" s="19" t="n">
        <f aca="false">F$8 + F$9 * _xlfn.T.INV(_xlfn.NORM.DIST(J299, 0, 1, 1),  F$10)</f>
        <v>0.0196731568999674</v>
      </c>
      <c r="N299" s="19" t="n">
        <f aca="false">G$8 + G$9 * _xlfn.T.INV(_xlfn.NORM.DIST(K299, 0, 1, 1),  G$10)</f>
        <v>-2.45455030973223E-005</v>
      </c>
      <c r="O299" s="52" t="n">
        <f aca="false">$B$3 * (1 + L299)</f>
        <v>4617.5573768223</v>
      </c>
      <c r="P299" s="53" t="n">
        <f aca="false">$B$6+M299</f>
        <v>0.228673156899967</v>
      </c>
      <c r="Q299" s="53" t="n">
        <f aca="false">$B$5+N299</f>
        <v>0.00157545449690268</v>
      </c>
      <c r="R299" s="10" t="n">
        <f aca="false">(LN(O299/$B$4) + ((Q299 - $B$8) + 0.5*P299^2)*$B$7) / (P299 * SQRT($B$7))</f>
        <v>-0.0993368065253527</v>
      </c>
      <c r="S299" s="10" t="n">
        <f aca="false">R299 - P299*SQRT($B$7)</f>
        <v>-0.213673384975336</v>
      </c>
      <c r="T299" s="36" t="n">
        <f aca="false">($B$3*EXP(-$B$8*$B$7)*_xlfn.NORM.DIST(R299, 0, 1, 1) - $B$4*EXP(-Q299*$B$7)*_xlfn.NORM.DIST(S299, 0, 1, 1)) * $B$2</f>
        <v>21169.0904586419</v>
      </c>
      <c r="U299" s="37" t="n">
        <f aca="false">$B$17*O299+$B$18</f>
        <v>4340.77762669945</v>
      </c>
      <c r="V299" s="37" t="n">
        <f aca="false">T299-$B$13</f>
        <v>1580.20185820997</v>
      </c>
      <c r="W299" s="37" t="n">
        <f aca="false">U299-$B$19</f>
        <v>4340.77762669945</v>
      </c>
      <c r="X299" s="38" t="n">
        <f aca="false">V299+W299</f>
        <v>5920.97948490941</v>
      </c>
    </row>
    <row r="300" customFormat="false" ht="13.8" hidden="false" customHeight="false" outlineLevel="0" collapsed="false">
      <c r="I300" s="51" t="n">
        <f aca="false" t="array" ref="I300:K300">TRANSPOSE(MMULT($E$20:$G$22, TRANSPOSE(Random!L299:N299)))</f>
        <v>-0.709430192124761</v>
      </c>
      <c r="J300" s="51" t="n">
        <v>-0.0468776088686789</v>
      </c>
      <c r="K300" s="51" t="n">
        <v>1.18054882595395</v>
      </c>
      <c r="L300" s="19" t="n">
        <f aca="false">E$8 + E$9 * _xlfn.T.INV(_xlfn.NORM.DIST(I300, 0, 1, 1),  E$10)</f>
        <v>-0.00842165679681525</v>
      </c>
      <c r="M300" s="19" t="n">
        <f aca="false">F$8 + F$9 * _xlfn.T.INV(_xlfn.NORM.DIST(J300, 0, 1, 1),  F$10)</f>
        <v>-0.000620238830917614</v>
      </c>
      <c r="N300" s="19" t="n">
        <f aca="false">G$8 + G$9 * _xlfn.T.INV(_xlfn.NORM.DIST(K300, 0, 1, 1),  G$10)</f>
        <v>0.000228352946085026</v>
      </c>
      <c r="O300" s="52" t="n">
        <f aca="false">$B$3 * (1 + L300)</f>
        <v>4661.31063356385</v>
      </c>
      <c r="P300" s="53" t="n">
        <f aca="false">$B$6+M300</f>
        <v>0.208379761169082</v>
      </c>
      <c r="Q300" s="53" t="n">
        <f aca="false">$B$5+N300</f>
        <v>0.00182835294608503</v>
      </c>
      <c r="R300" s="10" t="n">
        <f aca="false">(LN(O300/$B$4) + ((Q300 - $B$8) + 0.5*P300^2)*$B$7) / (P300 * SQRT($B$7))</f>
        <v>-0.0285293106514001</v>
      </c>
      <c r="S300" s="10" t="n">
        <f aca="false">R300 - P300*SQRT($B$7)</f>
        <v>-0.132719191235941</v>
      </c>
      <c r="T300" s="36" t="n">
        <f aca="false">($B$3*EXP(-$B$8*$B$7)*_xlfn.NORM.DIST(R300, 0, 1, 1) - $B$4*EXP(-Q300*$B$7)*_xlfn.NORM.DIST(S300, 0, 1, 1)) * $B$2</f>
        <v>19479.4919801085</v>
      </c>
      <c r="U300" s="37" t="n">
        <f aca="false">$B$17*O300+$B$18</f>
        <v>2061.95377021941</v>
      </c>
      <c r="V300" s="37" t="n">
        <f aca="false">T300-$B$13</f>
        <v>-109.396620323379</v>
      </c>
      <c r="W300" s="37" t="n">
        <f aca="false">U300-$B$19</f>
        <v>2061.95377021941</v>
      </c>
      <c r="X300" s="38" t="n">
        <f aca="false">V300+W300</f>
        <v>1952.55714989603</v>
      </c>
    </row>
    <row r="301" customFormat="false" ht="13.8" hidden="false" customHeight="false" outlineLevel="0" collapsed="false">
      <c r="I301" s="51" t="n">
        <f aca="false" t="array" ref="I301:K301">TRANSPOSE(MMULT($E$20:$G$22, TRANSPOSE(Random!L300:N300)))</f>
        <v>-0.965857970468348</v>
      </c>
      <c r="J301" s="51" t="n">
        <v>-0.30792515046973</v>
      </c>
      <c r="K301" s="51" t="n">
        <v>0.739620249185161</v>
      </c>
      <c r="L301" s="19" t="n">
        <f aca="false">E$8 + E$9 * _xlfn.T.INV(_xlfn.NORM.DIST(I301, 0, 1, 1),  E$10)</f>
        <v>-0.0122152507102508</v>
      </c>
      <c r="M301" s="19" t="n">
        <f aca="false">F$8 + F$9 * _xlfn.T.INV(_xlfn.NORM.DIST(J301, 0, 1, 1),  F$10)</f>
        <v>-0.00469514809694751</v>
      </c>
      <c r="N301" s="19" t="n">
        <f aca="false">G$8 + G$9 * _xlfn.T.INV(_xlfn.NORM.DIST(K301, 0, 1, 1),  G$10)</f>
        <v>0.000120328257808544</v>
      </c>
      <c r="O301" s="52" t="n">
        <f aca="false">$B$3 * (1 + L301)</f>
        <v>4643.47732793618</v>
      </c>
      <c r="P301" s="53" t="n">
        <f aca="false">$B$6+M301</f>
        <v>0.204304851903052</v>
      </c>
      <c r="Q301" s="53" t="n">
        <f aca="false">$B$5+N301</f>
        <v>0.00172032825780854</v>
      </c>
      <c r="R301" s="10" t="n">
        <f aca="false">(LN(O301/$B$4) + ((Q301 - $B$8) + 0.5*P301^2)*$B$7) / (P301 * SQRT($B$7))</f>
        <v>-0.0689443140259985</v>
      </c>
      <c r="S301" s="10" t="n">
        <f aca="false">R301 - P301*SQRT($B$7)</f>
        <v>-0.171096739977525</v>
      </c>
      <c r="T301" s="36" t="n">
        <f aca="false">($B$3*EXP(-$B$8*$B$7)*_xlfn.NORM.DIST(R301, 0, 1, 1) - $B$4*EXP(-Q301*$B$7)*_xlfn.NORM.DIST(S301, 0, 1, 1)) * $B$2</f>
        <v>19018.0176108343</v>
      </c>
      <c r="U301" s="37" t="n">
        <f aca="false">$B$17*O301+$B$18</f>
        <v>2990.77519588562</v>
      </c>
      <c r="V301" s="37" t="n">
        <f aca="false">T301-$B$13</f>
        <v>-570.870989597599</v>
      </c>
      <c r="W301" s="37" t="n">
        <f aca="false">U301-$B$19</f>
        <v>2990.77519588562</v>
      </c>
      <c r="X301" s="38" t="n">
        <f aca="false">V301+W301</f>
        <v>2419.90420628803</v>
      </c>
    </row>
    <row r="302" customFormat="false" ht="13.8" hidden="false" customHeight="false" outlineLevel="0" collapsed="false">
      <c r="I302" s="51" t="n">
        <f aca="false" t="array" ref="I302:K302">TRANSPOSE(MMULT($E$20:$G$22, TRANSPOSE(Random!L301:N301)))</f>
        <v>-0.455972770386356</v>
      </c>
      <c r="J302" s="51" t="n">
        <v>0.661688654361328</v>
      </c>
      <c r="K302" s="51" t="n">
        <v>-1.01578355482329</v>
      </c>
      <c r="L302" s="19" t="n">
        <f aca="false">E$8 + E$9 * _xlfn.T.INV(_xlfn.NORM.DIST(I302, 0, 1, 1),  E$10)</f>
        <v>-0.004940839804584</v>
      </c>
      <c r="M302" s="19" t="n">
        <f aca="false">F$8 + F$9 * _xlfn.T.INV(_xlfn.NORM.DIST(J302, 0, 1, 1),  F$10)</f>
        <v>0.0106733277025375</v>
      </c>
      <c r="N302" s="19" t="n">
        <f aca="false">G$8 + G$9 * _xlfn.T.INV(_xlfn.NORM.DIST(K302, 0, 1, 1),  G$10)</f>
        <v>-0.000255353981369436</v>
      </c>
      <c r="O302" s="52" t="n">
        <f aca="false">$B$3 * (1 + L302)</f>
        <v>4677.67360616263</v>
      </c>
      <c r="P302" s="53" t="n">
        <f aca="false">$B$6+M302</f>
        <v>0.219673327702537</v>
      </c>
      <c r="Q302" s="53" t="n">
        <f aca="false">$B$5+N302</f>
        <v>0.00134464601863056</v>
      </c>
      <c r="R302" s="10" t="n">
        <f aca="false">(LN(O302/$B$4) + ((Q302 - $B$8) + 0.5*P302^2)*$B$7) / (P302 * SQRT($B$7))</f>
        <v>0.00924210299013045</v>
      </c>
      <c r="S302" s="10" t="n">
        <f aca="false">R302 - P302*SQRT($B$7)</f>
        <v>-0.100594560861138</v>
      </c>
      <c r="T302" s="36" t="n">
        <f aca="false">($B$3*EXP(-$B$8*$B$7)*_xlfn.NORM.DIST(R302, 0, 1, 1) - $B$4*EXP(-Q302*$B$7)*_xlfn.NORM.DIST(S302, 0, 1, 1)) * $B$2</f>
        <v>20553.0367759874</v>
      </c>
      <c r="U302" s="37" t="n">
        <f aca="false">$B$17*O302+$B$18</f>
        <v>1209.71247213072</v>
      </c>
      <c r="V302" s="37" t="n">
        <f aca="false">T302-$B$13</f>
        <v>964.148175555463</v>
      </c>
      <c r="W302" s="37" t="n">
        <f aca="false">U302-$B$19</f>
        <v>1209.71247213072</v>
      </c>
      <c r="X302" s="38" t="n">
        <f aca="false">V302+W302</f>
        <v>2173.86064768618</v>
      </c>
    </row>
    <row r="303" customFormat="false" ht="13.8" hidden="false" customHeight="false" outlineLevel="0" collapsed="false">
      <c r="I303" s="51" t="n">
        <f aca="false" t="array" ref="I303:K303">TRANSPOSE(MMULT($E$20:$G$22, TRANSPOSE(Random!L302:N302)))</f>
        <v>-1.2296315396518</v>
      </c>
      <c r="J303" s="51" t="n">
        <v>1.28592696447096</v>
      </c>
      <c r="K303" s="51" t="n">
        <v>0.970882253266937</v>
      </c>
      <c r="L303" s="19" t="n">
        <f aca="false">E$8 + E$9 * _xlfn.T.INV(_xlfn.NORM.DIST(I303, 0, 1, 1),  E$10)</f>
        <v>-0.016538702503723</v>
      </c>
      <c r="M303" s="19" t="n">
        <f aca="false">F$8 + F$9 * _xlfn.T.INV(_xlfn.NORM.DIST(J303, 0, 1, 1),  F$10)</f>
        <v>0.0225246915696646</v>
      </c>
      <c r="N303" s="19" t="n">
        <f aca="false">G$8 + G$9 * _xlfn.T.INV(_xlfn.NORM.DIST(K303, 0, 1, 1),  G$10)</f>
        <v>0.000174655805880559</v>
      </c>
      <c r="O303" s="52" t="n">
        <f aca="false">$B$3 * (1 + L303)</f>
        <v>4623.15321340025</v>
      </c>
      <c r="P303" s="53" t="n">
        <f aca="false">$B$6+M303</f>
        <v>0.231524691569665</v>
      </c>
      <c r="Q303" s="53" t="n">
        <f aca="false">$B$5+N303</f>
        <v>0.00177465580588056</v>
      </c>
      <c r="R303" s="10" t="n">
        <f aca="false">(LN(O303/$B$4) + ((Q303 - $B$8) + 0.5*P303^2)*$B$7) / (P303 * SQRT($B$7))</f>
        <v>-0.0858039750859827</v>
      </c>
      <c r="S303" s="10" t="n">
        <f aca="false">R303 - P303*SQRT($B$7)</f>
        <v>-0.201566320870815</v>
      </c>
      <c r="T303" s="36" t="n">
        <f aca="false">($B$3*EXP(-$B$8*$B$7)*_xlfn.NORM.DIST(R303, 0, 1, 1) - $B$4*EXP(-Q303*$B$7)*_xlfn.NORM.DIST(S303, 0, 1, 1)) * $B$2</f>
        <v>21483.8552132914</v>
      </c>
      <c r="U303" s="37" t="n">
        <f aca="false">$B$17*O303+$B$18</f>
        <v>4049.32673045812</v>
      </c>
      <c r="V303" s="37" t="n">
        <f aca="false">T303-$B$13</f>
        <v>1894.96661285955</v>
      </c>
      <c r="W303" s="37" t="n">
        <f aca="false">U303-$B$19</f>
        <v>4049.32673045812</v>
      </c>
      <c r="X303" s="38" t="n">
        <f aca="false">V303+W303</f>
        <v>5944.29334331767</v>
      </c>
    </row>
    <row r="304" customFormat="false" ht="13.8" hidden="false" customHeight="false" outlineLevel="0" collapsed="false">
      <c r="I304" s="51" t="n">
        <f aca="false" t="array" ref="I304:K304">TRANSPOSE(MMULT($E$20:$G$22, TRANSPOSE(Random!L303:N303)))</f>
        <v>-0.421697539878147</v>
      </c>
      <c r="J304" s="51" t="n">
        <v>-0.368406467034349</v>
      </c>
      <c r="K304" s="51" t="n">
        <v>1.50390724195137</v>
      </c>
      <c r="L304" s="19" t="n">
        <f aca="false">E$8 + E$9 * _xlfn.T.INV(_xlfn.NORM.DIST(I304, 0, 1, 1),  E$10)</f>
        <v>-0.00448472910863095</v>
      </c>
      <c r="M304" s="19" t="n">
        <f aca="false">F$8 + F$9 * _xlfn.T.INV(_xlfn.NORM.DIST(J304, 0, 1, 1),  F$10)</f>
        <v>-0.00565451114814903</v>
      </c>
      <c r="N304" s="19" t="n">
        <f aca="false">G$8 + G$9 * _xlfn.T.INV(_xlfn.NORM.DIST(K304, 0, 1, 1),  G$10)</f>
        <v>0.000322775226419664</v>
      </c>
      <c r="O304" s="52" t="n">
        <f aca="false">$B$3 * (1 + L304)</f>
        <v>4679.81773693324</v>
      </c>
      <c r="P304" s="53" t="n">
        <f aca="false">$B$6+M304</f>
        <v>0.203345488851851</v>
      </c>
      <c r="Q304" s="53" t="n">
        <f aca="false">$B$5+N304</f>
        <v>0.00192277522641966</v>
      </c>
      <c r="R304" s="10" t="n">
        <f aca="false">(LN(O304/$B$4) + ((Q304 - $B$8) + 0.5*P304^2)*$B$7) / (P304 * SQRT($B$7))</f>
        <v>0.00742137547173714</v>
      </c>
      <c r="S304" s="10" t="n">
        <f aca="false">R304 - P304*SQRT($B$7)</f>
        <v>-0.0942513689541883</v>
      </c>
      <c r="T304" s="36" t="n">
        <f aca="false">($B$3*EXP(-$B$8*$B$7)*_xlfn.NORM.DIST(R304, 0, 1, 1) - $B$4*EXP(-Q304*$B$7)*_xlfn.NORM.DIST(S304, 0, 1, 1)) * $B$2</f>
        <v>19058.9759656277</v>
      </c>
      <c r="U304" s="37" t="n">
        <f aca="false">$B$17*O304+$B$18</f>
        <v>1098.03858279422</v>
      </c>
      <c r="V304" s="37" t="n">
        <f aca="false">T304-$B$13</f>
        <v>-529.912634804212</v>
      </c>
      <c r="W304" s="37" t="n">
        <f aca="false">U304-$B$19</f>
        <v>1098.03858279422</v>
      </c>
      <c r="X304" s="38" t="n">
        <f aca="false">V304+W304</f>
        <v>568.125947990011</v>
      </c>
    </row>
    <row r="305" customFormat="false" ht="13.8" hidden="false" customHeight="false" outlineLevel="0" collapsed="false">
      <c r="I305" s="51" t="n">
        <f aca="false" t="array" ref="I305:K305">TRANSPOSE(MMULT($E$20:$G$22, TRANSPOSE(Random!L304:N304)))</f>
        <v>0.245898296294369</v>
      </c>
      <c r="J305" s="51" t="n">
        <v>-0.10899187672869</v>
      </c>
      <c r="K305" s="51" t="n">
        <v>0.729991897152339</v>
      </c>
      <c r="L305" s="19" t="n">
        <f aca="false">E$8 + E$9 * _xlfn.T.INV(_xlfn.NORM.DIST(I305, 0, 1, 1),  E$10)</f>
        <v>0.00413206926192669</v>
      </c>
      <c r="M305" s="19" t="n">
        <f aca="false">F$8 + F$9 * _xlfn.T.INV(_xlfn.NORM.DIST(J305, 0, 1, 1),  F$10)</f>
        <v>-0.00158365818096515</v>
      </c>
      <c r="N305" s="19" t="n">
        <f aca="false">G$8 + G$9 * _xlfn.T.INV(_xlfn.NORM.DIST(K305, 0, 1, 1),  G$10)</f>
        <v>0.000118155751149333</v>
      </c>
      <c r="O305" s="52" t="n">
        <f aca="false">$B$3 * (1 + L305)</f>
        <v>4720.32444439339</v>
      </c>
      <c r="P305" s="53" t="n">
        <f aca="false">$B$6+M305</f>
        <v>0.207416341819035</v>
      </c>
      <c r="Q305" s="53" t="n">
        <f aca="false">$B$5+N305</f>
        <v>0.00171815575114933</v>
      </c>
      <c r="R305" s="10" t="n">
        <f aca="false">(LN(O305/$B$4) + ((Q305 - $B$8) + 0.5*P305^2)*$B$7) / (P305 * SQRT($B$7))</f>
        <v>0.0919000587800737</v>
      </c>
      <c r="S305" s="10" t="n">
        <f aca="false">R305 - P305*SQRT($B$7)</f>
        <v>-0.0118081121294438</v>
      </c>
      <c r="T305" s="36" t="n">
        <f aca="false">($B$3*EXP(-$B$8*$B$7)*_xlfn.NORM.DIST(R305, 0, 1, 1) - $B$4*EXP(-Q305*$B$7)*_xlfn.NORM.DIST(S305, 0, 1, 1)) * $B$2</f>
        <v>19431.9004047327</v>
      </c>
      <c r="U305" s="37" t="n">
        <f aca="false">$B$17*O305+$B$18</f>
        <v>-1011.69354190014</v>
      </c>
      <c r="V305" s="37" t="n">
        <f aca="false">T305-$B$13</f>
        <v>-156.988195699159</v>
      </c>
      <c r="W305" s="37" t="n">
        <f aca="false">U305-$B$19</f>
        <v>-1011.69354190014</v>
      </c>
      <c r="X305" s="38" t="n">
        <f aca="false">V305+W305</f>
        <v>-1168.6817375993</v>
      </c>
    </row>
    <row r="306" customFormat="false" ht="13.8" hidden="false" customHeight="false" outlineLevel="0" collapsed="false">
      <c r="I306" s="51" t="n">
        <f aca="false" t="array" ref="I306:K306">TRANSPOSE(MMULT($E$20:$G$22, TRANSPOSE(Random!L305:N305)))</f>
        <v>-0.381702925019803</v>
      </c>
      <c r="J306" s="51" t="n">
        <v>0.417804532789822</v>
      </c>
      <c r="K306" s="51" t="n">
        <v>0.264006045379693</v>
      </c>
      <c r="L306" s="19" t="n">
        <f aca="false">E$8 + E$9 * _xlfn.T.INV(_xlfn.NORM.DIST(I306, 0, 1, 1),  E$10)</f>
        <v>-0.0039559250787407</v>
      </c>
      <c r="M306" s="19" t="n">
        <f aca="false">F$8 + F$9 * _xlfn.T.INV(_xlfn.NORM.DIST(J306, 0, 1, 1),  F$10)</f>
        <v>0.00665658866046787</v>
      </c>
      <c r="N306" s="19" t="n">
        <f aca="false">G$8 + G$9 * _xlfn.T.INV(_xlfn.NORM.DIST(K306, 0, 1, 1),  G$10)</f>
        <v>1.87527898956369E-005</v>
      </c>
      <c r="O306" s="52" t="n">
        <f aca="false">$B$3 * (1 + L306)</f>
        <v>4682.30359179735</v>
      </c>
      <c r="P306" s="53" t="n">
        <f aca="false">$B$6+M306</f>
        <v>0.215656588660468</v>
      </c>
      <c r="Q306" s="53" t="n">
        <f aca="false">$B$5+N306</f>
        <v>0.00161875278989564</v>
      </c>
      <c r="R306" s="10" t="n">
        <f aca="false">(LN(O306/$B$4) + ((Q306 - $B$8) + 0.5*P306^2)*$B$7) / (P306 * SQRT($B$7))</f>
        <v>0.0171976037497827</v>
      </c>
      <c r="S306" s="10" t="n">
        <f aca="false">R306 - P306*SQRT($B$7)</f>
        <v>-0.0906306905804512</v>
      </c>
      <c r="T306" s="36" t="n">
        <f aca="false">($B$3*EXP(-$B$8*$B$7)*_xlfn.NORM.DIST(R306, 0, 1, 1) - $B$4*EXP(-Q306*$B$7)*_xlfn.NORM.DIST(S306, 0, 1, 1)) * $B$2</f>
        <v>20199.6100721246</v>
      </c>
      <c r="U306" s="37" t="n">
        <f aca="false">$B$17*O306+$B$18</f>
        <v>968.566497972148</v>
      </c>
      <c r="V306" s="37" t="n">
        <f aca="false">T306-$B$13</f>
        <v>610.721471692748</v>
      </c>
      <c r="W306" s="37" t="n">
        <f aca="false">U306-$B$19</f>
        <v>968.566497972148</v>
      </c>
      <c r="X306" s="38" t="n">
        <f aca="false">V306+W306</f>
        <v>1579.2879696649</v>
      </c>
    </row>
    <row r="307" customFormat="false" ht="13.8" hidden="false" customHeight="false" outlineLevel="0" collapsed="false">
      <c r="I307" s="51" t="n">
        <f aca="false" t="array" ref="I307:K307">TRANSPOSE(MMULT($E$20:$G$22, TRANSPOSE(Random!L306:N306)))</f>
        <v>-0.714476284425195</v>
      </c>
      <c r="J307" s="51" t="n">
        <v>0.955751970553234</v>
      </c>
      <c r="K307" s="51" t="n">
        <v>0.846754075344395</v>
      </c>
      <c r="L307" s="19" t="n">
        <f aca="false">E$8 + E$9 * _xlfn.T.INV(_xlfn.NORM.DIST(I307, 0, 1, 1),  E$10)</f>
        <v>-0.00849329136014739</v>
      </c>
      <c r="M307" s="19" t="n">
        <f aca="false">F$8 + F$9 * _xlfn.T.INV(_xlfn.NORM.DIST(J307, 0, 1, 1),  F$10)</f>
        <v>0.0158943678983136</v>
      </c>
      <c r="N307" s="19" t="n">
        <f aca="false">G$8 + G$9 * _xlfn.T.INV(_xlfn.NORM.DIST(K307, 0, 1, 1),  G$10)</f>
        <v>0.000144952908419565</v>
      </c>
      <c r="O307" s="52" t="n">
        <f aca="false">$B$3 * (1 + L307)</f>
        <v>4660.97388664508</v>
      </c>
      <c r="P307" s="53" t="n">
        <f aca="false">$B$6+M307</f>
        <v>0.224894367898314</v>
      </c>
      <c r="Q307" s="53" t="n">
        <f aca="false">$B$5+N307</f>
        <v>0.00174495290841957</v>
      </c>
      <c r="R307" s="10" t="n">
        <f aca="false">(LN(O307/$B$4) + ((Q307 - $B$8) + 0.5*P307^2)*$B$7) / (P307 * SQRT($B$7))</f>
        <v>-0.0193081053755861</v>
      </c>
      <c r="S307" s="10" t="n">
        <f aca="false">R307 - P307*SQRT($B$7)</f>
        <v>-0.131755289324743</v>
      </c>
      <c r="T307" s="36" t="n">
        <f aca="false">($B$3*EXP(-$B$8*$B$7)*_xlfn.NORM.DIST(R307, 0, 1, 1) - $B$4*EXP(-Q307*$B$7)*_xlfn.NORM.DIST(S307, 0, 1, 1)) * $B$2</f>
        <v>21024.7529078946</v>
      </c>
      <c r="U307" s="37" t="n">
        <f aca="false">$B$17*O307+$B$18</f>
        <v>2079.4927368983</v>
      </c>
      <c r="V307" s="37" t="n">
        <f aca="false">T307-$B$13</f>
        <v>1435.86430746273</v>
      </c>
      <c r="W307" s="37" t="n">
        <f aca="false">U307-$B$19</f>
        <v>2079.4927368983</v>
      </c>
      <c r="X307" s="38" t="n">
        <f aca="false">V307+W307</f>
        <v>3515.35704436103</v>
      </c>
    </row>
    <row r="308" customFormat="false" ht="13.8" hidden="false" customHeight="false" outlineLevel="0" collapsed="false">
      <c r="I308" s="51" t="n">
        <f aca="false" t="array" ref="I308:K308">TRANSPOSE(MMULT($E$20:$G$22, TRANSPOSE(Random!L307:N307)))</f>
        <v>-2.45950492308663</v>
      </c>
      <c r="J308" s="51" t="n">
        <v>2.45148636428072</v>
      </c>
      <c r="K308" s="51" t="n">
        <v>-1.1020530996643</v>
      </c>
      <c r="L308" s="19" t="n">
        <f aca="false">E$8 + E$9 * _xlfn.T.INV(_xlfn.NORM.DIST(I308, 0, 1, 1),  E$10)</f>
        <v>-0.0492739312650024</v>
      </c>
      <c r="M308" s="19" t="n">
        <f aca="false">F$8 + F$9 * _xlfn.T.INV(_xlfn.NORM.DIST(J308, 0, 1, 1),  F$10)</f>
        <v>0.0605733577433134</v>
      </c>
      <c r="N308" s="19" t="n">
        <f aca="false">G$8 + G$9 * _xlfn.T.INV(_xlfn.NORM.DIST(K308, 0, 1, 1),  G$10)</f>
        <v>-0.000277269445146522</v>
      </c>
      <c r="O308" s="52" t="n">
        <f aca="false">$B$3 * (1 + L308)</f>
        <v>4469.26817651635</v>
      </c>
      <c r="P308" s="53" t="n">
        <f aca="false">$B$6+M308</f>
        <v>0.269573357743313</v>
      </c>
      <c r="Q308" s="53" t="n">
        <f aca="false">$B$5+N308</f>
        <v>0.00132273055485348</v>
      </c>
      <c r="R308" s="10" t="n">
        <f aca="false">(LN(O308/$B$4) + ((Q308 - $B$8) + 0.5*P308^2)*$B$7) / (P308 * SQRT($B$7))</f>
        <v>-0.308004446227425</v>
      </c>
      <c r="S308" s="10" t="n">
        <f aca="false">R308 - P308*SQRT($B$7)</f>
        <v>-0.442791125099082</v>
      </c>
      <c r="T308" s="36" t="n">
        <f aca="false">($B$3*EXP(-$B$8*$B$7)*_xlfn.NORM.DIST(R308, 0, 1, 1) - $B$4*EXP(-Q308*$B$7)*_xlfn.NORM.DIST(S308, 0, 1, 1)) * $B$2</f>
        <v>23531.8872638197</v>
      </c>
      <c r="U308" s="37" t="n">
        <f aca="false">$B$17*O308+$B$18</f>
        <v>12064.2019494102</v>
      </c>
      <c r="V308" s="37" t="n">
        <f aca="false">T308-$B$13</f>
        <v>3942.99866338777</v>
      </c>
      <c r="W308" s="37" t="n">
        <f aca="false">U308-$B$19</f>
        <v>12064.2019494102</v>
      </c>
      <c r="X308" s="38" t="n">
        <f aca="false">V308+W308</f>
        <v>16007.200612798</v>
      </c>
    </row>
    <row r="309" customFormat="false" ht="13.8" hidden="false" customHeight="false" outlineLevel="0" collapsed="false">
      <c r="I309" s="51" t="n">
        <f aca="false" t="array" ref="I309:K309">TRANSPOSE(MMULT($E$20:$G$22, TRANSPOSE(Random!L308:N308)))</f>
        <v>-0.373414313300088</v>
      </c>
      <c r="J309" s="51" t="n">
        <v>-0.193573781789589</v>
      </c>
      <c r="K309" s="51" t="n">
        <v>-0.380850161963747</v>
      </c>
      <c r="L309" s="19" t="n">
        <f aca="false">E$8 + E$9 * _xlfn.T.INV(_xlfn.NORM.DIST(I309, 0, 1, 1),  E$10)</f>
        <v>-0.00384676233730628</v>
      </c>
      <c r="M309" s="19" t="n">
        <f aca="false">F$8 + F$9 * _xlfn.T.INV(_xlfn.NORM.DIST(J309, 0, 1, 1),  F$10)</f>
        <v>-0.00290021652838013</v>
      </c>
      <c r="N309" s="19" t="n">
        <f aca="false">G$8 + G$9 * _xlfn.T.INV(_xlfn.NORM.DIST(K309, 0, 1, 1),  G$10)</f>
        <v>-0.000112459456227622</v>
      </c>
      <c r="O309" s="52" t="n">
        <f aca="false">$B$3 * (1 + L309)</f>
        <v>4682.81675492856</v>
      </c>
      <c r="P309" s="53" t="n">
        <f aca="false">$B$6+M309</f>
        <v>0.20609978347162</v>
      </c>
      <c r="Q309" s="53" t="n">
        <f aca="false">$B$5+N309</f>
        <v>0.00148754054377238</v>
      </c>
      <c r="R309" s="10" t="n">
        <f aca="false">(LN(O309/$B$4) + ((Q309 - $B$8) + 0.5*P309^2)*$B$7) / (P309 * SQRT($B$7))</f>
        <v>0.0138510099192319</v>
      </c>
      <c r="S309" s="10" t="n">
        <f aca="false">R309 - P309*SQRT($B$7)</f>
        <v>-0.089198881816578</v>
      </c>
      <c r="T309" s="36" t="n">
        <f aca="false">($B$3*EXP(-$B$8*$B$7)*_xlfn.NORM.DIST(R309, 0, 1, 1) - $B$4*EXP(-Q309*$B$7)*_xlfn.NORM.DIST(S309, 0, 1, 1)) * $B$2</f>
        <v>19297.472476043</v>
      </c>
      <c r="U309" s="37" t="n">
        <f aca="false">$B$17*O309+$B$18</f>
        <v>941.839153021079</v>
      </c>
      <c r="V309" s="37" t="n">
        <f aca="false">T309-$B$13</f>
        <v>-291.416124388888</v>
      </c>
      <c r="W309" s="37" t="n">
        <f aca="false">U309-$B$19</f>
        <v>941.839153021079</v>
      </c>
      <c r="X309" s="38" t="n">
        <f aca="false">V309+W309</f>
        <v>650.423028632191</v>
      </c>
    </row>
    <row r="310" customFormat="false" ht="13.8" hidden="false" customHeight="false" outlineLevel="0" collapsed="false">
      <c r="I310" s="51" t="n">
        <f aca="false" t="array" ref="I310:K310">TRANSPOSE(MMULT($E$20:$G$22, TRANSPOSE(Random!L309:N309)))</f>
        <v>-1.03237335024878</v>
      </c>
      <c r="J310" s="51" t="n">
        <v>0.729012137281653</v>
      </c>
      <c r="K310" s="51" t="n">
        <v>0.294579188770046</v>
      </c>
      <c r="L310" s="19" t="n">
        <f aca="false">E$8 + E$9 * _xlfn.T.INV(_xlfn.NORM.DIST(I310, 0, 1, 1),  E$10)</f>
        <v>-0.0132591443714698</v>
      </c>
      <c r="M310" s="19" t="n">
        <f aca="false">F$8 + F$9 * _xlfn.T.INV(_xlfn.NORM.DIST(J310, 0, 1, 1),  F$10)</f>
        <v>0.0118256262577571</v>
      </c>
      <c r="N310" s="19" t="n">
        <f aca="false">G$8 + G$9 * _xlfn.T.INV(_xlfn.NORM.DIST(K310, 0, 1, 1),  G$10)</f>
        <v>2.50252622469299E-005</v>
      </c>
      <c r="O310" s="52" t="n">
        <f aca="false">$B$3 * (1 + L310)</f>
        <v>4638.57008822416</v>
      </c>
      <c r="P310" s="53" t="n">
        <f aca="false">$B$6+M310</f>
        <v>0.220825626257757</v>
      </c>
      <c r="Q310" s="53" t="n">
        <f aca="false">$B$5+N310</f>
        <v>0.00162502526224693</v>
      </c>
      <c r="R310" s="10" t="n">
        <f aca="false">(LN(O310/$B$4) + ((Q310 - $B$8) + 0.5*P310^2)*$B$7) / (P310 * SQRT($B$7))</f>
        <v>-0.0656271719835878</v>
      </c>
      <c r="S310" s="10" t="n">
        <f aca="false">R310 - P310*SQRT($B$7)</f>
        <v>-0.176039985112466</v>
      </c>
      <c r="T310" s="36" t="n">
        <f aca="false">($B$3*EXP(-$B$8*$B$7)*_xlfn.NORM.DIST(R310, 0, 1, 1) - $B$4*EXP(-Q310*$B$7)*_xlfn.NORM.DIST(S310, 0, 1, 1)) * $B$2</f>
        <v>20547.0482420614</v>
      </c>
      <c r="U310" s="37" t="n">
        <f aca="false">$B$17*O310+$B$18</f>
        <v>3246.361539807</v>
      </c>
      <c r="V310" s="37" t="n">
        <f aca="false">T310-$B$13</f>
        <v>958.159641629529</v>
      </c>
      <c r="W310" s="37" t="n">
        <f aca="false">U310-$B$19</f>
        <v>3246.361539807</v>
      </c>
      <c r="X310" s="38" t="n">
        <f aca="false">V310+W310</f>
        <v>4204.52118143653</v>
      </c>
    </row>
    <row r="311" customFormat="false" ht="13.8" hidden="false" customHeight="false" outlineLevel="0" collapsed="false">
      <c r="I311" s="51" t="n">
        <f aca="false" t="array" ref="I311:K311">TRANSPOSE(MMULT($E$20:$G$22, TRANSPOSE(Random!L310:N310)))</f>
        <v>-1.07728898863056</v>
      </c>
      <c r="J311" s="51" t="n">
        <v>0.933456023595629</v>
      </c>
      <c r="K311" s="51" t="n">
        <v>0.817995713885197</v>
      </c>
      <c r="L311" s="19" t="n">
        <f aca="false">E$8 + E$9 * _xlfn.T.INV(_xlfn.NORM.DIST(I311, 0, 1, 1),  E$10)</f>
        <v>-0.013980547255914</v>
      </c>
      <c r="M311" s="19" t="n">
        <f aca="false">F$8 + F$9 * _xlfn.T.INV(_xlfn.NORM.DIST(J311, 0, 1, 1),  F$10)</f>
        <v>0.0154795591408473</v>
      </c>
      <c r="N311" s="19" t="n">
        <f aca="false">G$8 + G$9 * _xlfn.T.INV(_xlfn.NORM.DIST(K311, 0, 1, 1),  G$10)</f>
        <v>0.000138257692343729</v>
      </c>
      <c r="O311" s="52" t="n">
        <f aca="false">$B$3 * (1 + L311)</f>
        <v>4635.17884540467</v>
      </c>
      <c r="P311" s="53" t="n">
        <f aca="false">$B$6+M311</f>
        <v>0.224479559140847</v>
      </c>
      <c r="Q311" s="53" t="n">
        <f aca="false">$B$5+N311</f>
        <v>0.00173825769234373</v>
      </c>
      <c r="R311" s="10" t="n">
        <f aca="false">(LN(O311/$B$4) + ((Q311 - $B$8) + 0.5*P311^2)*$B$7) / (P311 * SQRT($B$7))</f>
        <v>-0.0690107123542855</v>
      </c>
      <c r="S311" s="10" t="n">
        <f aca="false">R311 - P311*SQRT($B$7)</f>
        <v>-0.181250491924709</v>
      </c>
      <c r="T311" s="36" t="n">
        <f aca="false">($B$3*EXP(-$B$8*$B$7)*_xlfn.NORM.DIST(R311, 0, 1, 1) - $B$4*EXP(-Q311*$B$7)*_xlfn.NORM.DIST(S311, 0, 1, 1)) * $B$2</f>
        <v>20881.3322497065</v>
      </c>
      <c r="U311" s="37" t="n">
        <f aca="false">$B$17*O311+$B$18</f>
        <v>3422.98942115088</v>
      </c>
      <c r="V311" s="37" t="n">
        <f aca="false">T311-$B$13</f>
        <v>1292.44364927463</v>
      </c>
      <c r="W311" s="37" t="n">
        <f aca="false">U311-$B$19</f>
        <v>3422.98942115088</v>
      </c>
      <c r="X311" s="38" t="n">
        <f aca="false">V311+W311</f>
        <v>4715.43307042551</v>
      </c>
    </row>
    <row r="312" customFormat="false" ht="13.8" hidden="false" customHeight="false" outlineLevel="0" collapsed="false">
      <c r="I312" s="51" t="n">
        <f aca="false" t="array" ref="I312:K312">TRANSPOSE(MMULT($E$20:$G$22, TRANSPOSE(Random!L311:N311)))</f>
        <v>-0.0584138287059374</v>
      </c>
      <c r="J312" s="51" t="n">
        <v>-0.375188089582182</v>
      </c>
      <c r="K312" s="51" t="n">
        <v>0.522555586082157</v>
      </c>
      <c r="L312" s="19" t="n">
        <f aca="false">E$8 + E$9 * _xlfn.T.INV(_xlfn.NORM.DIST(I312, 0, 1, 1),  E$10)</f>
        <v>0.000227410621453121</v>
      </c>
      <c r="M312" s="19" t="n">
        <f aca="false">F$8 + F$9 * _xlfn.T.INV(_xlfn.NORM.DIST(J312, 0, 1, 1),  F$10)</f>
        <v>-0.00576260759489731</v>
      </c>
      <c r="N312" s="19" t="n">
        <f aca="false">G$8 + G$9 * _xlfn.T.INV(_xlfn.NORM.DIST(K312, 0, 1, 1),  G$10)</f>
        <v>7.27100885979222E-005</v>
      </c>
      <c r="O312" s="52" t="n">
        <f aca="false">$B$3 * (1 + L312)</f>
        <v>4701.96903459039</v>
      </c>
      <c r="P312" s="53" t="n">
        <f aca="false">$B$6+M312</f>
        <v>0.203237392405103</v>
      </c>
      <c r="Q312" s="53" t="n">
        <f aca="false">$B$5+N312</f>
        <v>0.00167271008859792</v>
      </c>
      <c r="R312" s="10" t="n">
        <f aca="false">(LN(O312/$B$4) + ((Q312 - $B$8) + 0.5*P312^2)*$B$7) / (P312 * SQRT($B$7))</f>
        <v>0.0532258550916555</v>
      </c>
      <c r="S312" s="10" t="n">
        <f aca="false">R312 - P312*SQRT($B$7)</f>
        <v>-0.0483928411108958</v>
      </c>
      <c r="T312" s="36" t="n">
        <f aca="false">($B$3*EXP(-$B$8*$B$7)*_xlfn.NORM.DIST(R312, 0, 1, 1) - $B$4*EXP(-Q312*$B$7)*_xlfn.NORM.DIST(S312, 0, 1, 1)) * $B$2</f>
        <v>19053.3014084792</v>
      </c>
      <c r="U312" s="37" t="n">
        <f aca="false">$B$17*O312+$B$18</f>
        <v>-55.6790901845379</v>
      </c>
      <c r="V312" s="37" t="n">
        <f aca="false">T312-$B$13</f>
        <v>-535.587191952709</v>
      </c>
      <c r="W312" s="37" t="n">
        <f aca="false">U312-$B$19</f>
        <v>-55.6790901845379</v>
      </c>
      <c r="X312" s="38" t="n">
        <f aca="false">V312+W312</f>
        <v>-591.266282137247</v>
      </c>
    </row>
    <row r="313" customFormat="false" ht="13.8" hidden="false" customHeight="false" outlineLevel="0" collapsed="false">
      <c r="I313" s="51" t="n">
        <f aca="false" t="array" ref="I313:K313">TRANSPOSE(MMULT($E$20:$G$22, TRANSPOSE(Random!L312:N312)))</f>
        <v>-1.81124977610629</v>
      </c>
      <c r="J313" s="51" t="n">
        <v>2.44754051660398</v>
      </c>
      <c r="K313" s="51" t="n">
        <v>0.207427346294551</v>
      </c>
      <c r="L313" s="19" t="n">
        <f aca="false">E$8 + E$9 * _xlfn.T.INV(_xlfn.NORM.DIST(I313, 0, 1, 1),  E$10)</f>
        <v>-0.0285284332453229</v>
      </c>
      <c r="M313" s="19" t="n">
        <f aca="false">F$8 + F$9 * _xlfn.T.INV(_xlfn.NORM.DIST(J313, 0, 1, 1),  F$10)</f>
        <v>0.060376802431842</v>
      </c>
      <c r="N313" s="19" t="n">
        <f aca="false">G$8 + G$9 * _xlfn.T.INV(_xlfn.NORM.DIST(K313, 0, 1, 1),  G$10)</f>
        <v>7.19829668383504E-006</v>
      </c>
      <c r="O313" s="52" t="n">
        <f aca="false">$B$3 * (1 + L313)</f>
        <v>4566.79068815706</v>
      </c>
      <c r="P313" s="53" t="n">
        <f aca="false">$B$6+M313</f>
        <v>0.269376802431842</v>
      </c>
      <c r="Q313" s="53" t="n">
        <f aca="false">$B$5+N313</f>
        <v>0.00160719829668384</v>
      </c>
      <c r="R313" s="10" t="n">
        <f aca="false">(LN(O313/$B$4) + ((Q313 - $B$8) + 0.5*P313^2)*$B$7) / (P313 * SQRT($B$7))</f>
        <v>-0.147533087434122</v>
      </c>
      <c r="S313" s="10" t="n">
        <f aca="false">R313 - P313*SQRT($B$7)</f>
        <v>-0.282221488650043</v>
      </c>
      <c r="T313" s="36" t="n">
        <f aca="false">($B$3*EXP(-$B$8*$B$7)*_xlfn.NORM.DIST(R313, 0, 1, 1) - $B$4*EXP(-Q313*$B$7)*_xlfn.NORM.DIST(S313, 0, 1, 1)) * $B$2</f>
        <v>24665.3832419027</v>
      </c>
      <c r="U313" s="37" t="n">
        <f aca="false">$B$17*O313+$B$18</f>
        <v>6984.88574254065</v>
      </c>
      <c r="V313" s="37" t="n">
        <f aca="false">T313-$B$13</f>
        <v>5076.49464147085</v>
      </c>
      <c r="W313" s="37" t="n">
        <f aca="false">U313-$B$19</f>
        <v>6984.88574254065</v>
      </c>
      <c r="X313" s="38" t="n">
        <f aca="false">V313+W313</f>
        <v>12061.3803840115</v>
      </c>
    </row>
    <row r="314" customFormat="false" ht="13.8" hidden="false" customHeight="false" outlineLevel="0" collapsed="false">
      <c r="I314" s="51" t="n">
        <f aca="false" t="array" ref="I314:K314">TRANSPOSE(MMULT($E$20:$G$22, TRANSPOSE(Random!L313:N313)))</f>
        <v>1.02605371057163</v>
      </c>
      <c r="J314" s="51" t="n">
        <v>-0.0336264174525859</v>
      </c>
      <c r="K314" s="51" t="n">
        <v>0.0299371149426848</v>
      </c>
      <c r="L314" s="19" t="n">
        <f aca="false">E$8 + E$9 * _xlfn.T.INV(_xlfn.NORM.DIST(I314, 0, 1, 1),  E$10)</f>
        <v>0.0151078099286913</v>
      </c>
      <c r="M314" s="19" t="n">
        <f aca="false">F$8 + F$9 * _xlfn.T.INV(_xlfn.NORM.DIST(J314, 0, 1, 1),  F$10)</f>
        <v>-0.000414909875526745</v>
      </c>
      <c r="N314" s="19" t="n">
        <f aca="false">G$8 + G$9 * _xlfn.T.INV(_xlfn.NORM.DIST(K314, 0, 1, 1),  G$10)</f>
        <v>-2.87562039740402E-005</v>
      </c>
      <c r="O314" s="52" t="n">
        <f aca="false">$B$3 * (1 + L314)</f>
        <v>4771.92030369378</v>
      </c>
      <c r="P314" s="53" t="n">
        <f aca="false">$B$6+M314</f>
        <v>0.208585090124473</v>
      </c>
      <c r="Q314" s="53" t="n">
        <f aca="false">$B$5+N314</f>
        <v>0.00157124379602596</v>
      </c>
      <c r="R314" s="10" t="n">
        <f aca="false">(LN(O314/$B$4) + ((Q314 - $B$8) + 0.5*P314^2)*$B$7) / (P314 * SQRT($B$7))</f>
        <v>0.195853902561</v>
      </c>
      <c r="S314" s="10" t="n">
        <f aca="false">R314 - P314*SQRT($B$7)</f>
        <v>0.0915613574987638</v>
      </c>
      <c r="T314" s="36" t="n">
        <f aca="false">($B$3*EXP(-$B$8*$B$7)*_xlfn.NORM.DIST(R314, 0, 1, 1) - $B$4*EXP(-Q314*$B$7)*_xlfn.NORM.DIST(S314, 0, 1, 1)) * $B$2</f>
        <v>19347.569885239</v>
      </c>
      <c r="U314" s="37" t="n">
        <f aca="false">$B$17*O314+$B$18</f>
        <v>-3698.98778753405</v>
      </c>
      <c r="V314" s="37" t="n">
        <f aca="false">T314-$B$13</f>
        <v>-241.318715192938</v>
      </c>
      <c r="W314" s="37" t="n">
        <f aca="false">U314-$B$19</f>
        <v>-3698.98778753405</v>
      </c>
      <c r="X314" s="38" t="n">
        <f aca="false">V314+W314</f>
        <v>-3940.30650272698</v>
      </c>
    </row>
    <row r="315" customFormat="false" ht="13.8" hidden="false" customHeight="false" outlineLevel="0" collapsed="false">
      <c r="I315" s="51" t="n">
        <f aca="false" t="array" ref="I315:K315">TRANSPOSE(MMULT($E$20:$G$22, TRANSPOSE(Random!L314:N314)))</f>
        <v>-2.31225180826144</v>
      </c>
      <c r="J315" s="51" t="n">
        <v>1.19068661498843</v>
      </c>
      <c r="K315" s="51" t="n">
        <v>-1.54249921950737</v>
      </c>
      <c r="L315" s="19" t="n">
        <f aca="false">E$8 + E$9 * _xlfn.T.INV(_xlfn.NORM.DIST(I315, 0, 1, 1),  E$10)</f>
        <v>-0.0435459369592534</v>
      </c>
      <c r="M315" s="19" t="n">
        <f aca="false">F$8 + F$9 * _xlfn.T.INV(_xlfn.NORM.DIST(J315, 0, 1, 1),  F$10)</f>
        <v>0.0205074268173645</v>
      </c>
      <c r="N315" s="19" t="n">
        <f aca="false">G$8 + G$9 * _xlfn.T.INV(_xlfn.NORM.DIST(K315, 0, 1, 1),  G$10)</f>
        <v>-0.000404829565159692</v>
      </c>
      <c r="O315" s="52" t="n">
        <f aca="false">$B$3 * (1 + L315)</f>
        <v>4496.19490494825</v>
      </c>
      <c r="P315" s="53" t="n">
        <f aca="false">$B$6+M315</f>
        <v>0.229507426817364</v>
      </c>
      <c r="Q315" s="53" t="n">
        <f aca="false">$B$5+N315</f>
        <v>0.00119517043484031</v>
      </c>
      <c r="R315" s="10" t="n">
        <f aca="false">(LN(O315/$B$4) + ((Q315 - $B$8) + 0.5*P315^2)*$B$7) / (P315 * SQRT($B$7))</f>
        <v>-0.331488334802315</v>
      </c>
      <c r="S315" s="10" t="n">
        <f aca="false">R315 - P315*SQRT($B$7)</f>
        <v>-0.446242048210997</v>
      </c>
      <c r="T315" s="36" t="n">
        <f aca="false">($B$3*EXP(-$B$8*$B$7)*_xlfn.NORM.DIST(R315, 0, 1, 1) - $B$4*EXP(-Q315*$B$7)*_xlfn.NORM.DIST(S315, 0, 1, 1)) * $B$2</f>
        <v>19928.7372407234</v>
      </c>
      <c r="U315" s="37" t="n">
        <f aca="false">$B$17*O315+$B$18</f>
        <v>10661.7630066358</v>
      </c>
      <c r="V315" s="37" t="n">
        <f aca="false">T315-$B$13</f>
        <v>339.84864029153</v>
      </c>
      <c r="W315" s="37" t="n">
        <f aca="false">U315-$B$19</f>
        <v>10661.7630066358</v>
      </c>
      <c r="X315" s="38" t="n">
        <f aca="false">V315+W315</f>
        <v>11001.6116469274</v>
      </c>
    </row>
    <row r="316" customFormat="false" ht="13.8" hidden="false" customHeight="false" outlineLevel="0" collapsed="false">
      <c r="I316" s="51" t="n">
        <f aca="false" t="array" ref="I316:K316">TRANSPOSE(MMULT($E$20:$G$22, TRANSPOSE(Random!L315:N315)))</f>
        <v>-0.00581821406430736</v>
      </c>
      <c r="J316" s="51" t="n">
        <v>-0.0606796122051894</v>
      </c>
      <c r="K316" s="51" t="n">
        <v>-0.605529456752086</v>
      </c>
      <c r="L316" s="19" t="n">
        <f aca="false">E$8 + E$9 * _xlfn.T.INV(_xlfn.NORM.DIST(I316, 0, 1, 1),  E$10)</f>
        <v>0.000900136760761423</v>
      </c>
      <c r="M316" s="19" t="n">
        <f aca="false">F$8 + F$9 * _xlfn.T.INV(_xlfn.NORM.DIST(J316, 0, 1, 1),  F$10)</f>
        <v>-0.000834159153647278</v>
      </c>
      <c r="N316" s="19" t="n">
        <f aca="false">G$8 + G$9 * _xlfn.T.INV(_xlfn.NORM.DIST(K316, 0, 1, 1),  G$10)</f>
        <v>-0.000160200539714411</v>
      </c>
      <c r="O316" s="52" t="n">
        <f aca="false">$B$3 * (1 + L316)</f>
        <v>4705.13145289866</v>
      </c>
      <c r="P316" s="53" t="n">
        <f aca="false">$B$6+M316</f>
        <v>0.208165840846353</v>
      </c>
      <c r="Q316" s="53" t="n">
        <f aca="false">$B$5+N316</f>
        <v>0.00143979946028559</v>
      </c>
      <c r="R316" s="10" t="n">
        <f aca="false">(LN(O316/$B$4) + ((Q316 - $B$8) + 0.5*P316^2)*$B$7) / (P316 * SQRT($B$7))</f>
        <v>0.0603010453787826</v>
      </c>
      <c r="S316" s="10" t="n">
        <f aca="false">R316 - P316*SQRT($B$7)</f>
        <v>-0.0437818750443937</v>
      </c>
      <c r="T316" s="36" t="n">
        <f aca="false">($B$3*EXP(-$B$8*$B$7)*_xlfn.NORM.DIST(R316, 0, 1, 1) - $B$4*EXP(-Q316*$B$7)*_xlfn.NORM.DIST(S316, 0, 1, 1)) * $B$2</f>
        <v>19501.0263445983</v>
      </c>
      <c r="U316" s="37" t="n">
        <f aca="false">$B$17*O316+$B$18</f>
        <v>-220.388984299032</v>
      </c>
      <c r="V316" s="37" t="n">
        <f aca="false">T316-$B$13</f>
        <v>-87.8622558335774</v>
      </c>
      <c r="W316" s="37" t="n">
        <f aca="false">U316-$B$19</f>
        <v>-220.388984299032</v>
      </c>
      <c r="X316" s="38" t="n">
        <f aca="false">V316+W316</f>
        <v>-308.251240132609</v>
      </c>
    </row>
    <row r="317" customFormat="false" ht="13.8" hidden="false" customHeight="false" outlineLevel="0" collapsed="false">
      <c r="I317" s="51" t="n">
        <f aca="false" t="array" ref="I317:K317">TRANSPOSE(MMULT($E$20:$G$22, TRANSPOSE(Random!L316:N316)))</f>
        <v>-1.0297985618363</v>
      </c>
      <c r="J317" s="51" t="n">
        <v>0.940771365135649</v>
      </c>
      <c r="K317" s="51" t="n">
        <v>1.09405487510076</v>
      </c>
      <c r="L317" s="19" t="n">
        <f aca="false">E$8 + E$9 * _xlfn.T.INV(_xlfn.NORM.DIST(I317, 0, 1, 1),  E$10)</f>
        <v>-0.013218204550868</v>
      </c>
      <c r="M317" s="19" t="n">
        <f aca="false">F$8 + F$9 * _xlfn.T.INV(_xlfn.NORM.DIST(J317, 0, 1, 1),  F$10)</f>
        <v>0.015615267762602</v>
      </c>
      <c r="N317" s="19" t="n">
        <f aca="false">G$8 + G$9 * _xlfn.T.INV(_xlfn.NORM.DIST(K317, 0, 1, 1),  G$10)</f>
        <v>0.000205603012249277</v>
      </c>
      <c r="O317" s="52" t="n">
        <f aca="false">$B$3 * (1 + L317)</f>
        <v>4638.76254222682</v>
      </c>
      <c r="P317" s="53" t="n">
        <f aca="false">$B$6+M317</f>
        <v>0.224615267762602</v>
      </c>
      <c r="Q317" s="53" t="n">
        <f aca="false">$B$5+N317</f>
        <v>0.00180560301224928</v>
      </c>
      <c r="R317" s="10" t="n">
        <f aca="false">(LN(O317/$B$4) + ((Q317 - $B$8) + 0.5*P317^2)*$B$7) / (P317 * SQRT($B$7))</f>
        <v>-0.0618696989263163</v>
      </c>
      <c r="S317" s="10" t="n">
        <f aca="false">R317 - P317*SQRT($B$7)</f>
        <v>-0.174177332807617</v>
      </c>
      <c r="T317" s="36" t="n">
        <f aca="false">($B$3*EXP(-$B$8*$B$7)*_xlfn.NORM.DIST(R317, 0, 1, 1) - $B$4*EXP(-Q317*$B$7)*_xlfn.NORM.DIST(S317, 0, 1, 1)) * $B$2</f>
        <v>20915.4302489221</v>
      </c>
      <c r="U317" s="37" t="n">
        <f aca="false">$B$17*O317+$B$18</f>
        <v>3236.33785688112</v>
      </c>
      <c r="V317" s="37" t="n">
        <f aca="false">T317-$B$13</f>
        <v>1326.54164849018</v>
      </c>
      <c r="W317" s="37" t="n">
        <f aca="false">U317-$B$19</f>
        <v>3236.33785688112</v>
      </c>
      <c r="X317" s="38" t="n">
        <f aca="false">V317+W317</f>
        <v>4562.8795053713</v>
      </c>
    </row>
    <row r="318" customFormat="false" ht="13.8" hidden="false" customHeight="false" outlineLevel="0" collapsed="false">
      <c r="I318" s="51" t="n">
        <f aca="false" t="array" ref="I318:K318">TRANSPOSE(MMULT($E$20:$G$22, TRANSPOSE(Random!L317:N317)))</f>
        <v>0.246472748816312</v>
      </c>
      <c r="J318" s="51" t="n">
        <v>-0.535028499221136</v>
      </c>
      <c r="K318" s="51" t="n">
        <v>-2.1023013264001</v>
      </c>
      <c r="L318" s="19" t="n">
        <f aca="false">E$8 + E$9 * _xlfn.T.INV(_xlfn.NORM.DIST(I318, 0, 1, 1),  E$10)</f>
        <v>0.0041395077299333</v>
      </c>
      <c r="M318" s="19" t="n">
        <f aca="false">F$8 + F$9 * _xlfn.T.INV(_xlfn.NORM.DIST(J318, 0, 1, 1),  F$10)</f>
        <v>-0.00834813840793977</v>
      </c>
      <c r="N318" s="19" t="n">
        <f aca="false">G$8 + G$9 * _xlfn.T.INV(_xlfn.NORM.DIST(K318, 0, 1, 1),  G$10)</f>
        <v>-0.000626835402663196</v>
      </c>
      <c r="O318" s="52" t="n">
        <f aca="false">$B$3 * (1 + L318)</f>
        <v>4720.35941188764</v>
      </c>
      <c r="P318" s="53" t="n">
        <f aca="false">$B$6+M318</f>
        <v>0.20065186159206</v>
      </c>
      <c r="Q318" s="53" t="n">
        <f aca="false">$B$5+N318</f>
        <v>0.000973164597336804</v>
      </c>
      <c r="R318" s="10" t="n">
        <f aca="false">(LN(O318/$B$4) + ((Q318 - $B$8) + 0.5*P318^2)*$B$7) / (P318 * SQRT($B$7))</f>
        <v>0.0897763998975356</v>
      </c>
      <c r="S318" s="10" t="n">
        <f aca="false">R318 - P318*SQRT($B$7)</f>
        <v>-0.0105495308984945</v>
      </c>
      <c r="T318" s="36" t="n">
        <f aca="false">($B$3*EXP(-$B$8*$B$7)*_xlfn.NORM.DIST(R318, 0, 1, 1) - $B$4*EXP(-Q318*$B$7)*_xlfn.NORM.DIST(S318, 0, 1, 1)) * $B$2</f>
        <v>18755.8499305596</v>
      </c>
      <c r="U318" s="37" t="n">
        <f aca="false">$B$17*O318+$B$18</f>
        <v>-1013.51477227334</v>
      </c>
      <c r="V318" s="37" t="n">
        <f aca="false">T318-$B$13</f>
        <v>-833.038669872258</v>
      </c>
      <c r="W318" s="37" t="n">
        <f aca="false">U318-$B$19</f>
        <v>-1013.51477227334</v>
      </c>
      <c r="X318" s="38" t="n">
        <f aca="false">V318+W318</f>
        <v>-1846.5534421456</v>
      </c>
    </row>
    <row r="319" customFormat="false" ht="13.8" hidden="false" customHeight="false" outlineLevel="0" collapsed="false">
      <c r="I319" s="51" t="n">
        <f aca="false" t="array" ref="I319:K319">TRANSPOSE(MMULT($E$20:$G$22, TRANSPOSE(Random!L318:N318)))</f>
        <v>0.709088750801299</v>
      </c>
      <c r="J319" s="51" t="n">
        <v>-0.191921330846302</v>
      </c>
      <c r="K319" s="51" t="n">
        <v>1.13733103321171</v>
      </c>
      <c r="L319" s="19" t="n">
        <f aca="false">E$8 + E$9 * _xlfn.T.INV(_xlfn.NORM.DIST(I319, 0, 1, 1),  E$10)</f>
        <v>0.0103658845728841</v>
      </c>
      <c r="M319" s="19" t="n">
        <f aca="false">F$8 + F$9 * _xlfn.T.INV(_xlfn.NORM.DIST(J319, 0, 1, 1),  F$10)</f>
        <v>-0.00287442239757949</v>
      </c>
      <c r="N319" s="19" t="n">
        <f aca="false">G$8 + G$9 * _xlfn.T.INV(_xlfn.NORM.DIST(K319, 0, 1, 1),  G$10)</f>
        <v>0.00021687288106739</v>
      </c>
      <c r="O319" s="52" t="n">
        <f aca="false">$B$3 * (1 + L319)</f>
        <v>4749.62898678867</v>
      </c>
      <c r="P319" s="53" t="n">
        <f aca="false">$B$6+M319</f>
        <v>0.20612557760242</v>
      </c>
      <c r="Q319" s="53" t="n">
        <f aca="false">$B$5+N319</f>
        <v>0.00181687288106739</v>
      </c>
      <c r="R319" s="10" t="n">
        <f aca="false">(LN(O319/$B$4) + ((Q319 - $B$8) + 0.5*P319^2)*$B$7) / (P319 * SQRT($B$7))</f>
        <v>0.15211809059182</v>
      </c>
      <c r="S319" s="10" t="n">
        <f aca="false">R319 - P319*SQRT($B$7)</f>
        <v>0.0490553017906098</v>
      </c>
      <c r="T319" s="36" t="n">
        <f aca="false">($B$3*EXP(-$B$8*$B$7)*_xlfn.NORM.DIST(R319, 0, 1, 1) - $B$4*EXP(-Q319*$B$7)*_xlfn.NORM.DIST(S319, 0, 1, 1)) * $B$2</f>
        <v>19235.5578127097</v>
      </c>
      <c r="U319" s="37" t="n">
        <f aca="false">$B$17*O319+$B$18</f>
        <v>-2537.97741850509</v>
      </c>
      <c r="V319" s="37" t="n">
        <f aca="false">T319-$B$13</f>
        <v>-353.330787722189</v>
      </c>
      <c r="W319" s="37" t="n">
        <f aca="false">U319-$B$19</f>
        <v>-2537.97741850509</v>
      </c>
      <c r="X319" s="38" t="n">
        <f aca="false">V319+W319</f>
        <v>-2891.30820622728</v>
      </c>
    </row>
    <row r="320" customFormat="false" ht="13.8" hidden="false" customHeight="false" outlineLevel="0" collapsed="false">
      <c r="I320" s="51" t="n">
        <f aca="false" t="array" ref="I320:K320">TRANSPOSE(MMULT($E$20:$G$22, TRANSPOSE(Random!L319:N319)))</f>
        <v>0.697207173159478</v>
      </c>
      <c r="J320" s="51" t="n">
        <v>-1.65076693606835</v>
      </c>
      <c r="K320" s="51" t="n">
        <v>-0.515659285134537</v>
      </c>
      <c r="L320" s="19" t="n">
        <f aca="false">E$8 + E$9 * _xlfn.T.INV(_xlfn.NORM.DIST(I320, 0, 1, 1),  E$10)</f>
        <v>0.0101976432202343</v>
      </c>
      <c r="M320" s="19" t="n">
        <f aca="false">F$8 + F$9 * _xlfn.T.INV(_xlfn.NORM.DIST(J320, 0, 1, 1),  F$10)</f>
        <v>-0.0310924881787675</v>
      </c>
      <c r="N320" s="19" t="n">
        <f aca="false">G$8 + G$9 * _xlfn.T.INV(_xlfn.NORM.DIST(K320, 0, 1, 1),  G$10)</f>
        <v>-0.000140838167649219</v>
      </c>
      <c r="O320" s="52" t="n">
        <f aca="false">$B$3 * (1 + L320)</f>
        <v>4748.838101014</v>
      </c>
      <c r="P320" s="53" t="n">
        <f aca="false">$B$6+M320</f>
        <v>0.177907511821232</v>
      </c>
      <c r="Q320" s="53" t="n">
        <f aca="false">$B$5+N320</f>
        <v>0.00145916183235078</v>
      </c>
      <c r="R320" s="10" t="n">
        <f aca="false">(LN(O320/$B$4) + ((Q320 - $B$8) + 0.5*P320^2)*$B$7) / (P320 * SQRT($B$7))</f>
        <v>0.158140302510482</v>
      </c>
      <c r="S320" s="10" t="n">
        <f aca="false">R320 - P320*SQRT($B$7)</f>
        <v>0.0691865465998654</v>
      </c>
      <c r="T320" s="36" t="n">
        <f aca="false">($B$3*EXP(-$B$8*$B$7)*_xlfn.NORM.DIST(R320, 0, 1, 1) - $B$4*EXP(-Q320*$B$7)*_xlfn.NORM.DIST(S320, 0, 1, 1)) * $B$2</f>
        <v>16560.7385674315</v>
      </c>
      <c r="U320" s="37" t="n">
        <f aca="false">$B$17*O320+$B$18</f>
        <v>-2496.78529921401</v>
      </c>
      <c r="V320" s="37" t="n">
        <f aca="false">T320-$B$13</f>
        <v>-3028.15003300043</v>
      </c>
      <c r="W320" s="37" t="n">
        <f aca="false">U320-$B$19</f>
        <v>-2496.78529921401</v>
      </c>
      <c r="X320" s="38" t="n">
        <f aca="false">V320+W320</f>
        <v>-5524.93533221444</v>
      </c>
    </row>
    <row r="321" customFormat="false" ht="13.8" hidden="false" customHeight="false" outlineLevel="0" collapsed="false">
      <c r="I321" s="51" t="n">
        <f aca="false" t="array" ref="I321:K321">TRANSPOSE(MMULT($E$20:$G$22, TRANSPOSE(Random!L320:N320)))</f>
        <v>-1.11191346694237</v>
      </c>
      <c r="J321" s="51" t="n">
        <v>0.519146182926995</v>
      </c>
      <c r="K321" s="51" t="n">
        <v>-0.647883129703815</v>
      </c>
      <c r="L321" s="19" t="n">
        <f aca="false">E$8 + E$9 * _xlfn.T.INV(_xlfn.NORM.DIST(I321, 0, 1, 1),  E$10)</f>
        <v>-0.0145463446547815</v>
      </c>
      <c r="M321" s="19" t="n">
        <f aca="false">F$8 + F$9 * _xlfn.T.INV(_xlfn.NORM.DIST(J321, 0, 1, 1),  F$10)</f>
        <v>0.00829957933774219</v>
      </c>
      <c r="N321" s="19" t="n">
        <f aca="false">G$8 + G$9 * _xlfn.T.INV(_xlfn.NORM.DIST(K321, 0, 1, 1),  G$10)</f>
        <v>-0.000169473023161926</v>
      </c>
      <c r="O321" s="52" t="n">
        <f aca="false">$B$3 * (1 + L321)</f>
        <v>4632.51908841234</v>
      </c>
      <c r="P321" s="53" t="n">
        <f aca="false">$B$6+M321</f>
        <v>0.217299579337742</v>
      </c>
      <c r="Q321" s="53" t="n">
        <f aca="false">$B$5+N321</f>
        <v>0.00143052697683807</v>
      </c>
      <c r="R321" s="10" t="n">
        <f aca="false">(LN(O321/$B$4) + ((Q321 - $B$8) + 0.5*P321^2)*$B$7) / (P321 * SQRT($B$7))</f>
        <v>-0.0809312187330932</v>
      </c>
      <c r="S321" s="10" t="n">
        <f aca="false">R321 - P321*SQRT($B$7)</f>
        <v>-0.189581008401964</v>
      </c>
      <c r="T321" s="36" t="n">
        <f aca="false">($B$3*EXP(-$B$8*$B$7)*_xlfn.NORM.DIST(R321, 0, 1, 1) - $B$4*EXP(-Q321*$B$7)*_xlfn.NORM.DIST(S321, 0, 1, 1)) * $B$2</f>
        <v>20172.3101897213</v>
      </c>
      <c r="U321" s="37" t="n">
        <f aca="false">$B$17*O321+$B$18</f>
        <v>3561.51894187613</v>
      </c>
      <c r="V321" s="37" t="n">
        <f aca="false">T321-$B$13</f>
        <v>583.421589289399</v>
      </c>
      <c r="W321" s="37" t="n">
        <f aca="false">U321-$B$19</f>
        <v>3561.51894187613</v>
      </c>
      <c r="X321" s="38" t="n">
        <f aca="false">V321+W321</f>
        <v>4144.94053116553</v>
      </c>
    </row>
    <row r="322" customFormat="false" ht="13.8" hidden="false" customHeight="false" outlineLevel="0" collapsed="false">
      <c r="I322" s="51" t="n">
        <f aca="false" t="array" ref="I322:K322">TRANSPOSE(MMULT($E$20:$G$22, TRANSPOSE(Random!L321:N321)))</f>
        <v>1.21613698828584</v>
      </c>
      <c r="J322" s="51" t="n">
        <v>-1.33559434581811</v>
      </c>
      <c r="K322" s="51" t="n">
        <v>0.931660788661405</v>
      </c>
      <c r="L322" s="19" t="n">
        <f aca="false">E$8 + E$9 * _xlfn.T.INV(_xlfn.NORM.DIST(I322, 0, 1, 1),  E$10)</f>
        <v>0.018253663269132</v>
      </c>
      <c r="M322" s="19" t="n">
        <f aca="false">F$8 + F$9 * _xlfn.T.INV(_xlfn.NORM.DIST(J322, 0, 1, 1),  F$10)</f>
        <v>-0.0234041116425835</v>
      </c>
      <c r="N322" s="19" t="n">
        <f aca="false">G$8 + G$9 * _xlfn.T.INV(_xlfn.NORM.DIST(K322, 0, 1, 1),  G$10)</f>
        <v>0.000165121326053302</v>
      </c>
      <c r="O322" s="52" t="n">
        <f aca="false">$B$3 * (1 + L322)</f>
        <v>4786.70864566186</v>
      </c>
      <c r="P322" s="53" t="n">
        <f aca="false">$B$6+M322</f>
        <v>0.185595888357416</v>
      </c>
      <c r="Q322" s="53" t="n">
        <f aca="false">$B$5+N322</f>
        <v>0.0017651213260533</v>
      </c>
      <c r="R322" s="10" t="n">
        <f aca="false">(LN(O322/$B$4) + ((Q322 - $B$8) + 0.5*P322^2)*$B$7) / (P322 * SQRT($B$7))</f>
        <v>0.241773402466949</v>
      </c>
      <c r="S322" s="10" t="n">
        <f aca="false">R322 - P322*SQRT($B$7)</f>
        <v>0.148975458288241</v>
      </c>
      <c r="T322" s="36" t="n">
        <f aca="false">($B$3*EXP(-$B$8*$B$7)*_xlfn.NORM.DIST(R322, 0, 1, 1) - $B$4*EXP(-Q322*$B$7)*_xlfn.NORM.DIST(S322, 0, 1, 1)) * $B$2</f>
        <v>17079.1728596404</v>
      </c>
      <c r="U322" s="37" t="n">
        <f aca="false">$B$17*O322+$B$18</f>
        <v>-4469.21677125752</v>
      </c>
      <c r="V322" s="37" t="n">
        <f aca="false">T322-$B$13</f>
        <v>-2509.71574079149</v>
      </c>
      <c r="W322" s="37" t="n">
        <f aca="false">U322-$B$19</f>
        <v>-4469.21677125752</v>
      </c>
      <c r="X322" s="38" t="n">
        <f aca="false">V322+W322</f>
        <v>-6978.93251204901</v>
      </c>
    </row>
    <row r="323" customFormat="false" ht="13.8" hidden="false" customHeight="false" outlineLevel="0" collapsed="false">
      <c r="I323" s="51" t="n">
        <f aca="false" t="array" ref="I323:K323">TRANSPOSE(MMULT($E$20:$G$22, TRANSPOSE(Random!L322:N322)))</f>
        <v>-0.448840912017735</v>
      </c>
      <c r="J323" s="51" t="n">
        <v>0.623358066954846</v>
      </c>
      <c r="K323" s="51" t="n">
        <v>0.650187934955842</v>
      </c>
      <c r="L323" s="19" t="n">
        <f aca="false">E$8 + E$9 * _xlfn.T.INV(_xlfn.NORM.DIST(I323, 0, 1, 1),  E$10)</f>
        <v>-0.00484569872325889</v>
      </c>
      <c r="M323" s="19" t="n">
        <f aca="false">F$8 + F$9 * _xlfn.T.INV(_xlfn.NORM.DIST(J323, 0, 1, 1),  F$10)</f>
        <v>0.0100267588634374</v>
      </c>
      <c r="N323" s="19" t="n">
        <f aca="false">G$8 + G$9 * _xlfn.T.INV(_xlfn.NORM.DIST(K323, 0, 1, 1),  G$10)</f>
        <v>0.000100380558631593</v>
      </c>
      <c r="O323" s="52" t="n">
        <f aca="false">$B$3 * (1 + L323)</f>
        <v>4678.12085487183</v>
      </c>
      <c r="P323" s="53" t="n">
        <f aca="false">$B$6+M323</f>
        <v>0.219026758863437</v>
      </c>
      <c r="Q323" s="53" t="n">
        <f aca="false">$B$5+N323</f>
        <v>0.00170038055863159</v>
      </c>
      <c r="R323" s="10" t="n">
        <f aca="false">(LN(O323/$B$4) + ((Q323 - $B$8) + 0.5*P323^2)*$B$7) / (P323 * SQRT($B$7))</f>
        <v>0.010630738420562</v>
      </c>
      <c r="S323" s="10" t="n">
        <f aca="false">R323 - P323*SQRT($B$7)</f>
        <v>-0.0988826410111567</v>
      </c>
      <c r="T323" s="36" t="n">
        <f aca="false">($B$3*EXP(-$B$8*$B$7)*_xlfn.NORM.DIST(R323, 0, 1, 1) - $B$4*EXP(-Q323*$B$7)*_xlfn.NORM.DIST(S323, 0, 1, 1)) * $B$2</f>
        <v>20513.2253380194</v>
      </c>
      <c r="U323" s="37" t="n">
        <f aca="false">$B$17*O323+$B$18</f>
        <v>1186.41818264898</v>
      </c>
      <c r="V323" s="37" t="n">
        <f aca="false">T323-$B$13</f>
        <v>924.33673758751</v>
      </c>
      <c r="W323" s="37" t="n">
        <f aca="false">U323-$B$19</f>
        <v>1186.41818264898</v>
      </c>
      <c r="X323" s="38" t="n">
        <f aca="false">V323+W323</f>
        <v>2110.75492023649</v>
      </c>
    </row>
    <row r="324" customFormat="false" ht="13.8" hidden="false" customHeight="false" outlineLevel="0" collapsed="false">
      <c r="I324" s="51" t="n">
        <f aca="false" t="array" ref="I324:K324">TRANSPOSE(MMULT($E$20:$G$22, TRANSPOSE(Random!L323:N323)))</f>
        <v>-0.743537188466299</v>
      </c>
      <c r="J324" s="51" t="n">
        <v>0.910999840179885</v>
      </c>
      <c r="K324" s="51" t="n">
        <v>-0.867709553516939</v>
      </c>
      <c r="L324" s="19" t="n">
        <f aca="false">E$8 + E$9 * _xlfn.T.INV(_xlfn.NORM.DIST(I324, 0, 1, 1),  E$10)</f>
        <v>-0.00890793173187593</v>
      </c>
      <c r="M324" s="19" t="n">
        <f aca="false">F$8 + F$9 * _xlfn.T.INV(_xlfn.NORM.DIST(J324, 0, 1, 1),  F$10)</f>
        <v>0.0150653043770051</v>
      </c>
      <c r="N324" s="19" t="n">
        <f aca="false">G$8 + G$9 * _xlfn.T.INV(_xlfn.NORM.DIST(K324, 0, 1, 1),  G$10)</f>
        <v>-0.000219473504388245</v>
      </c>
      <c r="O324" s="52" t="n">
        <f aca="false">$B$3 * (1 + L324)</f>
        <v>4659.02470372162</v>
      </c>
      <c r="P324" s="53" t="n">
        <f aca="false">$B$6+M324</f>
        <v>0.224065304377005</v>
      </c>
      <c r="Q324" s="53" t="n">
        <f aca="false">$B$5+N324</f>
        <v>0.00138052649561175</v>
      </c>
      <c r="R324" s="10" t="n">
        <f aca="false">(LN(O324/$B$4) + ((Q324 - $B$8) + 0.5*P324^2)*$B$7) / (P324 * SQRT($B$7))</f>
        <v>-0.0243416120598102</v>
      </c>
      <c r="S324" s="10" t="n">
        <f aca="false">R324 - P324*SQRT($B$7)</f>
        <v>-0.136374264248313</v>
      </c>
      <c r="T324" s="36" t="n">
        <f aca="false">($B$3*EXP(-$B$8*$B$7)*_xlfn.NORM.DIST(R324, 0, 1, 1) - $B$4*EXP(-Q324*$B$7)*_xlfn.NORM.DIST(S324, 0, 1, 1)) * $B$2</f>
        <v>20920.3648988926</v>
      </c>
      <c r="U324" s="37" t="n">
        <f aca="false">$B$17*O324+$B$18</f>
        <v>2181.01305509676</v>
      </c>
      <c r="V324" s="37" t="n">
        <f aca="false">T324-$B$13</f>
        <v>1331.47629846071</v>
      </c>
      <c r="W324" s="37" t="n">
        <f aca="false">U324-$B$19</f>
        <v>2181.01305509676</v>
      </c>
      <c r="X324" s="38" t="n">
        <f aca="false">V324+W324</f>
        <v>3512.48935355747</v>
      </c>
    </row>
    <row r="325" customFormat="false" ht="13.8" hidden="false" customHeight="false" outlineLevel="0" collapsed="false">
      <c r="I325" s="51" t="n">
        <f aca="false" t="array" ref="I325:K325">TRANSPOSE(MMULT($E$20:$G$22, TRANSPOSE(Random!L324:N324)))</f>
        <v>0.711564075174093</v>
      </c>
      <c r="J325" s="51" t="n">
        <v>-0.118597250847603</v>
      </c>
      <c r="K325" s="51" t="n">
        <v>-0.57817034776909</v>
      </c>
      <c r="L325" s="19" t="n">
        <f aca="false">E$8 + E$9 * _xlfn.T.INV(_xlfn.NORM.DIST(I325, 0, 1, 1),  E$10)</f>
        <v>0.0104010077114012</v>
      </c>
      <c r="M325" s="19" t="n">
        <f aca="false">F$8 + F$9 * _xlfn.T.INV(_xlfn.NORM.DIST(J325, 0, 1, 1),  F$10)</f>
        <v>-0.00173284449349692</v>
      </c>
      <c r="N325" s="19" t="n">
        <f aca="false">G$8 + G$9 * _xlfn.T.INV(_xlfn.NORM.DIST(K325, 0, 1, 1),  G$10)</f>
        <v>-0.000154263032325548</v>
      </c>
      <c r="O325" s="52" t="n">
        <f aca="false">$B$3 * (1 + L325)</f>
        <v>4749.79409715052</v>
      </c>
      <c r="P325" s="53" t="n">
        <f aca="false">$B$6+M325</f>
        <v>0.207267155506503</v>
      </c>
      <c r="Q325" s="53" t="n">
        <f aca="false">$B$5+N325</f>
        <v>0.00144573696767445</v>
      </c>
      <c r="R325" s="10" t="n">
        <f aca="false">(LN(O325/$B$4) + ((Q325 - $B$8) + 0.5*P325^2)*$B$7) / (P325 * SQRT($B$7))</f>
        <v>0.15128960317225</v>
      </c>
      <c r="S325" s="10" t="n">
        <f aca="false">R325 - P325*SQRT($B$7)</f>
        <v>0.047656025418998</v>
      </c>
      <c r="T325" s="36" t="n">
        <f aca="false">($B$3*EXP(-$B$8*$B$7)*_xlfn.NORM.DIST(R325, 0, 1, 1) - $B$4*EXP(-Q325*$B$7)*_xlfn.NORM.DIST(S325, 0, 1, 1)) * $B$2</f>
        <v>19321.4225008837</v>
      </c>
      <c r="U325" s="37" t="n">
        <f aca="false">$B$17*O325+$B$18</f>
        <v>-2546.57694822171</v>
      </c>
      <c r="V325" s="37" t="n">
        <f aca="false">T325-$B$13</f>
        <v>-267.466099548212</v>
      </c>
      <c r="W325" s="37" t="n">
        <f aca="false">U325-$B$19</f>
        <v>-2546.57694822171</v>
      </c>
      <c r="X325" s="38" t="n">
        <f aca="false">V325+W325</f>
        <v>-2814.04304776993</v>
      </c>
    </row>
    <row r="326" customFormat="false" ht="13.8" hidden="false" customHeight="false" outlineLevel="0" collapsed="false">
      <c r="I326" s="51" t="n">
        <f aca="false" t="array" ref="I326:K326">TRANSPOSE(MMULT($E$20:$G$22, TRANSPOSE(Random!L325:N325)))</f>
        <v>-0.8593122851782</v>
      </c>
      <c r="J326" s="51" t="n">
        <v>1.48214906603278</v>
      </c>
      <c r="K326" s="51" t="n">
        <v>-0.395247350975327</v>
      </c>
      <c r="L326" s="19" t="n">
        <f aca="false">E$8 + E$9 * _xlfn.T.INV(_xlfn.NORM.DIST(I326, 0, 1, 1),  E$10)</f>
        <v>-0.0105981595447279</v>
      </c>
      <c r="M326" s="19" t="n">
        <f aca="false">F$8 + F$9 * _xlfn.T.INV(_xlfn.NORM.DIST(J326, 0, 1, 1),  F$10)</f>
        <v>0.0270141886558407</v>
      </c>
      <c r="N326" s="19" t="n">
        <f aca="false">G$8 + G$9 * _xlfn.T.INV(_xlfn.NORM.DIST(K326, 0, 1, 1),  G$10)</f>
        <v>-0.000115457860490339</v>
      </c>
      <c r="O326" s="52" t="n">
        <f aca="false">$B$3 * (1 + L326)</f>
        <v>4651.07911179619</v>
      </c>
      <c r="P326" s="53" t="n">
        <f aca="false">$B$6+M326</f>
        <v>0.236014188655841</v>
      </c>
      <c r="Q326" s="53" t="n">
        <f aca="false">$B$5+N326</f>
        <v>0.00148454213950966</v>
      </c>
      <c r="R326" s="10" t="n">
        <f aca="false">(LN(O326/$B$4) + ((Q326 - $B$8) + 0.5*P326^2)*$B$7) / (P326 * SQRT($B$7))</f>
        <v>-0.0315298613833833</v>
      </c>
      <c r="S326" s="10" t="n">
        <f aca="false">R326 - P326*SQRT($B$7)</f>
        <v>-0.149536955711304</v>
      </c>
      <c r="T326" s="36" t="n">
        <f aca="false">($B$3*EXP(-$B$8*$B$7)*_xlfn.NORM.DIST(R326, 0, 1, 1) - $B$4*EXP(-Q326*$B$7)*_xlfn.NORM.DIST(S326, 0, 1, 1)) * $B$2</f>
        <v>22021.7406154434</v>
      </c>
      <c r="U326" s="37" t="n">
        <f aca="false">$B$17*O326+$B$18</f>
        <v>2594.84749353622</v>
      </c>
      <c r="V326" s="37" t="n">
        <f aca="false">T326-$B$13</f>
        <v>2432.85201501149</v>
      </c>
      <c r="W326" s="37" t="n">
        <f aca="false">U326-$B$19</f>
        <v>2594.84749353622</v>
      </c>
      <c r="X326" s="38" t="n">
        <f aca="false">V326+W326</f>
        <v>5027.6995085477</v>
      </c>
    </row>
    <row r="327" customFormat="false" ht="13.8" hidden="false" customHeight="false" outlineLevel="0" collapsed="false">
      <c r="I327" s="51" t="n">
        <f aca="false" t="array" ref="I327:K327">TRANSPOSE(MMULT($E$20:$G$22, TRANSPOSE(Random!L326:N326)))</f>
        <v>-1.94828495371798</v>
      </c>
      <c r="J327" s="51" t="n">
        <v>0.776809825978241</v>
      </c>
      <c r="K327" s="51" t="n">
        <v>1.06116239469016</v>
      </c>
      <c r="L327" s="19" t="n">
        <f aca="false">E$8 + E$9 * _xlfn.T.INV(_xlfn.NORM.DIST(I327, 0, 1, 1),  E$10)</f>
        <v>-0.0320783768767868</v>
      </c>
      <c r="M327" s="19" t="n">
        <f aca="false">F$8 + F$9 * _xlfn.T.INV(_xlfn.NORM.DIST(J327, 0, 1, 1),  F$10)</f>
        <v>0.0126577865684219</v>
      </c>
      <c r="N327" s="19" t="n">
        <f aca="false">G$8 + G$9 * _xlfn.T.INV(_xlfn.NORM.DIST(K327, 0, 1, 1),  G$10)</f>
        <v>0.000197180693756167</v>
      </c>
      <c r="O327" s="52" t="n">
        <f aca="false">$B$3 * (1 + L327)</f>
        <v>4550.10275813991</v>
      </c>
      <c r="P327" s="53" t="n">
        <f aca="false">$B$6+M327</f>
        <v>0.221657786568422</v>
      </c>
      <c r="Q327" s="53" t="n">
        <f aca="false">$B$5+N327</f>
        <v>0.00179718069375617</v>
      </c>
      <c r="R327" s="10" t="n">
        <f aca="false">(LN(O327/$B$4) + ((Q327 - $B$8) + 0.5*P327^2)*$B$7) / (P327 * SQRT($B$7))</f>
        <v>-0.23832544999866</v>
      </c>
      <c r="S327" s="10" t="n">
        <f aca="false">R327 - P327*SQRT($B$7)</f>
        <v>-0.349154343282871</v>
      </c>
      <c r="T327" s="36" t="n">
        <f aca="false">($B$3*EXP(-$B$8*$B$7)*_xlfn.NORM.DIST(R327, 0, 1, 1) - $B$4*EXP(-Q327*$B$7)*_xlfn.NORM.DIST(S327, 0, 1, 1)) * $B$2</f>
        <v>19906.2145590491</v>
      </c>
      <c r="U327" s="37" t="n">
        <f aca="false">$B$17*O327+$B$18</f>
        <v>7854.05196856539</v>
      </c>
      <c r="V327" s="37" t="n">
        <f aca="false">T327-$B$13</f>
        <v>317.325958617221</v>
      </c>
      <c r="W327" s="37" t="n">
        <f aca="false">U327-$B$19</f>
        <v>7854.05196856539</v>
      </c>
      <c r="X327" s="38" t="n">
        <f aca="false">V327+W327</f>
        <v>8171.37792718261</v>
      </c>
    </row>
    <row r="328" customFormat="false" ht="13.8" hidden="false" customHeight="false" outlineLevel="0" collapsed="false">
      <c r="I328" s="51" t="n">
        <f aca="false" t="array" ref="I328:K328">TRANSPOSE(MMULT($E$20:$G$22, TRANSPOSE(Random!L327:N327)))</f>
        <v>0.149525375887416</v>
      </c>
      <c r="J328" s="51" t="n">
        <v>-0.496122699616778</v>
      </c>
      <c r="K328" s="51" t="n">
        <v>0.291359762298542</v>
      </c>
      <c r="L328" s="19" t="n">
        <f aca="false">E$8 + E$9 * _xlfn.T.INV(_xlfn.NORM.DIST(I328, 0, 1, 1),  E$10)</f>
        <v>0.00288950330888381</v>
      </c>
      <c r="M328" s="19" t="n">
        <f aca="false">F$8 + F$9 * _xlfn.T.INV(_xlfn.NORM.DIST(J328, 0, 1, 1),  F$10)</f>
        <v>-0.00771142707088833</v>
      </c>
      <c r="N328" s="19" t="n">
        <f aca="false">G$8 + G$9 * _xlfn.T.INV(_xlfn.NORM.DIST(K328, 0, 1, 1),  G$10)</f>
        <v>2.43636956023273E-005</v>
      </c>
      <c r="O328" s="52" t="n">
        <f aca="false">$B$3 * (1 + L328)</f>
        <v>4714.48326610473</v>
      </c>
      <c r="P328" s="53" t="n">
        <f aca="false">$B$6+M328</f>
        <v>0.201288572929112</v>
      </c>
      <c r="Q328" s="53" t="n">
        <f aca="false">$B$5+N328</f>
        <v>0.00162436369560233</v>
      </c>
      <c r="R328" s="10" t="n">
        <f aca="false">(LN(O328/$B$4) + ((Q328 - $B$8) + 0.5*P328^2)*$B$7) / (P328 * SQRT($B$7))</f>
        <v>0.0790513214498401</v>
      </c>
      <c r="S328" s="10" t="n">
        <f aca="false">R328 - P328*SQRT($B$7)</f>
        <v>-0.0215929650147157</v>
      </c>
      <c r="T328" s="36" t="n">
        <f aca="false">($B$3*EXP(-$B$8*$B$7)*_xlfn.NORM.DIST(R328, 0, 1, 1) - $B$4*EXP(-Q328*$B$7)*_xlfn.NORM.DIST(S328, 0, 1, 1)) * $B$2</f>
        <v>18860.3724189284</v>
      </c>
      <c r="U328" s="37" t="n">
        <f aca="false">$B$17*O328+$B$18</f>
        <v>-707.464384450752</v>
      </c>
      <c r="V328" s="37" t="n">
        <f aca="false">T328-$B$13</f>
        <v>-728.516181503528</v>
      </c>
      <c r="W328" s="37" t="n">
        <f aca="false">U328-$B$19</f>
        <v>-707.464384450752</v>
      </c>
      <c r="X328" s="38" t="n">
        <f aca="false">V328+W328</f>
        <v>-1435.98056595428</v>
      </c>
    </row>
    <row r="329" customFormat="false" ht="13.8" hidden="false" customHeight="false" outlineLevel="0" collapsed="false">
      <c r="I329" s="51" t="n">
        <f aca="false" t="array" ref="I329:K329">TRANSPOSE(MMULT($E$20:$G$22, TRANSPOSE(Random!L328:N328)))</f>
        <v>-2.17167992136575</v>
      </c>
      <c r="J329" s="51" t="n">
        <v>1.12855395244672</v>
      </c>
      <c r="K329" s="51" t="n">
        <v>0.126025986045979</v>
      </c>
      <c r="L329" s="19" t="n">
        <f aca="false">E$8 + E$9 * _xlfn.T.INV(_xlfn.NORM.DIST(I329, 0, 1, 1),  E$10)</f>
        <v>-0.038713713252538</v>
      </c>
      <c r="M329" s="19" t="n">
        <f aca="false">F$8 + F$9 * _xlfn.T.INV(_xlfn.NORM.DIST(J329, 0, 1, 1),  F$10)</f>
        <v>0.0192405443986969</v>
      </c>
      <c r="N329" s="19" t="n">
        <f aca="false">G$8 + G$9 * _xlfn.T.INV(_xlfn.NORM.DIST(K329, 0, 1, 1),  G$10)</f>
        <v>-9.33111265690644E-006</v>
      </c>
      <c r="O329" s="52" t="n">
        <f aca="false">$B$3 * (1 + L329)</f>
        <v>4518.91070537114</v>
      </c>
      <c r="P329" s="53" t="n">
        <f aca="false">$B$6+M329</f>
        <v>0.228240544398697</v>
      </c>
      <c r="Q329" s="53" t="n">
        <f aca="false">$B$5+N329</f>
        <v>0.00159066888734309</v>
      </c>
      <c r="R329" s="10" t="n">
        <f aca="false">(LN(O329/$B$4) + ((Q329 - $B$8) + 0.5*P329^2)*$B$7) / (P329 * SQRT($B$7))</f>
        <v>-0.288937479834386</v>
      </c>
      <c r="S329" s="10" t="n">
        <f aca="false">R329 - P329*SQRT($B$7)</f>
        <v>-0.403057752033735</v>
      </c>
      <c r="T329" s="36" t="n">
        <f aca="false">($B$3*EXP(-$B$8*$B$7)*_xlfn.NORM.DIST(R329, 0, 1, 1) - $B$4*EXP(-Q329*$B$7)*_xlfn.NORM.DIST(S329, 0, 1, 1)) * $B$2</f>
        <v>20148.4992126068</v>
      </c>
      <c r="U329" s="37" t="n">
        <f aca="false">$B$17*O329+$B$18</f>
        <v>9478.64403954934</v>
      </c>
      <c r="V329" s="37" t="n">
        <f aca="false">T329-$B$13</f>
        <v>559.610612174903</v>
      </c>
      <c r="W329" s="37" t="n">
        <f aca="false">U329-$B$19</f>
        <v>9478.64403954934</v>
      </c>
      <c r="X329" s="38" t="n">
        <f aca="false">V329+W329</f>
        <v>10038.2546517242</v>
      </c>
    </row>
    <row r="330" customFormat="false" ht="13.8" hidden="false" customHeight="false" outlineLevel="0" collapsed="false">
      <c r="I330" s="51" t="n">
        <f aca="false" t="array" ref="I330:K330">TRANSPOSE(MMULT($E$20:$G$22, TRANSPOSE(Random!L329:N329)))</f>
        <v>0.0376971137131215</v>
      </c>
      <c r="J330" s="51" t="n">
        <v>-0.394918561141702</v>
      </c>
      <c r="K330" s="51" t="n">
        <v>-0.898997975526553</v>
      </c>
      <c r="L330" s="19" t="n">
        <f aca="false">E$8 + E$9 * _xlfn.T.INV(_xlfn.NORM.DIST(I330, 0, 1, 1),  E$10)</f>
        <v>0.00145662304890958</v>
      </c>
      <c r="M330" s="19" t="n">
        <f aca="false">F$8 + F$9 * _xlfn.T.INV(_xlfn.NORM.DIST(J330, 0, 1, 1),  F$10)</f>
        <v>-0.00607775854468051</v>
      </c>
      <c r="N330" s="19" t="n">
        <f aca="false">G$8 + G$9 * _xlfn.T.INV(_xlfn.NORM.DIST(K330, 0, 1, 1),  G$10)</f>
        <v>-0.000226888926128618</v>
      </c>
      <c r="O330" s="52" t="n">
        <f aca="false">$B$3 * (1 + L330)</f>
        <v>4707.74743929062</v>
      </c>
      <c r="P330" s="53" t="n">
        <f aca="false">$B$6+M330</f>
        <v>0.202922241455319</v>
      </c>
      <c r="Q330" s="53" t="n">
        <f aca="false">$B$5+N330</f>
        <v>0.00137311107387138</v>
      </c>
      <c r="R330" s="10" t="n">
        <f aca="false">(LN(O330/$B$4) + ((Q330 - $B$8) + 0.5*P330^2)*$B$7) / (P330 * SQRT($B$7))</f>
        <v>0.0645175258641578</v>
      </c>
      <c r="S330" s="10" t="n">
        <f aca="false">R330 - P330*SQRT($B$7)</f>
        <v>-0.036943594863502</v>
      </c>
      <c r="T330" s="36" t="n">
        <f aca="false">($B$3*EXP(-$B$8*$B$7)*_xlfn.NORM.DIST(R330, 0, 1, 1) - $B$4*EXP(-Q330*$B$7)*_xlfn.NORM.DIST(S330, 0, 1, 1)) * $B$2</f>
        <v>19004.9901919872</v>
      </c>
      <c r="U330" s="37" t="n">
        <f aca="false">$B$17*O330+$B$18</f>
        <v>-356.638777849876</v>
      </c>
      <c r="V330" s="37" t="n">
        <f aca="false">T330-$B$13</f>
        <v>-583.898408444657</v>
      </c>
      <c r="W330" s="37" t="n">
        <f aca="false">U330-$B$19</f>
        <v>-356.638777849876</v>
      </c>
      <c r="X330" s="38" t="n">
        <f aca="false">V330+W330</f>
        <v>-940.537186294532</v>
      </c>
    </row>
    <row r="331" customFormat="false" ht="13.8" hidden="false" customHeight="false" outlineLevel="0" collapsed="false">
      <c r="I331" s="51" t="n">
        <f aca="false" t="array" ref="I331:K331">TRANSPOSE(MMULT($E$20:$G$22, TRANSPOSE(Random!L330:N330)))</f>
        <v>-1.94989900369404</v>
      </c>
      <c r="J331" s="51" t="n">
        <v>1.47350273406989</v>
      </c>
      <c r="K331" s="51" t="n">
        <v>-1.30447300342155</v>
      </c>
      <c r="L331" s="19" t="n">
        <f aca="false">E$8 + E$9 * _xlfn.T.INV(_xlfn.NORM.DIST(I331, 0, 1, 1),  E$10)</f>
        <v>-0.0321223430916075</v>
      </c>
      <c r="M331" s="19" t="n">
        <f aca="false">F$8 + F$9 * _xlfn.T.INV(_xlfn.NORM.DIST(J331, 0, 1, 1),  F$10)</f>
        <v>0.0268057712033605</v>
      </c>
      <c r="N331" s="19" t="n">
        <f aca="false">G$8 + G$9 * _xlfn.T.INV(_xlfn.NORM.DIST(K331, 0, 1, 1),  G$10)</f>
        <v>-0.00033223778202689</v>
      </c>
      <c r="O331" s="52" t="n">
        <f aca="false">$B$3 * (1 + L331)</f>
        <v>4549.89607736066</v>
      </c>
      <c r="P331" s="53" t="n">
        <f aca="false">$B$6+M331</f>
        <v>0.23580577120336</v>
      </c>
      <c r="Q331" s="53" t="n">
        <f aca="false">$B$5+N331</f>
        <v>0.00126776221797311</v>
      </c>
      <c r="R331" s="10" t="n">
        <f aca="false">(LN(O331/$B$4) + ((Q331 - $B$8) + 0.5*P331^2)*$B$7) / (P331 * SQRT($B$7))</f>
        <v>-0.218672352943666</v>
      </c>
      <c r="S331" s="10" t="n">
        <f aca="false">R331 - P331*SQRT($B$7)</f>
        <v>-0.336575238545347</v>
      </c>
      <c r="T331" s="36" t="n">
        <f aca="false">($B$3*EXP(-$B$8*$B$7)*_xlfn.NORM.DIST(R331, 0, 1, 1) - $B$4*EXP(-Q331*$B$7)*_xlfn.NORM.DIST(S331, 0, 1, 1)) * $B$2</f>
        <v>21249.7112864779</v>
      </c>
      <c r="U331" s="37" t="n">
        <f aca="false">$B$17*O331+$B$18</f>
        <v>7864.81663217003</v>
      </c>
      <c r="V331" s="37" t="n">
        <f aca="false">T331-$B$13</f>
        <v>1660.82268604605</v>
      </c>
      <c r="W331" s="37" t="n">
        <f aca="false">U331-$B$19</f>
        <v>7864.81663217003</v>
      </c>
      <c r="X331" s="38" t="n">
        <f aca="false">V331+W331</f>
        <v>9525.63931821608</v>
      </c>
    </row>
    <row r="332" customFormat="false" ht="13.8" hidden="false" customHeight="false" outlineLevel="0" collapsed="false">
      <c r="I332" s="51" t="n">
        <f aca="false" t="array" ref="I332:K332">TRANSPOSE(MMULT($E$20:$G$22, TRANSPOSE(Random!L331:N331)))</f>
        <v>0.425632363752208</v>
      </c>
      <c r="J332" s="51" t="n">
        <v>-0.979078511313231</v>
      </c>
      <c r="K332" s="51" t="n">
        <v>0.109405237822237</v>
      </c>
      <c r="L332" s="19" t="n">
        <f aca="false">E$8 + E$9 * _xlfn.T.INV(_xlfn.NORM.DIST(I332, 0, 1, 1),  E$10)</f>
        <v>0.00648601966183191</v>
      </c>
      <c r="M332" s="19" t="n">
        <f aca="false">F$8 + F$9 * _xlfn.T.INV(_xlfn.NORM.DIST(J332, 0, 1, 1),  F$10)</f>
        <v>-0.0161202150694614</v>
      </c>
      <c r="N332" s="19" t="n">
        <f aca="false">G$8 + G$9 * _xlfn.T.INV(_xlfn.NORM.DIST(K332, 0, 1, 1),  G$10)</f>
        <v>-1.26960213074909E-005</v>
      </c>
      <c r="O332" s="52" t="n">
        <f aca="false">$B$3 * (1 + L332)</f>
        <v>4731.39012982831</v>
      </c>
      <c r="P332" s="53" t="n">
        <f aca="false">$B$6+M332</f>
        <v>0.192879784930539</v>
      </c>
      <c r="Q332" s="53" t="n">
        <f aca="false">$B$5+N332</f>
        <v>0.00158730397869251</v>
      </c>
      <c r="R332" s="10" t="n">
        <f aca="false">(LN(O332/$B$4) + ((Q332 - $B$8) + 0.5*P332^2)*$B$7) / (P332 * SQRT($B$7))</f>
        <v>0.115224396133043</v>
      </c>
      <c r="S332" s="10" t="n">
        <f aca="false">R332 - P332*SQRT($B$7)</f>
        <v>0.0187845036677736</v>
      </c>
      <c r="T332" s="36" t="n">
        <f aca="false">($B$3*EXP(-$B$8*$B$7)*_xlfn.NORM.DIST(R332, 0, 1, 1) - $B$4*EXP(-Q332*$B$7)*_xlfn.NORM.DIST(S332, 0, 1, 1)) * $B$2</f>
        <v>18037.9484818857</v>
      </c>
      <c r="U332" s="37" t="n">
        <f aca="false">$B$17*O332+$B$18</f>
        <v>-1588.03344972321</v>
      </c>
      <c r="V332" s="37" t="n">
        <f aca="false">T332-$B$13</f>
        <v>-1550.94011854621</v>
      </c>
      <c r="W332" s="37" t="n">
        <f aca="false">U332-$B$19</f>
        <v>-1588.03344972321</v>
      </c>
      <c r="X332" s="38" t="n">
        <f aca="false">V332+W332</f>
        <v>-3138.97356826942</v>
      </c>
    </row>
    <row r="333" customFormat="false" ht="13.8" hidden="false" customHeight="false" outlineLevel="0" collapsed="false">
      <c r="I333" s="51" t="n">
        <f aca="false" t="array" ref="I333:K333">TRANSPOSE(MMULT($E$20:$G$22, TRANSPOSE(Random!L332:N332)))</f>
        <v>0.0262120672413571</v>
      </c>
      <c r="J333" s="51" t="n">
        <v>-0.497019212531062</v>
      </c>
      <c r="K333" s="51" t="n">
        <v>0.538088695628455</v>
      </c>
      <c r="L333" s="19" t="n">
        <f aca="false">E$8 + E$9 * _xlfn.T.INV(_xlfn.NORM.DIST(I333, 0, 1, 1),  E$10)</f>
        <v>0.00130973014497166</v>
      </c>
      <c r="M333" s="19" t="n">
        <f aca="false">F$8 + F$9 * _xlfn.T.INV(_xlfn.NORM.DIST(J333, 0, 1, 1),  F$10)</f>
        <v>-0.00772604042572549</v>
      </c>
      <c r="N333" s="19" t="n">
        <f aca="false">G$8 + G$9 * _xlfn.T.INV(_xlfn.NORM.DIST(K333, 0, 1, 1),  G$10)</f>
        <v>7.60334816788393E-005</v>
      </c>
      <c r="O333" s="52" t="n">
        <f aca="false">$B$3 * (1 + L333)</f>
        <v>4707.0569104385</v>
      </c>
      <c r="P333" s="53" t="n">
        <f aca="false">$B$6+M333</f>
        <v>0.201273959574274</v>
      </c>
      <c r="Q333" s="53" t="n">
        <f aca="false">$B$5+N333</f>
        <v>0.00167603348167884</v>
      </c>
      <c r="R333" s="10" t="n">
        <f aca="false">(LN(O333/$B$4) + ((Q333 - $B$8) + 0.5*P333^2)*$B$7) / (P333 * SQRT($B$7))</f>
        <v>0.0635132575608751</v>
      </c>
      <c r="S333" s="10" t="n">
        <f aca="false">R333 - P333*SQRT($B$7)</f>
        <v>-0.0371237222262621</v>
      </c>
      <c r="T333" s="36" t="n">
        <f aca="false">($B$3*EXP(-$B$8*$B$7)*_xlfn.NORM.DIST(R333, 0, 1, 1) - $B$4*EXP(-Q333*$B$7)*_xlfn.NORM.DIST(S333, 0, 1, 1)) * $B$2</f>
        <v>18868.0693823225</v>
      </c>
      <c r="U333" s="37" t="n">
        <f aca="false">$B$17*O333+$B$18</f>
        <v>-320.673600878101</v>
      </c>
      <c r="V333" s="37" t="n">
        <f aca="false">T333-$B$13</f>
        <v>-720.819218109362</v>
      </c>
      <c r="W333" s="37" t="n">
        <f aca="false">U333-$B$19</f>
        <v>-320.673600878101</v>
      </c>
      <c r="X333" s="38" t="n">
        <f aca="false">V333+W333</f>
        <v>-1041.49281898746</v>
      </c>
    </row>
    <row r="334" customFormat="false" ht="13.8" hidden="false" customHeight="false" outlineLevel="0" collapsed="false">
      <c r="I334" s="51" t="n">
        <f aca="false" t="array" ref="I334:K334">TRANSPOSE(MMULT($E$20:$G$22, TRANSPOSE(Random!L333:N333)))</f>
        <v>-0.406415189945364</v>
      </c>
      <c r="J334" s="51" t="n">
        <v>-0.102013988508115</v>
      </c>
      <c r="K334" s="51" t="n">
        <v>-1.53138062098066</v>
      </c>
      <c r="L334" s="19" t="n">
        <f aca="false">E$8 + E$9 * _xlfn.T.INV(_xlfn.NORM.DIST(I334, 0, 1, 1),  E$10)</f>
        <v>-0.00428225153112022</v>
      </c>
      <c r="M334" s="19" t="n">
        <f aca="false">F$8 + F$9 * _xlfn.T.INV(_xlfn.NORM.DIST(J334, 0, 1, 1),  F$10)</f>
        <v>-0.0014753217134095</v>
      </c>
      <c r="N334" s="19" t="n">
        <f aca="false">G$8 + G$9 * _xlfn.T.INV(_xlfn.NORM.DIST(K334, 0, 1, 1),  G$10)</f>
        <v>-0.000401211685940564</v>
      </c>
      <c r="O334" s="52" t="n">
        <f aca="false">$B$3 * (1 + L334)</f>
        <v>4680.76956377736</v>
      </c>
      <c r="P334" s="53" t="n">
        <f aca="false">$B$6+M334</f>
        <v>0.20752467828659</v>
      </c>
      <c r="Q334" s="53" t="n">
        <f aca="false">$B$5+N334</f>
        <v>0.00119878831405944</v>
      </c>
      <c r="R334" s="10" t="n">
        <f aca="false">(LN(O334/$B$4) + ((Q334 - $B$8) + 0.5*P334^2)*$B$7) / (P334 * SQRT($B$7))</f>
        <v>0.00955608719757328</v>
      </c>
      <c r="S334" s="10" t="n">
        <f aca="false">R334 - P334*SQRT($B$7)</f>
        <v>-0.094206251945722</v>
      </c>
      <c r="T334" s="36" t="n">
        <f aca="false">($B$3*EXP(-$B$8*$B$7)*_xlfn.NORM.DIST(R334, 0, 1, 1) - $B$4*EXP(-Q334*$B$7)*_xlfn.NORM.DIST(S334, 0, 1, 1)) * $B$2</f>
        <v>19411.5299056034</v>
      </c>
      <c r="U334" s="37" t="n">
        <f aca="false">$B$17*O334+$B$18</f>
        <v>1048.46408523319</v>
      </c>
      <c r="V334" s="37" t="n">
        <f aca="false">T334-$B$13</f>
        <v>-177.35869482849</v>
      </c>
      <c r="W334" s="37" t="n">
        <f aca="false">U334-$B$19</f>
        <v>1048.46408523319</v>
      </c>
      <c r="X334" s="38" t="n">
        <f aca="false">V334+W334</f>
        <v>871.105390404704</v>
      </c>
    </row>
    <row r="335" customFormat="false" ht="13.8" hidden="false" customHeight="false" outlineLevel="0" collapsed="false">
      <c r="I335" s="51" t="n">
        <f aca="false" t="array" ref="I335:K335">TRANSPOSE(MMULT($E$20:$G$22, TRANSPOSE(Random!L334:N334)))</f>
        <v>0.0947111085542909</v>
      </c>
      <c r="J335" s="51" t="n">
        <v>0.177812605817529</v>
      </c>
      <c r="K335" s="51" t="n">
        <v>-0.0425115896162419</v>
      </c>
      <c r="L335" s="19" t="n">
        <f aca="false">E$8 + E$9 * _xlfn.T.INV(_xlfn.NORM.DIST(I335, 0, 1, 1),  E$10)</f>
        <v>0.00218637573817769</v>
      </c>
      <c r="M335" s="19" t="n">
        <f aca="false">F$8 + F$9 * _xlfn.T.INV(_xlfn.NORM.DIST(J335, 0, 1, 1),  F$10)</f>
        <v>0.00286632555584811</v>
      </c>
      <c r="N335" s="19" t="n">
        <f aca="false">G$8 + G$9 * _xlfn.T.INV(_xlfn.NORM.DIST(K335, 0, 1, 1),  G$10)</f>
        <v>-4.33829097610002E-005</v>
      </c>
      <c r="O335" s="52" t="n">
        <f aca="false">$B$3 * (1 + L335)</f>
        <v>4711.1779337076</v>
      </c>
      <c r="P335" s="53" t="n">
        <f aca="false">$B$6+M335</f>
        <v>0.211866325555848</v>
      </c>
      <c r="Q335" s="53" t="n">
        <f aca="false">$B$5+N335</f>
        <v>0.001556617090239</v>
      </c>
      <c r="R335" s="10" t="n">
        <f aca="false">(LN(O335/$B$4) + ((Q335 - $B$8) + 0.5*P335^2)*$B$7) / (P335 * SQRT($B$7))</f>
        <v>0.0734808690059174</v>
      </c>
      <c r="S335" s="10" t="n">
        <f aca="false">R335 - P335*SQRT($B$7)</f>
        <v>-0.0324522937720067</v>
      </c>
      <c r="T335" s="36" t="n">
        <f aca="false">($B$3*EXP(-$B$8*$B$7)*_xlfn.NORM.DIST(R335, 0, 1, 1) - $B$4*EXP(-Q335*$B$7)*_xlfn.NORM.DIST(S335, 0, 1, 1)) * $B$2</f>
        <v>19850.6332748007</v>
      </c>
      <c r="U335" s="37" t="n">
        <f aca="false">$B$17*O335+$B$18</f>
        <v>-535.311020766938</v>
      </c>
      <c r="V335" s="37" t="n">
        <f aca="false">T335-$B$13</f>
        <v>261.744674368856</v>
      </c>
      <c r="W335" s="37" t="n">
        <f aca="false">U335-$B$19</f>
        <v>-535.311020766938</v>
      </c>
      <c r="X335" s="38" t="n">
        <f aca="false">V335+W335</f>
        <v>-273.566346398082</v>
      </c>
    </row>
    <row r="336" customFormat="false" ht="13.8" hidden="false" customHeight="false" outlineLevel="0" collapsed="false">
      <c r="I336" s="51" t="n">
        <f aca="false" t="array" ref="I336:K336">TRANSPOSE(MMULT($E$20:$G$22, TRANSPOSE(Random!L335:N335)))</f>
        <v>1.34354864542498</v>
      </c>
      <c r="J336" s="51" t="n">
        <v>-1.11582650313917</v>
      </c>
      <c r="K336" s="51" t="n">
        <v>0.534931769921259</v>
      </c>
      <c r="L336" s="19" t="n">
        <f aca="false">E$8 + E$9 * _xlfn.T.INV(_xlfn.NORM.DIST(I336, 0, 1, 1),  E$10)</f>
        <v>0.0205290799014213</v>
      </c>
      <c r="M336" s="19" t="n">
        <f aca="false">F$8 + F$9 * _xlfn.T.INV(_xlfn.NORM.DIST(J336, 0, 1, 1),  F$10)</f>
        <v>-0.0187734843009923</v>
      </c>
      <c r="N336" s="19" t="n">
        <f aca="false">G$8 + G$9 * _xlfn.T.INV(_xlfn.NORM.DIST(K336, 0, 1, 1),  G$10)</f>
        <v>7.5357123806328E-005</v>
      </c>
      <c r="O336" s="52" t="n">
        <f aca="false">$B$3 * (1 + L336)</f>
        <v>4797.40515170859</v>
      </c>
      <c r="P336" s="53" t="n">
        <f aca="false">$B$6+M336</f>
        <v>0.190226515699008</v>
      </c>
      <c r="Q336" s="53" t="n">
        <f aca="false">$B$5+N336</f>
        <v>0.00167535712380633</v>
      </c>
      <c r="R336" s="10" t="n">
        <f aca="false">(LN(O336/$B$4) + ((Q336 - $B$8) + 0.5*P336^2)*$B$7) / (P336 * SQRT($B$7))</f>
        <v>0.261407340606589</v>
      </c>
      <c r="S336" s="10" t="n">
        <f aca="false">R336 - P336*SQRT($B$7)</f>
        <v>0.166294082757085</v>
      </c>
      <c r="T336" s="36" t="n">
        <f aca="false">($B$3*EXP(-$B$8*$B$7)*_xlfn.NORM.DIST(R336, 0, 1, 1) - $B$4*EXP(-Q336*$B$7)*_xlfn.NORM.DIST(S336, 0, 1, 1)) * $B$2</f>
        <v>17432.9240236633</v>
      </c>
      <c r="U336" s="37" t="n">
        <f aca="false">$B$17*O336+$B$18</f>
        <v>-5026.32851505873</v>
      </c>
      <c r="V336" s="37" t="n">
        <f aca="false">T336-$B$13</f>
        <v>-2155.96457676857</v>
      </c>
      <c r="W336" s="37" t="n">
        <f aca="false">U336-$B$19</f>
        <v>-5026.32851505873</v>
      </c>
      <c r="X336" s="38" t="n">
        <f aca="false">V336+W336</f>
        <v>-7182.2930918273</v>
      </c>
    </row>
    <row r="337" customFormat="false" ht="13.8" hidden="false" customHeight="false" outlineLevel="0" collapsed="false">
      <c r="I337" s="51" t="n">
        <f aca="false" t="array" ref="I337:K337">TRANSPOSE(MMULT($E$20:$G$22, TRANSPOSE(Random!L336:N336)))</f>
        <v>0.426034729200989</v>
      </c>
      <c r="J337" s="51" t="n">
        <v>-0.802175321647239</v>
      </c>
      <c r="K337" s="51" t="n">
        <v>0.913338020554671</v>
      </c>
      <c r="L337" s="19" t="n">
        <f aca="false">E$8 + E$9 * _xlfn.T.INV(_xlfn.NORM.DIST(I337, 0, 1, 1),  E$10)</f>
        <v>0.0064913615270936</v>
      </c>
      <c r="M337" s="19" t="n">
        <f aca="false">F$8 + F$9 * _xlfn.T.INV(_xlfn.NORM.DIST(J337, 0, 1, 1),  F$10)</f>
        <v>-0.0128925153289865</v>
      </c>
      <c r="N337" s="19" t="n">
        <f aca="false">G$8 + G$9 * _xlfn.T.INV(_xlfn.NORM.DIST(K337, 0, 1, 1),  G$10)</f>
        <v>0.000160715876919821</v>
      </c>
      <c r="O337" s="52" t="n">
        <f aca="false">$B$3 * (1 + L337)</f>
        <v>4731.41524140271</v>
      </c>
      <c r="P337" s="53" t="n">
        <f aca="false">$B$6+M337</f>
        <v>0.196107484671013</v>
      </c>
      <c r="Q337" s="53" t="n">
        <f aca="false">$B$5+N337</f>
        <v>0.00176071587691982</v>
      </c>
      <c r="R337" s="10" t="n">
        <f aca="false">(LN(O337/$B$4) + ((Q337 - $B$8) + 0.5*P337^2)*$B$7) / (P337 * SQRT($B$7))</f>
        <v>0.115424768785773</v>
      </c>
      <c r="S337" s="10" t="n">
        <f aca="false">R337 - P337*SQRT($B$7)</f>
        <v>0.0173710264502659</v>
      </c>
      <c r="T337" s="36" t="n">
        <f aca="false">($B$3*EXP(-$B$8*$B$7)*_xlfn.NORM.DIST(R337, 0, 1, 1) - $B$4*EXP(-Q337*$B$7)*_xlfn.NORM.DIST(S337, 0, 1, 1)) * $B$2</f>
        <v>18350.6472963466</v>
      </c>
      <c r="U337" s="37" t="n">
        <f aca="false">$B$17*O337+$B$18</f>
        <v>-1589.3413490454</v>
      </c>
      <c r="V337" s="37" t="n">
        <f aca="false">T337-$B$13</f>
        <v>-1238.2413040853</v>
      </c>
      <c r="W337" s="37" t="n">
        <f aca="false">U337-$B$19</f>
        <v>-1589.3413490454</v>
      </c>
      <c r="X337" s="38" t="n">
        <f aca="false">V337+W337</f>
        <v>-2827.58265313069</v>
      </c>
    </row>
    <row r="338" customFormat="false" ht="13.8" hidden="false" customHeight="false" outlineLevel="0" collapsed="false">
      <c r="I338" s="51" t="n">
        <f aca="false" t="array" ref="I338:K338">TRANSPOSE(MMULT($E$20:$G$22, TRANSPOSE(Random!L337:N337)))</f>
        <v>1.74266149475904</v>
      </c>
      <c r="J338" s="51" t="n">
        <v>-1.31402113725731</v>
      </c>
      <c r="K338" s="51" t="n">
        <v>-2.33916536948341</v>
      </c>
      <c r="L338" s="19" t="n">
        <f aca="false">E$8 + E$9 * _xlfn.T.INV(_xlfn.NORM.DIST(I338, 0, 1, 1),  E$10)</f>
        <v>0.0288258928313204</v>
      </c>
      <c r="M338" s="19" t="n">
        <f aca="false">F$8 + F$9 * _xlfn.T.INV(_xlfn.NORM.DIST(J338, 0, 1, 1),  F$10)</f>
        <v>-0.0229265580022578</v>
      </c>
      <c r="N338" s="19" t="n">
        <f aca="false">G$8 + G$9 * _xlfn.T.INV(_xlfn.NORM.DIST(K338, 0, 1, 1),  G$10)</f>
        <v>-0.000753311453237519</v>
      </c>
      <c r="O338" s="52" t="n">
        <f aca="false">$B$3 * (1 + L338)</f>
        <v>4836.40763961075</v>
      </c>
      <c r="P338" s="53" t="n">
        <f aca="false">$B$6+M338</f>
        <v>0.186073441997742</v>
      </c>
      <c r="Q338" s="53" t="n">
        <f aca="false">$B$5+N338</f>
        <v>0.000846688546762481</v>
      </c>
      <c r="R338" s="10" t="n">
        <f aca="false">(LN(O338/$B$4) + ((Q338 - $B$8) + 0.5*P338^2)*$B$7) / (P338 * SQRT($B$7))</f>
        <v>0.349946018001047</v>
      </c>
      <c r="S338" s="10" t="n">
        <f aca="false">R338 - P338*SQRT($B$7)</f>
        <v>0.256909297002176</v>
      </c>
      <c r="T338" s="36" t="n">
        <f aca="false">($B$3*EXP(-$B$8*$B$7)*_xlfn.NORM.DIST(R338, 0, 1, 1) - $B$4*EXP(-Q338*$B$7)*_xlfn.NORM.DIST(S338, 0, 1, 1)) * $B$2</f>
        <v>16604.2957032523</v>
      </c>
      <c r="U338" s="37" t="n">
        <f aca="false">$B$17*O338+$B$18</f>
        <v>-7057.71558227809</v>
      </c>
      <c r="V338" s="37" t="n">
        <f aca="false">T338-$B$13</f>
        <v>-2984.59289717962</v>
      </c>
      <c r="W338" s="37" t="n">
        <f aca="false">U338-$B$19</f>
        <v>-7057.71558227809</v>
      </c>
      <c r="X338" s="38" t="n">
        <f aca="false">V338+W338</f>
        <v>-10042.3084794577</v>
      </c>
    </row>
    <row r="339" customFormat="false" ht="13.8" hidden="false" customHeight="false" outlineLevel="0" collapsed="false">
      <c r="I339" s="51" t="n">
        <f aca="false" t="array" ref="I339:K339">TRANSPOSE(MMULT($E$20:$G$22, TRANSPOSE(Random!L338:N338)))</f>
        <v>0.0281317509004971</v>
      </c>
      <c r="J339" s="51" t="n">
        <v>-0.599856897184874</v>
      </c>
      <c r="K339" s="51" t="n">
        <v>-0.172788583089276</v>
      </c>
      <c r="L339" s="19" t="n">
        <f aca="false">E$8 + E$9 * _xlfn.T.INV(_xlfn.NORM.DIST(I339, 0, 1, 1),  E$10)</f>
        <v>0.00133428126446939</v>
      </c>
      <c r="M339" s="19" t="n">
        <f aca="false">F$8 + F$9 * _xlfn.T.INV(_xlfn.NORM.DIST(J339, 0, 1, 1),  F$10)</f>
        <v>-0.009421490152072</v>
      </c>
      <c r="N339" s="19" t="n">
        <f aca="false">G$8 + G$9 * _xlfn.T.INV(_xlfn.NORM.DIST(K339, 0, 1, 1),  G$10)</f>
        <v>-6.97530246613671E-005</v>
      </c>
      <c r="O339" s="52" t="n">
        <f aca="false">$B$3 * (1 + L339)</f>
        <v>4707.17232279614</v>
      </c>
      <c r="P339" s="53" t="n">
        <f aca="false">$B$6+M339</f>
        <v>0.199578509847928</v>
      </c>
      <c r="Q339" s="53" t="n">
        <f aca="false">$B$5+N339</f>
        <v>0.00153024697533863</v>
      </c>
      <c r="R339" s="10" t="n">
        <f aca="false">(LN(O339/$B$4) + ((Q339 - $B$8) + 0.5*P339^2)*$B$7) / (P339 * SQRT($B$7))</f>
        <v>0.0630819555673843</v>
      </c>
      <c r="S339" s="10" t="n">
        <f aca="false">R339 - P339*SQRT($B$7)</f>
        <v>-0.0367072993565797</v>
      </c>
      <c r="T339" s="36" t="n">
        <f aca="false">($B$3*EXP(-$B$8*$B$7)*_xlfn.NORM.DIST(R339, 0, 1, 1) - $B$4*EXP(-Q339*$B$7)*_xlfn.NORM.DIST(S339, 0, 1, 1)) * $B$2</f>
        <v>18700.9889064227</v>
      </c>
      <c r="U339" s="37" t="n">
        <f aca="false">$B$17*O339+$B$18</f>
        <v>-326.684683332889</v>
      </c>
      <c r="V339" s="37" t="n">
        <f aca="false">T339-$B$13</f>
        <v>-887.899694009182</v>
      </c>
      <c r="W339" s="37" t="n">
        <f aca="false">U339-$B$19</f>
        <v>-326.684683332889</v>
      </c>
      <c r="X339" s="38" t="n">
        <f aca="false">V339+W339</f>
        <v>-1214.58437734207</v>
      </c>
    </row>
    <row r="340" customFormat="false" ht="13.8" hidden="false" customHeight="false" outlineLevel="0" collapsed="false">
      <c r="I340" s="51" t="n">
        <f aca="false" t="array" ref="I340:K340">TRANSPOSE(MMULT($E$20:$G$22, TRANSPOSE(Random!L339:N339)))</f>
        <v>1.09496294331931</v>
      </c>
      <c r="J340" s="51" t="n">
        <v>-1.50652178196424</v>
      </c>
      <c r="K340" s="51" t="n">
        <v>-0.37810713953818</v>
      </c>
      <c r="L340" s="19" t="n">
        <f aca="false">E$8 + E$9 * _xlfn.T.INV(_xlfn.NORM.DIST(I340, 0, 1, 1),  E$10)</f>
        <v>0.0162173453030495</v>
      </c>
      <c r="M340" s="19" t="n">
        <f aca="false">F$8 + F$9 * _xlfn.T.INV(_xlfn.NORM.DIST(J340, 0, 1, 1),  F$10)</f>
        <v>-0.0273954207260652</v>
      </c>
      <c r="N340" s="19" t="n">
        <f aca="false">G$8 + G$9 * _xlfn.T.INV(_xlfn.NORM.DIST(K340, 0, 1, 1),  G$10)</f>
        <v>-0.00011188896387066</v>
      </c>
      <c r="O340" s="52" t="n">
        <f aca="false">$B$3 * (1 + L340)</f>
        <v>4777.1361185351</v>
      </c>
      <c r="P340" s="53" t="n">
        <f aca="false">$B$6+M340</f>
        <v>0.181604579273935</v>
      </c>
      <c r="Q340" s="53" t="n">
        <f aca="false">$B$5+N340</f>
        <v>0.00148811103612934</v>
      </c>
      <c r="R340" s="10" t="n">
        <f aca="false">(LN(O340/$B$4) + ((Q340 - $B$8) + 0.5*P340^2)*$B$7) / (P340 * SQRT($B$7))</f>
        <v>0.222260964584432</v>
      </c>
      <c r="S340" s="10" t="n">
        <f aca="false">R340 - P340*SQRT($B$7)</f>
        <v>0.131458674947465</v>
      </c>
      <c r="T340" s="36" t="n">
        <f aca="false">($B$3*EXP(-$B$8*$B$7)*_xlfn.NORM.DIST(R340, 0, 1, 1) - $B$4*EXP(-Q340*$B$7)*_xlfn.NORM.DIST(S340, 0, 1, 1)) * $B$2</f>
        <v>16751.8544366405</v>
      </c>
      <c r="U340" s="37" t="n">
        <f aca="false">$B$17*O340+$B$18</f>
        <v>-3970.64581202331</v>
      </c>
      <c r="V340" s="37" t="n">
        <f aca="false">T340-$B$13</f>
        <v>-2837.03416379135</v>
      </c>
      <c r="W340" s="37" t="n">
        <f aca="false">U340-$B$19</f>
        <v>-3970.64581202331</v>
      </c>
      <c r="X340" s="38" t="n">
        <f aca="false">V340+W340</f>
        <v>-6807.67997581467</v>
      </c>
    </row>
    <row r="341" customFormat="false" ht="13.8" hidden="false" customHeight="false" outlineLevel="0" collapsed="false">
      <c r="I341" s="51" t="n">
        <f aca="false" t="array" ref="I341:K341">TRANSPOSE(MMULT($E$20:$G$22, TRANSPOSE(Random!L340:N340)))</f>
        <v>0.969787524497744</v>
      </c>
      <c r="J341" s="51" t="n">
        <v>-1.02815131325347</v>
      </c>
      <c r="K341" s="51" t="n">
        <v>-0.18553008004238</v>
      </c>
      <c r="L341" s="19" t="n">
        <f aca="false">E$8 + E$9 * _xlfn.T.INV(_xlfn.NORM.DIST(I341, 0, 1, 1),  E$10)</f>
        <v>0.0142252203412287</v>
      </c>
      <c r="M341" s="19" t="n">
        <f aca="false">F$8 + F$9 * _xlfn.T.INV(_xlfn.NORM.DIST(J341, 0, 1, 1),  F$10)</f>
        <v>-0.017054806221653</v>
      </c>
      <c r="N341" s="19" t="n">
        <f aca="false">G$8 + G$9 * _xlfn.T.INV(_xlfn.NORM.DIST(K341, 0, 1, 1),  G$10)</f>
        <v>-7.23423352633767E-005</v>
      </c>
      <c r="O341" s="52" t="n">
        <f aca="false">$B$3 * (1 + L341)</f>
        <v>4767.77133830208</v>
      </c>
      <c r="P341" s="53" t="n">
        <f aca="false">$B$6+M341</f>
        <v>0.191945193778347</v>
      </c>
      <c r="Q341" s="53" t="n">
        <f aca="false">$B$5+N341</f>
        <v>0.00152765766473662</v>
      </c>
      <c r="R341" s="10" t="n">
        <f aca="false">(LN(O341/$B$4) + ((Q341 - $B$8) + 0.5*P341^2)*$B$7) / (P341 * SQRT($B$7))</f>
        <v>0.194975190791458</v>
      </c>
      <c r="S341" s="10" t="n">
        <f aca="false">R341 - P341*SQRT($B$7)</f>
        <v>0.0990025939022844</v>
      </c>
      <c r="T341" s="36" t="n">
        <f aca="false">($B$3*EXP(-$B$8*$B$7)*_xlfn.NORM.DIST(R341, 0, 1, 1) - $B$4*EXP(-Q341*$B$7)*_xlfn.NORM.DIST(S341, 0, 1, 1)) * $B$2</f>
        <v>17793.9239563806</v>
      </c>
      <c r="U341" s="37" t="n">
        <f aca="false">$B$17*O341+$B$18</f>
        <v>-3482.89504339459</v>
      </c>
      <c r="V341" s="37" t="n">
        <f aca="false">T341-$B$13</f>
        <v>-1794.96464405129</v>
      </c>
      <c r="W341" s="37" t="n">
        <f aca="false">U341-$B$19</f>
        <v>-3482.89504339459</v>
      </c>
      <c r="X341" s="38" t="n">
        <f aca="false">V341+W341</f>
        <v>-5277.85968744588</v>
      </c>
    </row>
    <row r="342" customFormat="false" ht="13.8" hidden="false" customHeight="false" outlineLevel="0" collapsed="false">
      <c r="I342" s="51" t="n">
        <f aca="false" t="array" ref="I342:K342">TRANSPOSE(MMULT($E$20:$G$22, TRANSPOSE(Random!L341:N341)))</f>
        <v>-2.41694290519523</v>
      </c>
      <c r="J342" s="51" t="n">
        <v>2.34007010807793</v>
      </c>
      <c r="K342" s="51" t="n">
        <v>0.53149206856716</v>
      </c>
      <c r="L342" s="19" t="n">
        <f aca="false">E$8 + E$9 * _xlfn.T.INV(_xlfn.NORM.DIST(I342, 0, 1, 1),  E$10)</f>
        <v>-0.0475411775641111</v>
      </c>
      <c r="M342" s="19" t="n">
        <f aca="false">F$8 + F$9 * _xlfn.T.INV(_xlfn.NORM.DIST(J342, 0, 1, 1),  F$10)</f>
        <v>0.0552795466567797</v>
      </c>
      <c r="N342" s="19" t="n">
        <f aca="false">G$8 + G$9 * _xlfn.T.INV(_xlfn.NORM.DIST(K342, 0, 1, 1),  G$10)</f>
        <v>7.46207180004092E-005</v>
      </c>
      <c r="O342" s="52" t="n">
        <f aca="false">$B$3 * (1 + L342)</f>
        <v>4477.41367838887</v>
      </c>
      <c r="P342" s="53" t="n">
        <f aca="false">$B$6+M342</f>
        <v>0.26427954665678</v>
      </c>
      <c r="Q342" s="53" t="n">
        <f aca="false">$B$5+N342</f>
        <v>0.00167462071800041</v>
      </c>
      <c r="R342" s="10" t="n">
        <f aca="false">(LN(O342/$B$4) + ((Q342 - $B$8) + 0.5*P342^2)*$B$7) / (P342 * SQRT($B$7))</f>
        <v>-0.302401676047689</v>
      </c>
      <c r="S342" s="10" t="n">
        <f aca="false">R342 - P342*SQRT($B$7)</f>
        <v>-0.434541449376079</v>
      </c>
      <c r="T342" s="36" t="n">
        <f aca="false">($B$3*EXP(-$B$8*$B$7)*_xlfn.NORM.DIST(R342, 0, 1, 1) - $B$4*EXP(-Q342*$B$7)*_xlfn.NORM.DIST(S342, 0, 1, 1)) * $B$2</f>
        <v>23143.226414011</v>
      </c>
      <c r="U342" s="37" t="n">
        <f aca="false">$B$17*O342+$B$18</f>
        <v>11639.9554961748</v>
      </c>
      <c r="V342" s="37" t="n">
        <f aca="false">T342-$B$13</f>
        <v>3554.33781357908</v>
      </c>
      <c r="W342" s="37" t="n">
        <f aca="false">U342-$B$19</f>
        <v>11639.9554961748</v>
      </c>
      <c r="X342" s="38" t="n">
        <f aca="false">V342+W342</f>
        <v>15194.2933097539</v>
      </c>
    </row>
    <row r="343" customFormat="false" ht="13.8" hidden="false" customHeight="false" outlineLevel="0" collapsed="false">
      <c r="I343" s="51" t="n">
        <f aca="false" t="array" ref="I343:K343">TRANSPOSE(MMULT($E$20:$G$22, TRANSPOSE(Random!L342:N342)))</f>
        <v>-0.25845831063254</v>
      </c>
      <c r="J343" s="51" t="n">
        <v>-0.445665388308722</v>
      </c>
      <c r="K343" s="51" t="n">
        <v>-1.54482889552933</v>
      </c>
      <c r="L343" s="19" t="n">
        <f aca="false">E$8 + E$9 * _xlfn.T.INV(_xlfn.NORM.DIST(I343, 0, 1, 1),  E$10)</f>
        <v>-0.00234573629160751</v>
      </c>
      <c r="M343" s="19" t="n">
        <f aca="false">F$8 + F$9 * _xlfn.T.INV(_xlfn.NORM.DIST(J343, 0, 1, 1),  F$10)</f>
        <v>-0.00689312716450052</v>
      </c>
      <c r="N343" s="19" t="n">
        <f aca="false">G$8 + G$9 * _xlfn.T.INV(_xlfn.NORM.DIST(K343, 0, 1, 1),  G$10)</f>
        <v>-0.000405590714477318</v>
      </c>
      <c r="O343" s="52" t="n">
        <f aca="false">$B$3 * (1 + L343)</f>
        <v>4689.87292826678</v>
      </c>
      <c r="P343" s="53" t="n">
        <f aca="false">$B$6+M343</f>
        <v>0.202106872835499</v>
      </c>
      <c r="Q343" s="53" t="n">
        <f aca="false">$B$5+N343</f>
        <v>0.00119440928552268</v>
      </c>
      <c r="R343" s="10" t="n">
        <f aca="false">(LN(O343/$B$4) + ((Q343 - $B$8) + 0.5*P343^2)*$B$7) / (P343 * SQRT($B$7))</f>
        <v>0.0262832129260634</v>
      </c>
      <c r="S343" s="10" t="n">
        <f aca="false">R343 - P343*SQRT($B$7)</f>
        <v>-0.0747702234916863</v>
      </c>
      <c r="T343" s="36" t="n">
        <f aca="false">($B$3*EXP(-$B$8*$B$7)*_xlfn.NORM.DIST(R343, 0, 1, 1) - $B$4*EXP(-Q343*$B$7)*_xlfn.NORM.DIST(S343, 0, 1, 1)) * $B$2</f>
        <v>18915.4021903175</v>
      </c>
      <c r="U343" s="37" t="n">
        <f aca="false">$B$17*O343+$B$18</f>
        <v>574.328770112014</v>
      </c>
      <c r="V343" s="37" t="n">
        <f aca="false">T343-$B$13</f>
        <v>-673.486410114401</v>
      </c>
      <c r="W343" s="37" t="n">
        <f aca="false">U343-$B$19</f>
        <v>574.328770112014</v>
      </c>
      <c r="X343" s="38" t="n">
        <f aca="false">V343+W343</f>
        <v>-99.1576400023878</v>
      </c>
    </row>
    <row r="344" customFormat="false" ht="13.8" hidden="false" customHeight="false" outlineLevel="0" collapsed="false">
      <c r="I344" s="51" t="n">
        <f aca="false" t="array" ref="I344:K344">TRANSPOSE(MMULT($E$20:$G$22, TRANSPOSE(Random!L343:N343)))</f>
        <v>-2.12021781776312</v>
      </c>
      <c r="J344" s="51" t="n">
        <v>1.38003399522179</v>
      </c>
      <c r="K344" s="51" t="n">
        <v>0.415747159379356</v>
      </c>
      <c r="L344" s="19" t="n">
        <f aca="false">E$8 + E$9 * _xlfn.T.INV(_xlfn.NORM.DIST(I344, 0, 1, 1),  E$10)</f>
        <v>-0.0370801374261678</v>
      </c>
      <c r="M344" s="19" t="n">
        <f aca="false">F$8 + F$9 * _xlfn.T.INV(_xlfn.NORM.DIST(J344, 0, 1, 1),  F$10)</f>
        <v>0.024617409023101</v>
      </c>
      <c r="N344" s="19" t="n">
        <f aca="false">G$8 + G$9 * _xlfn.T.INV(_xlfn.NORM.DIST(K344, 0, 1, 1),  G$10)</f>
        <v>5.01394650126094E-005</v>
      </c>
      <c r="O344" s="52" t="n">
        <f aca="false">$B$3 * (1 + L344)</f>
        <v>4526.58998197333</v>
      </c>
      <c r="P344" s="53" t="n">
        <f aca="false">$B$6+M344</f>
        <v>0.233617409023101</v>
      </c>
      <c r="Q344" s="53" t="n">
        <f aca="false">$B$5+N344</f>
        <v>0.00165013946501261</v>
      </c>
      <c r="R344" s="10" t="n">
        <f aca="false">(LN(O344/$B$4) + ((Q344 - $B$8) + 0.5*P344^2)*$B$7) / (P344 * SQRT($B$7))</f>
        <v>-0.264966687365139</v>
      </c>
      <c r="S344" s="10" t="n">
        <f aca="false">R344 - P344*SQRT($B$7)</f>
        <v>-0.38177539187669</v>
      </c>
      <c r="T344" s="36" t="n">
        <f aca="false">($B$3*EXP(-$B$8*$B$7)*_xlfn.NORM.DIST(R344, 0, 1, 1) - $B$4*EXP(-Q344*$B$7)*_xlfn.NORM.DIST(S344, 0, 1, 1)) * $B$2</f>
        <v>20781.7289986501</v>
      </c>
      <c r="U344" s="37" t="n">
        <f aca="false">$B$17*O344+$B$18</f>
        <v>9078.68024199855</v>
      </c>
      <c r="V344" s="37" t="n">
        <f aca="false">T344-$B$13</f>
        <v>1192.84039821823</v>
      </c>
      <c r="W344" s="37" t="n">
        <f aca="false">U344-$B$19</f>
        <v>9078.68024199855</v>
      </c>
      <c r="X344" s="38" t="n">
        <f aca="false">V344+W344</f>
        <v>10271.5206402168</v>
      </c>
    </row>
    <row r="345" customFormat="false" ht="13.8" hidden="false" customHeight="false" outlineLevel="0" collapsed="false">
      <c r="I345" s="51" t="n">
        <f aca="false" t="array" ref="I345:K345">TRANSPOSE(MMULT($E$20:$G$22, TRANSPOSE(Random!L344:N344)))</f>
        <v>-0.330957712181474</v>
      </c>
      <c r="J345" s="51" t="n">
        <v>0.410373563216934</v>
      </c>
      <c r="K345" s="51" t="n">
        <v>0.192333078669149</v>
      </c>
      <c r="L345" s="19" t="n">
        <f aca="false">E$8 + E$9 * _xlfn.T.INV(_xlfn.NORM.DIST(I345, 0, 1, 1),  E$10)</f>
        <v>-0.00328971905677701</v>
      </c>
      <c r="M345" s="19" t="n">
        <f aca="false">F$8 + F$9 * _xlfn.T.INV(_xlfn.NORM.DIST(J345, 0, 1, 1),  F$10)</f>
        <v>0.00653732552571636</v>
      </c>
      <c r="N345" s="19" t="n">
        <f aca="false">G$8 + G$9 * _xlfn.T.INV(_xlfn.NORM.DIST(K345, 0, 1, 1),  G$10)</f>
        <v>4.12585985860509E-006</v>
      </c>
      <c r="O345" s="52" t="n">
        <f aca="false">$B$3 * (1 + L345)</f>
        <v>4685.435359686</v>
      </c>
      <c r="P345" s="53" t="n">
        <f aca="false">$B$6+M345</f>
        <v>0.215537325525716</v>
      </c>
      <c r="Q345" s="53" t="n">
        <f aca="false">$B$5+N345</f>
        <v>0.00160412585985861</v>
      </c>
      <c r="R345" s="10" t="n">
        <f aca="false">(LN(O345/$B$4) + ((Q345 - $B$8) + 0.5*P345^2)*$B$7) / (P345 * SQRT($B$7))</f>
        <v>0.0233178333861471</v>
      </c>
      <c r="S345" s="10" t="n">
        <f aca="false">R345 - P345*SQRT($B$7)</f>
        <v>-0.0844508293767111</v>
      </c>
      <c r="T345" s="36" t="n">
        <f aca="false">($B$3*EXP(-$B$8*$B$7)*_xlfn.NORM.DIST(R345, 0, 1, 1) - $B$4*EXP(-Q345*$B$7)*_xlfn.NORM.DIST(S345, 0, 1, 1)) * $B$2</f>
        <v>20191.8274467116</v>
      </c>
      <c r="U345" s="37" t="n">
        <f aca="false">$B$17*O345+$B$18</f>
        <v>805.452985765121</v>
      </c>
      <c r="V345" s="37" t="n">
        <f aca="false">T345-$B$13</f>
        <v>602.938846279722</v>
      </c>
      <c r="W345" s="37" t="n">
        <f aca="false">U345-$B$19</f>
        <v>805.452985765121</v>
      </c>
      <c r="X345" s="38" t="n">
        <f aca="false">V345+W345</f>
        <v>1408.39183204484</v>
      </c>
    </row>
    <row r="346" customFormat="false" ht="13.8" hidden="false" customHeight="false" outlineLevel="0" collapsed="false">
      <c r="I346" s="51" t="n">
        <f aca="false" t="array" ref="I346:K346">TRANSPOSE(MMULT($E$20:$G$22, TRANSPOSE(Random!L345:N345)))</f>
        <v>-0.266601572131106</v>
      </c>
      <c r="J346" s="51" t="n">
        <v>0.425331296020517</v>
      </c>
      <c r="K346" s="51" t="n">
        <v>0.607572237695096</v>
      </c>
      <c r="L346" s="19" t="n">
        <f aca="false">E$8 + E$9 * _xlfn.T.INV(_xlfn.NORM.DIST(I346, 0, 1, 1),  E$10)</f>
        <v>-0.00245136353366237</v>
      </c>
      <c r="M346" s="19" t="n">
        <f aca="false">F$8 + F$9 * _xlfn.T.INV(_xlfn.NORM.DIST(J346, 0, 1, 1),  F$10)</f>
        <v>0.00677754528364933</v>
      </c>
      <c r="N346" s="19" t="n">
        <f aca="false">G$8 + G$9 * _xlfn.T.INV(_xlfn.NORM.DIST(K346, 0, 1, 1),  G$10)</f>
        <v>9.10454698077985E-005</v>
      </c>
      <c r="O346" s="52" t="n">
        <f aca="false">$B$3 * (1 + L346)</f>
        <v>4689.37638516461</v>
      </c>
      <c r="P346" s="53" t="n">
        <f aca="false">$B$6+M346</f>
        <v>0.215777545283649</v>
      </c>
      <c r="Q346" s="53" t="n">
        <f aca="false">$B$5+N346</f>
        <v>0.0016910454698078</v>
      </c>
      <c r="R346" s="10" t="n">
        <f aca="false">(LN(O346/$B$4) + ((Q346 - $B$8) + 0.5*P346^2)*$B$7) / (P346 * SQRT($B$7))</f>
        <v>0.0314062517446087</v>
      </c>
      <c r="S346" s="10" t="n">
        <f aca="false">R346 - P346*SQRT($B$7)</f>
        <v>-0.0764825208972159</v>
      </c>
      <c r="T346" s="36" t="n">
        <f aca="false">($B$3*EXP(-$B$8*$B$7)*_xlfn.NORM.DIST(R346, 0, 1, 1) - $B$4*EXP(-Q346*$B$7)*_xlfn.NORM.DIST(S346, 0, 1, 1)) * $B$2</f>
        <v>20223.4124739919</v>
      </c>
      <c r="U346" s="37" t="n">
        <f aca="false">$B$17*O346+$B$18</f>
        <v>600.190485359693</v>
      </c>
      <c r="V346" s="37" t="n">
        <f aca="false">T346-$B$13</f>
        <v>634.523873559963</v>
      </c>
      <c r="W346" s="37" t="n">
        <f aca="false">U346-$B$19</f>
        <v>600.190485359693</v>
      </c>
      <c r="X346" s="38" t="n">
        <f aca="false">V346+W346</f>
        <v>1234.71435891966</v>
      </c>
    </row>
    <row r="347" customFormat="false" ht="13.8" hidden="false" customHeight="false" outlineLevel="0" collapsed="false">
      <c r="I347" s="51" t="n">
        <f aca="false" t="array" ref="I347:K347">TRANSPOSE(MMULT($E$20:$G$22, TRANSPOSE(Random!L346:N346)))</f>
        <v>-1.96848153044676</v>
      </c>
      <c r="J347" s="51" t="n">
        <v>2.53479334105666</v>
      </c>
      <c r="K347" s="51" t="n">
        <v>0.681771626718387</v>
      </c>
      <c r="L347" s="19" t="n">
        <f aca="false">E$8 + E$9 * _xlfn.T.INV(_xlfn.NORM.DIST(I347, 0, 1, 1),  E$10)</f>
        <v>-0.0326323645627259</v>
      </c>
      <c r="M347" s="19" t="n">
        <f aca="false">F$8 + F$9 * _xlfn.T.INV(_xlfn.NORM.DIST(J347, 0, 1, 1),  F$10)</f>
        <v>0.0648913832191271</v>
      </c>
      <c r="N347" s="19" t="n">
        <f aca="false">G$8 + G$9 * _xlfn.T.INV(_xlfn.NORM.DIST(K347, 0, 1, 1),  G$10)</f>
        <v>0.000107367565673433</v>
      </c>
      <c r="O347" s="52" t="n">
        <f aca="false">$B$3 * (1 + L347)</f>
        <v>4547.49851742708</v>
      </c>
      <c r="P347" s="53" t="n">
        <f aca="false">$B$6+M347</f>
        <v>0.273891383219127</v>
      </c>
      <c r="Q347" s="53" t="n">
        <f aca="false">$B$5+N347</f>
        <v>0.00170736756567343</v>
      </c>
      <c r="R347" s="10" t="n">
        <f aca="false">(LN(O347/$B$4) + ((Q347 - $B$8) + 0.5*P347^2)*$B$7) / (P347 * SQRT($B$7))</f>
        <v>-0.173592691812177</v>
      </c>
      <c r="S347" s="10" t="n">
        <f aca="false">R347 - P347*SQRT($B$7)</f>
        <v>-0.31053838342174</v>
      </c>
      <c r="T347" s="36" t="n">
        <f aca="false">($B$3*EXP(-$B$8*$B$7)*_xlfn.NORM.DIST(R347, 0, 1, 1) - $B$4*EXP(-Q347*$B$7)*_xlfn.NORM.DIST(S347, 0, 1, 1)) * $B$2</f>
        <v>24927.5321833727</v>
      </c>
      <c r="U347" s="37" t="n">
        <f aca="false">$B$17*O347+$B$18</f>
        <v>7989.69000573986</v>
      </c>
      <c r="V347" s="37" t="n">
        <f aca="false">T347-$B$13</f>
        <v>5338.64358294086</v>
      </c>
      <c r="W347" s="37" t="n">
        <f aca="false">U347-$B$19</f>
        <v>7989.69000573986</v>
      </c>
      <c r="X347" s="38" t="n">
        <f aca="false">V347+W347</f>
        <v>13328.3335886807</v>
      </c>
    </row>
    <row r="348" customFormat="false" ht="13.8" hidden="false" customHeight="false" outlineLevel="0" collapsed="false">
      <c r="I348" s="51" t="n">
        <f aca="false" t="array" ref="I348:K348">TRANSPOSE(MMULT($E$20:$G$22, TRANSPOSE(Random!L347:N347)))</f>
        <v>0.472145802468798</v>
      </c>
      <c r="J348" s="51" t="n">
        <v>0.729526636217504</v>
      </c>
      <c r="K348" s="51" t="n">
        <v>0.248625600473538</v>
      </c>
      <c r="L348" s="19" t="n">
        <f aca="false">E$8 + E$9 * _xlfn.T.INV(_xlfn.NORM.DIST(I348, 0, 1, 1),  E$10)</f>
        <v>0.00710614080008276</v>
      </c>
      <c r="M348" s="19" t="n">
        <f aca="false">F$8 + F$9 * _xlfn.T.INV(_xlfn.NORM.DIST(J348, 0, 1, 1),  F$10)</f>
        <v>0.0118345192207778</v>
      </c>
      <c r="N348" s="19" t="n">
        <f aca="false">G$8 + G$9 * _xlfn.T.INV(_xlfn.NORM.DIST(K348, 0, 1, 1),  G$10)</f>
        <v>1.56053627890787E-005</v>
      </c>
      <c r="O348" s="52" t="n">
        <f aca="false">$B$3 * (1 + L348)</f>
        <v>4734.30525728711</v>
      </c>
      <c r="P348" s="53" t="n">
        <f aca="false">$B$6+M348</f>
        <v>0.220834519220778</v>
      </c>
      <c r="Q348" s="53" t="n">
        <f aca="false">$B$5+N348</f>
        <v>0.00161560536278908</v>
      </c>
      <c r="R348" s="10" t="n">
        <f aca="false">(LN(O348/$B$4) + ((Q348 - $B$8) + 0.5*P348^2)*$B$7) / (P348 * SQRT($B$7))</f>
        <v>0.119373530535807</v>
      </c>
      <c r="S348" s="10" t="n">
        <f aca="false">R348 - P348*SQRT($B$7)</f>
        <v>0.00895627092541812</v>
      </c>
      <c r="T348" s="36" t="n">
        <f aca="false">($B$3*EXP(-$B$8*$B$7)*_xlfn.NORM.DIST(R348, 0, 1, 1) - $B$4*EXP(-Q348*$B$7)*_xlfn.NORM.DIST(S348, 0, 1, 1)) * $B$2</f>
        <v>20655.4075694873</v>
      </c>
      <c r="U348" s="37" t="n">
        <f aca="false">$B$17*O348+$B$18</f>
        <v>-1739.86356461135</v>
      </c>
      <c r="V348" s="37" t="n">
        <f aca="false">T348-$B$13</f>
        <v>1066.51896905537</v>
      </c>
      <c r="W348" s="37" t="n">
        <f aca="false">U348-$B$19</f>
        <v>-1739.86356461135</v>
      </c>
      <c r="X348" s="38" t="n">
        <f aca="false">V348+W348</f>
        <v>-673.344595555987</v>
      </c>
    </row>
    <row r="349" customFormat="false" ht="13.8" hidden="false" customHeight="false" outlineLevel="0" collapsed="false">
      <c r="I349" s="51" t="n">
        <f aca="false" t="array" ref="I349:K349">TRANSPOSE(MMULT($E$20:$G$22, TRANSPOSE(Random!L348:N348)))</f>
        <v>0.305198413030378</v>
      </c>
      <c r="J349" s="51" t="n">
        <v>0.338183213742914</v>
      </c>
      <c r="K349" s="51" t="n">
        <v>-0.338241623783308</v>
      </c>
      <c r="L349" s="19" t="n">
        <f aca="false">E$8 + E$9 * _xlfn.T.INV(_xlfn.NORM.DIST(I349, 0, 1, 1),  E$10)</f>
        <v>0.00490242175629255</v>
      </c>
      <c r="M349" s="19" t="n">
        <f aca="false">F$8 + F$9 * _xlfn.T.INV(_xlfn.NORM.DIST(J349, 0, 1, 1),  F$10)</f>
        <v>0.00538609106748788</v>
      </c>
      <c r="N349" s="19" t="n">
        <f aca="false">G$8 + G$9 * _xlfn.T.INV(_xlfn.NORM.DIST(K349, 0, 1, 1),  G$10)</f>
        <v>-0.000103624412230509</v>
      </c>
      <c r="O349" s="52" t="n">
        <f aca="false">$B$3 * (1 + L349)</f>
        <v>4723.94579443415</v>
      </c>
      <c r="P349" s="53" t="n">
        <f aca="false">$B$6+M349</f>
        <v>0.214386091067488</v>
      </c>
      <c r="Q349" s="53" t="n">
        <f aca="false">$B$5+N349</f>
        <v>0.00149637558776949</v>
      </c>
      <c r="R349" s="10" t="n">
        <f aca="false">(LN(O349/$B$4) + ((Q349 - $B$8) + 0.5*P349^2)*$B$7) / (P349 * SQRT($B$7))</f>
        <v>0.0989776189951014</v>
      </c>
      <c r="S349" s="10" t="n">
        <f aca="false">R349 - P349*SQRT($B$7)</f>
        <v>-0.0082154265386425</v>
      </c>
      <c r="T349" s="36" t="n">
        <f aca="false">($B$3*EXP(-$B$8*$B$7)*_xlfn.NORM.DIST(R349, 0, 1, 1) - $B$4*EXP(-Q349*$B$7)*_xlfn.NORM.DIST(S349, 0, 1, 1)) * $B$2</f>
        <v>20066.5229570027</v>
      </c>
      <c r="U349" s="37" t="n">
        <f aca="false">$B$17*O349+$B$18</f>
        <v>-1200.30621853593</v>
      </c>
      <c r="V349" s="37" t="n">
        <f aca="false">T349-$B$13</f>
        <v>477.634356570798</v>
      </c>
      <c r="W349" s="37" t="n">
        <f aca="false">U349-$B$19</f>
        <v>-1200.30621853593</v>
      </c>
      <c r="X349" s="38" t="n">
        <f aca="false">V349+W349</f>
        <v>-722.671861965133</v>
      </c>
    </row>
    <row r="350" customFormat="false" ht="13.8" hidden="false" customHeight="false" outlineLevel="0" collapsed="false">
      <c r="I350" s="51" t="n">
        <f aca="false" t="array" ref="I350:K350">TRANSPOSE(MMULT($E$20:$G$22, TRANSPOSE(Random!L349:N349)))</f>
        <v>0.0516480878068623</v>
      </c>
      <c r="J350" s="51" t="n">
        <v>0.214872981517351</v>
      </c>
      <c r="K350" s="51" t="n">
        <v>-0.57468537115184</v>
      </c>
      <c r="L350" s="19" t="n">
        <f aca="false">E$8 + E$9 * _xlfn.T.INV(_xlfn.NORM.DIST(I350, 0, 1, 1),  E$10)</f>
        <v>0.00163509123984941</v>
      </c>
      <c r="M350" s="19" t="n">
        <f aca="false">F$8 + F$9 * _xlfn.T.INV(_xlfn.NORM.DIST(J350, 0, 1, 1),  F$10)</f>
        <v>0.00344500550235583</v>
      </c>
      <c r="N350" s="19" t="n">
        <f aca="false">G$8 + G$9 * _xlfn.T.INV(_xlfn.NORM.DIST(K350, 0, 1, 1),  G$10)</f>
        <v>-0.000153509528375893</v>
      </c>
      <c r="O350" s="52" t="n">
        <f aca="false">$B$3 * (1 + L350)</f>
        <v>4708.58640040941</v>
      </c>
      <c r="P350" s="53" t="n">
        <f aca="false">$B$6+M350</f>
        <v>0.212445005502356</v>
      </c>
      <c r="Q350" s="53" t="n">
        <f aca="false">$B$5+N350</f>
        <v>0.00144649047162411</v>
      </c>
      <c r="R350" s="10" t="n">
        <f aca="false">(LN(O350/$B$4) + ((Q350 - $B$8) + 0.5*P350^2)*$B$7) / (P350 * SQRT($B$7))</f>
        <v>0.0681304658557659</v>
      </c>
      <c r="S350" s="10" t="n">
        <f aca="false">R350 - P350*SQRT($B$7)</f>
        <v>-0.038092036895412</v>
      </c>
      <c r="T350" s="36" t="n">
        <f aca="false">($B$3*EXP(-$B$8*$B$7)*_xlfn.NORM.DIST(R350, 0, 1, 1) - $B$4*EXP(-Q350*$B$7)*_xlfn.NORM.DIST(S350, 0, 1, 1)) * $B$2</f>
        <v>19900.4866728767</v>
      </c>
      <c r="U350" s="37" t="n">
        <f aca="false">$B$17*O350+$B$18</f>
        <v>-400.334830544918</v>
      </c>
      <c r="V350" s="37" t="n">
        <f aca="false">T350-$B$13</f>
        <v>311.598072444802</v>
      </c>
      <c r="W350" s="37" t="n">
        <f aca="false">U350-$B$19</f>
        <v>-400.334830544918</v>
      </c>
      <c r="X350" s="38" t="n">
        <f aca="false">V350+W350</f>
        <v>-88.7367581001163</v>
      </c>
    </row>
    <row r="351" customFormat="false" ht="13.8" hidden="false" customHeight="false" outlineLevel="0" collapsed="false">
      <c r="I351" s="51" t="n">
        <f aca="false" t="array" ref="I351:K351">TRANSPOSE(MMULT($E$20:$G$22, TRANSPOSE(Random!L350:N350)))</f>
        <v>-0.659402943176425</v>
      </c>
      <c r="J351" s="51" t="n">
        <v>0.280628608635018</v>
      </c>
      <c r="K351" s="51" t="n">
        <v>-0.534290154592079</v>
      </c>
      <c r="L351" s="19" t="n">
        <f aca="false">E$8 + E$9 * _xlfn.T.INV(_xlfn.NORM.DIST(I351, 0, 1, 1),  E$10)</f>
        <v>-0.00771701256766348</v>
      </c>
      <c r="M351" s="19" t="n">
        <f aca="false">F$8 + F$9 * _xlfn.T.INV(_xlfn.NORM.DIST(J351, 0, 1, 1),  F$10)</f>
        <v>0.0044766685662935</v>
      </c>
      <c r="N351" s="19" t="n">
        <f aca="false">G$8 + G$9 * _xlfn.T.INV(_xlfn.NORM.DIST(K351, 0, 1, 1),  G$10)</f>
        <v>-0.000144819718091843</v>
      </c>
      <c r="O351" s="52" t="n">
        <f aca="false">$B$3 * (1 + L351)</f>
        <v>4664.62309562067</v>
      </c>
      <c r="P351" s="53" t="n">
        <f aca="false">$B$6+M351</f>
        <v>0.213476668566293</v>
      </c>
      <c r="Q351" s="53" t="n">
        <f aca="false">$B$5+N351</f>
        <v>0.00145518028190816</v>
      </c>
      <c r="R351" s="10" t="n">
        <f aca="false">(LN(O351/$B$4) + ((Q351 - $B$8) + 0.5*P351^2)*$B$7) / (P351 * SQRT($B$7))</f>
        <v>-0.0195488502852699</v>
      </c>
      <c r="S351" s="10" t="n">
        <f aca="false">R351 - P351*SQRT($B$7)</f>
        <v>-0.126287184568417</v>
      </c>
      <c r="T351" s="36" t="n">
        <f aca="false">($B$3*EXP(-$B$8*$B$7)*_xlfn.NORM.DIST(R351, 0, 1, 1) - $B$4*EXP(-Q351*$B$7)*_xlfn.NORM.DIST(S351, 0, 1, 1)) * $B$2</f>
        <v>19947.352526474</v>
      </c>
      <c r="U351" s="37" t="n">
        <f aca="false">$B$17*O351+$B$18</f>
        <v>1889.42906872448</v>
      </c>
      <c r="V351" s="37" t="n">
        <f aca="false">T351-$B$13</f>
        <v>358.463926042125</v>
      </c>
      <c r="W351" s="37" t="n">
        <f aca="false">U351-$B$19</f>
        <v>1889.42906872448</v>
      </c>
      <c r="X351" s="38" t="n">
        <f aca="false">V351+W351</f>
        <v>2247.8929947666</v>
      </c>
    </row>
    <row r="352" customFormat="false" ht="13.8" hidden="false" customHeight="false" outlineLevel="0" collapsed="false">
      <c r="I352" s="51" t="n">
        <f aca="false" t="array" ref="I352:K352">TRANSPOSE(MMULT($E$20:$G$22, TRANSPOSE(Random!L351:N351)))</f>
        <v>0.285832591886768</v>
      </c>
      <c r="J352" s="51" t="n">
        <v>0.364456653553389</v>
      </c>
      <c r="K352" s="51" t="n">
        <v>0.060408166765844</v>
      </c>
      <c r="L352" s="19" t="n">
        <f aca="false">E$8 + E$9 * _xlfn.T.INV(_xlfn.NORM.DIST(I352, 0, 1, 1),  E$10)</f>
        <v>0.00465026496924729</v>
      </c>
      <c r="M352" s="19" t="n">
        <f aca="false">F$8 + F$9 * _xlfn.T.INV(_xlfn.NORM.DIST(J352, 0, 1, 1),  F$10)</f>
        <v>0.00580360421533058</v>
      </c>
      <c r="N352" s="19" t="n">
        <f aca="false">G$8 + G$9 * _xlfn.T.INV(_xlfn.NORM.DIST(K352, 0, 1, 1),  G$10)</f>
        <v>-2.26022941963559E-005</v>
      </c>
      <c r="O352" s="52" t="n">
        <f aca="false">$B$3 * (1 + L352)</f>
        <v>4722.76043059393</v>
      </c>
      <c r="P352" s="53" t="n">
        <f aca="false">$B$6+M352</f>
        <v>0.214803604215331</v>
      </c>
      <c r="Q352" s="53" t="n">
        <f aca="false">$B$5+N352</f>
        <v>0.00157739770580364</v>
      </c>
      <c r="R352" s="10" t="n">
        <f aca="false">(LN(O352/$B$4) + ((Q352 - $B$8) + 0.5*P352^2)*$B$7) / (P352 * SQRT($B$7))</f>
        <v>0.0968457573481326</v>
      </c>
      <c r="S352" s="10" t="n">
        <f aca="false">R352 - P352*SQRT($B$7)</f>
        <v>-0.0105560447595327</v>
      </c>
      <c r="T352" s="36" t="n">
        <f aca="false">($B$3*EXP(-$B$8*$B$7)*_xlfn.NORM.DIST(R352, 0, 1, 1) - $B$4*EXP(-Q352*$B$7)*_xlfn.NORM.DIST(S352, 0, 1, 1)) * $B$2</f>
        <v>20112.2976859148</v>
      </c>
      <c r="U352" s="37" t="n">
        <f aca="false">$B$17*O352+$B$18</f>
        <v>-1138.56829091927</v>
      </c>
      <c r="V352" s="37" t="n">
        <f aca="false">T352-$B$13</f>
        <v>523.409085482897</v>
      </c>
      <c r="W352" s="37" t="n">
        <f aca="false">U352-$B$19</f>
        <v>-1138.56829091927</v>
      </c>
      <c r="X352" s="38" t="n">
        <f aca="false">V352+W352</f>
        <v>-615.159205436372</v>
      </c>
    </row>
    <row r="353" customFormat="false" ht="13.8" hidden="false" customHeight="false" outlineLevel="0" collapsed="false">
      <c r="I353" s="51" t="n">
        <f aca="false" t="array" ref="I353:K353">TRANSPOSE(MMULT($E$20:$G$22, TRANSPOSE(Random!L352:N352)))</f>
        <v>0.797733434444204</v>
      </c>
      <c r="J353" s="51" t="n">
        <v>-0.111315696455728</v>
      </c>
      <c r="K353" s="51" t="n">
        <v>-1.06346186127475</v>
      </c>
      <c r="L353" s="19" t="n">
        <f aca="false">E$8 + E$9 * _xlfn.T.INV(_xlfn.NORM.DIST(I353, 0, 1, 1),  E$10)</f>
        <v>0.0116402581298002</v>
      </c>
      <c r="M353" s="19" t="n">
        <f aca="false">F$8 + F$9 * _xlfn.T.INV(_xlfn.NORM.DIST(J353, 0, 1, 1),  F$10)</f>
        <v>-0.00161974454033558</v>
      </c>
      <c r="N353" s="19" t="n">
        <f aca="false">G$8 + G$9 * _xlfn.T.INV(_xlfn.NORM.DIST(K353, 0, 1, 1),  G$10)</f>
        <v>-0.000267365586531263</v>
      </c>
      <c r="O353" s="52" t="n">
        <f aca="false">$B$3 * (1 + L353)</f>
        <v>4755.61968944238</v>
      </c>
      <c r="P353" s="53" t="n">
        <f aca="false">$B$6+M353</f>
        <v>0.207380255459664</v>
      </c>
      <c r="Q353" s="53" t="n">
        <f aca="false">$B$5+N353</f>
        <v>0.00133263441346874</v>
      </c>
      <c r="R353" s="10" t="n">
        <f aca="false">(LN(O353/$B$4) + ((Q353 - $B$8) + 0.5*P353^2)*$B$7) / (P353 * SQRT($B$7))</f>
        <v>0.162812138239354</v>
      </c>
      <c r="S353" s="10" t="n">
        <f aca="false">R353 - P353*SQRT($B$7)</f>
        <v>0.0591220105095222</v>
      </c>
      <c r="T353" s="36" t="n">
        <f aca="false">($B$3*EXP(-$B$8*$B$7)*_xlfn.NORM.DIST(R353, 0, 1, 1) - $B$4*EXP(-Q353*$B$7)*_xlfn.NORM.DIST(S353, 0, 1, 1)) * $B$2</f>
        <v>19301.5620152773</v>
      </c>
      <c r="U353" s="37" t="n">
        <f aca="false">$B$17*O353+$B$18</f>
        <v>-2849.99433201135</v>
      </c>
      <c r="V353" s="37" t="n">
        <f aca="false">T353-$B$13</f>
        <v>-287.326585154595</v>
      </c>
      <c r="W353" s="37" t="n">
        <f aca="false">U353-$B$19</f>
        <v>-2849.99433201135</v>
      </c>
      <c r="X353" s="38" t="n">
        <f aca="false">V353+W353</f>
        <v>-3137.32091716595</v>
      </c>
    </row>
    <row r="354" customFormat="false" ht="13.8" hidden="false" customHeight="false" outlineLevel="0" collapsed="false">
      <c r="I354" s="51" t="n">
        <f aca="false" t="array" ref="I354:K354">TRANSPOSE(MMULT($E$20:$G$22, TRANSPOSE(Random!L353:N353)))</f>
        <v>0.0536515925518131</v>
      </c>
      <c r="J354" s="51" t="n">
        <v>-0.573166888958733</v>
      </c>
      <c r="K354" s="51" t="n">
        <v>0.719650475964325</v>
      </c>
      <c r="L354" s="19" t="n">
        <f aca="false">E$8 + E$9 * _xlfn.T.INV(_xlfn.NORM.DIST(I354, 0, 1, 1),  E$10)</f>
        <v>0.00166072516686616</v>
      </c>
      <c r="M354" s="19" t="n">
        <f aca="false">F$8 + F$9 * _xlfn.T.INV(_xlfn.NORM.DIST(J354, 0, 1, 1),  F$10)</f>
        <v>-0.00897761220029886</v>
      </c>
      <c r="N354" s="19" t="n">
        <f aca="false">G$8 + G$9 * _xlfn.T.INV(_xlfn.NORM.DIST(K354, 0, 1, 1),  G$10)</f>
        <v>0.000115829308548343</v>
      </c>
      <c r="O354" s="52" t="n">
        <f aca="false">$B$3 * (1 + L354)</f>
        <v>4708.70690293692</v>
      </c>
      <c r="P354" s="53" t="n">
        <f aca="false">$B$6+M354</f>
        <v>0.200022387799701</v>
      </c>
      <c r="Q354" s="53" t="n">
        <f aca="false">$B$5+N354</f>
        <v>0.00171582930854834</v>
      </c>
      <c r="R354" s="10" t="n">
        <f aca="false">(LN(O354/$B$4) + ((Q354 - $B$8) + 0.5*P354^2)*$B$7) / (P354 * SQRT($B$7))</f>
        <v>0.066886757438013</v>
      </c>
      <c r="S354" s="10" t="n">
        <f aca="false">R354 - P354*SQRT($B$7)</f>
        <v>-0.0331244364618376</v>
      </c>
      <c r="T354" s="36" t="n">
        <f aca="false">($B$3*EXP(-$B$8*$B$7)*_xlfn.NORM.DIST(R354, 0, 1, 1) - $B$4*EXP(-Q354*$B$7)*_xlfn.NORM.DIST(S354, 0, 1, 1)) * $B$2</f>
        <v>18752.1205165669</v>
      </c>
      <c r="U354" s="37" t="n">
        <f aca="false">$B$17*O354+$B$18</f>
        <v>-406.611026990897</v>
      </c>
      <c r="V354" s="37" t="n">
        <f aca="false">T354-$B$13</f>
        <v>-836.768083865034</v>
      </c>
      <c r="W354" s="37" t="n">
        <f aca="false">U354-$B$19</f>
        <v>-406.611026990897</v>
      </c>
      <c r="X354" s="38" t="n">
        <f aca="false">V354+W354</f>
        <v>-1243.37911085593</v>
      </c>
    </row>
    <row r="355" customFormat="false" ht="13.8" hidden="false" customHeight="false" outlineLevel="0" collapsed="false">
      <c r="I355" s="51" t="n">
        <f aca="false" t="array" ref="I355:K355">TRANSPOSE(MMULT($E$20:$G$22, TRANSPOSE(Random!L354:N354)))</f>
        <v>-1.20727905363065</v>
      </c>
      <c r="J355" s="51" t="n">
        <v>1.10454472203749</v>
      </c>
      <c r="K355" s="51" t="n">
        <v>-1.00243394631227</v>
      </c>
      <c r="L355" s="19" t="n">
        <f aca="false">E$8 + E$9 * _xlfn.T.INV(_xlfn.NORM.DIST(I355, 0, 1, 1),  E$10)</f>
        <v>-0.0161517577516041</v>
      </c>
      <c r="M355" s="19" t="n">
        <f aca="false">F$8 + F$9 * _xlfn.T.INV(_xlfn.NORM.DIST(J355, 0, 1, 1),  F$10)</f>
        <v>0.0187606150511482</v>
      </c>
      <c r="N355" s="19" t="n">
        <f aca="false">G$8 + G$9 * _xlfn.T.INV(_xlfn.NORM.DIST(K355, 0, 1, 1),  G$10)</f>
        <v>-0.000252033310737225</v>
      </c>
      <c r="O355" s="52" t="n">
        <f aca="false">$B$3 * (1 + L355)</f>
        <v>4624.97220198548</v>
      </c>
      <c r="P355" s="53" t="n">
        <f aca="false">$B$6+M355</f>
        <v>0.227760615051148</v>
      </c>
      <c r="Q355" s="53" t="n">
        <f aca="false">$B$5+N355</f>
        <v>0.00134796668926277</v>
      </c>
      <c r="R355" s="10" t="n">
        <f aca="false">(LN(O355/$B$4) + ((Q355 - $B$8) + 0.5*P355^2)*$B$7) / (P355 * SQRT($B$7))</f>
        <v>-0.0866020254254053</v>
      </c>
      <c r="S355" s="10" t="n">
        <f aca="false">R355 - P355*SQRT($B$7)</f>
        <v>-0.200482332950979</v>
      </c>
      <c r="T355" s="36" t="n">
        <f aca="false">($B$3*EXP(-$B$8*$B$7)*_xlfn.NORM.DIST(R355, 0, 1, 1) - $B$4*EXP(-Q355*$B$7)*_xlfn.NORM.DIST(S355, 0, 1, 1)) * $B$2</f>
        <v>21114.4411404565</v>
      </c>
      <c r="U355" s="37" t="n">
        <f aca="false">$B$17*O355+$B$18</f>
        <v>3954.58739237441</v>
      </c>
      <c r="V355" s="37" t="n">
        <f aca="false">T355-$B$13</f>
        <v>1525.55254002457</v>
      </c>
      <c r="W355" s="37" t="n">
        <f aca="false">U355-$B$19</f>
        <v>3954.58739237441</v>
      </c>
      <c r="X355" s="38" t="n">
        <f aca="false">V355+W355</f>
        <v>5480.13993239898</v>
      </c>
    </row>
    <row r="356" customFormat="false" ht="13.8" hidden="false" customHeight="false" outlineLevel="0" collapsed="false">
      <c r="I356" s="51" t="n">
        <f aca="false" t="array" ref="I356:K356">TRANSPOSE(MMULT($E$20:$G$22, TRANSPOSE(Random!L355:N355)))</f>
        <v>1.88081197966203</v>
      </c>
      <c r="J356" s="51" t="n">
        <v>-0.592838537097355</v>
      </c>
      <c r="K356" s="51" t="n">
        <v>-0.289961772943235</v>
      </c>
      <c r="L356" s="19" t="n">
        <f aca="false">E$8 + E$9 * _xlfn.T.INV(_xlfn.NORM.DIST(I356, 0, 1, 1),  E$10)</f>
        <v>0.0322355841645375</v>
      </c>
      <c r="M356" s="19" t="n">
        <f aca="false">F$8 + F$9 * _xlfn.T.INV(_xlfn.NORM.DIST(J356, 0, 1, 1),  F$10)</f>
        <v>-0.00930449048541204</v>
      </c>
      <c r="N356" s="19" t="n">
        <f aca="false">G$8 + G$9 * _xlfn.T.INV(_xlfn.NORM.DIST(K356, 0, 1, 1),  G$10)</f>
        <v>-9.36765000059858E-005</v>
      </c>
      <c r="O356" s="52" t="n">
        <f aca="false">$B$3 * (1 + L356)</f>
        <v>4852.43625759907</v>
      </c>
      <c r="P356" s="53" t="n">
        <f aca="false">$B$6+M356</f>
        <v>0.199695509514588</v>
      </c>
      <c r="Q356" s="53" t="n">
        <f aca="false">$B$5+N356</f>
        <v>0.00150632349999401</v>
      </c>
      <c r="R356" s="10" t="n">
        <f aca="false">(LN(O356/$B$4) + ((Q356 - $B$8) + 0.5*P356^2)*$B$7) / (P356 * SQRT($B$7))</f>
        <v>0.367442295182808</v>
      </c>
      <c r="S356" s="10" t="n">
        <f aca="false">R356 - P356*SQRT($B$7)</f>
        <v>0.267594540425514</v>
      </c>
      <c r="T356" s="36" t="n">
        <f aca="false">($B$3*EXP(-$B$8*$B$7)*_xlfn.NORM.DIST(R356, 0, 1, 1) - $B$4*EXP(-Q356*$B$7)*_xlfn.NORM.DIST(S356, 0, 1, 1)) * $B$2</f>
        <v>17791.4834494284</v>
      </c>
      <c r="U356" s="37" t="n">
        <f aca="false">$B$17*O356+$B$18</f>
        <v>-7892.54251353818</v>
      </c>
      <c r="V356" s="37" t="n">
        <f aca="false">T356-$B$13</f>
        <v>-1797.40515100352</v>
      </c>
      <c r="W356" s="37" t="n">
        <f aca="false">U356-$B$19</f>
        <v>-7892.54251353818</v>
      </c>
      <c r="X356" s="38" t="n">
        <f aca="false">V356+W356</f>
        <v>-9689.9476645417</v>
      </c>
    </row>
    <row r="357" customFormat="false" ht="13.8" hidden="false" customHeight="false" outlineLevel="0" collapsed="false">
      <c r="I357" s="51" t="n">
        <f aca="false" t="array" ref="I357:K357">TRANSPOSE(MMULT($E$20:$G$22, TRANSPOSE(Random!L356:N356)))</f>
        <v>-1.3070690258093</v>
      </c>
      <c r="J357" s="51" t="n">
        <v>0.958550275297951</v>
      </c>
      <c r="K357" s="51" t="n">
        <v>-0.915687036919992</v>
      </c>
      <c r="L357" s="19" t="n">
        <f aca="false">E$8 + E$9 * _xlfn.T.INV(_xlfn.NORM.DIST(I357, 0, 1, 1),  E$10)</f>
        <v>-0.0179131866229781</v>
      </c>
      <c r="M357" s="19" t="n">
        <f aca="false">F$8 + F$9 * _xlfn.T.INV(_xlfn.NORM.DIST(J357, 0, 1, 1),  F$10)</f>
        <v>0.0159466820053939</v>
      </c>
      <c r="N357" s="19" t="n">
        <f aca="false">G$8 + G$9 * _xlfn.T.INV(_xlfn.NORM.DIST(K357, 0, 1, 1),  G$10)</f>
        <v>-0.000230878976181637</v>
      </c>
      <c r="O357" s="52" t="n">
        <f aca="false">$B$3 * (1 + L357)</f>
        <v>4616.69190100404</v>
      </c>
      <c r="P357" s="53" t="n">
        <f aca="false">$B$6+M357</f>
        <v>0.224946682005394</v>
      </c>
      <c r="Q357" s="53" t="n">
        <f aca="false">$B$5+N357</f>
        <v>0.00136912102381836</v>
      </c>
      <c r="R357" s="10" t="n">
        <f aca="false">(LN(O357/$B$4) + ((Q357 - $B$8) + 0.5*P357^2)*$B$7) / (P357 * SQRT($B$7))</f>
        <v>-0.104986330937055</v>
      </c>
      <c r="S357" s="10" t="n">
        <f aca="false">R357 - P357*SQRT($B$7)</f>
        <v>-0.217459671939752</v>
      </c>
      <c r="T357" s="36" t="n">
        <f aca="false">($B$3*EXP(-$B$8*$B$7)*_xlfn.NORM.DIST(R357, 0, 1, 1) - $B$4*EXP(-Q357*$B$7)*_xlfn.NORM.DIST(S357, 0, 1, 1)) * $B$2</f>
        <v>20798.8354979236</v>
      </c>
      <c r="U357" s="37" t="n">
        <f aca="false">$B$17*O357+$B$18</f>
        <v>4385.85465841601</v>
      </c>
      <c r="V357" s="37" t="n">
        <f aca="false">T357-$B$13</f>
        <v>1209.94689749173</v>
      </c>
      <c r="W357" s="37" t="n">
        <f aca="false">U357-$B$19</f>
        <v>4385.85465841601</v>
      </c>
      <c r="X357" s="38" t="n">
        <f aca="false">V357+W357</f>
        <v>5595.80155590773</v>
      </c>
    </row>
    <row r="358" customFormat="false" ht="13.8" hidden="false" customHeight="false" outlineLevel="0" collapsed="false">
      <c r="I358" s="51" t="n">
        <f aca="false" t="array" ref="I358:K358">TRANSPOSE(MMULT($E$20:$G$22, TRANSPOSE(Random!L357:N357)))</f>
        <v>0.063788334529901</v>
      </c>
      <c r="J358" s="51" t="n">
        <v>-0.990349184417176</v>
      </c>
      <c r="K358" s="51" t="n">
        <v>1.11358975266247</v>
      </c>
      <c r="L358" s="19" t="n">
        <f aca="false">E$8 + E$9 * _xlfn.T.INV(_xlfn.NORM.DIST(I358, 0, 1, 1),  E$10)</f>
        <v>0.0017904385469858</v>
      </c>
      <c r="M358" s="19" t="n">
        <f aca="false">F$8 + F$9 * _xlfn.T.INV(_xlfn.NORM.DIST(J358, 0, 1, 1),  F$10)</f>
        <v>-0.0163332231419046</v>
      </c>
      <c r="N358" s="19" t="n">
        <f aca="false">G$8 + G$9 * _xlfn.T.INV(_xlfn.NORM.DIST(K358, 0, 1, 1),  G$10)</f>
        <v>0.000210663071027539</v>
      </c>
      <c r="O358" s="52" t="n">
        <f aca="false">$B$3 * (1 + L358)</f>
        <v>4709.31667256553</v>
      </c>
      <c r="P358" s="53" t="n">
        <f aca="false">$B$6+M358</f>
        <v>0.192666776858095</v>
      </c>
      <c r="Q358" s="53" t="n">
        <f aca="false">$B$5+N358</f>
        <v>0.00181066307102754</v>
      </c>
      <c r="R358" s="10" t="n">
        <f aca="false">(LN(O358/$B$4) + ((Q358 - $B$8) + 0.5*P358^2)*$B$7) / (P358 * SQRT($B$7))</f>
        <v>0.0672826354296879</v>
      </c>
      <c r="S358" s="10" t="n">
        <f aca="false">R358 - P358*SQRT($B$7)</f>
        <v>-0.0290507529993597</v>
      </c>
      <c r="T358" s="36" t="n">
        <f aca="false">($B$3*EXP(-$B$8*$B$7)*_xlfn.NORM.DIST(R358, 0, 1, 1) - $B$4*EXP(-Q358*$B$7)*_xlfn.NORM.DIST(S358, 0, 1, 1)) * $B$2</f>
        <v>18068.0574027221</v>
      </c>
      <c r="U358" s="37" t="n">
        <f aca="false">$B$17*O358+$B$18</f>
        <v>-438.36997889771</v>
      </c>
      <c r="V358" s="37" t="n">
        <f aca="false">T358-$B$13</f>
        <v>-1520.83119770978</v>
      </c>
      <c r="W358" s="37" t="n">
        <f aca="false">U358-$B$19</f>
        <v>-438.36997889771</v>
      </c>
      <c r="X358" s="38" t="n">
        <f aca="false">V358+W358</f>
        <v>-1959.20117660749</v>
      </c>
    </row>
    <row r="359" customFormat="false" ht="13.8" hidden="false" customHeight="false" outlineLevel="0" collapsed="false">
      <c r="I359" s="51" t="n">
        <f aca="false" t="array" ref="I359:K359">TRANSPOSE(MMULT($E$20:$G$22, TRANSPOSE(Random!L358:N358)))</f>
        <v>0.690415173594423</v>
      </c>
      <c r="J359" s="51" t="n">
        <v>-1.02035848535597</v>
      </c>
      <c r="K359" s="51" t="n">
        <v>-0.962916625805077</v>
      </c>
      <c r="L359" s="19" t="n">
        <f aca="false">E$8 + E$9 * _xlfn.T.INV(_xlfn.NORM.DIST(I359, 0, 1, 1),  E$10)</f>
        <v>0.0101017266974177</v>
      </c>
      <c r="M359" s="19" t="n">
        <f aca="false">F$8 + F$9 * _xlfn.T.INV(_xlfn.NORM.DIST(J359, 0, 1, 1),  F$10)</f>
        <v>-0.01690513526463</v>
      </c>
      <c r="N359" s="19" t="n">
        <f aca="false">G$8 + G$9 * _xlfn.T.INV(_xlfn.NORM.DIST(K359, 0, 1, 1),  G$10)</f>
        <v>-0.000242307647114064</v>
      </c>
      <c r="O359" s="52" t="n">
        <f aca="false">$B$3 * (1 + L359)</f>
        <v>4748.38720703189</v>
      </c>
      <c r="P359" s="53" t="n">
        <f aca="false">$B$6+M359</f>
        <v>0.19209486473537</v>
      </c>
      <c r="Q359" s="53" t="n">
        <f aca="false">$B$5+N359</f>
        <v>0.00135769235288594</v>
      </c>
      <c r="R359" s="10" t="n">
        <f aca="false">(LN(O359/$B$4) + ((Q359 - $B$8) + 0.5*P359^2)*$B$7) / (P359 * SQRT($B$7))</f>
        <v>0.152039702094528</v>
      </c>
      <c r="S359" s="10" t="n">
        <f aca="false">R359 - P359*SQRT($B$7)</f>
        <v>0.0559922697268433</v>
      </c>
      <c r="T359" s="36" t="n">
        <f aca="false">($B$3*EXP(-$B$8*$B$7)*_xlfn.NORM.DIST(R359, 0, 1, 1) - $B$4*EXP(-Q359*$B$7)*_xlfn.NORM.DIST(S359, 0, 1, 1)) * $B$2</f>
        <v>17893.7548518432</v>
      </c>
      <c r="U359" s="37" t="n">
        <f aca="false">$B$17*O359+$B$18</f>
        <v>-2473.30115106842</v>
      </c>
      <c r="V359" s="37" t="n">
        <f aca="false">T359-$B$13</f>
        <v>-1695.13374858866</v>
      </c>
      <c r="W359" s="37" t="n">
        <f aca="false">U359-$B$19</f>
        <v>-2473.30115106842</v>
      </c>
      <c r="X359" s="38" t="n">
        <f aca="false">V359+W359</f>
        <v>-4168.43489965708</v>
      </c>
    </row>
    <row r="360" customFormat="false" ht="13.8" hidden="false" customHeight="false" outlineLevel="0" collapsed="false">
      <c r="I360" s="51" t="n">
        <f aca="false" t="array" ref="I360:K360">TRANSPOSE(MMULT($E$20:$G$22, TRANSPOSE(Random!L359:N359)))</f>
        <v>0.115403985756629</v>
      </c>
      <c r="J360" s="51" t="n">
        <v>0.915298791030436</v>
      </c>
      <c r="K360" s="51" t="n">
        <v>1.48701444486898</v>
      </c>
      <c r="L360" s="19" t="n">
        <f aca="false">E$8 + E$9 * _xlfn.T.INV(_xlfn.NORM.DIST(I360, 0, 1, 1),  E$10)</f>
        <v>0.00245158765141312</v>
      </c>
      <c r="M360" s="19" t="n">
        <f aca="false">F$8 + F$9 * _xlfn.T.INV(_xlfn.NORM.DIST(J360, 0, 1, 1),  F$10)</f>
        <v>0.0151443388073614</v>
      </c>
      <c r="N360" s="19" t="n">
        <f aca="false">G$8 + G$9 * _xlfn.T.INV(_xlfn.NORM.DIST(K360, 0, 1, 1),  G$10)</f>
        <v>0.000317413163849635</v>
      </c>
      <c r="O360" s="52" t="n">
        <f aca="false">$B$3 * (1 + L360)</f>
        <v>4712.42466839053</v>
      </c>
      <c r="P360" s="53" t="n">
        <f aca="false">$B$6+M360</f>
        <v>0.224144338807361</v>
      </c>
      <c r="Q360" s="53" t="n">
        <f aca="false">$B$5+N360</f>
        <v>0.00191741316384964</v>
      </c>
      <c r="R360" s="10" t="n">
        <f aca="false">(LN(O360/$B$4) + ((Q360 - $B$8) + 0.5*P360^2)*$B$7) / (P360 * SQRT($B$7))</f>
        <v>0.0785924492068245</v>
      </c>
      <c r="S360" s="10" t="n">
        <f aca="false">R360 - P360*SQRT($B$7)</f>
        <v>-0.0334797201968562</v>
      </c>
      <c r="T360" s="36" t="n">
        <f aca="false">($B$3*EXP(-$B$8*$B$7)*_xlfn.NORM.DIST(R360, 0, 1, 1) - $B$4*EXP(-Q360*$B$7)*_xlfn.NORM.DIST(S360, 0, 1, 1)) * $B$2</f>
        <v>21019.6981690349</v>
      </c>
      <c r="U360" s="37" t="n">
        <f aca="false">$B$17*O360+$B$18</f>
        <v>-600.245358225278</v>
      </c>
      <c r="V360" s="37" t="n">
        <f aca="false">T360-$B$13</f>
        <v>1430.80956860304</v>
      </c>
      <c r="W360" s="37" t="n">
        <f aca="false">U360-$B$19</f>
        <v>-600.245358225278</v>
      </c>
      <c r="X360" s="38" t="n">
        <f aca="false">V360+W360</f>
        <v>830.564210377757</v>
      </c>
    </row>
    <row r="361" customFormat="false" ht="13.8" hidden="false" customHeight="false" outlineLevel="0" collapsed="false">
      <c r="I361" s="51" t="n">
        <f aca="false" t="array" ref="I361:K361">TRANSPOSE(MMULT($E$20:$G$22, TRANSPOSE(Random!L360:N360)))</f>
        <v>1.89252071684119</v>
      </c>
      <c r="J361" s="51" t="n">
        <v>-0.402298677994078</v>
      </c>
      <c r="K361" s="51" t="n">
        <v>-0.449688950424123</v>
      </c>
      <c r="L361" s="19" t="n">
        <f aca="false">E$8 + E$9 * _xlfn.T.INV(_xlfn.NORM.DIST(I361, 0, 1, 1),  E$10)</f>
        <v>0.0325402201762739</v>
      </c>
      <c r="M361" s="19" t="n">
        <f aca="false">F$8 + F$9 * _xlfn.T.INV(_xlfn.NORM.DIST(J361, 0, 1, 1),  F$10)</f>
        <v>-0.0061958980463128</v>
      </c>
      <c r="N361" s="19" t="n">
        <f aca="false">G$8 + G$9 * _xlfn.T.INV(_xlfn.NORM.DIST(K361, 0, 1, 1),  G$10)</f>
        <v>-0.000126862156949585</v>
      </c>
      <c r="O361" s="52" t="n">
        <f aca="false">$B$3 * (1 + L361)</f>
        <v>4853.86832102665</v>
      </c>
      <c r="P361" s="53" t="n">
        <f aca="false">$B$6+M361</f>
        <v>0.202804101953687</v>
      </c>
      <c r="Q361" s="53" t="n">
        <f aca="false">$B$5+N361</f>
        <v>0.00147313784305042</v>
      </c>
      <c r="R361" s="10" t="n">
        <f aca="false">(LN(O361/$B$4) + ((Q361 - $B$8) + 0.5*P361^2)*$B$7) / (P361 * SQRT($B$7))</f>
        <v>0.366180677160434</v>
      </c>
      <c r="S361" s="10" t="n">
        <f aca="false">R361 - P361*SQRT($B$7)</f>
        <v>0.26477862618359</v>
      </c>
      <c r="T361" s="36" t="n">
        <f aca="false">($B$3*EXP(-$B$8*$B$7)*_xlfn.NORM.DIST(R361, 0, 1, 1) - $B$4*EXP(-Q361*$B$7)*_xlfn.NORM.DIST(S361, 0, 1, 1)) * $B$2</f>
        <v>18077.6410652597</v>
      </c>
      <c r="U361" s="37" t="n">
        <f aca="false">$B$17*O361+$B$18</f>
        <v>-7967.12942536557</v>
      </c>
      <c r="V361" s="37" t="n">
        <f aca="false">T361-$B$13</f>
        <v>-1511.2475351722</v>
      </c>
      <c r="W361" s="37" t="n">
        <f aca="false">U361-$B$19</f>
        <v>-7967.12942536557</v>
      </c>
      <c r="X361" s="38" t="n">
        <f aca="false">V361+W361</f>
        <v>-9478.37696053776</v>
      </c>
    </row>
    <row r="362" customFormat="false" ht="13.8" hidden="false" customHeight="false" outlineLevel="0" collapsed="false">
      <c r="I362" s="51" t="n">
        <f aca="false" t="array" ref="I362:K362">TRANSPOSE(MMULT($E$20:$G$22, TRANSPOSE(Random!L361:N361)))</f>
        <v>-0.253795737091823</v>
      </c>
      <c r="J362" s="51" t="n">
        <v>-0.91065414722436</v>
      </c>
      <c r="K362" s="51" t="n">
        <v>1.78177665902678</v>
      </c>
      <c r="L362" s="19" t="n">
        <f aca="false">E$8 + E$9 * _xlfn.T.INV(_xlfn.NORM.DIST(I362, 0, 1, 1),  E$10)</f>
        <v>-0.00228529909723157</v>
      </c>
      <c r="M362" s="19" t="n">
        <f aca="false">F$8 + F$9 * _xlfn.T.INV(_xlfn.NORM.DIST(J362, 0, 1, 1),  F$10)</f>
        <v>-0.0148469544365554</v>
      </c>
      <c r="N362" s="19" t="n">
        <f aca="false">G$8 + G$9 * _xlfn.T.INV(_xlfn.NORM.DIST(K362, 0, 1, 1),  G$10)</f>
        <v>0.000419606074517339</v>
      </c>
      <c r="O362" s="52" t="n">
        <f aca="false">$B$3 * (1 + L362)</f>
        <v>4690.15703747382</v>
      </c>
      <c r="P362" s="53" t="n">
        <f aca="false">$B$6+M362</f>
        <v>0.194153045563445</v>
      </c>
      <c r="Q362" s="53" t="n">
        <f aca="false">$B$5+N362</f>
        <v>0.00201960607451734</v>
      </c>
      <c r="R362" s="10" t="n">
        <f aca="false">(LN(O362/$B$4) + ((Q362 - $B$8) + 0.5*P362^2)*$B$7) / (P362 * SQRT($B$7))</f>
        <v>0.0260507144819255</v>
      </c>
      <c r="S362" s="10" t="n">
        <f aca="false">R362 - P362*SQRT($B$7)</f>
        <v>-0.0710258082997968</v>
      </c>
      <c r="T362" s="36" t="n">
        <f aca="false">($B$3*EXP(-$B$8*$B$7)*_xlfn.NORM.DIST(R362, 0, 1, 1) - $B$4*EXP(-Q362*$B$7)*_xlfn.NORM.DIST(S362, 0, 1, 1)) * $B$2</f>
        <v>18217.1282572758</v>
      </c>
      <c r="U362" s="37" t="n">
        <f aca="false">$B$17*O362+$B$18</f>
        <v>559.531361025933</v>
      </c>
      <c r="V362" s="37" t="n">
        <f aca="false">T362-$B$13</f>
        <v>-1371.76034315607</v>
      </c>
      <c r="W362" s="37" t="n">
        <f aca="false">U362-$B$19</f>
        <v>559.531361025933</v>
      </c>
      <c r="X362" s="38" t="n">
        <f aca="false">V362+W362</f>
        <v>-812.228982130142</v>
      </c>
    </row>
    <row r="363" customFormat="false" ht="13.8" hidden="false" customHeight="false" outlineLevel="0" collapsed="false">
      <c r="I363" s="51" t="n">
        <f aca="false" t="array" ref="I363:K363">TRANSPOSE(MMULT($E$20:$G$22, TRANSPOSE(Random!L362:N362)))</f>
        <v>-1.35735383417395</v>
      </c>
      <c r="J363" s="51" t="n">
        <v>1.43004298832876</v>
      </c>
      <c r="K363" s="51" t="n">
        <v>-0.505891469846034</v>
      </c>
      <c r="L363" s="19" t="n">
        <f aca="false">E$8 + E$9 * _xlfn.T.INV(_xlfn.NORM.DIST(I363, 0, 1, 1),  E$10)</f>
        <v>-0.0188357585468672</v>
      </c>
      <c r="M363" s="19" t="n">
        <f aca="false">F$8 + F$9 * _xlfn.T.INV(_xlfn.NORM.DIST(J363, 0, 1, 1),  F$10)</f>
        <v>0.0257738372998178</v>
      </c>
      <c r="N363" s="19" t="n">
        <f aca="false">G$8 + G$9 * _xlfn.T.INV(_xlfn.NORM.DIST(K363, 0, 1, 1),  G$10)</f>
        <v>-0.000138757044111279</v>
      </c>
      <c r="O363" s="52" t="n">
        <f aca="false">$B$3 * (1 + L363)</f>
        <v>4612.35498264703</v>
      </c>
      <c r="P363" s="53" t="n">
        <f aca="false">$B$6+M363</f>
        <v>0.234773837299818</v>
      </c>
      <c r="Q363" s="53" t="n">
        <f aca="false">$B$5+N363</f>
        <v>0.00146124295588872</v>
      </c>
      <c r="R363" s="10" t="n">
        <f aca="false">(LN(O363/$B$4) + ((Q363 - $B$8) + 0.5*P363^2)*$B$7) / (P363 * SQRT($B$7))</f>
        <v>-0.10359123500234</v>
      </c>
      <c r="S363" s="10" t="n">
        <f aca="false">R363 - P363*SQRT($B$7)</f>
        <v>-0.220978153652248</v>
      </c>
      <c r="T363" s="36" t="n">
        <f aca="false">($B$3*EXP(-$B$8*$B$7)*_xlfn.NORM.DIST(R363, 0, 1, 1) - $B$4*EXP(-Q363*$B$7)*_xlfn.NORM.DIST(S363, 0, 1, 1)) * $B$2</f>
        <v>21707.7401928585</v>
      </c>
      <c r="U363" s="37" t="n">
        <f aca="false">$B$17*O363+$B$18</f>
        <v>4611.736655588</v>
      </c>
      <c r="V363" s="37" t="n">
        <f aca="false">T363-$B$13</f>
        <v>2118.85159242658</v>
      </c>
      <c r="W363" s="37" t="n">
        <f aca="false">U363-$B$19</f>
        <v>4611.736655588</v>
      </c>
      <c r="X363" s="38" t="n">
        <f aca="false">V363+W363</f>
        <v>6730.58824801459</v>
      </c>
    </row>
    <row r="364" customFormat="false" ht="13.8" hidden="false" customHeight="false" outlineLevel="0" collapsed="false">
      <c r="I364" s="51" t="n">
        <f aca="false" t="array" ref="I364:K364">TRANSPOSE(MMULT($E$20:$G$22, TRANSPOSE(Random!L363:N363)))</f>
        <v>0.394280685630467</v>
      </c>
      <c r="J364" s="51" t="n">
        <v>-1.18414180198684</v>
      </c>
      <c r="K364" s="51" t="n">
        <v>-0.390089201783908</v>
      </c>
      <c r="L364" s="19" t="n">
        <f aca="false">E$8 + E$9 * _xlfn.T.INV(_xlfn.NORM.DIST(I364, 0, 1, 1),  E$10)</f>
        <v>0.00607092184990768</v>
      </c>
      <c r="M364" s="19" t="n">
        <f aca="false">F$8 + F$9 * _xlfn.T.INV(_xlfn.NORM.DIST(J364, 0, 1, 1),  F$10)</f>
        <v>-0.0201602281409627</v>
      </c>
      <c r="N364" s="19" t="n">
        <f aca="false">G$8 + G$9 * _xlfn.T.INV(_xlfn.NORM.DIST(K364, 0, 1, 1),  G$10)</f>
        <v>-0.000114382810537525</v>
      </c>
      <c r="O364" s="52" t="n">
        <f aca="false">$B$3 * (1 + L364)</f>
        <v>4729.43879652423</v>
      </c>
      <c r="P364" s="53" t="n">
        <f aca="false">$B$6+M364</f>
        <v>0.188839771859037</v>
      </c>
      <c r="Q364" s="53" t="n">
        <f aca="false">$B$5+N364</f>
        <v>0.00148561718946247</v>
      </c>
      <c r="R364" s="10" t="n">
        <f aca="false">(LN(O364/$B$4) + ((Q364 - $B$8) + 0.5*P364^2)*$B$7) / (P364 * SQRT($B$7))</f>
        <v>0.111009769531479</v>
      </c>
      <c r="S364" s="10" t="n">
        <f aca="false">R364 - P364*SQRT($B$7)</f>
        <v>0.0165898836019603</v>
      </c>
      <c r="T364" s="36" t="n">
        <f aca="false">($B$3*EXP(-$B$8*$B$7)*_xlfn.NORM.DIST(R364, 0, 1, 1) - $B$4*EXP(-Q364*$B$7)*_xlfn.NORM.DIST(S364, 0, 1, 1)) * $B$2</f>
        <v>17658.0425909585</v>
      </c>
      <c r="U364" s="37" t="n">
        <f aca="false">$B$17*O364+$B$18</f>
        <v>-1486.40113212148</v>
      </c>
      <c r="V364" s="37" t="n">
        <f aca="false">T364-$B$13</f>
        <v>-1930.84600947341</v>
      </c>
      <c r="W364" s="37" t="n">
        <f aca="false">U364-$B$19</f>
        <v>-1486.40113212148</v>
      </c>
      <c r="X364" s="38" t="n">
        <f aca="false">V364+W364</f>
        <v>-3417.24714159489</v>
      </c>
    </row>
    <row r="365" customFormat="false" ht="13.8" hidden="false" customHeight="false" outlineLevel="0" collapsed="false">
      <c r="I365" s="51" t="n">
        <f aca="false" t="array" ref="I365:K365">TRANSPOSE(MMULT($E$20:$G$22, TRANSPOSE(Random!L364:N364)))</f>
        <v>-1.32653389411625</v>
      </c>
      <c r="J365" s="51" t="n">
        <v>1.95899687541217</v>
      </c>
      <c r="K365" s="51" t="n">
        <v>-0.925962920456416</v>
      </c>
      <c r="L365" s="19" t="n">
        <f aca="false">E$8 + E$9 * _xlfn.T.INV(_xlfn.NORM.DIST(I365, 0, 1, 1),  E$10)</f>
        <v>-0.0182673889838525</v>
      </c>
      <c r="M365" s="19" t="n">
        <f aca="false">F$8 + F$9 * _xlfn.T.INV(_xlfn.NORM.DIST(J365, 0, 1, 1),  F$10)</f>
        <v>0.0404996133724144</v>
      </c>
      <c r="N365" s="19" t="n">
        <f aca="false">G$8 + G$9 * _xlfn.T.INV(_xlfn.NORM.DIST(K365, 0, 1, 1),  G$10)</f>
        <v>-0.000233348102143677</v>
      </c>
      <c r="O365" s="52" t="n">
        <f aca="false">$B$3 * (1 + L365)</f>
        <v>4615.02683112581</v>
      </c>
      <c r="P365" s="53" t="n">
        <f aca="false">$B$6+M365</f>
        <v>0.249499613372414</v>
      </c>
      <c r="Q365" s="53" t="n">
        <f aca="false">$B$5+N365</f>
        <v>0.00136665189785632</v>
      </c>
      <c r="R365" s="10" t="n">
        <f aca="false">(LN(O365/$B$4) + ((Q365 - $B$8) + 0.5*P365^2)*$B$7) / (P365 * SQRT($B$7))</f>
        <v>-0.0858789130738341</v>
      </c>
      <c r="S365" s="10" t="n">
        <f aca="false">R365 - P365*SQRT($B$7)</f>
        <v>-0.210628719760041</v>
      </c>
      <c r="T365" s="36" t="n">
        <f aca="false">($B$3*EXP(-$B$8*$B$7)*_xlfn.NORM.DIST(R365, 0, 1, 1) - $B$4*EXP(-Q365*$B$7)*_xlfn.NORM.DIST(S365, 0, 1, 1)) * $B$2</f>
        <v>23113.636174841</v>
      </c>
      <c r="U365" s="37" t="n">
        <f aca="false">$B$17*O365+$B$18</f>
        <v>4472.57736762232</v>
      </c>
      <c r="V365" s="37" t="n">
        <f aca="false">T365-$B$13</f>
        <v>3524.74757440907</v>
      </c>
      <c r="W365" s="37" t="n">
        <f aca="false">U365-$B$19</f>
        <v>4472.57736762232</v>
      </c>
      <c r="X365" s="38" t="n">
        <f aca="false">V365+W365</f>
        <v>7997.32494203139</v>
      </c>
    </row>
    <row r="366" customFormat="false" ht="13.8" hidden="false" customHeight="false" outlineLevel="0" collapsed="false">
      <c r="I366" s="51" t="n">
        <f aca="false" t="array" ref="I366:K366">TRANSPOSE(MMULT($E$20:$G$22, TRANSPOSE(Random!L365:N365)))</f>
        <v>0.208828088599215</v>
      </c>
      <c r="J366" s="51" t="n">
        <v>0.757809844685732</v>
      </c>
      <c r="K366" s="51" t="n">
        <v>-1.25305131711958</v>
      </c>
      <c r="L366" s="19" t="n">
        <f aca="false">E$8 + E$9 * _xlfn.T.INV(_xlfn.NORM.DIST(I366, 0, 1, 1),  E$10)</f>
        <v>0.00365292841462365</v>
      </c>
      <c r="M366" s="19" t="n">
        <f aca="false">F$8 + F$9 * _xlfn.T.INV(_xlfn.NORM.DIST(J366, 0, 1, 1),  F$10)</f>
        <v>0.0123255232479771</v>
      </c>
      <c r="N366" s="19" t="n">
        <f aca="false">G$8 + G$9 * _xlfn.T.INV(_xlfn.NORM.DIST(K366, 0, 1, 1),  G$10)</f>
        <v>-0.000317753409954909</v>
      </c>
      <c r="O366" s="52" t="n">
        <f aca="false">$B$3 * (1 + L366)</f>
        <v>4718.0720511843</v>
      </c>
      <c r="P366" s="53" t="n">
        <f aca="false">$B$6+M366</f>
        <v>0.221325523247977</v>
      </c>
      <c r="Q366" s="53" t="n">
        <f aca="false">$B$5+N366</f>
        <v>0.00128224659004509</v>
      </c>
      <c r="R366" s="10" t="n">
        <f aca="false">(LN(O366/$B$4) + ((Q366 - $B$8) + 0.5*P366^2)*$B$7) / (P366 * SQRT($B$7))</f>
        <v>0.0875629487802212</v>
      </c>
      <c r="S366" s="10" t="n">
        <f aca="false">R366 - P366*SQRT($B$7)</f>
        <v>-0.0230998128437673</v>
      </c>
      <c r="T366" s="36" t="n">
        <f aca="false">($B$3*EXP(-$B$8*$B$7)*_xlfn.NORM.DIST(R366, 0, 1, 1) - $B$4*EXP(-Q366*$B$7)*_xlfn.NORM.DIST(S366, 0, 1, 1)) * $B$2</f>
        <v>20713.8849791046</v>
      </c>
      <c r="U366" s="37" t="n">
        <f aca="false">$B$17*O366+$B$18</f>
        <v>-894.380963104923</v>
      </c>
      <c r="V366" s="37" t="n">
        <f aca="false">T366-$B$13</f>
        <v>1124.99637867272</v>
      </c>
      <c r="W366" s="37" t="n">
        <f aca="false">U366-$B$19</f>
        <v>-894.380963104923</v>
      </c>
      <c r="X366" s="38" t="n">
        <f aca="false">V366+W366</f>
        <v>230.615415567801</v>
      </c>
    </row>
    <row r="367" customFormat="false" ht="13.8" hidden="false" customHeight="false" outlineLevel="0" collapsed="false">
      <c r="I367" s="51" t="n">
        <f aca="false" t="array" ref="I367:K367">TRANSPOSE(MMULT($E$20:$G$22, TRANSPOSE(Random!L366:N366)))</f>
        <v>-1.24875009971416</v>
      </c>
      <c r="J367" s="51" t="n">
        <v>1.61842690813893</v>
      </c>
      <c r="K367" s="51" t="n">
        <v>-2.0832101588627</v>
      </c>
      <c r="L367" s="19" t="n">
        <f aca="false">E$8 + E$9 * _xlfn.T.INV(_xlfn.NORM.DIST(I367, 0, 1, 1),  E$10)</f>
        <v>-0.0168730646090665</v>
      </c>
      <c r="M367" s="19" t="n">
        <f aca="false">F$8 + F$9 * _xlfn.T.INV(_xlfn.NORM.DIST(J367, 0, 1, 1),  F$10)</f>
        <v>0.0304463752015424</v>
      </c>
      <c r="N367" s="19" t="n">
        <f aca="false">G$8 + G$9 * _xlfn.T.INV(_xlfn.NORM.DIST(K367, 0, 1, 1),  G$10)</f>
        <v>-0.000617667346305149</v>
      </c>
      <c r="O367" s="52" t="n">
        <f aca="false">$B$3 * (1 + L367)</f>
        <v>4621.58141057924</v>
      </c>
      <c r="P367" s="53" t="n">
        <f aca="false">$B$6+M367</f>
        <v>0.239446375201542</v>
      </c>
      <c r="Q367" s="53" t="n">
        <f aca="false">$B$5+N367</f>
        <v>0.000982332653694851</v>
      </c>
      <c r="R367" s="10" t="n">
        <f aca="false">(LN(O367/$B$4) + ((Q367 - $B$8) + 0.5*P367^2)*$B$7) / (P367 * SQRT($B$7))</f>
        <v>-0.0835647026503943</v>
      </c>
      <c r="S367" s="10" t="n">
        <f aca="false">R367 - P367*SQRT($B$7)</f>
        <v>-0.203287890251166</v>
      </c>
      <c r="T367" s="36" t="n">
        <f aca="false">($B$3*EXP(-$B$8*$B$7)*_xlfn.NORM.DIST(R367, 0, 1, 1) - $B$4*EXP(-Q367*$B$7)*_xlfn.NORM.DIST(S367, 0, 1, 1)) * $B$2</f>
        <v>22179.5419368613</v>
      </c>
      <c r="U367" s="37" t="n">
        <f aca="false">$B$17*O367+$B$18</f>
        <v>4131.19176252547</v>
      </c>
      <c r="V367" s="37" t="n">
        <f aca="false">T367-$B$13</f>
        <v>2590.65333642946</v>
      </c>
      <c r="W367" s="37" t="n">
        <f aca="false">U367-$B$19</f>
        <v>4131.19176252547</v>
      </c>
      <c r="X367" s="38" t="n">
        <f aca="false">V367+W367</f>
        <v>6721.84509895493</v>
      </c>
    </row>
    <row r="368" customFormat="false" ht="13.8" hidden="false" customHeight="false" outlineLevel="0" collapsed="false">
      <c r="I368" s="51" t="n">
        <f aca="false" t="array" ref="I368:K368">TRANSPOSE(MMULT($E$20:$G$22, TRANSPOSE(Random!L367:N367)))</f>
        <v>-0.508045093303081</v>
      </c>
      <c r="J368" s="51" t="n">
        <v>1.53813834200465</v>
      </c>
      <c r="K368" s="51" t="n">
        <v>-0.593049199185971</v>
      </c>
      <c r="L368" s="19" t="n">
        <f aca="false">E$8 + E$9 * _xlfn.T.INV(_xlfn.NORM.DIST(I368, 0, 1, 1),  E$10)</f>
        <v>-0.00563951103335513</v>
      </c>
      <c r="M368" s="19" t="n">
        <f aca="false">F$8 + F$9 * _xlfn.T.INV(_xlfn.NORM.DIST(J368, 0, 1, 1),  F$10)</f>
        <v>0.0283899115852292</v>
      </c>
      <c r="N368" s="19" t="n">
        <f aca="false">G$8 + G$9 * _xlfn.T.INV(_xlfn.NORM.DIST(K368, 0, 1, 1),  G$10)</f>
        <v>-0.000157487147529287</v>
      </c>
      <c r="O368" s="52" t="n">
        <f aca="false">$B$3 * (1 + L368)</f>
        <v>4674.3892225833</v>
      </c>
      <c r="P368" s="53" t="n">
        <f aca="false">$B$6+M368</f>
        <v>0.237389911585229</v>
      </c>
      <c r="Q368" s="53" t="n">
        <f aca="false">$B$5+N368</f>
        <v>0.00144251285247071</v>
      </c>
      <c r="R368" s="10" t="n">
        <f aca="false">(LN(O368/$B$4) + ((Q368 - $B$8) + 0.5*P368^2)*$B$7) / (P368 * SQRT($B$7))</f>
        <v>0.0113686496042956</v>
      </c>
      <c r="S368" s="10" t="n">
        <f aca="false">R368 - P368*SQRT($B$7)</f>
        <v>-0.107326306188319</v>
      </c>
      <c r="T368" s="36" t="n">
        <f aca="false">($B$3*EXP(-$B$8*$B$7)*_xlfn.NORM.DIST(R368, 0, 1, 1) - $B$4*EXP(-Q368*$B$7)*_xlfn.NORM.DIST(S368, 0, 1, 1)) * $B$2</f>
        <v>22212.8222975537</v>
      </c>
      <c r="U368" s="37" t="n">
        <f aca="false">$B$17*O368+$B$18</f>
        <v>1380.7747475316</v>
      </c>
      <c r="V368" s="37" t="n">
        <f aca="false">T368-$B$13</f>
        <v>2623.93369712181</v>
      </c>
      <c r="W368" s="37" t="n">
        <f aca="false">U368-$B$19</f>
        <v>1380.7747475316</v>
      </c>
      <c r="X368" s="38" t="n">
        <f aca="false">V368+W368</f>
        <v>4004.70844465341</v>
      </c>
    </row>
    <row r="369" customFormat="false" ht="13.8" hidden="false" customHeight="false" outlineLevel="0" collapsed="false">
      <c r="I369" s="51" t="n">
        <f aca="false" t="array" ref="I369:K369">TRANSPOSE(MMULT($E$20:$G$22, TRANSPOSE(Random!L368:N368)))</f>
        <v>1.08808059359813</v>
      </c>
      <c r="J369" s="51" t="n">
        <v>-1.65226298541932</v>
      </c>
      <c r="K369" s="51" t="n">
        <v>0.376993339408911</v>
      </c>
      <c r="L369" s="19" t="n">
        <f aca="false">E$8 + E$9 * _xlfn.T.INV(_xlfn.NORM.DIST(I369, 0, 1, 1),  E$10)</f>
        <v>0.0161050370150439</v>
      </c>
      <c r="M369" s="19" t="n">
        <f aca="false">F$8 + F$9 * _xlfn.T.INV(_xlfn.NORM.DIST(J369, 0, 1, 1),  F$10)</f>
        <v>-0.0311326171883961</v>
      </c>
      <c r="N369" s="19" t="n">
        <f aca="false">G$8 + G$9 * _xlfn.T.INV(_xlfn.NORM.DIST(K369, 0, 1, 1),  G$10)</f>
        <v>4.20573862241551E-005</v>
      </c>
      <c r="O369" s="52" t="n">
        <f aca="false">$B$3 * (1 + L369)</f>
        <v>4776.60816850402</v>
      </c>
      <c r="P369" s="53" t="n">
        <f aca="false">$B$6+M369</f>
        <v>0.177867382811604</v>
      </c>
      <c r="Q369" s="53" t="n">
        <f aca="false">$B$5+N369</f>
        <v>0.00164205738622416</v>
      </c>
      <c r="R369" s="10" t="n">
        <f aca="false">(LN(O369/$B$4) + ((Q369 - $B$8) + 0.5*P369^2)*$B$7) / (P369 * SQRT($B$7))</f>
        <v>0.224232700412305</v>
      </c>
      <c r="S369" s="10" t="n">
        <f aca="false">R369 - P369*SQRT($B$7)</f>
        <v>0.135299009006504</v>
      </c>
      <c r="T369" s="36" t="n">
        <f aca="false">($B$3*EXP(-$B$8*$B$7)*_xlfn.NORM.DIST(R369, 0, 1, 1) - $B$4*EXP(-Q369*$B$7)*_xlfn.NORM.DIST(S369, 0, 1, 1)) * $B$2</f>
        <v>16408.6969911691</v>
      </c>
      <c r="U369" s="37" t="n">
        <f aca="false">$B$17*O369+$B$18</f>
        <v>-3943.14831319777</v>
      </c>
      <c r="V369" s="37" t="n">
        <f aca="false">T369-$B$13</f>
        <v>-3180.19160926278</v>
      </c>
      <c r="W369" s="37" t="n">
        <f aca="false">U369-$B$19</f>
        <v>-3943.14831319777</v>
      </c>
      <c r="X369" s="38" t="n">
        <f aca="false">V369+W369</f>
        <v>-7123.33992246056</v>
      </c>
    </row>
    <row r="370" customFormat="false" ht="13.8" hidden="false" customHeight="false" outlineLevel="0" collapsed="false">
      <c r="I370" s="51" t="n">
        <f aca="false" t="array" ref="I370:K370">TRANSPOSE(MMULT($E$20:$G$22, TRANSPOSE(Random!L369:N369)))</f>
        <v>-1.47927823982732</v>
      </c>
      <c r="J370" s="51" t="n">
        <v>1.06122706238292</v>
      </c>
      <c r="K370" s="51" t="n">
        <v>0.141377690687797</v>
      </c>
      <c r="L370" s="19" t="n">
        <f aca="false">E$8 + E$9 * _xlfn.T.INV(_xlfn.NORM.DIST(I370, 0, 1, 1),  E$10)</f>
        <v>-0.0211814624779288</v>
      </c>
      <c r="M370" s="19" t="n">
        <f aca="false">F$8 + F$9 * _xlfn.T.INV(_xlfn.NORM.DIST(J370, 0, 1, 1),  F$10)</f>
        <v>0.0179075459003088</v>
      </c>
      <c r="N370" s="19" t="n">
        <f aca="false">G$8 + G$9 * _xlfn.T.INV(_xlfn.NORM.DIST(K370, 0, 1, 1),  G$10)</f>
        <v>-6.22053658034201E-006</v>
      </c>
      <c r="O370" s="52" t="n">
        <f aca="false">$B$3 * (1 + L370)</f>
        <v>4601.3280630375</v>
      </c>
      <c r="P370" s="53" t="n">
        <f aca="false">$B$6+M370</f>
        <v>0.226907545900309</v>
      </c>
      <c r="Q370" s="53" t="n">
        <f aca="false">$B$5+N370</f>
        <v>0.00159377946341966</v>
      </c>
      <c r="R370" s="10" t="n">
        <f aca="false">(LN(O370/$B$4) + ((Q370 - $B$8) + 0.5*P370^2)*$B$7) / (P370 * SQRT($B$7))</f>
        <v>-0.131989302866788</v>
      </c>
      <c r="S370" s="10" t="n">
        <f aca="false">R370 - P370*SQRT($B$7)</f>
        <v>-0.245443075816942</v>
      </c>
      <c r="T370" s="36" t="n">
        <f aca="false">($B$3*EXP(-$B$8*$B$7)*_xlfn.NORM.DIST(R370, 0, 1, 1) - $B$4*EXP(-Q370*$B$7)*_xlfn.NORM.DIST(S370, 0, 1, 1)) * $B$2</f>
        <v>20890.3577302029</v>
      </c>
      <c r="U370" s="37" t="n">
        <f aca="false">$B$17*O370+$B$18</f>
        <v>5186.05750256198</v>
      </c>
      <c r="V370" s="37" t="n">
        <f aca="false">T370-$B$13</f>
        <v>1301.46912977102</v>
      </c>
      <c r="W370" s="37" t="n">
        <f aca="false">U370-$B$19</f>
        <v>5186.05750256198</v>
      </c>
      <c r="X370" s="38" t="n">
        <f aca="false">V370+W370</f>
        <v>6487.526632333</v>
      </c>
    </row>
    <row r="371" customFormat="false" ht="13.8" hidden="false" customHeight="false" outlineLevel="0" collapsed="false">
      <c r="I371" s="51" t="n">
        <f aca="false" t="array" ref="I371:K371">TRANSPOSE(MMULT($E$20:$G$22, TRANSPOSE(Random!L370:N370)))</f>
        <v>0.532633216344729</v>
      </c>
      <c r="J371" s="51" t="n">
        <v>-0.309209697140044</v>
      </c>
      <c r="K371" s="51" t="n">
        <v>-0.940673021767726</v>
      </c>
      <c r="L371" s="19" t="n">
        <f aca="false">E$8 + E$9 * _xlfn.T.INV(_xlfn.NORM.DIST(I371, 0, 1, 1),  E$10)</f>
        <v>0.00792110000306376</v>
      </c>
      <c r="M371" s="19" t="n">
        <f aca="false">F$8 + F$9 * _xlfn.T.INV(_xlfn.NORM.DIST(J371, 0, 1, 1),  F$10)</f>
        <v>-0.00471544189192935</v>
      </c>
      <c r="N371" s="19" t="n">
        <f aca="false">G$8 + G$9 * _xlfn.T.INV(_xlfn.NORM.DIST(K371, 0, 1, 1),  G$10)</f>
        <v>-0.000236899405660161</v>
      </c>
      <c r="O371" s="52" t="n">
        <f aca="false">$B$3 * (1 + L371)</f>
        <v>4738.1362990044</v>
      </c>
      <c r="P371" s="53" t="n">
        <f aca="false">$B$6+M371</f>
        <v>0.204284558108071</v>
      </c>
      <c r="Q371" s="53" t="n">
        <f aca="false">$B$5+N371</f>
        <v>0.00136310059433984</v>
      </c>
      <c r="R371" s="10" t="n">
        <f aca="false">(LN(O371/$B$4) + ((Q371 - $B$8) + 0.5*P371^2)*$B$7) / (P371 * SQRT($B$7))</f>
        <v>0.127735455227087</v>
      </c>
      <c r="S371" s="10" t="n">
        <f aca="false">R371 - P371*SQRT($B$7)</f>
        <v>0.0255931761730513</v>
      </c>
      <c r="T371" s="36" t="n">
        <f aca="false">($B$3*EXP(-$B$8*$B$7)*_xlfn.NORM.DIST(R371, 0, 1, 1) - $B$4*EXP(-Q371*$B$7)*_xlfn.NORM.DIST(S371, 0, 1, 1)) * $B$2</f>
        <v>19076.9719804559</v>
      </c>
      <c r="U371" s="37" t="n">
        <f aca="false">$B$17*O371+$B$18</f>
        <v>-1939.39772299657</v>
      </c>
      <c r="V371" s="37" t="n">
        <f aca="false">T371-$B$13</f>
        <v>-511.916619976</v>
      </c>
      <c r="W371" s="37" t="n">
        <f aca="false">U371-$B$19</f>
        <v>-1939.39772299657</v>
      </c>
      <c r="X371" s="38" t="n">
        <f aca="false">V371+W371</f>
        <v>-2451.31434297257</v>
      </c>
    </row>
    <row r="372" customFormat="false" ht="13.8" hidden="false" customHeight="false" outlineLevel="0" collapsed="false">
      <c r="I372" s="51" t="n">
        <f aca="false" t="array" ref="I372:K372">TRANSPOSE(MMULT($E$20:$G$22, TRANSPOSE(Random!L371:N371)))</f>
        <v>0.82825852058881</v>
      </c>
      <c r="J372" s="51" t="n">
        <v>-1.1653666544387</v>
      </c>
      <c r="K372" s="51" t="n">
        <v>-0.671793989602749</v>
      </c>
      <c r="L372" s="19" t="n">
        <f aca="false">E$8 + E$9 * _xlfn.T.INV(_xlfn.NORM.DIST(I372, 0, 1, 1),  E$10)</f>
        <v>0.0120874886580338</v>
      </c>
      <c r="M372" s="19" t="n">
        <f aca="false">F$8 + F$9 * _xlfn.T.INV(_xlfn.NORM.DIST(J372, 0, 1, 1),  F$10)</f>
        <v>-0.019774705565929</v>
      </c>
      <c r="N372" s="19" t="n">
        <f aca="false">G$8 + G$9 * _xlfn.T.INV(_xlfn.NORM.DIST(K372, 0, 1, 1),  G$10)</f>
        <v>-0.000174753749058662</v>
      </c>
      <c r="O372" s="52" t="n">
        <f aca="false">$B$3 * (1 + L372)</f>
        <v>4757.72207543255</v>
      </c>
      <c r="P372" s="53" t="n">
        <f aca="false">$B$6+M372</f>
        <v>0.189225294434071</v>
      </c>
      <c r="Q372" s="53" t="n">
        <f aca="false">$B$5+N372</f>
        <v>0.00142524625094134</v>
      </c>
      <c r="R372" s="10" t="n">
        <f aca="false">(LN(O372/$B$4) + ((Q372 - $B$8) + 0.5*P372^2)*$B$7) / (P372 * SQRT($B$7))</f>
        <v>0.173836235692794</v>
      </c>
      <c r="S372" s="10" t="n">
        <f aca="false">R372 - P372*SQRT($B$7)</f>
        <v>0.0792235884757584</v>
      </c>
      <c r="T372" s="36" t="n">
        <f aca="false">($B$3*EXP(-$B$8*$B$7)*_xlfn.NORM.DIST(R372, 0, 1, 1) - $B$4*EXP(-Q372*$B$7)*_xlfn.NORM.DIST(S372, 0, 1, 1)) * $B$2</f>
        <v>17584.6962429885</v>
      </c>
      <c r="U372" s="37" t="n">
        <f aca="false">$B$17*O372+$B$18</f>
        <v>-2959.49400601818</v>
      </c>
      <c r="V372" s="37" t="n">
        <f aca="false">T372-$B$13</f>
        <v>-2004.19235744343</v>
      </c>
      <c r="W372" s="37" t="n">
        <f aca="false">U372-$B$19</f>
        <v>-2959.49400601818</v>
      </c>
      <c r="X372" s="38" t="n">
        <f aca="false">V372+W372</f>
        <v>-4963.68636346162</v>
      </c>
    </row>
    <row r="373" customFormat="false" ht="13.8" hidden="false" customHeight="false" outlineLevel="0" collapsed="false">
      <c r="I373" s="51" t="n">
        <f aca="false" t="array" ref="I373:K373">TRANSPOSE(MMULT($E$20:$G$22, TRANSPOSE(Random!L372:N372)))</f>
        <v>0.872232723615305</v>
      </c>
      <c r="J373" s="51" t="n">
        <v>-1.35477337352646</v>
      </c>
      <c r="K373" s="51" t="n">
        <v>0.0227557812954472</v>
      </c>
      <c r="L373" s="19" t="n">
        <f aca="false">E$8 + E$9 * _xlfn.T.INV(_xlfn.NORM.DIST(I373, 0, 1, 1),  E$10)</f>
        <v>0.0127399834603792</v>
      </c>
      <c r="M373" s="19" t="n">
        <f aca="false">F$8 + F$9 * _xlfn.T.INV(_xlfn.NORM.DIST(J373, 0, 1, 1),  F$10)</f>
        <v>-0.0238332975294376</v>
      </c>
      <c r="N373" s="19" t="n">
        <f aca="false">G$8 + G$9 * _xlfn.T.INV(_xlfn.NORM.DIST(K373, 0, 1, 1),  G$10)</f>
        <v>-3.02061136597982E-005</v>
      </c>
      <c r="O373" s="52" t="n">
        <f aca="false">$B$3 * (1 + L373)</f>
        <v>4760.7893882489</v>
      </c>
      <c r="P373" s="53" t="n">
        <f aca="false">$B$6+M373</f>
        <v>0.185166702470562</v>
      </c>
      <c r="Q373" s="53" t="n">
        <f aca="false">$B$5+N373</f>
        <v>0.0015697938863402</v>
      </c>
      <c r="R373" s="10" t="n">
        <f aca="false">(LN(O373/$B$4) + ((Q373 - $B$8) + 0.5*P373^2)*$B$7) / (P373 * SQRT($B$7))</f>
        <v>0.182946494415786</v>
      </c>
      <c r="S373" s="10" t="n">
        <f aca="false">R373 - P373*SQRT($B$7)</f>
        <v>0.0903631431805053</v>
      </c>
      <c r="T373" s="36" t="n">
        <f aca="false">($B$3*EXP(-$B$8*$B$7)*_xlfn.NORM.DIST(R373, 0, 1, 1) - $B$4*EXP(-Q373*$B$7)*_xlfn.NORM.DIST(S373, 0, 1, 1)) * $B$2</f>
        <v>17193.6705135283</v>
      </c>
      <c r="U373" s="37" t="n">
        <f aca="false">$B$17*O373+$B$18</f>
        <v>-3119.25047083318</v>
      </c>
      <c r="V373" s="37" t="n">
        <f aca="false">T373-$B$13</f>
        <v>-2395.21808690361</v>
      </c>
      <c r="W373" s="37" t="n">
        <f aca="false">U373-$B$19</f>
        <v>-3119.25047083318</v>
      </c>
      <c r="X373" s="38" t="n">
        <f aca="false">V373+W373</f>
        <v>-5514.46855773679</v>
      </c>
    </row>
    <row r="374" customFormat="false" ht="13.8" hidden="false" customHeight="false" outlineLevel="0" collapsed="false">
      <c r="I374" s="51" t="n">
        <f aca="false" t="array" ref="I374:K374">TRANSPOSE(MMULT($E$20:$G$22, TRANSPOSE(Random!L373:N373)))</f>
        <v>-1.25858253433393</v>
      </c>
      <c r="J374" s="51" t="n">
        <v>1.08493693717974</v>
      </c>
      <c r="K374" s="51" t="n">
        <v>1.20252601176595</v>
      </c>
      <c r="L374" s="19" t="n">
        <f aca="false">E$8 + E$9 * _xlfn.T.INV(_xlfn.NORM.DIST(I374, 0, 1, 1),  E$10)</f>
        <v>-0.0170462698729754</v>
      </c>
      <c r="M374" s="19" t="n">
        <f aca="false">F$8 + F$9 * _xlfn.T.INV(_xlfn.NORM.DIST(J374, 0, 1, 1),  F$10)</f>
        <v>0.0183724669578942</v>
      </c>
      <c r="N374" s="19" t="n">
        <f aca="false">G$8 + G$9 * _xlfn.T.INV(_xlfn.NORM.DIST(K374, 0, 1, 1),  G$10)</f>
        <v>0.000234281290489962</v>
      </c>
      <c r="O374" s="52" t="n">
        <f aca="false">$B$3 * (1 + L374)</f>
        <v>4620.76718995413</v>
      </c>
      <c r="P374" s="53" t="n">
        <f aca="false">$B$6+M374</f>
        <v>0.227372466957894</v>
      </c>
      <c r="Q374" s="53" t="n">
        <f aca="false">$B$5+N374</f>
        <v>0.00183428129048996</v>
      </c>
      <c r="R374" s="10" t="n">
        <f aca="false">(LN(O374/$B$4) + ((Q374 - $B$8) + 0.5*P374^2)*$B$7) / (P374 * SQRT($B$7))</f>
        <v>-0.0938757448139432</v>
      </c>
      <c r="S374" s="10" t="n">
        <f aca="false">R374 - P374*SQRT($B$7)</f>
        <v>-0.20756197829289</v>
      </c>
      <c r="T374" s="36" t="n">
        <f aca="false">($B$3*EXP(-$B$8*$B$7)*_xlfn.NORM.DIST(R374, 0, 1, 1) - $B$4*EXP(-Q374*$B$7)*_xlfn.NORM.DIST(S374, 0, 1, 1)) * $B$2</f>
        <v>21080.200063634</v>
      </c>
      <c r="U374" s="37" t="n">
        <f aca="false">$B$17*O374+$B$18</f>
        <v>4173.59924309081</v>
      </c>
      <c r="V374" s="37" t="n">
        <f aca="false">T374-$B$13</f>
        <v>1491.3114632021</v>
      </c>
      <c r="W374" s="37" t="n">
        <f aca="false">U374-$B$19</f>
        <v>4173.59924309081</v>
      </c>
      <c r="X374" s="38" t="n">
        <f aca="false">V374+W374</f>
        <v>5664.91070629291</v>
      </c>
    </row>
    <row r="375" customFormat="false" ht="13.8" hidden="false" customHeight="false" outlineLevel="0" collapsed="false">
      <c r="I375" s="51" t="n">
        <f aca="false" t="array" ref="I375:K375">TRANSPOSE(MMULT($E$20:$G$22, TRANSPOSE(Random!L374:N374)))</f>
        <v>1.15958740128926</v>
      </c>
      <c r="J375" s="51" t="n">
        <v>-1.02187442154149</v>
      </c>
      <c r="K375" s="51" t="n">
        <v>0.852714605098961</v>
      </c>
      <c r="L375" s="19" t="n">
        <f aca="false">E$8 + E$9 * _xlfn.T.INV(_xlfn.NORM.DIST(I375, 0, 1, 1),  E$10)</f>
        <v>0.0172890367421129</v>
      </c>
      <c r="M375" s="19" t="n">
        <f aca="false">F$8 + F$9 * _xlfn.T.INV(_xlfn.NORM.DIST(J375, 0, 1, 1),  F$10)</f>
        <v>-0.0169342128145222</v>
      </c>
      <c r="N375" s="19" t="n">
        <f aca="false">G$8 + G$9 * _xlfn.T.INV(_xlfn.NORM.DIST(K375, 0, 1, 1),  G$10)</f>
        <v>0.00014634884928114</v>
      </c>
      <c r="O375" s="52" t="n">
        <f aca="false">$B$3 * (1 + L375)</f>
        <v>4782.174032821</v>
      </c>
      <c r="P375" s="53" t="n">
        <f aca="false">$B$6+M375</f>
        <v>0.192065787185478</v>
      </c>
      <c r="Q375" s="53" t="n">
        <f aca="false">$B$5+N375</f>
        <v>0.00174634884928114</v>
      </c>
      <c r="R375" s="10" t="n">
        <f aca="false">(LN(O375/$B$4) + ((Q375 - $B$8) + 0.5*P375^2)*$B$7) / (P375 * SQRT($B$7))</f>
        <v>0.226891293843513</v>
      </c>
      <c r="S375" s="10" t="n">
        <f aca="false">R375 - P375*SQRT($B$7)</f>
        <v>0.130858400250774</v>
      </c>
      <c r="T375" s="36" t="n">
        <f aca="false">($B$3*EXP(-$B$8*$B$7)*_xlfn.NORM.DIST(R375, 0, 1, 1) - $B$4*EXP(-Q375*$B$7)*_xlfn.NORM.DIST(S375, 0, 1, 1)) * $B$2</f>
        <v>17726.9639316235</v>
      </c>
      <c r="U375" s="37" t="n">
        <f aca="false">$B$17*O375+$B$18</f>
        <v>-4233.038148425</v>
      </c>
      <c r="V375" s="37" t="n">
        <f aca="false">T375-$B$13</f>
        <v>-1861.92466880843</v>
      </c>
      <c r="W375" s="37" t="n">
        <f aca="false">U375-$B$19</f>
        <v>-4233.038148425</v>
      </c>
      <c r="X375" s="38" t="n">
        <f aca="false">V375+W375</f>
        <v>-6094.96281723343</v>
      </c>
    </row>
    <row r="376" customFormat="false" ht="13.8" hidden="false" customHeight="false" outlineLevel="0" collapsed="false">
      <c r="I376" s="51" t="n">
        <f aca="false" t="array" ref="I376:K376">TRANSPOSE(MMULT($E$20:$G$22, TRANSPOSE(Random!L375:N375)))</f>
        <v>-1.62196481310071</v>
      </c>
      <c r="J376" s="51" t="n">
        <v>1.54311425511541</v>
      </c>
      <c r="K376" s="51" t="n">
        <v>-0.889343832060183</v>
      </c>
      <c r="L376" s="19" t="n">
        <f aca="false">E$8 + E$9 * _xlfn.T.INV(_xlfn.NORM.DIST(I376, 0, 1, 1),  E$10)</f>
        <v>-0.0241488055610141</v>
      </c>
      <c r="M376" s="19" t="n">
        <f aca="false">F$8 + F$9 * _xlfn.T.INV(_xlfn.NORM.DIST(J376, 0, 1, 1),  F$10)</f>
        <v>0.0285144264315903</v>
      </c>
      <c r="N376" s="19" t="n">
        <f aca="false">G$8 + G$9 * _xlfn.T.INV(_xlfn.NORM.DIST(K376, 0, 1, 1),  G$10)</f>
        <v>-0.000224591935149637</v>
      </c>
      <c r="O376" s="52" t="n">
        <f aca="false">$B$3 * (1 + L376)</f>
        <v>4587.37887993823</v>
      </c>
      <c r="P376" s="53" t="n">
        <f aca="false">$B$6+M376</f>
        <v>0.23751442643159</v>
      </c>
      <c r="Q376" s="53" t="n">
        <f aca="false">$B$5+N376</f>
        <v>0.00137540806485036</v>
      </c>
      <c r="R376" s="10" t="n">
        <f aca="false">(LN(O376/$B$4) + ((Q376 - $B$8) + 0.5*P376^2)*$B$7) / (P376 * SQRT($B$7))</f>
        <v>-0.146935740347939</v>
      </c>
      <c r="S376" s="10" t="n">
        <f aca="false">R376 - P376*SQRT($B$7)</f>
        <v>-0.265692953563734</v>
      </c>
      <c r="T376" s="36" t="n">
        <f aca="false">($B$3*EXP(-$B$8*$B$7)*_xlfn.NORM.DIST(R376, 0, 1, 1) - $B$4*EXP(-Q376*$B$7)*_xlfn.NORM.DIST(S376, 0, 1, 1)) * $B$2</f>
        <v>21779.8962973144</v>
      </c>
      <c r="U376" s="37" t="n">
        <f aca="false">$B$17*O376+$B$18</f>
        <v>5912.58013407266</v>
      </c>
      <c r="V376" s="37" t="n">
        <f aca="false">T376-$B$13</f>
        <v>2191.00769688255</v>
      </c>
      <c r="W376" s="37" t="n">
        <f aca="false">U376-$B$19</f>
        <v>5912.58013407266</v>
      </c>
      <c r="X376" s="38" t="n">
        <f aca="false">V376+W376</f>
        <v>8103.58783095521</v>
      </c>
    </row>
    <row r="377" customFormat="false" ht="13.8" hidden="false" customHeight="false" outlineLevel="0" collapsed="false">
      <c r="I377" s="51" t="n">
        <f aca="false" t="array" ref="I377:K377">TRANSPOSE(MMULT($E$20:$G$22, TRANSPOSE(Random!L376:N376)))</f>
        <v>0.738103055945177</v>
      </c>
      <c r="J377" s="51" t="n">
        <v>-0.146164341253232</v>
      </c>
      <c r="K377" s="51" t="n">
        <v>-0.770318594156201</v>
      </c>
      <c r="L377" s="19" t="n">
        <f aca="false">E$8 + E$9 * _xlfn.T.INV(_xlfn.NORM.DIST(I377, 0, 1, 1),  E$10)</f>
        <v>0.0107791936726166</v>
      </c>
      <c r="M377" s="19" t="n">
        <f aca="false">F$8 + F$9 * _xlfn.T.INV(_xlfn.NORM.DIST(J377, 0, 1, 1),  F$10)</f>
        <v>-0.00216141528114282</v>
      </c>
      <c r="N377" s="19" t="n">
        <f aca="false">G$8 + G$9 * _xlfn.T.INV(_xlfn.NORM.DIST(K377, 0, 1, 1),  G$10)</f>
        <v>-0.000196897796045373</v>
      </c>
      <c r="O377" s="52" t="n">
        <f aca="false">$B$3 * (1 + L377)</f>
        <v>4751.5719115356</v>
      </c>
      <c r="P377" s="53" t="n">
        <f aca="false">$B$6+M377</f>
        <v>0.206838584718857</v>
      </c>
      <c r="Q377" s="53" t="n">
        <f aca="false">$B$5+N377</f>
        <v>0.00140310220395463</v>
      </c>
      <c r="R377" s="10" t="n">
        <f aca="false">(LN(O377/$B$4) + ((Q377 - $B$8) + 0.5*P377^2)*$B$7) / (P377 * SQRT($B$7))</f>
        <v>0.154904007769215</v>
      </c>
      <c r="S377" s="10" t="n">
        <f aca="false">R377 - P377*SQRT($B$7)</f>
        <v>0.0514847154097865</v>
      </c>
      <c r="T377" s="36" t="n">
        <f aca="false">($B$3*EXP(-$B$8*$B$7)*_xlfn.NORM.DIST(R377, 0, 1, 1) - $B$4*EXP(-Q377*$B$7)*_xlfn.NORM.DIST(S377, 0, 1, 1)) * $B$2</f>
        <v>19271.5840174208</v>
      </c>
      <c r="U377" s="37" t="n">
        <f aca="false">$B$17*O377+$B$18</f>
        <v>-2639.17178880787</v>
      </c>
      <c r="V377" s="37" t="n">
        <f aca="false">T377-$B$13</f>
        <v>-317.30458301113</v>
      </c>
      <c r="W377" s="37" t="n">
        <f aca="false">U377-$B$19</f>
        <v>-2639.17178880787</v>
      </c>
      <c r="X377" s="38" t="n">
        <f aca="false">V377+W377</f>
        <v>-2956.476371819</v>
      </c>
    </row>
    <row r="378" customFormat="false" ht="13.8" hidden="false" customHeight="false" outlineLevel="0" collapsed="false">
      <c r="I378" s="51" t="n">
        <f aca="false" t="array" ref="I378:K378">TRANSPOSE(MMULT($E$20:$G$22, TRANSPOSE(Random!L377:N377)))</f>
        <v>-0.539753031308998</v>
      </c>
      <c r="J378" s="51" t="n">
        <v>0.706074697060661</v>
      </c>
      <c r="K378" s="51" t="n">
        <v>0.108667392541791</v>
      </c>
      <c r="L378" s="19" t="n">
        <f aca="false">E$8 + E$9 * _xlfn.T.INV(_xlfn.NORM.DIST(I378, 0, 1, 1),  E$10)</f>
        <v>-0.00606864578494132</v>
      </c>
      <c r="M378" s="19" t="n">
        <f aca="false">F$8 + F$9 * _xlfn.T.INV(_xlfn.NORM.DIST(J378, 0, 1, 1),  F$10)</f>
        <v>0.011430531464034</v>
      </c>
      <c r="N378" s="19" t="n">
        <f aca="false">G$8 + G$9 * _xlfn.T.INV(_xlfn.NORM.DIST(K378, 0, 1, 1),  G$10)</f>
        <v>-1.28453381349482E-005</v>
      </c>
      <c r="O378" s="52" t="n">
        <f aca="false">$B$3 * (1 + L378)</f>
        <v>4672.37190302957</v>
      </c>
      <c r="P378" s="53" t="n">
        <f aca="false">$B$6+M378</f>
        <v>0.220430531464034</v>
      </c>
      <c r="Q378" s="53" t="n">
        <f aca="false">$B$5+N378</f>
        <v>0.00158715466186505</v>
      </c>
      <c r="R378" s="10" t="n">
        <f aca="false">(LN(O378/$B$4) + ((Q378 - $B$8) + 0.5*P378^2)*$B$7) / (P378 * SQRT($B$7))</f>
        <v>-0.00015101166226282</v>
      </c>
      <c r="S378" s="10" t="n">
        <f aca="false">R378 - P378*SQRT($B$7)</f>
        <v>-0.11036627739428</v>
      </c>
      <c r="T378" s="36" t="n">
        <f aca="false">($B$3*EXP(-$B$8*$B$7)*_xlfn.NORM.DIST(R378, 0, 1, 1) - $B$4*EXP(-Q378*$B$7)*_xlfn.NORM.DIST(S378, 0, 1, 1)) * $B$2</f>
        <v>20627.0049650834</v>
      </c>
      <c r="U378" s="37" t="n">
        <f aca="false">$B$17*O378+$B$18</f>
        <v>1485.84386163985</v>
      </c>
      <c r="V378" s="37" t="n">
        <f aca="false">T378-$B$13</f>
        <v>1038.11636465148</v>
      </c>
      <c r="W378" s="37" t="n">
        <f aca="false">U378-$B$19</f>
        <v>1485.84386163985</v>
      </c>
      <c r="X378" s="38" t="n">
        <f aca="false">V378+W378</f>
        <v>2523.96022629132</v>
      </c>
    </row>
    <row r="379" customFormat="false" ht="13.8" hidden="false" customHeight="false" outlineLevel="0" collapsed="false">
      <c r="I379" s="51" t="n">
        <f aca="false" t="array" ref="I379:K379">TRANSPOSE(MMULT($E$20:$G$22, TRANSPOSE(Random!L378:N378)))</f>
        <v>0.358235699290334</v>
      </c>
      <c r="J379" s="51" t="n">
        <v>-0.421229580374333</v>
      </c>
      <c r="K379" s="51" t="n">
        <v>0.255502977179226</v>
      </c>
      <c r="L379" s="19" t="n">
        <f aca="false">E$8 + E$9 * _xlfn.T.INV(_xlfn.NORM.DIST(I379, 0, 1, 1),  E$10)</f>
        <v>0.00559628747457012</v>
      </c>
      <c r="M379" s="19" t="n">
        <f aca="false">F$8 + F$9 * _xlfn.T.INV(_xlfn.NORM.DIST(J379, 0, 1, 1),  F$10)</f>
        <v>-0.0064996102228558</v>
      </c>
      <c r="N379" s="19" t="n">
        <f aca="false">G$8 + G$9 * _xlfn.T.INV(_xlfn.NORM.DIST(K379, 0, 1, 1),  G$10)</f>
        <v>1.70121026033717E-005</v>
      </c>
      <c r="O379" s="52" t="n">
        <f aca="false">$B$3 * (1 + L379)</f>
        <v>4727.20758778921</v>
      </c>
      <c r="P379" s="53" t="n">
        <f aca="false">$B$6+M379</f>
        <v>0.202500389777144</v>
      </c>
      <c r="Q379" s="53" t="n">
        <f aca="false">$B$5+N379</f>
        <v>0.00161701210260337</v>
      </c>
      <c r="R379" s="10" t="n">
        <f aca="false">(LN(O379/$B$4) + ((Q379 - $B$8) + 0.5*P379^2)*$B$7) / (P379 * SQRT($B$7))</f>
        <v>0.105784887189074</v>
      </c>
      <c r="S379" s="10" t="n">
        <f aca="false">R379 - P379*SQRT($B$7)</f>
        <v>0.00453469230050219</v>
      </c>
      <c r="T379" s="36" t="n">
        <f aca="false">($B$3*EXP(-$B$8*$B$7)*_xlfn.NORM.DIST(R379, 0, 1, 1) - $B$4*EXP(-Q379*$B$7)*_xlfn.NORM.DIST(S379, 0, 1, 1)) * $B$2</f>
        <v>18952.4051211137</v>
      </c>
      <c r="U379" s="37" t="n">
        <f aca="false">$B$17*O379+$B$18</f>
        <v>-1370.19191541799</v>
      </c>
      <c r="V379" s="37" t="n">
        <f aca="false">T379-$B$13</f>
        <v>-636.483479318165</v>
      </c>
      <c r="W379" s="37" t="n">
        <f aca="false">U379-$B$19</f>
        <v>-1370.19191541799</v>
      </c>
      <c r="X379" s="38" t="n">
        <f aca="false">V379+W379</f>
        <v>-2006.67539473616</v>
      </c>
    </row>
    <row r="380" customFormat="false" ht="13.8" hidden="false" customHeight="false" outlineLevel="0" collapsed="false">
      <c r="I380" s="51" t="n">
        <f aca="false" t="array" ref="I380:K380">TRANSPOSE(MMULT($E$20:$G$22, TRANSPOSE(Random!L379:N379)))</f>
        <v>-1.05591171190076</v>
      </c>
      <c r="J380" s="51" t="n">
        <v>1.05101193488499</v>
      </c>
      <c r="K380" s="51" t="n">
        <v>1.3112132970481</v>
      </c>
      <c r="L380" s="19" t="n">
        <f aca="false">E$8 + E$9 * _xlfn.T.INV(_xlfn.NORM.DIST(I380, 0, 1, 1),  E$10)</f>
        <v>-0.0136354747808728</v>
      </c>
      <c r="M380" s="19" t="n">
        <f aca="false">F$8 + F$9 * _xlfn.T.INV(_xlfn.NORM.DIST(J380, 0, 1, 1),  F$10)</f>
        <v>0.0177087001200896</v>
      </c>
      <c r="N380" s="19" t="n">
        <f aca="false">G$8 + G$9 * _xlfn.T.INV(_xlfn.NORM.DIST(K380, 0, 1, 1),  G$10)</f>
        <v>0.00026456501153238</v>
      </c>
      <c r="O380" s="52" t="n">
        <f aca="false">$B$3 * (1 + L380)</f>
        <v>4636.8009966026</v>
      </c>
      <c r="P380" s="53" t="n">
        <f aca="false">$B$6+M380</f>
        <v>0.22670870012009</v>
      </c>
      <c r="Q380" s="53" t="n">
        <f aca="false">$B$5+N380</f>
        <v>0.00186456501153238</v>
      </c>
      <c r="R380" s="10" t="n">
        <f aca="false">(LN(O380/$B$4) + ((Q380 - $B$8) + 0.5*P380^2)*$B$7) / (P380 * SQRT($B$7))</f>
        <v>-0.0638576823298572</v>
      </c>
      <c r="S380" s="10" t="n">
        <f aca="false">R380 - P380*SQRT($B$7)</f>
        <v>-0.177212032389902</v>
      </c>
      <c r="T380" s="36" t="n">
        <f aca="false">($B$3*EXP(-$B$8*$B$7)*_xlfn.NORM.DIST(R380, 0, 1, 1) - $B$4*EXP(-Q380*$B$7)*_xlfn.NORM.DIST(S380, 0, 1, 1)) * $B$2</f>
        <v>21106.6976884794</v>
      </c>
      <c r="U380" s="37" t="n">
        <f aca="false">$B$17*O380+$B$18</f>
        <v>3338.50206811848</v>
      </c>
      <c r="V380" s="37" t="n">
        <f aca="false">T380-$B$13</f>
        <v>1517.80908804754</v>
      </c>
      <c r="W380" s="37" t="n">
        <f aca="false">U380-$B$19</f>
        <v>3338.50206811848</v>
      </c>
      <c r="X380" s="38" t="n">
        <f aca="false">V380+W380</f>
        <v>4856.31115616602</v>
      </c>
    </row>
    <row r="381" customFormat="false" ht="13.8" hidden="false" customHeight="false" outlineLevel="0" collapsed="false">
      <c r="I381" s="51" t="n">
        <f aca="false" t="array" ref="I381:K381">TRANSPOSE(MMULT($E$20:$G$22, TRANSPOSE(Random!L380:N380)))</f>
        <v>-0.381641639918521</v>
      </c>
      <c r="J381" s="51" t="n">
        <v>0.574211424342925</v>
      </c>
      <c r="K381" s="51" t="n">
        <v>0.122886690304624</v>
      </c>
      <c r="L381" s="19" t="n">
        <f aca="false">E$8 + E$9 * _xlfn.T.INV(_xlfn.NORM.DIST(I381, 0, 1, 1),  E$10)</f>
        <v>-0.00395511742098254</v>
      </c>
      <c r="M381" s="19" t="n">
        <f aca="false">F$8 + F$9 * _xlfn.T.INV(_xlfn.NORM.DIST(J381, 0, 1, 1),  F$10)</f>
        <v>0.00920693037962598</v>
      </c>
      <c r="N381" s="19" t="n">
        <f aca="false">G$8 + G$9 * _xlfn.T.INV(_xlfn.NORM.DIST(K381, 0, 1, 1),  G$10)</f>
        <v>-9.96688244566192E-006</v>
      </c>
      <c r="O381" s="52" t="n">
        <f aca="false">$B$3 * (1 + L381)</f>
        <v>4682.3073885157</v>
      </c>
      <c r="P381" s="53" t="n">
        <f aca="false">$B$6+M381</f>
        <v>0.218206930379626</v>
      </c>
      <c r="Q381" s="53" t="n">
        <f aca="false">$B$5+N381</f>
        <v>0.00159003311755434</v>
      </c>
      <c r="R381" s="10" t="n">
        <f aca="false">(LN(O381/$B$4) + ((Q381 - $B$8) + 0.5*P381^2)*$B$7) / (P381 * SQRT($B$7))</f>
        <v>0.0182059456282749</v>
      </c>
      <c r="S381" s="10" t="n">
        <f aca="false">R381 - P381*SQRT($B$7)</f>
        <v>-0.0908975195615381</v>
      </c>
      <c r="T381" s="36" t="n">
        <f aca="false">($B$3*EXP(-$B$8*$B$7)*_xlfn.NORM.DIST(R381, 0, 1, 1) - $B$4*EXP(-Q381*$B$7)*_xlfn.NORM.DIST(S381, 0, 1, 1)) * $B$2</f>
        <v>20436.9531147137</v>
      </c>
      <c r="U381" s="37" t="n">
        <f aca="false">$B$17*O381+$B$18</f>
        <v>968.368751495465</v>
      </c>
      <c r="V381" s="37" t="n">
        <f aca="false">T381-$B$13</f>
        <v>848.064514281759</v>
      </c>
      <c r="W381" s="37" t="n">
        <f aca="false">U381-$B$19</f>
        <v>968.368751495465</v>
      </c>
      <c r="X381" s="38" t="n">
        <f aca="false">V381+W381</f>
        <v>1816.43326577722</v>
      </c>
    </row>
    <row r="382" customFormat="false" ht="13.8" hidden="false" customHeight="false" outlineLevel="0" collapsed="false">
      <c r="I382" s="51" t="n">
        <f aca="false" t="array" ref="I382:K382">TRANSPOSE(MMULT($E$20:$G$22, TRANSPOSE(Random!L381:N381)))</f>
        <v>1.10882673784434</v>
      </c>
      <c r="J382" s="51" t="n">
        <v>-0.670367165679936</v>
      </c>
      <c r="K382" s="51" t="n">
        <v>0.122002764894865</v>
      </c>
      <c r="L382" s="19" t="n">
        <f aca="false">E$8 + E$9 * _xlfn.T.INV(_xlfn.NORM.DIST(I382, 0, 1, 1),  E$10)</f>
        <v>0.0164446217134588</v>
      </c>
      <c r="M382" s="19" t="n">
        <f aca="false">F$8 + F$9 * _xlfn.T.INV(_xlfn.NORM.DIST(J382, 0, 1, 1),  F$10)</f>
        <v>-0.0106086424984907</v>
      </c>
      <c r="N382" s="19" t="n">
        <f aca="false">G$8 + G$9 * _xlfn.T.INV(_xlfn.NORM.DIST(K382, 0, 1, 1),  G$10)</f>
        <v>-1.01458764542934E-005</v>
      </c>
      <c r="O382" s="52" t="n">
        <f aca="false">$B$3 * (1 + L382)</f>
        <v>4778.2045222128</v>
      </c>
      <c r="P382" s="53" t="n">
        <f aca="false">$B$6+M382</f>
        <v>0.198391357501509</v>
      </c>
      <c r="Q382" s="53" t="n">
        <f aca="false">$B$5+N382</f>
        <v>0.00158985412354571</v>
      </c>
      <c r="R382" s="10" t="n">
        <f aca="false">(LN(O382/$B$4) + ((Q382 - $B$8) + 0.5*P382^2)*$B$7) / (P382 * SQRT($B$7))</f>
        <v>0.214003557060411</v>
      </c>
      <c r="S382" s="10" t="n">
        <f aca="false">R382 - P382*SQRT($B$7)</f>
        <v>0.114807878309656</v>
      </c>
      <c r="T382" s="36" t="n">
        <f aca="false">($B$3*EXP(-$B$8*$B$7)*_xlfn.NORM.DIST(R382, 0, 1, 1) - $B$4*EXP(-Q382*$B$7)*_xlfn.NORM.DIST(S382, 0, 1, 1)) * $B$2</f>
        <v>18345.3451609218</v>
      </c>
      <c r="U382" s="37" t="n">
        <f aca="false">$B$17*O382+$B$18</f>
        <v>-4026.29204205054</v>
      </c>
      <c r="V382" s="37" t="n">
        <f aca="false">T382-$B$13</f>
        <v>-1243.54343951013</v>
      </c>
      <c r="W382" s="37" t="n">
        <f aca="false">U382-$B$19</f>
        <v>-4026.29204205054</v>
      </c>
      <c r="X382" s="38" t="n">
        <f aca="false">V382+W382</f>
        <v>-5269.83548156067</v>
      </c>
    </row>
    <row r="383" customFormat="false" ht="13.8" hidden="false" customHeight="false" outlineLevel="0" collapsed="false">
      <c r="I383" s="51" t="n">
        <f aca="false" t="array" ref="I383:K383">TRANSPOSE(MMULT($E$20:$G$22, TRANSPOSE(Random!L382:N382)))</f>
        <v>1.29800917763165</v>
      </c>
      <c r="J383" s="51" t="n">
        <v>-0.388352980514006</v>
      </c>
      <c r="K383" s="51" t="n">
        <v>-0.386448628716209</v>
      </c>
      <c r="L383" s="19" t="n">
        <f aca="false">E$8 + E$9 * _xlfn.T.INV(_xlfn.NORM.DIST(I383, 0, 1, 1),  E$10)</f>
        <v>0.0196986224910315</v>
      </c>
      <c r="M383" s="19" t="n">
        <f aca="false">F$8 + F$9 * _xlfn.T.INV(_xlfn.NORM.DIST(J383, 0, 1, 1),  F$10)</f>
        <v>-0.00597277761036669</v>
      </c>
      <c r="N383" s="19" t="n">
        <f aca="false">G$8 + G$9 * _xlfn.T.INV(_xlfn.NORM.DIST(K383, 0, 1, 1),  G$10)</f>
        <v>-0.00011362458913255</v>
      </c>
      <c r="O383" s="52" t="n">
        <f aca="false">$B$3 * (1 + L383)</f>
        <v>4793.50125446809</v>
      </c>
      <c r="P383" s="53" t="n">
        <f aca="false">$B$6+M383</f>
        <v>0.203027222389633</v>
      </c>
      <c r="Q383" s="53" t="n">
        <f aca="false">$B$5+N383</f>
        <v>0.00148637541086745</v>
      </c>
      <c r="R383" s="10" t="n">
        <f aca="false">(LN(O383/$B$4) + ((Q383 - $B$8) + 0.5*P383^2)*$B$7) / (P383 * SQRT($B$7))</f>
        <v>0.242639540476716</v>
      </c>
      <c r="S383" s="10" t="n">
        <f aca="false">R383 - P383*SQRT($B$7)</f>
        <v>0.141125929281899</v>
      </c>
      <c r="T383" s="36" t="n">
        <f aca="false">($B$3*EXP(-$B$8*$B$7)*_xlfn.NORM.DIST(R383, 0, 1, 1) - $B$4*EXP(-Q383*$B$7)*_xlfn.NORM.DIST(S383, 0, 1, 1)) * $B$2</f>
        <v>18675.3166559853</v>
      </c>
      <c r="U383" s="37" t="n">
        <f aca="false">$B$17*O383+$B$18</f>
        <v>-4822.99978418389</v>
      </c>
      <c r="V383" s="37" t="n">
        <f aca="false">T383-$B$13</f>
        <v>-913.571944446587</v>
      </c>
      <c r="W383" s="37" t="n">
        <f aca="false">U383-$B$19</f>
        <v>-4822.99978418389</v>
      </c>
      <c r="X383" s="38" t="n">
        <f aca="false">V383+W383</f>
        <v>-5736.57172863048</v>
      </c>
    </row>
    <row r="384" customFormat="false" ht="13.8" hidden="false" customHeight="false" outlineLevel="0" collapsed="false">
      <c r="I384" s="51" t="n">
        <f aca="false" t="array" ref="I384:K384">TRANSPOSE(MMULT($E$20:$G$22, TRANSPOSE(Random!L383:N383)))</f>
        <v>-0.300775945668158</v>
      </c>
      <c r="J384" s="51" t="n">
        <v>0.26041810909929</v>
      </c>
      <c r="K384" s="51" t="n">
        <v>0.580645065724872</v>
      </c>
      <c r="L384" s="19" t="n">
        <f aca="false">E$8 + E$9 * _xlfn.T.INV(_xlfn.NORM.DIST(I384, 0, 1, 1),  E$10)</f>
        <v>-0.00289571404463305</v>
      </c>
      <c r="M384" s="19" t="n">
        <f aca="false">F$8 + F$9 * _xlfn.T.INV(_xlfn.NORM.DIST(J384, 0, 1, 1),  F$10)</f>
        <v>0.004158825106259</v>
      </c>
      <c r="N384" s="19" t="n">
        <f aca="false">G$8 + G$9 * _xlfn.T.INV(_xlfn.NORM.DIST(K384, 0, 1, 1),  G$10)</f>
        <v>8.51984826830222E-005</v>
      </c>
      <c r="O384" s="52" t="n">
        <f aca="false">$B$3 * (1 + L384)</f>
        <v>4687.28753784758</v>
      </c>
      <c r="P384" s="53" t="n">
        <f aca="false">$B$6+M384</f>
        <v>0.213158825106259</v>
      </c>
      <c r="Q384" s="53" t="n">
        <f aca="false">$B$5+N384</f>
        <v>0.00168519848268302</v>
      </c>
      <c r="R384" s="10" t="n">
        <f aca="false">(LN(O384/$B$4) + ((Q384 - $B$8) + 0.5*P384^2)*$B$7) / (P384 * SQRT($B$7))</f>
        <v>0.0262805959220189</v>
      </c>
      <c r="S384" s="10" t="n">
        <f aca="false">R384 - P384*SQRT($B$7)</f>
        <v>-0.0802988166311106</v>
      </c>
      <c r="T384" s="36" t="n">
        <f aca="false">($B$3*EXP(-$B$8*$B$7)*_xlfn.NORM.DIST(R384, 0, 1, 1) - $B$4*EXP(-Q384*$B$7)*_xlfn.NORM.DIST(S384, 0, 1, 1)) * $B$2</f>
        <v>19975.723599791</v>
      </c>
      <c r="U384" s="37" t="n">
        <f aca="false">$B$17*O384+$B$18</f>
        <v>708.985017540312</v>
      </c>
      <c r="V384" s="37" t="n">
        <f aca="false">T384-$B$13</f>
        <v>386.834999359144</v>
      </c>
      <c r="W384" s="37" t="n">
        <f aca="false">U384-$B$19</f>
        <v>708.985017540312</v>
      </c>
      <c r="X384" s="38" t="n">
        <f aca="false">V384+W384</f>
        <v>1095.82001689946</v>
      </c>
    </row>
    <row r="385" customFormat="false" ht="13.8" hidden="false" customHeight="false" outlineLevel="0" collapsed="false">
      <c r="I385" s="51" t="n">
        <f aca="false" t="array" ref="I385:K385">TRANSPOSE(MMULT($E$20:$G$22, TRANSPOSE(Random!L384:N384)))</f>
        <v>-1.05510238144432</v>
      </c>
      <c r="J385" s="51" t="n">
        <v>0.938140324921468</v>
      </c>
      <c r="K385" s="51" t="n">
        <v>-0.196882260038474</v>
      </c>
      <c r="L385" s="19" t="n">
        <f aca="false">E$8 + E$9 * _xlfn.T.INV(_xlfn.NORM.DIST(I385, 0, 1, 1),  E$10)</f>
        <v>-0.0136224727610481</v>
      </c>
      <c r="M385" s="19" t="n">
        <f aca="false">F$8 + F$9 * _xlfn.T.INV(_xlfn.NORM.DIST(J385, 0, 1, 1),  F$10)</f>
        <v>0.0155664151165005</v>
      </c>
      <c r="N385" s="19" t="n">
        <f aca="false">G$8 + G$9 * _xlfn.T.INV(_xlfn.NORM.DIST(K385, 0, 1, 1),  G$10)</f>
        <v>-7.46514430210156E-005</v>
      </c>
      <c r="O385" s="52" t="n">
        <f aca="false">$B$3 * (1 + L385)</f>
        <v>4636.86211779759</v>
      </c>
      <c r="P385" s="53" t="n">
        <f aca="false">$B$6+M385</f>
        <v>0.2245664151165</v>
      </c>
      <c r="Q385" s="53" t="n">
        <f aca="false">$B$5+N385</f>
        <v>0.00152534855697898</v>
      </c>
      <c r="R385" s="10" t="n">
        <f aca="false">(LN(O385/$B$4) + ((Q385 - $B$8) + 0.5*P385^2)*$B$7) / (P385 * SQRT($B$7))</f>
        <v>-0.0661809870644691</v>
      </c>
      <c r="S385" s="10" t="n">
        <f aca="false">R385 - P385*SQRT($B$7)</f>
        <v>-0.178464194622719</v>
      </c>
      <c r="T385" s="36" t="n">
        <f aca="false">($B$3*EXP(-$B$8*$B$7)*_xlfn.NORM.DIST(R385, 0, 1, 1) - $B$4*EXP(-Q385*$B$7)*_xlfn.NORM.DIST(S385, 0, 1, 1)) * $B$2</f>
        <v>20885.9284840281</v>
      </c>
      <c r="U385" s="37" t="n">
        <f aca="false">$B$17*O385+$B$18</f>
        <v>3335.31866080986</v>
      </c>
      <c r="V385" s="37" t="n">
        <f aca="false">T385-$B$13</f>
        <v>1297.03988359618</v>
      </c>
      <c r="W385" s="37" t="n">
        <f aca="false">U385-$B$19</f>
        <v>3335.31866080986</v>
      </c>
      <c r="X385" s="38" t="n">
        <f aca="false">V385+W385</f>
        <v>4632.35854440604</v>
      </c>
    </row>
    <row r="386" customFormat="false" ht="13.8" hidden="false" customHeight="false" outlineLevel="0" collapsed="false">
      <c r="I386" s="51" t="n">
        <f aca="false" t="array" ref="I386:K386">TRANSPOSE(MMULT($E$20:$G$22, TRANSPOSE(Random!L385:N385)))</f>
        <v>-0.680397379311801</v>
      </c>
      <c r="J386" s="51" t="n">
        <v>0.240504129905494</v>
      </c>
      <c r="K386" s="51" t="n">
        <v>0.13389186188901</v>
      </c>
      <c r="L386" s="19" t="n">
        <f aca="false">E$8 + E$9 * _xlfn.T.INV(_xlfn.NORM.DIST(I386, 0, 1, 1),  E$10)</f>
        <v>-0.00801152042017061</v>
      </c>
      <c r="M386" s="19" t="n">
        <f aca="false">F$8 + F$9 * _xlfn.T.INV(_xlfn.NORM.DIST(J386, 0, 1, 1),  F$10)</f>
        <v>0.00384632199798723</v>
      </c>
      <c r="N386" s="19" t="n">
        <f aca="false">G$8 + G$9 * _xlfn.T.INV(_xlfn.NORM.DIST(K386, 0, 1, 1),  G$10)</f>
        <v>-7.73765267909074E-006</v>
      </c>
      <c r="O386" s="52" t="n">
        <f aca="false">$B$3 * (1 + L386)</f>
        <v>4663.23864365682</v>
      </c>
      <c r="P386" s="53" t="n">
        <f aca="false">$B$6+M386</f>
        <v>0.212846321997987</v>
      </c>
      <c r="Q386" s="53" t="n">
        <f aca="false">$B$5+N386</f>
        <v>0.00159226234732091</v>
      </c>
      <c r="R386" s="10" t="n">
        <f aca="false">(LN(O386/$B$4) + ((Q386 - $B$8) + 0.5*P386^2)*$B$7) / (P386 * SQRT($B$7))</f>
        <v>-0.0223896272557416</v>
      </c>
      <c r="S386" s="10" t="n">
        <f aca="false">R386 - P386*SQRT($B$7)</f>
        <v>-0.128812788254735</v>
      </c>
      <c r="T386" s="36" t="n">
        <f aca="false">($B$3*EXP(-$B$8*$B$7)*_xlfn.NORM.DIST(R386, 0, 1, 1) - $B$4*EXP(-Q386*$B$7)*_xlfn.NORM.DIST(S386, 0, 1, 1)) * $B$2</f>
        <v>19891.7718788337</v>
      </c>
      <c r="U386" s="37" t="n">
        <f aca="false">$B$17*O386+$B$18</f>
        <v>1961.53620767439</v>
      </c>
      <c r="V386" s="37" t="n">
        <f aca="false">T386-$B$13</f>
        <v>302.883278401852</v>
      </c>
      <c r="W386" s="37" t="n">
        <f aca="false">U386-$B$19</f>
        <v>1961.53620767439</v>
      </c>
      <c r="X386" s="38" t="n">
        <f aca="false">V386+W386</f>
        <v>2264.41948607624</v>
      </c>
    </row>
    <row r="387" customFormat="false" ht="13.8" hidden="false" customHeight="false" outlineLevel="0" collapsed="false">
      <c r="I387" s="51" t="n">
        <f aca="false" t="array" ref="I387:K387">TRANSPOSE(MMULT($E$20:$G$22, TRANSPOSE(Random!L386:N386)))</f>
        <v>0.0601950100503583</v>
      </c>
      <c r="J387" s="51" t="n">
        <v>1.58036780655068</v>
      </c>
      <c r="K387" s="51" t="n">
        <v>0.874162894874931</v>
      </c>
      <c r="L387" s="19" t="n">
        <f aca="false">E$8 + E$9 * _xlfn.T.INV(_xlfn.NORM.DIST(I387, 0, 1, 1),  E$10)</f>
        <v>0.00174445338637645</v>
      </c>
      <c r="M387" s="19" t="n">
        <f aca="false">F$8 + F$9 * _xlfn.T.INV(_xlfn.NORM.DIST(J387, 0, 1, 1),  F$10)</f>
        <v>0.0294587769874858</v>
      </c>
      <c r="N387" s="19" t="n">
        <f aca="false">G$8 + G$9 * _xlfn.T.INV(_xlfn.NORM.DIST(K387, 0, 1, 1),  G$10)</f>
        <v>0.000151396150999484</v>
      </c>
      <c r="O387" s="52" t="n">
        <f aca="false">$B$3 * (1 + L387)</f>
        <v>4709.10050092402</v>
      </c>
      <c r="P387" s="53" t="n">
        <f aca="false">$B$6+M387</f>
        <v>0.238458776987486</v>
      </c>
      <c r="Q387" s="53" t="n">
        <f aca="false">$B$5+N387</f>
        <v>0.00175139615099948</v>
      </c>
      <c r="R387" s="10" t="n">
        <f aca="false">(LN(O387/$B$4) + ((Q387 - $B$8) + 0.5*P387^2)*$B$7) / (P387 * SQRT($B$7))</f>
        <v>0.0745504634815249</v>
      </c>
      <c r="S387" s="10" t="n">
        <f aca="false">R387 - P387*SQRT($B$7)</f>
        <v>-0.044678925012218</v>
      </c>
      <c r="T387" s="36" t="n">
        <f aca="false">($B$3*EXP(-$B$8*$B$7)*_xlfn.NORM.DIST(R387, 0, 1, 1) - $B$4*EXP(-Q387*$B$7)*_xlfn.NORM.DIST(S387, 0, 1, 1)) * $B$2</f>
        <v>22352.9859662598</v>
      </c>
      <c r="U387" s="37" t="n">
        <f aca="false">$B$17*O387+$B$18</f>
        <v>-427.110997728014</v>
      </c>
      <c r="V387" s="37" t="n">
        <f aca="false">T387-$B$13</f>
        <v>2764.09736582787</v>
      </c>
      <c r="W387" s="37" t="n">
        <f aca="false">U387-$B$19</f>
        <v>-427.110997728014</v>
      </c>
      <c r="X387" s="38" t="n">
        <f aca="false">V387+W387</f>
        <v>2336.98636809985</v>
      </c>
    </row>
    <row r="388" customFormat="false" ht="13.8" hidden="false" customHeight="false" outlineLevel="0" collapsed="false">
      <c r="I388" s="51" t="n">
        <f aca="false" t="array" ref="I388:K388">TRANSPOSE(MMULT($E$20:$G$22, TRANSPOSE(Random!L387:N387)))</f>
        <v>-0.300583918211478</v>
      </c>
      <c r="J388" s="51" t="n">
        <v>-0.769926600325293</v>
      </c>
      <c r="K388" s="51" t="n">
        <v>-0.0738006692042276</v>
      </c>
      <c r="L388" s="19" t="n">
        <f aca="false">E$8 + E$9 * _xlfn.T.INV(_xlfn.NORM.DIST(I388, 0, 1, 1),  E$10)</f>
        <v>-0.00289321213333721</v>
      </c>
      <c r="M388" s="19" t="n">
        <f aca="false">F$8 + F$9 * _xlfn.T.INV(_xlfn.NORM.DIST(J388, 0, 1, 1),  F$10)</f>
        <v>-0.0123251863566882</v>
      </c>
      <c r="N388" s="19" t="n">
        <f aca="false">G$8 + G$9 * _xlfn.T.INV(_xlfn.NORM.DIST(K388, 0, 1, 1),  G$10)</f>
        <v>-4.97037913571537E-005</v>
      </c>
      <c r="O388" s="52" t="n">
        <f aca="false">$B$3 * (1 + L388)</f>
        <v>4687.29929908239</v>
      </c>
      <c r="P388" s="53" t="n">
        <f aca="false">$B$6+M388</f>
        <v>0.196674813643312</v>
      </c>
      <c r="Q388" s="53" t="n">
        <f aca="false">$B$5+N388</f>
        <v>0.00155029620864285</v>
      </c>
      <c r="R388" s="10" t="n">
        <f aca="false">(LN(O388/$B$4) + ((Q388 - $B$8) + 0.5*P388^2)*$B$7) / (P388 * SQRT($B$7))</f>
        <v>0.0195784223192175</v>
      </c>
      <c r="S388" s="10" t="n">
        <f aca="false">R388 - P388*SQRT($B$7)</f>
        <v>-0.0787589845024384</v>
      </c>
      <c r="T388" s="36" t="n">
        <f aca="false">($B$3*EXP(-$B$8*$B$7)*_xlfn.NORM.DIST(R388, 0, 1, 1) - $B$4*EXP(-Q388*$B$7)*_xlfn.NORM.DIST(S388, 0, 1, 1)) * $B$2</f>
        <v>18423.8492425652</v>
      </c>
      <c r="U388" s="37" t="n">
        <f aca="false">$B$17*O388+$B$18</f>
        <v>708.372450968949</v>
      </c>
      <c r="V388" s="37" t="n">
        <f aca="false">T388-$B$13</f>
        <v>-1165.03935786673</v>
      </c>
      <c r="W388" s="37" t="n">
        <f aca="false">U388-$B$19</f>
        <v>708.372450968949</v>
      </c>
      <c r="X388" s="38" t="n">
        <f aca="false">V388+W388</f>
        <v>-456.666906897779</v>
      </c>
    </row>
    <row r="389" customFormat="false" ht="13.8" hidden="false" customHeight="false" outlineLevel="0" collapsed="false">
      <c r="I389" s="51" t="n">
        <f aca="false" t="array" ref="I389:K389">TRANSPOSE(MMULT($E$20:$G$22, TRANSPOSE(Random!L388:N388)))</f>
        <v>0.340890996462844</v>
      </c>
      <c r="J389" s="51" t="n">
        <v>-0.78727260945215</v>
      </c>
      <c r="K389" s="51" t="n">
        <v>0.51141734651461</v>
      </c>
      <c r="L389" s="19" t="n">
        <f aca="false">E$8 + E$9 * _xlfn.T.INV(_xlfn.NORM.DIST(I389, 0, 1, 1),  E$10)</f>
        <v>0.00536881254741392</v>
      </c>
      <c r="M389" s="19" t="n">
        <f aca="false">F$8 + F$9 * _xlfn.T.INV(_xlfn.NORM.DIST(J389, 0, 1, 1),  F$10)</f>
        <v>-0.0126296107479395</v>
      </c>
      <c r="N389" s="19" t="n">
        <f aca="false">G$8 + G$9 * _xlfn.T.INV(_xlfn.NORM.DIST(K389, 0, 1, 1),  G$10)</f>
        <v>7.03338571730551E-005</v>
      </c>
      <c r="O389" s="52" t="n">
        <f aca="false">$B$3 * (1 + L389)</f>
        <v>4726.13825090414</v>
      </c>
      <c r="P389" s="53" t="n">
        <f aca="false">$B$6+M389</f>
        <v>0.19637038925206</v>
      </c>
      <c r="Q389" s="53" t="n">
        <f aca="false">$B$5+N389</f>
        <v>0.00167033385717306</v>
      </c>
      <c r="R389" s="10" t="n">
        <f aca="false">(LN(O389/$B$4) + ((Q389 - $B$8) + 0.5*P389^2)*$B$7) / (P389 * SQRT($B$7))</f>
        <v>0.10380589023951</v>
      </c>
      <c r="S389" s="10" t="n">
        <f aca="false">R389 - P389*SQRT($B$7)</f>
        <v>0.00562069561347942</v>
      </c>
      <c r="T389" s="36" t="n">
        <f aca="false">($B$3*EXP(-$B$8*$B$7)*_xlfn.NORM.DIST(R389, 0, 1, 1) - $B$4*EXP(-Q389*$B$7)*_xlfn.NORM.DIST(S389, 0, 1, 1)) * $B$2</f>
        <v>18382.7819041518</v>
      </c>
      <c r="U389" s="37" t="n">
        <f aca="false">$B$17*O389+$B$18</f>
        <v>-1314.49708066086</v>
      </c>
      <c r="V389" s="37" t="n">
        <f aca="false">T389-$B$13</f>
        <v>-1206.10669628008</v>
      </c>
      <c r="W389" s="37" t="n">
        <f aca="false">U389-$B$19</f>
        <v>-1314.49708066086</v>
      </c>
      <c r="X389" s="38" t="n">
        <f aca="false">V389+W389</f>
        <v>-2520.60377694094</v>
      </c>
    </row>
    <row r="390" customFormat="false" ht="13.8" hidden="false" customHeight="false" outlineLevel="0" collapsed="false">
      <c r="I390" s="51" t="n">
        <f aca="false" t="array" ref="I390:K390">TRANSPOSE(MMULT($E$20:$G$22, TRANSPOSE(Random!L389:N389)))</f>
        <v>0.350232024943711</v>
      </c>
      <c r="J390" s="51" t="n">
        <v>-0.0353407870904749</v>
      </c>
      <c r="K390" s="51" t="n">
        <v>0.260861984589932</v>
      </c>
      <c r="L390" s="19" t="n">
        <f aca="false">E$8 + E$9 * _xlfn.T.INV(_xlfn.NORM.DIST(I390, 0, 1, 1),  E$10)</f>
        <v>0.00549124875094669</v>
      </c>
      <c r="M390" s="19" t="n">
        <f aca="false">F$8 + F$9 * _xlfn.T.INV(_xlfn.NORM.DIST(J390, 0, 1, 1),  F$10)</f>
        <v>-0.000441471804991346</v>
      </c>
      <c r="N390" s="19" t="n">
        <f aca="false">G$8 + G$9 * _xlfn.T.INV(_xlfn.NORM.DIST(K390, 0, 1, 1),  G$10)</f>
        <v>1.81089744890457E-005</v>
      </c>
      <c r="O390" s="52" t="n">
        <f aca="false">$B$3 * (1 + L390)</f>
        <v>4726.71381125333</v>
      </c>
      <c r="P390" s="53" t="n">
        <f aca="false">$B$6+M390</f>
        <v>0.208558528195009</v>
      </c>
      <c r="Q390" s="53" t="n">
        <f aca="false">$B$5+N390</f>
        <v>0.00161810897448905</v>
      </c>
      <c r="R390" s="10" t="n">
        <f aca="false">(LN(O390/$B$4) + ((Q390 - $B$8) + 0.5*P390^2)*$B$7) / (P390 * SQRT($B$7))</f>
        <v>0.104698058724374</v>
      </c>
      <c r="S390" s="10" t="n">
        <f aca="false">R390 - P390*SQRT($B$7)</f>
        <v>0.000418794626869543</v>
      </c>
      <c r="T390" s="36" t="n">
        <f aca="false">($B$3*EXP(-$B$8*$B$7)*_xlfn.NORM.DIST(R390, 0, 1, 1) - $B$4*EXP(-Q390*$B$7)*_xlfn.NORM.DIST(S390, 0, 1, 1)) * $B$2</f>
        <v>19521.6569698313</v>
      </c>
      <c r="U390" s="37" t="n">
        <f aca="false">$B$17*O390+$B$18</f>
        <v>-1344.47429269605</v>
      </c>
      <c r="V390" s="37" t="n">
        <f aca="false">T390-$B$13</f>
        <v>-67.2316306005523</v>
      </c>
      <c r="W390" s="37" t="n">
        <f aca="false">U390-$B$19</f>
        <v>-1344.47429269605</v>
      </c>
      <c r="X390" s="38" t="n">
        <f aca="false">V390+W390</f>
        <v>-1411.7059232966</v>
      </c>
    </row>
    <row r="391" customFormat="false" ht="13.8" hidden="false" customHeight="false" outlineLevel="0" collapsed="false">
      <c r="I391" s="51" t="n">
        <f aca="false" t="array" ref="I391:K391">TRANSPOSE(MMULT($E$20:$G$22, TRANSPOSE(Random!L390:N390)))</f>
        <v>0.462598036830098</v>
      </c>
      <c r="J391" s="51" t="n">
        <v>-1.06808448479714</v>
      </c>
      <c r="K391" s="51" t="n">
        <v>0.163207534465231</v>
      </c>
      <c r="L391" s="19" t="n">
        <f aca="false">E$8 + E$9 * _xlfn.T.INV(_xlfn.NORM.DIST(I391, 0, 1, 1),  E$10)</f>
        <v>0.00697840835454525</v>
      </c>
      <c r="M391" s="19" t="n">
        <f aca="false">F$8 + F$9 * _xlfn.T.INV(_xlfn.NORM.DIST(J391, 0, 1, 1),  F$10)</f>
        <v>-0.0178295208172804</v>
      </c>
      <c r="N391" s="19" t="n">
        <f aca="false">G$8 + G$9 * _xlfn.T.INV(_xlfn.NORM.DIST(K391, 0, 1, 1),  G$10)</f>
        <v>-1.7924586238809E-006</v>
      </c>
      <c r="O391" s="52" t="n">
        <f aca="false">$B$3 * (1 + L391)</f>
        <v>4733.70479983388</v>
      </c>
      <c r="P391" s="53" t="n">
        <f aca="false">$B$6+M391</f>
        <v>0.19117047918272</v>
      </c>
      <c r="Q391" s="53" t="n">
        <f aca="false">$B$5+N391</f>
        <v>0.00159820754137612</v>
      </c>
      <c r="R391" s="10" t="n">
        <f aca="false">(LN(O391/$B$4) + ((Q391 - $B$8) + 0.5*P391^2)*$B$7) / (P391 * SQRT($B$7))</f>
        <v>0.120541549097435</v>
      </c>
      <c r="S391" s="10" t="n">
        <f aca="false">R391 - P391*SQRT($B$7)</f>
        <v>0.0249563095060751</v>
      </c>
      <c r="T391" s="36" t="n">
        <f aca="false">($B$3*EXP(-$B$8*$B$7)*_xlfn.NORM.DIST(R391, 0, 1, 1) - $B$4*EXP(-Q391*$B$7)*_xlfn.NORM.DIST(S391, 0, 1, 1)) * $B$2</f>
        <v>17871.690649206</v>
      </c>
      <c r="U391" s="37" t="n">
        <f aca="false">$B$17*O391+$B$18</f>
        <v>-1708.58962362685</v>
      </c>
      <c r="V391" s="37" t="n">
        <f aca="false">T391-$B$13</f>
        <v>-1717.1979512259</v>
      </c>
      <c r="W391" s="37" t="n">
        <f aca="false">U391-$B$19</f>
        <v>-1708.58962362685</v>
      </c>
      <c r="X391" s="38" t="n">
        <f aca="false">V391+W391</f>
        <v>-3425.78757485274</v>
      </c>
    </row>
    <row r="392" customFormat="false" ht="13.8" hidden="false" customHeight="false" outlineLevel="0" collapsed="false">
      <c r="I392" s="51" t="n">
        <f aca="false" t="array" ref="I392:K392">TRANSPOSE(MMULT($E$20:$G$22, TRANSPOSE(Random!L391:N391)))</f>
        <v>0.75662905820321</v>
      </c>
      <c r="J392" s="51" t="n">
        <v>-0.457900968462103</v>
      </c>
      <c r="K392" s="51" t="n">
        <v>-0.928195463257924</v>
      </c>
      <c r="L392" s="19" t="n">
        <f aca="false">E$8 + E$9 * _xlfn.T.INV(_xlfn.NORM.DIST(I392, 0, 1, 1),  E$10)</f>
        <v>0.0110449915915158</v>
      </c>
      <c r="M392" s="19" t="n">
        <f aca="false">F$8 + F$9 * _xlfn.T.INV(_xlfn.NORM.DIST(J392, 0, 1, 1),  F$10)</f>
        <v>-0.00709083009653519</v>
      </c>
      <c r="N392" s="19" t="n">
        <f aca="false">G$8 + G$9 * _xlfn.T.INV(_xlfn.NORM.DIST(K392, 0, 1, 1),  G$10)</f>
        <v>-0.000233885807460073</v>
      </c>
      <c r="O392" s="52" t="n">
        <f aca="false">$B$3 * (1 + L392)</f>
        <v>4752.82140097256</v>
      </c>
      <c r="P392" s="53" t="n">
        <f aca="false">$B$6+M392</f>
        <v>0.201909169903465</v>
      </c>
      <c r="Q392" s="53" t="n">
        <f aca="false">$B$5+N392</f>
        <v>0.00136611419253993</v>
      </c>
      <c r="R392" s="10" t="n">
        <f aca="false">(LN(O392/$B$4) + ((Q392 - $B$8) + 0.5*P392^2)*$B$7) / (P392 * SQRT($B$7))</f>
        <v>0.158703874460874</v>
      </c>
      <c r="S392" s="10" t="n">
        <f aca="false">R392 - P392*SQRT($B$7)</f>
        <v>0.0577492895091418</v>
      </c>
      <c r="T392" s="36" t="n">
        <f aca="false">($B$3*EXP(-$B$8*$B$7)*_xlfn.NORM.DIST(R392, 0, 1, 1) - $B$4*EXP(-Q392*$B$7)*_xlfn.NORM.DIST(S392, 0, 1, 1)) * $B$2</f>
        <v>18800.0697151368</v>
      </c>
      <c r="U392" s="37" t="n">
        <f aca="false">$B$17*O392+$B$18</f>
        <v>-2704.2496035673</v>
      </c>
      <c r="V392" s="37" t="n">
        <f aca="false">T392-$B$13</f>
        <v>-788.818885295084</v>
      </c>
      <c r="W392" s="37" t="n">
        <f aca="false">U392-$B$19</f>
        <v>-2704.2496035673</v>
      </c>
      <c r="X392" s="38" t="n">
        <f aca="false">V392+W392</f>
        <v>-3493.06848886238</v>
      </c>
    </row>
    <row r="393" customFormat="false" ht="13.8" hidden="false" customHeight="false" outlineLevel="0" collapsed="false">
      <c r="I393" s="51" t="n">
        <f aca="false" t="array" ref="I393:K393">TRANSPOSE(MMULT($E$20:$G$22, TRANSPOSE(Random!L392:N392)))</f>
        <v>0.580031033898082</v>
      </c>
      <c r="J393" s="51" t="n">
        <v>-0.591179958645798</v>
      </c>
      <c r="K393" s="51" t="n">
        <v>-0.69226577812608</v>
      </c>
      <c r="L393" s="19" t="n">
        <f aca="false">E$8 + E$9 * _xlfn.T.INV(_xlfn.NORM.DIST(I393, 0, 1, 1),  E$10)</f>
        <v>0.00856724386940504</v>
      </c>
      <c r="M393" s="19" t="n">
        <f aca="false">F$8 + F$9 * _xlfn.T.INV(_xlfn.NORM.DIST(J393, 0, 1, 1),  F$10)</f>
        <v>-0.00927687046989444</v>
      </c>
      <c r="N393" s="19" t="n">
        <f aca="false">G$8 + G$9 * _xlfn.T.INV(_xlfn.NORM.DIST(K393, 0, 1, 1),  G$10)</f>
        <v>-0.000179302666707167</v>
      </c>
      <c r="O393" s="52" t="n">
        <f aca="false">$B$3 * (1 + L393)</f>
        <v>4741.17375670569</v>
      </c>
      <c r="P393" s="53" t="n">
        <f aca="false">$B$6+M393</f>
        <v>0.199723129530106</v>
      </c>
      <c r="Q393" s="53" t="n">
        <f aca="false">$B$5+N393</f>
        <v>0.00142069733329283</v>
      </c>
      <c r="R393" s="10" t="n">
        <f aca="false">(LN(O393/$B$4) + ((Q393 - $B$8) + 0.5*P393^2)*$B$7) / (P393 * SQRT($B$7))</f>
        <v>0.134907696739261</v>
      </c>
      <c r="S393" s="10" t="n">
        <f aca="false">R393 - P393*SQRT($B$7)</f>
        <v>0.0350461319742081</v>
      </c>
      <c r="T393" s="36" t="n">
        <f aca="false">($B$3*EXP(-$B$8*$B$7)*_xlfn.NORM.DIST(R393, 0, 1, 1) - $B$4*EXP(-Q393*$B$7)*_xlfn.NORM.DIST(S393, 0, 1, 1)) * $B$2</f>
        <v>18641.8940911336</v>
      </c>
      <c r="U393" s="37" t="n">
        <f aca="false">$B$17*O393+$B$18</f>
        <v>-2097.59922816959</v>
      </c>
      <c r="V393" s="37" t="n">
        <f aca="false">T393-$B$13</f>
        <v>-946.994509298293</v>
      </c>
      <c r="W393" s="37" t="n">
        <f aca="false">U393-$B$19</f>
        <v>-2097.59922816959</v>
      </c>
      <c r="X393" s="38" t="n">
        <f aca="false">V393+W393</f>
        <v>-3044.59373746789</v>
      </c>
    </row>
    <row r="394" customFormat="false" ht="13.8" hidden="false" customHeight="false" outlineLevel="0" collapsed="false">
      <c r="I394" s="51" t="n">
        <f aca="false" t="array" ref="I394:K394">TRANSPOSE(MMULT($E$20:$G$22, TRANSPOSE(Random!L393:N393)))</f>
        <v>0.572426083488513</v>
      </c>
      <c r="J394" s="51" t="n">
        <v>-0.661686693872726</v>
      </c>
      <c r="K394" s="51" t="n">
        <v>-0.0645114492096581</v>
      </c>
      <c r="L394" s="19" t="n">
        <f aca="false">E$8 + E$9 * _xlfn.T.INV(_xlfn.NORM.DIST(I394, 0, 1, 1),  E$10)</f>
        <v>0.00846309272095886</v>
      </c>
      <c r="M394" s="19" t="n">
        <f aca="false">F$8 + F$9 * _xlfn.T.INV(_xlfn.NORM.DIST(J394, 0, 1, 1),  F$10)</f>
        <v>-0.0104612944633135</v>
      </c>
      <c r="N394" s="19" t="n">
        <f aca="false">G$8 + G$9 * _xlfn.T.INV(_xlfn.NORM.DIST(K394, 0, 1, 1),  G$10)</f>
        <v>-4.78267082122372E-005</v>
      </c>
      <c r="O394" s="52" t="n">
        <f aca="false">$B$3 * (1 + L394)</f>
        <v>4740.68415257196</v>
      </c>
      <c r="P394" s="53" t="n">
        <f aca="false">$B$6+M394</f>
        <v>0.198538705536686</v>
      </c>
      <c r="Q394" s="53" t="n">
        <f aca="false">$B$5+N394</f>
        <v>0.00155217329178776</v>
      </c>
      <c r="R394" s="10" t="n">
        <f aca="false">(LN(O394/$B$4) + ((Q394 - $B$8) + 0.5*P394^2)*$B$7) / (P394 * SQRT($B$7))</f>
        <v>0.134409328575282</v>
      </c>
      <c r="S394" s="10" t="n">
        <f aca="false">R394 - P394*SQRT($B$7)</f>
        <v>0.0351399758069387</v>
      </c>
      <c r="T394" s="36" t="n">
        <f aca="false">($B$3*EXP(-$B$8*$B$7)*_xlfn.NORM.DIST(R394, 0, 1, 1) - $B$4*EXP(-Q394*$B$7)*_xlfn.NORM.DIST(S394, 0, 1, 1)) * $B$2</f>
        <v>18539.6274585007</v>
      </c>
      <c r="U394" s="37" t="n">
        <f aca="false">$B$17*O394+$B$18</f>
        <v>-2072.09891886075</v>
      </c>
      <c r="V394" s="37" t="n">
        <f aca="false">T394-$B$13</f>
        <v>-1049.26114193122</v>
      </c>
      <c r="W394" s="37" t="n">
        <f aca="false">U394-$B$19</f>
        <v>-2072.09891886075</v>
      </c>
      <c r="X394" s="38" t="n">
        <f aca="false">V394+W394</f>
        <v>-3121.36006079197</v>
      </c>
    </row>
    <row r="395" customFormat="false" ht="13.8" hidden="false" customHeight="false" outlineLevel="0" collapsed="false">
      <c r="I395" s="51" t="n">
        <f aca="false" t="array" ref="I395:K395">TRANSPOSE(MMULT($E$20:$G$22, TRANSPOSE(Random!L394:N394)))</f>
        <v>1.53946069907608</v>
      </c>
      <c r="J395" s="51" t="n">
        <v>-1.01157827907379</v>
      </c>
      <c r="K395" s="51" t="n">
        <v>-0.533919618391149</v>
      </c>
      <c r="L395" s="19" t="n">
        <f aca="false">E$8 + E$9 * _xlfn.T.INV(_xlfn.NORM.DIST(I395, 0, 1, 1),  E$10)</f>
        <v>0.0243507279281107</v>
      </c>
      <c r="M395" s="19" t="n">
        <f aca="false">F$8 + F$9 * _xlfn.T.INV(_xlfn.NORM.DIST(J395, 0, 1, 1),  F$10)</f>
        <v>-0.0167370772557435</v>
      </c>
      <c r="N395" s="19" t="n">
        <f aca="false">G$8 + G$9 * _xlfn.T.INV(_xlfn.NORM.DIST(K395, 0, 1, 1),  G$10)</f>
        <v>-0.000144740374418025</v>
      </c>
      <c r="O395" s="52" t="n">
        <f aca="false">$B$3 * (1 + L395)</f>
        <v>4815.37033691726</v>
      </c>
      <c r="P395" s="53" t="n">
        <f aca="false">$B$6+M395</f>
        <v>0.192262922744257</v>
      </c>
      <c r="Q395" s="53" t="n">
        <f aca="false">$B$5+N395</f>
        <v>0.00145525962558198</v>
      </c>
      <c r="R395" s="10" t="n">
        <f aca="false">(LN(O395/$B$4) + ((Q395 - $B$8) + 0.5*P395^2)*$B$7) / (P395 * SQRT($B$7))</f>
        <v>0.297960929206217</v>
      </c>
      <c r="S395" s="10" t="n">
        <f aca="false">R395 - P395*SQRT($B$7)</f>
        <v>0.201829467834089</v>
      </c>
      <c r="T395" s="36" t="n">
        <f aca="false">($B$3*EXP(-$B$8*$B$7)*_xlfn.NORM.DIST(R395, 0, 1, 1) - $B$4*EXP(-Q395*$B$7)*_xlfn.NORM.DIST(S395, 0, 1, 1)) * $B$2</f>
        <v>17457.9876022015</v>
      </c>
      <c r="U395" s="37" t="n">
        <f aca="false">$B$17*O395+$B$18</f>
        <v>-5962.01869422439</v>
      </c>
      <c r="V395" s="37" t="n">
        <f aca="false">T395-$B$13</f>
        <v>-2130.90099823035</v>
      </c>
      <c r="W395" s="37" t="n">
        <f aca="false">U395-$B$19</f>
        <v>-5962.01869422439</v>
      </c>
      <c r="X395" s="38" t="n">
        <f aca="false">V395+W395</f>
        <v>-8092.91969245474</v>
      </c>
    </row>
    <row r="396" customFormat="false" ht="13.8" hidden="false" customHeight="false" outlineLevel="0" collapsed="false">
      <c r="I396" s="51" t="n">
        <f aca="false" t="array" ref="I396:K396">TRANSPOSE(MMULT($E$20:$G$22, TRANSPOSE(Random!L395:N395)))</f>
        <v>-0.661521091026873</v>
      </c>
      <c r="J396" s="51" t="n">
        <v>0.598823485858702</v>
      </c>
      <c r="K396" s="51" t="n">
        <v>0.028732623128919</v>
      </c>
      <c r="L396" s="19" t="n">
        <f aca="false">E$8 + E$9 * _xlfn.T.INV(_xlfn.NORM.DIST(I396, 0, 1, 1),  E$10)</f>
        <v>-0.00774664896432571</v>
      </c>
      <c r="M396" s="19" t="n">
        <f aca="false">F$8 + F$9 * _xlfn.T.INV(_xlfn.NORM.DIST(J396, 0, 1, 1),  F$10)</f>
        <v>0.00961624998464835</v>
      </c>
      <c r="N396" s="19" t="n">
        <f aca="false">G$8 + G$9 * _xlfn.T.INV(_xlfn.NORM.DIST(K396, 0, 1, 1),  G$10)</f>
        <v>-2.89993987868128E-005</v>
      </c>
      <c r="O396" s="52" t="n">
        <f aca="false">$B$3 * (1 + L396)</f>
        <v>4664.4837778836</v>
      </c>
      <c r="P396" s="53" t="n">
        <f aca="false">$B$6+M396</f>
        <v>0.218616249984648</v>
      </c>
      <c r="Q396" s="53" t="n">
        <f aca="false">$B$5+N396</f>
        <v>0.00157100060121319</v>
      </c>
      <c r="R396" s="10" t="n">
        <f aca="false">(LN(O396/$B$4) + ((Q396 - $B$8) + 0.5*P396^2)*$B$7) / (P396 * SQRT($B$7))</f>
        <v>-0.0165580268692347</v>
      </c>
      <c r="S396" s="10" t="n">
        <f aca="false">R396 - P396*SQRT($B$7)</f>
        <v>-0.125866151861559</v>
      </c>
      <c r="T396" s="36" t="n">
        <f aca="false">($B$3*EXP(-$B$8*$B$7)*_xlfn.NORM.DIST(R396, 0, 1, 1) - $B$4*EXP(-Q396*$B$7)*_xlfn.NORM.DIST(S396, 0, 1, 1)) * $B$2</f>
        <v>20435.9427514446</v>
      </c>
      <c r="U396" s="37" t="n">
        <f aca="false">$B$17*O396+$B$18</f>
        <v>1896.68522761433</v>
      </c>
      <c r="V396" s="37" t="n">
        <f aca="false">T396-$B$13</f>
        <v>847.054151012751</v>
      </c>
      <c r="W396" s="37" t="n">
        <f aca="false">U396-$B$19</f>
        <v>1896.68522761433</v>
      </c>
      <c r="X396" s="38" t="n">
        <f aca="false">V396+W396</f>
        <v>2743.73937862708</v>
      </c>
    </row>
    <row r="397" customFormat="false" ht="13.8" hidden="false" customHeight="false" outlineLevel="0" collapsed="false">
      <c r="I397" s="51" t="n">
        <f aca="false" t="array" ref="I397:K397">TRANSPOSE(MMULT($E$20:$G$22, TRANSPOSE(Random!L396:N396)))</f>
        <v>0.453128727926583</v>
      </c>
      <c r="J397" s="51" t="n">
        <v>0.487380845986339</v>
      </c>
      <c r="K397" s="51" t="n">
        <v>-0.8188866593338</v>
      </c>
      <c r="L397" s="19" t="n">
        <f aca="false">E$8 + E$9 * _xlfn.T.INV(_xlfn.NORM.DIST(I397, 0, 1, 1),  E$10)</f>
        <v>0.00685195533030611</v>
      </c>
      <c r="M397" s="19" t="n">
        <f aca="false">F$8 + F$9 * _xlfn.T.INV(_xlfn.NORM.DIST(J397, 0, 1, 1),  F$10)</f>
        <v>0.0077810726654024</v>
      </c>
      <c r="N397" s="19" t="n">
        <f aca="false">G$8 + G$9 * _xlfn.T.INV(_xlfn.NORM.DIST(K397, 0, 1, 1),  G$10)</f>
        <v>-0.000208064136842431</v>
      </c>
      <c r="O397" s="52" t="n">
        <f aca="false">$B$3 * (1 + L397)</f>
        <v>4733.11035681224</v>
      </c>
      <c r="P397" s="53" t="n">
        <f aca="false">$B$6+M397</f>
        <v>0.216781072665402</v>
      </c>
      <c r="Q397" s="53" t="n">
        <f aca="false">$B$5+N397</f>
        <v>0.00139193586315757</v>
      </c>
      <c r="R397" s="10" t="n">
        <f aca="false">(LN(O397/$B$4) + ((Q397 - $B$8) + 0.5*P397^2)*$B$7) / (P397 * SQRT($B$7))</f>
        <v>0.116715222056042</v>
      </c>
      <c r="S397" s="10" t="n">
        <f aca="false">R397 - P397*SQRT($B$7)</f>
        <v>0.00832468572334108</v>
      </c>
      <c r="T397" s="36" t="n">
        <f aca="false">($B$3*EXP(-$B$8*$B$7)*_xlfn.NORM.DIST(R397, 0, 1, 1) - $B$4*EXP(-Q397*$B$7)*_xlfn.NORM.DIST(S397, 0, 1, 1)) * $B$2</f>
        <v>20265.5442549129</v>
      </c>
      <c r="U397" s="37" t="n">
        <f aca="false">$B$17*O397+$B$18</f>
        <v>-1677.6289354421</v>
      </c>
      <c r="V397" s="37" t="n">
        <f aca="false">T397-$B$13</f>
        <v>676.655654480965</v>
      </c>
      <c r="W397" s="37" t="n">
        <f aca="false">U397-$B$19</f>
        <v>-1677.6289354421</v>
      </c>
      <c r="X397" s="38" t="n">
        <f aca="false">V397+W397</f>
        <v>-1000.97328096114</v>
      </c>
    </row>
    <row r="398" customFormat="false" ht="13.8" hidden="false" customHeight="false" outlineLevel="0" collapsed="false">
      <c r="I398" s="51" t="n">
        <f aca="false" t="array" ref="I398:K398">TRANSPOSE(MMULT($E$20:$G$22, TRANSPOSE(Random!L397:N397)))</f>
        <v>-0.61206454180898</v>
      </c>
      <c r="J398" s="51" t="n">
        <v>-0.234219203781573</v>
      </c>
      <c r="K398" s="51" t="n">
        <v>-0.219489316399444</v>
      </c>
      <c r="L398" s="19" t="n">
        <f aca="false">E$8 + E$9 * _xlfn.T.INV(_xlfn.NORM.DIST(I398, 0, 1, 1),  E$10)</f>
        <v>-0.0070589882410599</v>
      </c>
      <c r="M398" s="19" t="n">
        <f aca="false">F$8 + F$9 * _xlfn.T.INV(_xlfn.NORM.DIST(J398, 0, 1, 1),  F$10)</f>
        <v>-0.00353582589981681</v>
      </c>
      <c r="N398" s="19" t="n">
        <f aca="false">G$8 + G$9 * _xlfn.T.INV(_xlfn.NORM.DIST(K398, 0, 1, 1),  G$10)</f>
        <v>-7.9256362312273E-005</v>
      </c>
      <c r="O398" s="52" t="n">
        <f aca="false">$B$3 * (1 + L398)</f>
        <v>4667.7164021776</v>
      </c>
      <c r="P398" s="53" t="n">
        <f aca="false">$B$6+M398</f>
        <v>0.205464174100183</v>
      </c>
      <c r="Q398" s="53" t="n">
        <f aca="false">$B$5+N398</f>
        <v>0.00152074363768773</v>
      </c>
      <c r="R398" s="10" t="n">
        <f aca="false">(LN(O398/$B$4) + ((Q398 - $B$8) + 0.5*P398^2)*$B$7) / (P398 * SQRT($B$7))</f>
        <v>-0.0177830905533557</v>
      </c>
      <c r="S398" s="10" t="n">
        <f aca="false">R398 - P398*SQRT($B$7)</f>
        <v>-0.120515177603447</v>
      </c>
      <c r="T398" s="36" t="n">
        <f aca="false">($B$3*EXP(-$B$8*$B$7)*_xlfn.NORM.DIST(R398, 0, 1, 1) - $B$4*EXP(-Q398*$B$7)*_xlfn.NORM.DIST(S398, 0, 1, 1)) * $B$2</f>
        <v>19207.62438028</v>
      </c>
      <c r="U398" s="37" t="n">
        <f aca="false">$B$17*O398+$B$18</f>
        <v>1728.31875826285</v>
      </c>
      <c r="V398" s="37" t="n">
        <f aca="false">T398-$B$13</f>
        <v>-381.264220151843</v>
      </c>
      <c r="W398" s="37" t="n">
        <f aca="false">U398-$B$19</f>
        <v>1728.31875826285</v>
      </c>
      <c r="X398" s="38" t="n">
        <f aca="false">V398+W398</f>
        <v>1347.054538111</v>
      </c>
    </row>
    <row r="399" customFormat="false" ht="13.8" hidden="false" customHeight="false" outlineLevel="0" collapsed="false">
      <c r="I399" s="51" t="n">
        <f aca="false" t="array" ref="I399:K399">TRANSPOSE(MMULT($E$20:$G$22, TRANSPOSE(Random!L398:N398)))</f>
        <v>0.25336533874682</v>
      </c>
      <c r="J399" s="51" t="n">
        <v>0.74548459994879</v>
      </c>
      <c r="K399" s="51" t="n">
        <v>1.01096493237068</v>
      </c>
      <c r="L399" s="19" t="n">
        <f aca="false">E$8 + E$9 * _xlfn.T.INV(_xlfn.NORM.DIST(I399, 0, 1, 1),  E$10)</f>
        <v>0.00422879277741228</v>
      </c>
      <c r="M399" s="19" t="n">
        <f aca="false">F$8 + F$9 * _xlfn.T.INV(_xlfn.NORM.DIST(J399, 0, 1, 1),  F$10)</f>
        <v>0.0121110330447249</v>
      </c>
      <c r="N399" s="19" t="n">
        <f aca="false">G$8 + G$9 * _xlfn.T.INV(_xlfn.NORM.DIST(K399, 0, 1, 1),  G$10)</f>
        <v>0.000184553270994697</v>
      </c>
      <c r="O399" s="52" t="n">
        <f aca="false">$B$3 * (1 + L399)</f>
        <v>4720.77913196734</v>
      </c>
      <c r="P399" s="53" t="n">
        <f aca="false">$B$6+M399</f>
        <v>0.221111033044725</v>
      </c>
      <c r="Q399" s="53" t="n">
        <f aca="false">$B$5+N399</f>
        <v>0.0017845532709947</v>
      </c>
      <c r="R399" s="10" t="n">
        <f aca="false">(LN(O399/$B$4) + ((Q399 - $B$8) + 0.5*P399^2)*$B$7) / (P399 * SQRT($B$7))</f>
        <v>0.0938648411394678</v>
      </c>
      <c r="S399" s="10" t="n">
        <f aca="false">R399 - P399*SQRT($B$7)</f>
        <v>-0.0166906753828946</v>
      </c>
      <c r="T399" s="36" t="n">
        <f aca="false">($B$3*EXP(-$B$8*$B$7)*_xlfn.NORM.DIST(R399, 0, 1, 1) - $B$4*EXP(-Q399*$B$7)*_xlfn.NORM.DIST(S399, 0, 1, 1)) * $B$2</f>
        <v>20718.1857422018</v>
      </c>
      <c r="U399" s="37" t="n">
        <f aca="false">$B$17*O399+$B$18</f>
        <v>-1035.37527368241</v>
      </c>
      <c r="V399" s="37" t="n">
        <f aca="false">T399-$B$13</f>
        <v>1129.29714176994</v>
      </c>
      <c r="W399" s="37" t="n">
        <f aca="false">U399-$B$19</f>
        <v>-1035.37527368241</v>
      </c>
      <c r="X399" s="38" t="n">
        <f aca="false">V399+W399</f>
        <v>93.9218680875274</v>
      </c>
    </row>
    <row r="400" customFormat="false" ht="13.8" hidden="false" customHeight="false" outlineLevel="0" collapsed="false">
      <c r="I400" s="51" t="n">
        <f aca="false" t="array" ref="I400:K400">TRANSPOSE(MMULT($E$20:$G$22, TRANSPOSE(Random!L399:N399)))</f>
        <v>-0.40348610770717</v>
      </c>
      <c r="J400" s="51" t="n">
        <v>-0.173380271259848</v>
      </c>
      <c r="K400" s="51" t="n">
        <v>0.254012212809834</v>
      </c>
      <c r="L400" s="19" t="n">
        <f aca="false">E$8 + E$9 * _xlfn.T.INV(_xlfn.NORM.DIST(I400, 0, 1, 1),  E$10)</f>
        <v>-0.00424350369390536</v>
      </c>
      <c r="M400" s="19" t="n">
        <f aca="false">F$8 + F$9 * _xlfn.T.INV(_xlfn.NORM.DIST(J400, 0, 1, 1),  F$10)</f>
        <v>-0.00258522898434363</v>
      </c>
      <c r="N400" s="19" t="n">
        <f aca="false">G$8 + G$9 * _xlfn.T.INV(_xlfn.NORM.DIST(K400, 0, 1, 1),  G$10)</f>
        <v>1.67070867760928E-005</v>
      </c>
      <c r="O400" s="52" t="n">
        <f aca="false">$B$3 * (1 + L400)</f>
        <v>4680.95171348532</v>
      </c>
      <c r="P400" s="53" t="n">
        <f aca="false">$B$6+M400</f>
        <v>0.206414771015656</v>
      </c>
      <c r="Q400" s="53" t="n">
        <f aca="false">$B$5+N400</f>
        <v>0.00161670708677609</v>
      </c>
      <c r="R400" s="10" t="n">
        <f aca="false">(LN(O400/$B$4) + ((Q400 - $B$8) + 0.5*P400^2)*$B$7) / (P400 * SQRT($B$7))</f>
        <v>0.0104403969700793</v>
      </c>
      <c r="S400" s="10" t="n">
        <f aca="false">R400 - P400*SQRT($B$7)</f>
        <v>-0.0927669885377489</v>
      </c>
      <c r="T400" s="36" t="n">
        <f aca="false">($B$3*EXP(-$B$8*$B$7)*_xlfn.NORM.DIST(R400, 0, 1, 1) - $B$4*EXP(-Q400*$B$7)*_xlfn.NORM.DIST(S400, 0, 1, 1)) * $B$2</f>
        <v>19331.3397349504</v>
      </c>
      <c r="U400" s="37" t="n">
        <f aca="false">$B$17*O400+$B$18</f>
        <v>1038.97708630172</v>
      </c>
      <c r="V400" s="37" t="n">
        <f aca="false">T400-$B$13</f>
        <v>-257.548865481476</v>
      </c>
      <c r="W400" s="37" t="n">
        <f aca="false">U400-$B$19</f>
        <v>1038.97708630172</v>
      </c>
      <c r="X400" s="38" t="n">
        <f aca="false">V400+W400</f>
        <v>781.428220820242</v>
      </c>
    </row>
    <row r="401" customFormat="false" ht="13.8" hidden="false" customHeight="false" outlineLevel="0" collapsed="false">
      <c r="I401" s="51" t="n">
        <f aca="false" t="array" ref="I401:K401">TRANSPOSE(MMULT($E$20:$G$22, TRANSPOSE(Random!L400:N400)))</f>
        <v>0.198364372735969</v>
      </c>
      <c r="J401" s="51" t="n">
        <v>-0.0558711140506449</v>
      </c>
      <c r="K401" s="51" t="n">
        <v>-0.272802496333175</v>
      </c>
      <c r="L401" s="19" t="n">
        <f aca="false">E$8 + E$9 * _xlfn.T.INV(_xlfn.NORM.DIST(I401, 0, 1, 1),  E$10)</f>
        <v>0.00351797215942652</v>
      </c>
      <c r="M401" s="19" t="n">
        <f aca="false">F$8 + F$9 * _xlfn.T.INV(_xlfn.NORM.DIST(J401, 0, 1, 1),  F$10)</f>
        <v>-0.000759623599220213</v>
      </c>
      <c r="N401" s="19" t="n">
        <f aca="false">G$8 + G$9 * _xlfn.T.INV(_xlfn.NORM.DIST(K401, 0, 1, 1),  G$10)</f>
        <v>-9.01552405868781E-005</v>
      </c>
      <c r="O401" s="52" t="n">
        <f aca="false">$B$3 * (1 + L401)</f>
        <v>4717.43763532425</v>
      </c>
      <c r="P401" s="53" t="n">
        <f aca="false">$B$6+M401</f>
        <v>0.20824037640078</v>
      </c>
      <c r="Q401" s="53" t="n">
        <f aca="false">$B$5+N401</f>
        <v>0.00150984475941312</v>
      </c>
      <c r="R401" s="10" t="n">
        <f aca="false">(LN(O401/$B$4) + ((Q401 - $B$8) + 0.5*P401^2)*$B$7) / (P401 * SQRT($B$7))</f>
        <v>0.0855719405567196</v>
      </c>
      <c r="S401" s="10" t="n">
        <f aca="false">R401 - P401*SQRT($B$7)</f>
        <v>-0.0185482476436703</v>
      </c>
      <c r="T401" s="36" t="n">
        <f aca="false">($B$3*EXP(-$B$8*$B$7)*_xlfn.NORM.DIST(R401, 0, 1, 1) - $B$4*EXP(-Q401*$B$7)*_xlfn.NORM.DIST(S401, 0, 1, 1)) * $B$2</f>
        <v>19501.589995997</v>
      </c>
      <c r="U401" s="37" t="n">
        <f aca="false">$B$17*O401+$B$18</f>
        <v>-861.338348577643</v>
      </c>
      <c r="V401" s="37" t="n">
        <f aca="false">T401-$B$13</f>
        <v>-87.2986044349091</v>
      </c>
      <c r="W401" s="37" t="n">
        <f aca="false">U401-$B$19</f>
        <v>-861.338348577643</v>
      </c>
      <c r="X401" s="38" t="n">
        <f aca="false">V401+W401</f>
        <v>-948.636953012552</v>
      </c>
    </row>
    <row r="402" customFormat="false" ht="13.8" hidden="false" customHeight="false" outlineLevel="0" collapsed="false">
      <c r="I402" s="51" t="n">
        <f aca="false" t="array" ref="I402:K402">TRANSPOSE(MMULT($E$20:$G$22, TRANSPOSE(Random!L401:N401)))</f>
        <v>-1.6000308979771</v>
      </c>
      <c r="J402" s="51" t="n">
        <v>0.275473502280317</v>
      </c>
      <c r="K402" s="51" t="n">
        <v>-0.452482758014323</v>
      </c>
      <c r="L402" s="19" t="n">
        <f aca="false">E$8 + E$9 * _xlfn.T.INV(_xlfn.NORM.DIST(I402, 0, 1, 1),  E$10)</f>
        <v>-0.0236755192882711</v>
      </c>
      <c r="M402" s="19" t="n">
        <f aca="false">F$8 + F$9 * _xlfn.T.INV(_xlfn.NORM.DIST(J402, 0, 1, 1),  F$10)</f>
        <v>0.00439552722519551</v>
      </c>
      <c r="N402" s="19" t="n">
        <f aca="false">G$8 + G$9 * _xlfn.T.INV(_xlfn.NORM.DIST(K402, 0, 1, 1),  G$10)</f>
        <v>-0.000127450393975003</v>
      </c>
      <c r="O402" s="52" t="n">
        <f aca="false">$B$3 * (1 + L402)</f>
        <v>4589.60375137777</v>
      </c>
      <c r="P402" s="53" t="n">
        <f aca="false">$B$6+M402</f>
        <v>0.213395527225195</v>
      </c>
      <c r="Q402" s="53" t="n">
        <f aca="false">$B$5+N402</f>
        <v>0.001472549606025</v>
      </c>
      <c r="R402" s="10" t="n">
        <f aca="false">(LN(O402/$B$4) + ((Q402 - $B$8) + 0.5*P402^2)*$B$7) / (P402 * SQRT($B$7))</f>
        <v>-0.171511976210572</v>
      </c>
      <c r="S402" s="10" t="n">
        <f aca="false">R402 - P402*SQRT($B$7)</f>
        <v>-0.278209739823169</v>
      </c>
      <c r="T402" s="36" t="n">
        <f aca="false">($B$3*EXP(-$B$8*$B$7)*_xlfn.NORM.DIST(R402, 0, 1, 1) - $B$4*EXP(-Q402*$B$7)*_xlfn.NORM.DIST(S402, 0, 1, 1)) * $B$2</f>
        <v>19495.8017348714</v>
      </c>
      <c r="U402" s="37" t="n">
        <f aca="false">$B$17*O402+$B$18</f>
        <v>5796.70098605935</v>
      </c>
      <c r="V402" s="37" t="n">
        <f aca="false">T402-$B$13</f>
        <v>-93.08686556053</v>
      </c>
      <c r="W402" s="37" t="n">
        <f aca="false">U402-$B$19</f>
        <v>5796.70098605935</v>
      </c>
      <c r="X402" s="38" t="n">
        <f aca="false">V402+W402</f>
        <v>5703.61412049882</v>
      </c>
    </row>
    <row r="403" customFormat="false" ht="13.8" hidden="false" customHeight="false" outlineLevel="0" collapsed="false">
      <c r="I403" s="51" t="n">
        <f aca="false" t="array" ref="I403:K403">TRANSPOSE(MMULT($E$20:$G$22, TRANSPOSE(Random!L402:N402)))</f>
        <v>-0.748273865890625</v>
      </c>
      <c r="J403" s="51" t="n">
        <v>0.806374283848584</v>
      </c>
      <c r="K403" s="51" t="n">
        <v>-0.968427175342935</v>
      </c>
      <c r="L403" s="19" t="n">
        <f aca="false">E$8 + E$9 * _xlfn.T.INV(_xlfn.NORM.DIST(I403, 0, 1, 1),  E$10)</f>
        <v>-0.00897585941471809</v>
      </c>
      <c r="M403" s="19" t="n">
        <f aca="false">F$8 + F$9 * _xlfn.T.INV(_xlfn.NORM.DIST(J403, 0, 1, 1),  F$10)</f>
        <v>0.0131788222079757</v>
      </c>
      <c r="N403" s="19" t="n">
        <f aca="false">G$8 + G$9 * _xlfn.T.INV(_xlfn.NORM.DIST(K403, 0, 1, 1),  G$10)</f>
        <v>-0.000243654715488268</v>
      </c>
      <c r="O403" s="52" t="n">
        <f aca="false">$B$3 * (1 + L403)</f>
        <v>4658.70538247735</v>
      </c>
      <c r="P403" s="53" t="n">
        <f aca="false">$B$6+M403</f>
        <v>0.222178822207976</v>
      </c>
      <c r="Q403" s="53" t="n">
        <f aca="false">$B$5+N403</f>
        <v>0.00135634528451173</v>
      </c>
      <c r="R403" s="10" t="n">
        <f aca="false">(LN(O403/$B$4) + ((Q403 - $B$8) + 0.5*P403^2)*$B$7) / (P403 * SQRT($B$7))</f>
        <v>-0.0261669419742017</v>
      </c>
      <c r="S403" s="10" t="n">
        <f aca="false">R403 - P403*SQRT($B$7)</f>
        <v>-0.13725635307819</v>
      </c>
      <c r="T403" s="36" t="n">
        <f aca="false">($B$3*EXP(-$B$8*$B$7)*_xlfn.NORM.DIST(R403, 0, 1, 1) - $B$4*EXP(-Q403*$B$7)*_xlfn.NORM.DIST(S403, 0, 1, 1)) * $B$2</f>
        <v>20740.7818986522</v>
      </c>
      <c r="U403" s="37" t="n">
        <f aca="false">$B$17*O403+$B$18</f>
        <v>2197.64443121644</v>
      </c>
      <c r="V403" s="37" t="n">
        <f aca="false">T403-$B$13</f>
        <v>1151.89329822033</v>
      </c>
      <c r="W403" s="37" t="n">
        <f aca="false">U403-$B$19</f>
        <v>2197.64443121644</v>
      </c>
      <c r="X403" s="38" t="n">
        <f aca="false">V403+W403</f>
        <v>3349.53772943677</v>
      </c>
    </row>
    <row r="404" customFormat="false" ht="13.8" hidden="false" customHeight="false" outlineLevel="0" collapsed="false">
      <c r="I404" s="51" t="n">
        <f aca="false" t="array" ref="I404:K404">TRANSPOSE(MMULT($E$20:$G$22, TRANSPOSE(Random!L403:N403)))</f>
        <v>0.918905943849718</v>
      </c>
      <c r="J404" s="51" t="n">
        <v>0.934485679672595</v>
      </c>
      <c r="K404" s="51" t="n">
        <v>0.964981490097612</v>
      </c>
      <c r="L404" s="19" t="n">
        <f aca="false">E$8 + E$9 * _xlfn.T.INV(_xlfn.NORM.DIST(I404, 0, 1, 1),  E$10)</f>
        <v>0.0134437956644862</v>
      </c>
      <c r="M404" s="19" t="n">
        <f aca="false">F$8 + F$9 * _xlfn.T.INV(_xlfn.NORM.DIST(J404, 0, 1, 1),  F$10)</f>
        <v>0.0154986376761128</v>
      </c>
      <c r="N404" s="19" t="n">
        <f aca="false">G$8 + G$9 * _xlfn.T.INV(_xlfn.NORM.DIST(K404, 0, 1, 1),  G$10)</f>
        <v>0.000173212067540219</v>
      </c>
      <c r="O404" s="52" t="n">
        <f aca="false">$B$3 * (1 + L404)</f>
        <v>4764.09793903918</v>
      </c>
      <c r="P404" s="53" t="n">
        <f aca="false">$B$6+M404</f>
        <v>0.224498637676113</v>
      </c>
      <c r="Q404" s="53" t="n">
        <f aca="false">$B$5+N404</f>
        <v>0.00177321206754022</v>
      </c>
      <c r="R404" s="10" t="n">
        <f aca="false">(LN(O404/$B$4) + ((Q404 - $B$8) + 0.5*P404^2)*$B$7) / (P404 * SQRT($B$7))</f>
        <v>0.175479795325248</v>
      </c>
      <c r="S404" s="10" t="n">
        <f aca="false">R404 - P404*SQRT($B$7)</f>
        <v>0.0632304764871914</v>
      </c>
      <c r="T404" s="36" t="n">
        <f aca="false">($B$3*EXP(-$B$8*$B$7)*_xlfn.NORM.DIST(R404, 0, 1, 1) - $B$4*EXP(-Q404*$B$7)*_xlfn.NORM.DIST(S404, 0, 1, 1)) * $B$2</f>
        <v>20901.5685157358</v>
      </c>
      <c r="U404" s="37" t="n">
        <f aca="false">$B$17*O404+$B$18</f>
        <v>-3291.57145977847</v>
      </c>
      <c r="V404" s="37" t="n">
        <f aca="false">T404-$B$13</f>
        <v>1312.6799153039</v>
      </c>
      <c r="W404" s="37" t="n">
        <f aca="false">U404-$B$19</f>
        <v>-3291.57145977847</v>
      </c>
      <c r="X404" s="38" t="n">
        <f aca="false">V404+W404</f>
        <v>-1978.89154447457</v>
      </c>
    </row>
    <row r="405" customFormat="false" ht="13.8" hidden="false" customHeight="false" outlineLevel="0" collapsed="false">
      <c r="I405" s="51" t="n">
        <f aca="false" t="array" ref="I405:K405">TRANSPOSE(MMULT($E$20:$G$22, TRANSPOSE(Random!L404:N404)))</f>
        <v>0.974550199243811</v>
      </c>
      <c r="J405" s="51" t="n">
        <v>-0.754867690045663</v>
      </c>
      <c r="K405" s="51" t="n">
        <v>0.473144215662751</v>
      </c>
      <c r="L405" s="19" t="n">
        <f aca="false">E$8 + E$9 * _xlfn.T.INV(_xlfn.NORM.DIST(I405, 0, 1, 1),  E$10)</f>
        <v>0.0142991567583102</v>
      </c>
      <c r="M405" s="19" t="n">
        <f aca="false">F$8 + F$9 * _xlfn.T.INV(_xlfn.NORM.DIST(J405, 0, 1, 1),  F$10)</f>
        <v>-0.0120622482900489</v>
      </c>
      <c r="N405" s="19" t="n">
        <f aca="false">G$8 + G$9 * _xlfn.T.INV(_xlfn.NORM.DIST(K405, 0, 1, 1),  G$10)</f>
        <v>6.22103383226284E-005</v>
      </c>
      <c r="O405" s="52" t="n">
        <f aca="false">$B$3 * (1 + L405)</f>
        <v>4768.11890600514</v>
      </c>
      <c r="P405" s="53" t="n">
        <f aca="false">$B$6+M405</f>
        <v>0.196937751709951</v>
      </c>
      <c r="Q405" s="53" t="n">
        <f aca="false">$B$5+N405</f>
        <v>0.00166221033832263</v>
      </c>
      <c r="R405" s="10" t="n">
        <f aca="false">(LN(O405/$B$4) + ((Q405 - $B$8) + 0.5*P405^2)*$B$7) / (P405 * SQRT($B$7))</f>
        <v>0.193578937722982</v>
      </c>
      <c r="S405" s="10" t="n">
        <f aca="false">R405 - P405*SQRT($B$7)</f>
        <v>0.0951100618680065</v>
      </c>
      <c r="T405" s="36" t="n">
        <f aca="false">($B$3*EXP(-$B$8*$B$7)*_xlfn.NORM.DIST(R405, 0, 1, 1) - $B$4*EXP(-Q405*$B$7)*_xlfn.NORM.DIST(S405, 0, 1, 1)) * $B$2</f>
        <v>18272.0564325279</v>
      </c>
      <c r="U405" s="37" t="n">
        <f aca="false">$B$17*O405+$B$18</f>
        <v>-3500.99759466638</v>
      </c>
      <c r="V405" s="37" t="n">
        <f aca="false">T405-$B$13</f>
        <v>-1316.83216790402</v>
      </c>
      <c r="W405" s="37" t="n">
        <f aca="false">U405-$B$19</f>
        <v>-3500.99759466638</v>
      </c>
      <c r="X405" s="38" t="n">
        <f aca="false">V405+W405</f>
        <v>-4817.8297625704</v>
      </c>
    </row>
    <row r="406" customFormat="false" ht="13.8" hidden="false" customHeight="false" outlineLevel="0" collapsed="false">
      <c r="I406" s="51" t="n">
        <f aca="false" t="array" ref="I406:K406">TRANSPOSE(MMULT($E$20:$G$22, TRANSPOSE(Random!L405:N405)))</f>
        <v>-2.95429134138936</v>
      </c>
      <c r="J406" s="51" t="n">
        <v>2.5587237768148</v>
      </c>
      <c r="K406" s="51" t="n">
        <v>-0.563556043322144</v>
      </c>
      <c r="L406" s="19" t="n">
        <f aca="false">E$8 + E$9 * _xlfn.T.INV(_xlfn.NORM.DIST(I406, 0, 1, 1),  E$10)</f>
        <v>-0.0754640800445174</v>
      </c>
      <c r="M406" s="19" t="n">
        <f aca="false">F$8 + F$9 * _xlfn.T.INV(_xlfn.NORM.DIST(J406, 0, 1, 1),  F$10)</f>
        <v>0.0661939104448678</v>
      </c>
      <c r="N406" s="19" t="n">
        <f aca="false">G$8 + G$9 * _xlfn.T.INV(_xlfn.NORM.DIST(K406, 0, 1, 1),  G$10)</f>
        <v>-0.000151107339502626</v>
      </c>
      <c r="O406" s="52" t="n">
        <f aca="false">$B$3 * (1 + L406)</f>
        <v>4346.15090611873</v>
      </c>
      <c r="P406" s="53" t="n">
        <f aca="false">$B$6+M406</f>
        <v>0.275193910444868</v>
      </c>
      <c r="Q406" s="53" t="n">
        <f aca="false">$B$5+N406</f>
        <v>0.00144889266049737</v>
      </c>
      <c r="R406" s="10" t="n">
        <f aca="false">(LN(O406/$B$4) + ((Q406 - $B$8) + 0.5*P406^2)*$B$7) / (P406 * SQRT($B$7))</f>
        <v>-0.501716707347408</v>
      </c>
      <c r="S406" s="10" t="n">
        <f aca="false">R406 - P406*SQRT($B$7)</f>
        <v>-0.639313662569842</v>
      </c>
      <c r="T406" s="36" t="n">
        <f aca="false">($B$3*EXP(-$B$8*$B$7)*_xlfn.NORM.DIST(R406, 0, 1, 1) - $B$4*EXP(-Q406*$B$7)*_xlfn.NORM.DIST(S406, 0, 1, 1)) * $B$2</f>
        <v>21912.8140402205</v>
      </c>
      <c r="U406" s="37" t="n">
        <f aca="false">$B$17*O406+$B$18</f>
        <v>18476.5834227266</v>
      </c>
      <c r="V406" s="37" t="n">
        <f aca="false">T406-$B$13</f>
        <v>2323.92543978865</v>
      </c>
      <c r="W406" s="37" t="n">
        <f aca="false">U406-$B$19</f>
        <v>18476.5834227266</v>
      </c>
      <c r="X406" s="38" t="n">
        <f aca="false">V406+W406</f>
        <v>20800.5088625153</v>
      </c>
    </row>
    <row r="407" customFormat="false" ht="13.8" hidden="false" customHeight="false" outlineLevel="0" collapsed="false">
      <c r="I407" s="51" t="n">
        <f aca="false" t="array" ref="I407:K407">TRANSPOSE(MMULT($E$20:$G$22, TRANSPOSE(Random!L406:N406)))</f>
        <v>-0.561771682071386</v>
      </c>
      <c r="J407" s="51" t="n">
        <v>0.181247816450819</v>
      </c>
      <c r="K407" s="51" t="n">
        <v>0.341064645649958</v>
      </c>
      <c r="L407" s="19" t="n">
        <f aca="false">E$8 + E$9 * _xlfn.T.INV(_xlfn.NORM.DIST(I407, 0, 1, 1),  E$10)</f>
        <v>-0.00636842077320397</v>
      </c>
      <c r="M407" s="19" t="n">
        <f aca="false">F$8 + F$9 * _xlfn.T.INV(_xlfn.NORM.DIST(J407, 0, 1, 1),  F$10)</f>
        <v>0.0029198932549432</v>
      </c>
      <c r="N407" s="19" t="n">
        <f aca="false">G$8 + G$9 * _xlfn.T.INV(_xlfn.NORM.DIST(K407, 0, 1, 1),  G$10)</f>
        <v>3.46080763222512E-005</v>
      </c>
      <c r="O407" s="52" t="n">
        <f aca="false">$B$3 * (1 + L407)</f>
        <v>4670.96269078725</v>
      </c>
      <c r="P407" s="53" t="n">
        <f aca="false">$B$6+M407</f>
        <v>0.211919893254943</v>
      </c>
      <c r="Q407" s="53" t="n">
        <f aca="false">$B$5+N407</f>
        <v>0.00163460807632225</v>
      </c>
      <c r="R407" s="10" t="n">
        <f aca="false">(LN(O407/$B$4) + ((Q407 - $B$8) + 0.5*P407^2)*$B$7) / (P407 * SQRT($B$7))</f>
        <v>-0.00723271889972932</v>
      </c>
      <c r="S407" s="10" t="n">
        <f aca="false">R407 - P407*SQRT($B$7)</f>
        <v>-0.113192665527201</v>
      </c>
      <c r="T407" s="36" t="n">
        <f aca="false">($B$3*EXP(-$B$8*$B$7)*_xlfn.NORM.DIST(R407, 0, 1, 1) - $B$4*EXP(-Q407*$B$7)*_xlfn.NORM.DIST(S407, 0, 1, 1)) * $B$2</f>
        <v>19828.2169685679</v>
      </c>
      <c r="U407" s="37" t="n">
        <f aca="false">$B$17*O407+$B$18</f>
        <v>1559.24060318118</v>
      </c>
      <c r="V407" s="37" t="n">
        <f aca="false">T407-$B$13</f>
        <v>239.328368136055</v>
      </c>
      <c r="W407" s="37" t="n">
        <f aca="false">U407-$B$19</f>
        <v>1559.24060318118</v>
      </c>
      <c r="X407" s="38" t="n">
        <f aca="false">V407+W407</f>
        <v>1798.56897131724</v>
      </c>
    </row>
    <row r="408" customFormat="false" ht="13.8" hidden="false" customHeight="false" outlineLevel="0" collapsed="false">
      <c r="I408" s="51" t="n">
        <f aca="false" t="array" ref="I408:K408">TRANSPOSE(MMULT($E$20:$G$22, TRANSPOSE(Random!L407:N407)))</f>
        <v>1.33474627962662</v>
      </c>
      <c r="J408" s="51" t="n">
        <v>-1.34569393120522</v>
      </c>
      <c r="K408" s="51" t="n">
        <v>-0.0333848637646973</v>
      </c>
      <c r="L408" s="19" t="n">
        <f aca="false">E$8 + E$9 * _xlfn.T.INV(_xlfn.NORM.DIST(I408, 0, 1, 1),  E$10)</f>
        <v>0.0203669963741319</v>
      </c>
      <c r="M408" s="19" t="n">
        <f aca="false">F$8 + F$9 * _xlfn.T.INV(_xlfn.NORM.DIST(J408, 0, 1, 1),  F$10)</f>
        <v>-0.0236295685541803</v>
      </c>
      <c r="N408" s="19" t="n">
        <f aca="false">G$8 + G$9 * _xlfn.T.INV(_xlfn.NORM.DIST(K408, 0, 1, 1),  G$10)</f>
        <v>-4.15399397763778E-005</v>
      </c>
      <c r="O408" s="52" t="n">
        <f aca="false">$B$3 * (1 + L408)</f>
        <v>4796.64321325516</v>
      </c>
      <c r="P408" s="53" t="n">
        <f aca="false">$B$6+M408</f>
        <v>0.18537043144582</v>
      </c>
      <c r="Q408" s="53" t="n">
        <f aca="false">$B$5+N408</f>
        <v>0.00155846006022362</v>
      </c>
      <c r="R408" s="10" t="n">
        <f aca="false">(LN(O408/$B$4) + ((Q408 - $B$8) + 0.5*P408^2)*$B$7) / (P408 * SQRT($B$7))</f>
        <v>0.263766474313334</v>
      </c>
      <c r="S408" s="10" t="n">
        <f aca="false">R408 - P408*SQRT($B$7)</f>
        <v>0.171081258590424</v>
      </c>
      <c r="T408" s="36" t="n">
        <f aca="false">($B$3*EXP(-$B$8*$B$7)*_xlfn.NORM.DIST(R408, 0, 1, 1) - $B$4*EXP(-Q408*$B$7)*_xlfn.NORM.DIST(S408, 0, 1, 1)) * $B$2</f>
        <v>16967.4770630987</v>
      </c>
      <c r="U408" s="37" t="n">
        <f aca="false">$B$17*O408+$B$18</f>
        <v>-4986.64407430697</v>
      </c>
      <c r="V408" s="37" t="n">
        <f aca="false">T408-$B$13</f>
        <v>-2621.41153733319</v>
      </c>
      <c r="W408" s="37" t="n">
        <f aca="false">U408-$B$19</f>
        <v>-4986.64407430697</v>
      </c>
      <c r="X408" s="38" t="n">
        <f aca="false">V408+W408</f>
        <v>-7608.05561164016</v>
      </c>
    </row>
    <row r="409" customFormat="false" ht="13.8" hidden="false" customHeight="false" outlineLevel="0" collapsed="false">
      <c r="I409" s="51" t="n">
        <f aca="false" t="array" ref="I409:K409">TRANSPOSE(MMULT($E$20:$G$22, TRANSPOSE(Random!L408:N408)))</f>
        <v>-0.0933704652901679</v>
      </c>
      <c r="J409" s="51" t="n">
        <v>-0.976665527329247</v>
      </c>
      <c r="K409" s="51" t="n">
        <v>-0.615203921814846</v>
      </c>
      <c r="L409" s="19" t="n">
        <f aca="false">E$8 + E$9 * _xlfn.T.INV(_xlfn.NORM.DIST(I409, 0, 1, 1),  E$10)</f>
        <v>-0.000220130128312602</v>
      </c>
      <c r="M409" s="19" t="n">
        <f aca="false">F$8 + F$9 * _xlfn.T.INV(_xlfn.NORM.DIST(J409, 0, 1, 1),  F$10)</f>
        <v>-0.0160747355862773</v>
      </c>
      <c r="N409" s="19" t="n">
        <f aca="false">G$8 + G$9 * _xlfn.T.INV(_xlfn.NORM.DIST(K409, 0, 1, 1),  G$10)</f>
        <v>-0.000162309714023676</v>
      </c>
      <c r="O409" s="52" t="n">
        <f aca="false">$B$3 * (1 + L409)</f>
        <v>4699.86519027982</v>
      </c>
      <c r="P409" s="53" t="n">
        <f aca="false">$B$6+M409</f>
        <v>0.192925264413723</v>
      </c>
      <c r="Q409" s="53" t="n">
        <f aca="false">$B$5+N409</f>
        <v>0.00143769028597632</v>
      </c>
      <c r="R409" s="10" t="n">
        <f aca="false">(LN(O409/$B$4) + ((Q409 - $B$8) + 0.5*P409^2)*$B$7) / (P409 * SQRT($B$7))</f>
        <v>0.0455283856209581</v>
      </c>
      <c r="S409" s="10" t="n">
        <f aca="false">R409 - P409*SQRT($B$7)</f>
        <v>-0.0509342465859032</v>
      </c>
      <c r="T409" s="36" t="n">
        <f aca="false">($B$3*EXP(-$B$8*$B$7)*_xlfn.NORM.DIST(R409, 0, 1, 1) - $B$4*EXP(-Q409*$B$7)*_xlfn.NORM.DIST(S409, 0, 1, 1)) * $B$2</f>
        <v>18074.2563373008</v>
      </c>
      <c r="U409" s="37" t="n">
        <f aca="false">$B$17*O409+$B$18</f>
        <v>53.8965382897877</v>
      </c>
      <c r="V409" s="37" t="n">
        <f aca="false">T409-$B$13</f>
        <v>-1514.63226313113</v>
      </c>
      <c r="W409" s="37" t="n">
        <f aca="false">U409-$B$19</f>
        <v>53.8965382897877</v>
      </c>
      <c r="X409" s="38" t="n">
        <f aca="false">V409+W409</f>
        <v>-1460.73572484134</v>
      </c>
    </row>
    <row r="410" customFormat="false" ht="13.8" hidden="false" customHeight="false" outlineLevel="0" collapsed="false">
      <c r="I410" s="51" t="n">
        <f aca="false" t="array" ref="I410:K410">TRANSPOSE(MMULT($E$20:$G$22, TRANSPOSE(Random!L409:N409)))</f>
        <v>0.772874284939951</v>
      </c>
      <c r="J410" s="51" t="n">
        <v>-1.35396482111817</v>
      </c>
      <c r="K410" s="51" t="n">
        <v>2.02351433009631</v>
      </c>
      <c r="L410" s="19" t="n">
        <f aca="false">E$8 + E$9 * _xlfn.T.INV(_xlfn.NORM.DIST(I410, 0, 1, 1),  E$10)</f>
        <v>0.0112793242295151</v>
      </c>
      <c r="M410" s="19" t="n">
        <f aca="false">F$8 + F$9 * _xlfn.T.INV(_xlfn.NORM.DIST(J410, 0, 1, 1),  F$10)</f>
        <v>-0.0238151143972061</v>
      </c>
      <c r="N410" s="19" t="n">
        <f aca="false">G$8 + G$9 * _xlfn.T.INV(_xlfn.NORM.DIST(K410, 0, 1, 1),  G$10)</f>
        <v>0.000520269302831061</v>
      </c>
      <c r="O410" s="52" t="n">
        <f aca="false">$B$3 * (1 + L410)</f>
        <v>4753.92297527053</v>
      </c>
      <c r="P410" s="53" t="n">
        <f aca="false">$B$6+M410</f>
        <v>0.185184885602794</v>
      </c>
      <c r="Q410" s="53" t="n">
        <f aca="false">$B$5+N410</f>
        <v>0.00212026930283106</v>
      </c>
      <c r="R410" s="10" t="n">
        <f aca="false">(LN(O410/$B$4) + ((Q410 - $B$8) + 0.5*P410^2)*$B$7) / (P410 * SQRT($B$7))</f>
        <v>0.168835966055321</v>
      </c>
      <c r="S410" s="10" t="n">
        <f aca="false">R410 - P410*SQRT($B$7)</f>
        <v>0.0762435232539242</v>
      </c>
      <c r="T410" s="36" t="n">
        <f aca="false">($B$3*EXP(-$B$8*$B$7)*_xlfn.NORM.DIST(R410, 0, 1, 1) - $B$4*EXP(-Q410*$B$7)*_xlfn.NORM.DIST(S410, 0, 1, 1)) * $B$2</f>
        <v>17261.1530201683</v>
      </c>
      <c r="U410" s="37" t="n">
        <f aca="false">$B$17*O410+$B$18</f>
        <v>-2761.62347643642</v>
      </c>
      <c r="V410" s="37" t="n">
        <f aca="false">T410-$B$13</f>
        <v>-2327.73558026361</v>
      </c>
      <c r="W410" s="37" t="n">
        <f aca="false">U410-$B$19</f>
        <v>-2761.62347643642</v>
      </c>
      <c r="X410" s="38" t="n">
        <f aca="false">V410+W410</f>
        <v>-5089.35905670003</v>
      </c>
    </row>
    <row r="411" customFormat="false" ht="13.8" hidden="false" customHeight="false" outlineLevel="0" collapsed="false">
      <c r="I411" s="51" t="n">
        <f aca="false" t="array" ref="I411:K411">TRANSPOSE(MMULT($E$20:$G$22, TRANSPOSE(Random!L410:N410)))</f>
        <v>0.502172341356963</v>
      </c>
      <c r="J411" s="51" t="n">
        <v>-0.425427236515157</v>
      </c>
      <c r="K411" s="51" t="n">
        <v>0.837923076266814</v>
      </c>
      <c r="L411" s="19" t="n">
        <f aca="false">E$8 + E$9 * _xlfn.T.INV(_xlfn.NORM.DIST(I411, 0, 1, 1),  E$10)</f>
        <v>0.0075094180198089</v>
      </c>
      <c r="M411" s="19" t="n">
        <f aca="false">F$8 + F$9 * _xlfn.T.INV(_xlfn.NORM.DIST(J411, 0, 1, 1),  F$10)</f>
        <v>-0.00656708809365729</v>
      </c>
      <c r="N411" s="19" t="n">
        <f aca="false">G$8 + G$9 * _xlfn.T.INV(_xlfn.NORM.DIST(K411, 0, 1, 1),  G$10)</f>
        <v>0.000142889985308349</v>
      </c>
      <c r="O411" s="52" t="n">
        <f aca="false">$B$3 * (1 + L411)</f>
        <v>4736.20102316932</v>
      </c>
      <c r="P411" s="53" t="n">
        <f aca="false">$B$6+M411</f>
        <v>0.202432911906343</v>
      </c>
      <c r="Q411" s="53" t="n">
        <f aca="false">$B$5+N411</f>
        <v>0.00174288998530835</v>
      </c>
      <c r="R411" s="10" t="n">
        <f aca="false">(LN(O411/$B$4) + ((Q411 - $B$8) + 0.5*P411^2)*$B$7) / (P411 * SQRT($B$7))</f>
        <v>0.124875649524074</v>
      </c>
      <c r="S411" s="10" t="n">
        <f aca="false">R411 - P411*SQRT($B$7)</f>
        <v>0.0236591935709024</v>
      </c>
      <c r="T411" s="36" t="n">
        <f aca="false">($B$3*EXP(-$B$8*$B$7)*_xlfn.NORM.DIST(R411, 0, 1, 1) - $B$4*EXP(-Q411*$B$7)*_xlfn.NORM.DIST(S411, 0, 1, 1)) * $B$2</f>
        <v>18930.2552941006</v>
      </c>
      <c r="U411" s="37" t="n">
        <f aca="false">$B$17*O411+$B$18</f>
        <v>-1838.60173498804</v>
      </c>
      <c r="V411" s="37" t="n">
        <f aca="false">T411-$B$13</f>
        <v>-658.633306331329</v>
      </c>
      <c r="W411" s="37" t="n">
        <f aca="false">U411-$B$19</f>
        <v>-1838.60173498804</v>
      </c>
      <c r="X411" s="38" t="n">
        <f aca="false">V411+W411</f>
        <v>-2497.23504131937</v>
      </c>
    </row>
    <row r="412" customFormat="false" ht="13.8" hidden="false" customHeight="false" outlineLevel="0" collapsed="false">
      <c r="I412" s="51" t="n">
        <f aca="false" t="array" ref="I412:K412">TRANSPOSE(MMULT($E$20:$G$22, TRANSPOSE(Random!L411:N411)))</f>
        <v>0.284084395133299</v>
      </c>
      <c r="J412" s="51" t="n">
        <v>-0.21288905052219</v>
      </c>
      <c r="K412" s="51" t="n">
        <v>1.90397038558288</v>
      </c>
      <c r="L412" s="19" t="n">
        <f aca="false">E$8 + E$9 * _xlfn.T.INV(_xlfn.NORM.DIST(I412, 0, 1, 1),  E$10)</f>
        <v>0.00462753120505594</v>
      </c>
      <c r="M412" s="19" t="n">
        <f aca="false">F$8 + F$9 * _xlfn.T.INV(_xlfn.NORM.DIST(J412, 0, 1, 1),  F$10)</f>
        <v>-0.00320198191203168</v>
      </c>
      <c r="N412" s="19" t="n">
        <f aca="false">G$8 + G$9 * _xlfn.T.INV(_xlfn.NORM.DIST(K412, 0, 1, 1),  G$10)</f>
        <v>0.000468268036129228</v>
      </c>
      <c r="O412" s="52" t="n">
        <f aca="false">$B$3 * (1 + L412)</f>
        <v>4722.65356144185</v>
      </c>
      <c r="P412" s="53" t="n">
        <f aca="false">$B$6+M412</f>
        <v>0.205798018087968</v>
      </c>
      <c r="Q412" s="53" t="n">
        <f aca="false">$B$5+N412</f>
        <v>0.00206826803612923</v>
      </c>
      <c r="R412" s="10" t="n">
        <f aca="false">(LN(O412/$B$4) + ((Q412 - $B$8) + 0.5*P412^2)*$B$7) / (P412 * SQRT($B$7))</f>
        <v>0.0974550409475911</v>
      </c>
      <c r="S412" s="10" t="n">
        <f aca="false">R412 - P412*SQRT($B$7)</f>
        <v>-0.00544396809639305</v>
      </c>
      <c r="T412" s="36" t="n">
        <f aca="false">($B$3*EXP(-$B$8*$B$7)*_xlfn.NORM.DIST(R412, 0, 1, 1) - $B$4*EXP(-Q412*$B$7)*_xlfn.NORM.DIST(S412, 0, 1, 1)) * $B$2</f>
        <v>19296.0549983556</v>
      </c>
      <c r="U412" s="37" t="n">
        <f aca="false">$B$17*O412+$B$18</f>
        <v>-1133.00216872781</v>
      </c>
      <c r="V412" s="37" t="n">
        <f aca="false">T412-$B$13</f>
        <v>-292.83360207628</v>
      </c>
      <c r="W412" s="37" t="n">
        <f aca="false">U412-$B$19</f>
        <v>-1133.00216872781</v>
      </c>
      <c r="X412" s="38" t="n">
        <f aca="false">V412+W412</f>
        <v>-1425.83577080409</v>
      </c>
    </row>
    <row r="413" customFormat="false" ht="13.8" hidden="false" customHeight="false" outlineLevel="0" collapsed="false">
      <c r="I413" s="51" t="n">
        <f aca="false" t="array" ref="I413:K413">TRANSPOSE(MMULT($E$20:$G$22, TRANSPOSE(Random!L412:N412)))</f>
        <v>0.731972992878635</v>
      </c>
      <c r="J413" s="51" t="n">
        <v>-0.327042650828199</v>
      </c>
      <c r="K413" s="51" t="n">
        <v>1.56760033661079</v>
      </c>
      <c r="L413" s="19" t="n">
        <f aca="false">E$8 + E$9 * _xlfn.T.INV(_xlfn.NORM.DIST(I413, 0, 1, 1),  E$10)</f>
        <v>0.0106915730943633</v>
      </c>
      <c r="M413" s="19" t="n">
        <f aca="false">F$8 + F$9 * _xlfn.T.INV(_xlfn.NORM.DIST(J413, 0, 1, 1),  F$10)</f>
        <v>-0.00499752521334449</v>
      </c>
      <c r="N413" s="19" t="n">
        <f aca="false">G$8 + G$9 * _xlfn.T.INV(_xlfn.NORM.DIST(K413, 0, 1, 1),  G$10)</f>
        <v>0.000343487884647394</v>
      </c>
      <c r="O413" s="52" t="n">
        <f aca="false">$B$3 * (1 + L413)</f>
        <v>4751.16001595929</v>
      </c>
      <c r="P413" s="53" t="n">
        <f aca="false">$B$6+M413</f>
        <v>0.204002474786655</v>
      </c>
      <c r="Q413" s="53" t="n">
        <f aca="false">$B$5+N413</f>
        <v>0.00194348788464739</v>
      </c>
      <c r="R413" s="10" t="n">
        <f aca="false">(LN(O413/$B$4) + ((Q413 - $B$8) + 0.5*P413^2)*$B$7) / (P413 * SQRT($B$7))</f>
        <v>0.156104190148585</v>
      </c>
      <c r="S413" s="10" t="n">
        <f aca="false">R413 - P413*SQRT($B$7)</f>
        <v>0.0541029527552577</v>
      </c>
      <c r="T413" s="36" t="n">
        <f aca="false">($B$3*EXP(-$B$8*$B$7)*_xlfn.NORM.DIST(R413, 0, 1, 1) - $B$4*EXP(-Q413*$B$7)*_xlfn.NORM.DIST(S413, 0, 1, 1)) * $B$2</f>
        <v>19036.7217143589</v>
      </c>
      <c r="U413" s="37" t="n">
        <f aca="false">$B$17*O413+$B$18</f>
        <v>-2617.71881511903</v>
      </c>
      <c r="V413" s="37" t="n">
        <f aca="false">T413-$B$13</f>
        <v>-552.166886072973</v>
      </c>
      <c r="W413" s="37" t="n">
        <f aca="false">U413-$B$19</f>
        <v>-2617.71881511903</v>
      </c>
      <c r="X413" s="38" t="n">
        <f aca="false">V413+W413</f>
        <v>-3169.88570119201</v>
      </c>
    </row>
    <row r="414" customFormat="false" ht="13.8" hidden="false" customHeight="false" outlineLevel="0" collapsed="false">
      <c r="I414" s="51" t="n">
        <f aca="false" t="array" ref="I414:K414">TRANSPOSE(MMULT($E$20:$G$22, TRANSPOSE(Random!L413:N413)))</f>
        <v>-0.387436061668211</v>
      </c>
      <c r="J414" s="51" t="n">
        <v>-0.760950545483715</v>
      </c>
      <c r="K414" s="51" t="n">
        <v>0.673704108757251</v>
      </c>
      <c r="L414" s="19" t="n">
        <f aca="false">E$8 + E$9 * _xlfn.T.INV(_xlfn.NORM.DIST(I414, 0, 1, 1),  E$10)</f>
        <v>-0.00403151506780276</v>
      </c>
      <c r="M414" s="19" t="n">
        <f aca="false">F$8 + F$9 * _xlfn.T.INV(_xlfn.NORM.DIST(J414, 0, 1, 1),  F$10)</f>
        <v>-0.0121683100967951</v>
      </c>
      <c r="N414" s="19" t="n">
        <f aca="false">G$8 + G$9 * _xlfn.T.INV(_xlfn.NORM.DIST(K414, 0, 1, 1),  G$10)</f>
        <v>0.00010557708801279</v>
      </c>
      <c r="O414" s="52" t="n">
        <f aca="false">$B$3 * (1 + L414)</f>
        <v>4681.94825081777</v>
      </c>
      <c r="P414" s="53" t="n">
        <f aca="false">$B$6+M414</f>
        <v>0.196831689903205</v>
      </c>
      <c r="Q414" s="53" t="n">
        <f aca="false">$B$5+N414</f>
        <v>0.00170557708801279</v>
      </c>
      <c r="R414" s="10" t="n">
        <f aca="false">(LN(O414/$B$4) + ((Q414 - $B$8) + 0.5*P414^2)*$B$7) / (P414 * SQRT($B$7))</f>
        <v>0.00842923219014141</v>
      </c>
      <c r="S414" s="10" t="n">
        <f aca="false">R414 - P414*SQRT($B$7)</f>
        <v>-0.0899866127614611</v>
      </c>
      <c r="T414" s="36" t="n">
        <f aca="false">($B$3*EXP(-$B$8*$B$7)*_xlfn.NORM.DIST(R414, 0, 1, 1) - $B$4*EXP(-Q414*$B$7)*_xlfn.NORM.DIST(S414, 0, 1, 1)) * $B$2</f>
        <v>18439.7792197383</v>
      </c>
      <c r="U414" s="37" t="n">
        <f aca="false">$B$17*O414+$B$18</f>
        <v>987.073908888793</v>
      </c>
      <c r="V414" s="37" t="n">
        <f aca="false">T414-$B$13</f>
        <v>-1149.10938069356</v>
      </c>
      <c r="W414" s="37" t="n">
        <f aca="false">U414-$B$19</f>
        <v>987.073908888793</v>
      </c>
      <c r="X414" s="38" t="n">
        <f aca="false">V414+W414</f>
        <v>-162.035471804767</v>
      </c>
    </row>
    <row r="415" customFormat="false" ht="13.8" hidden="false" customHeight="false" outlineLevel="0" collapsed="false">
      <c r="I415" s="51" t="n">
        <f aca="false" t="array" ref="I415:K415">TRANSPOSE(MMULT($E$20:$G$22, TRANSPOSE(Random!L414:N414)))</f>
        <v>-0.264348656295371</v>
      </c>
      <c r="J415" s="51" t="n">
        <v>0.24069579777679</v>
      </c>
      <c r="K415" s="51" t="n">
        <v>-2.24344906998938</v>
      </c>
      <c r="L415" s="19" t="n">
        <f aca="false">E$8 + E$9 * _xlfn.T.INV(_xlfn.NORM.DIST(I415, 0, 1, 1),  E$10)</f>
        <v>-0.00242213130817393</v>
      </c>
      <c r="M415" s="19" t="n">
        <f aca="false">F$8 + F$9 * _xlfn.T.INV(_xlfn.NORM.DIST(J415, 0, 1, 1),  F$10)</f>
        <v>0.00384932673920422</v>
      </c>
      <c r="N415" s="19" t="n">
        <f aca="false">G$8 + G$9 * _xlfn.T.INV(_xlfn.NORM.DIST(K415, 0, 1, 1),  G$10)</f>
        <v>-0.000699182192866835</v>
      </c>
      <c r="O415" s="52" t="n">
        <f aca="false">$B$3 * (1 + L415)</f>
        <v>4689.51380293341</v>
      </c>
      <c r="P415" s="53" t="n">
        <f aca="false">$B$6+M415</f>
        <v>0.212849326739204</v>
      </c>
      <c r="Q415" s="53" t="n">
        <f aca="false">$B$5+N415</f>
        <v>0.000900817807133165</v>
      </c>
      <c r="R415" s="10" t="n">
        <f aca="false">(LN(O415/$B$4) + ((Q415 - $B$8) + 0.5*P415^2)*$B$7) / (P415 * SQRT($B$7))</f>
        <v>0.0287831732605418</v>
      </c>
      <c r="S415" s="10" t="n">
        <f aca="false">R415 - P415*SQRT($B$7)</f>
        <v>-0.0776414901090603</v>
      </c>
      <c r="T415" s="36" t="n">
        <f aca="false">($B$3*EXP(-$B$8*$B$7)*_xlfn.NORM.DIST(R415, 0, 1, 1) - $B$4*EXP(-Q415*$B$7)*_xlfn.NORM.DIST(S415, 0, 1, 1)) * $B$2</f>
        <v>19904.8443266057</v>
      </c>
      <c r="U415" s="37" t="n">
        <f aca="false">$B$17*O415+$B$18</f>
        <v>593.033283515455</v>
      </c>
      <c r="V415" s="37" t="n">
        <f aca="false">T415-$B$13</f>
        <v>315.955726173797</v>
      </c>
      <c r="W415" s="37" t="n">
        <f aca="false">U415-$B$19</f>
        <v>593.033283515455</v>
      </c>
      <c r="X415" s="38" t="n">
        <f aca="false">V415+W415</f>
        <v>908.989009689252</v>
      </c>
    </row>
    <row r="416" customFormat="false" ht="13.8" hidden="false" customHeight="false" outlineLevel="0" collapsed="false">
      <c r="I416" s="51" t="n">
        <f aca="false" t="array" ref="I416:K416">TRANSPOSE(MMULT($E$20:$G$22, TRANSPOSE(Random!L415:N415)))</f>
        <v>0.0581198837449894</v>
      </c>
      <c r="J416" s="51" t="n">
        <v>-0.809951476106364</v>
      </c>
      <c r="K416" s="51" t="n">
        <v>1.19132195393622</v>
      </c>
      <c r="L416" s="19" t="n">
        <f aca="false">E$8 + E$9 * _xlfn.T.INV(_xlfn.NORM.DIST(I416, 0, 1, 1),  E$10)</f>
        <v>0.00171789908841039</v>
      </c>
      <c r="M416" s="19" t="n">
        <f aca="false">F$8 + F$9 * _xlfn.T.INV(_xlfn.NORM.DIST(J416, 0, 1, 1),  F$10)</f>
        <v>-0.0130302071140986</v>
      </c>
      <c r="N416" s="19" t="n">
        <f aca="false">G$8 + G$9 * _xlfn.T.INV(_xlfn.NORM.DIST(K416, 0, 1, 1),  G$10)</f>
        <v>0.000231251198738773</v>
      </c>
      <c r="O416" s="52" t="n">
        <f aca="false">$B$3 * (1 + L416)</f>
        <v>4708.97567182471</v>
      </c>
      <c r="P416" s="53" t="n">
        <f aca="false">$B$6+M416</f>
        <v>0.195969792885901</v>
      </c>
      <c r="Q416" s="53" t="n">
        <f aca="false">$B$5+N416</f>
        <v>0.00183125119873877</v>
      </c>
      <c r="R416" s="10" t="n">
        <f aca="false">(LN(O416/$B$4) + ((Q416 - $B$8) + 0.5*P416^2)*$B$7) / (P416 * SQRT($B$7))</f>
        <v>0.0670997081322556</v>
      </c>
      <c r="S416" s="10" t="n">
        <f aca="false">R416 - P416*SQRT($B$7)</f>
        <v>-0.0308851883106951</v>
      </c>
      <c r="T416" s="36" t="n">
        <f aca="false">($B$3*EXP(-$B$8*$B$7)*_xlfn.NORM.DIST(R416, 0, 1, 1) - $B$4*EXP(-Q416*$B$7)*_xlfn.NORM.DIST(S416, 0, 1, 1)) * $B$2</f>
        <v>18378.8638533911</v>
      </c>
      <c r="U416" s="37" t="n">
        <f aca="false">$B$17*O416+$B$18</f>
        <v>-420.609458170249</v>
      </c>
      <c r="V416" s="37" t="n">
        <f aca="false">T416-$B$13</f>
        <v>-1210.02474704078</v>
      </c>
      <c r="W416" s="37" t="n">
        <f aca="false">U416-$B$19</f>
        <v>-420.609458170249</v>
      </c>
      <c r="X416" s="38" t="n">
        <f aca="false">V416+W416</f>
        <v>-1630.63420521103</v>
      </c>
    </row>
    <row r="417" customFormat="false" ht="13.8" hidden="false" customHeight="false" outlineLevel="0" collapsed="false">
      <c r="I417" s="51" t="n">
        <f aca="false" t="array" ref="I417:K417">TRANSPOSE(MMULT($E$20:$G$22, TRANSPOSE(Random!L416:N416)))</f>
        <v>-1.19566177395294</v>
      </c>
      <c r="J417" s="51" t="n">
        <v>0.627076180310224</v>
      </c>
      <c r="K417" s="51" t="n">
        <v>-0.217006781227842</v>
      </c>
      <c r="L417" s="19" t="n">
        <f aca="false">E$8 + E$9 * _xlfn.T.INV(_xlfn.NORM.DIST(I417, 0, 1, 1),  E$10)</f>
        <v>-0.0159523056061059</v>
      </c>
      <c r="M417" s="19" t="n">
        <f aca="false">F$8 + F$9 * _xlfn.T.INV(_xlfn.NORM.DIST(J417, 0, 1, 1),  F$10)</f>
        <v>0.0100891928565332</v>
      </c>
      <c r="N417" s="19" t="n">
        <f aca="false">G$8 + G$9 * _xlfn.T.INV(_xlfn.NORM.DIST(K417, 0, 1, 1),  G$10)</f>
        <v>-7.875023987501E-005</v>
      </c>
      <c r="O417" s="52" t="n">
        <f aca="false">$B$3 * (1 + L417)</f>
        <v>4625.90980657626</v>
      </c>
      <c r="P417" s="53" t="n">
        <f aca="false">$B$6+M417</f>
        <v>0.219089192856533</v>
      </c>
      <c r="Q417" s="53" t="n">
        <f aca="false">$B$5+N417</f>
        <v>0.00152124976012499</v>
      </c>
      <c r="R417" s="10" t="n">
        <f aca="false">(LN(O417/$B$4) + ((Q417 - $B$8) + 0.5*P417^2)*$B$7) / (P417 * SQRT($B$7))</f>
        <v>-0.0922052915251269</v>
      </c>
      <c r="S417" s="10" t="n">
        <f aca="false">R417 - P417*SQRT($B$7)</f>
        <v>-0.201749887953394</v>
      </c>
      <c r="T417" s="36" t="n">
        <f aca="false">($B$3*EXP(-$B$8*$B$7)*_xlfn.NORM.DIST(R417, 0, 1, 1) - $B$4*EXP(-Q417*$B$7)*_xlfn.NORM.DIST(S417, 0, 1, 1)) * $B$2</f>
        <v>20309.3298903279</v>
      </c>
      <c r="U417" s="37" t="n">
        <f aca="false">$B$17*O417+$B$18</f>
        <v>3905.75363990618</v>
      </c>
      <c r="V417" s="37" t="n">
        <f aca="false">T417-$B$13</f>
        <v>720.441289895964</v>
      </c>
      <c r="W417" s="37" t="n">
        <f aca="false">U417-$B$19</f>
        <v>3905.75363990618</v>
      </c>
      <c r="X417" s="38" t="n">
        <f aca="false">V417+W417</f>
        <v>4626.19492980214</v>
      </c>
    </row>
    <row r="418" customFormat="false" ht="13.8" hidden="false" customHeight="false" outlineLevel="0" collapsed="false">
      <c r="I418" s="51" t="n">
        <f aca="false" t="array" ref="I418:K418">TRANSPOSE(MMULT($E$20:$G$22, TRANSPOSE(Random!L417:N417)))</f>
        <v>0.188421058926164</v>
      </c>
      <c r="J418" s="51" t="n">
        <v>0.0568026890420665</v>
      </c>
      <c r="K418" s="51" t="n">
        <v>-2.68861320846223</v>
      </c>
      <c r="L418" s="19" t="n">
        <f aca="false">E$8 + E$9 * _xlfn.T.INV(_xlfn.NORM.DIST(I418, 0, 1, 1),  E$10)</f>
        <v>0.00338983541528221</v>
      </c>
      <c r="M418" s="19" t="n">
        <f aca="false">F$8 + F$9 * _xlfn.T.INV(_xlfn.NORM.DIST(J418, 0, 1, 1),  F$10)</f>
        <v>0.000986063083449197</v>
      </c>
      <c r="N418" s="19" t="n">
        <f aca="false">G$8 + G$9 * _xlfn.T.INV(_xlfn.NORM.DIST(K418, 0, 1, 1),  G$10)</f>
        <v>-0.000995173094569065</v>
      </c>
      <c r="O418" s="52" t="n">
        <f aca="false">$B$3 * (1 + L418)</f>
        <v>4716.8352773037</v>
      </c>
      <c r="P418" s="53" t="n">
        <f aca="false">$B$6+M418</f>
        <v>0.209986063083449</v>
      </c>
      <c r="Q418" s="53" t="n">
        <f aca="false">$B$5+N418</f>
        <v>0.000604826905430936</v>
      </c>
      <c r="R418" s="10" t="n">
        <f aca="false">(LN(O418/$B$4) + ((Q418 - $B$8) + 0.5*P418^2)*$B$7) / (P418 * SQRT($B$7))</f>
        <v>0.0823585890417227</v>
      </c>
      <c r="S418" s="10" t="n">
        <f aca="false">R418 - P418*SQRT($B$7)</f>
        <v>-0.0226344425000019</v>
      </c>
      <c r="T418" s="36" t="n">
        <f aca="false">($B$3*EXP(-$B$8*$B$7)*_xlfn.NORM.DIST(R418, 0, 1, 1) - $B$4*EXP(-Q418*$B$7)*_xlfn.NORM.DIST(S418, 0, 1, 1)) * $B$2</f>
        <v>19615.030356127</v>
      </c>
      <c r="U418" s="37" t="n">
        <f aca="false">$B$17*O418+$B$18</f>
        <v>-829.965419346874</v>
      </c>
      <c r="V418" s="37" t="n">
        <f aca="false">T418-$B$13</f>
        <v>26.1417556950619</v>
      </c>
      <c r="W418" s="37" t="n">
        <f aca="false">U418-$B$19</f>
        <v>-829.965419346874</v>
      </c>
      <c r="X418" s="38" t="n">
        <f aca="false">V418+W418</f>
        <v>-803.823663651812</v>
      </c>
    </row>
    <row r="419" customFormat="false" ht="13.8" hidden="false" customHeight="false" outlineLevel="0" collapsed="false">
      <c r="I419" s="51" t="n">
        <f aca="false" t="array" ref="I419:K419">TRANSPOSE(MMULT($E$20:$G$22, TRANSPOSE(Random!L418:N418)))</f>
        <v>0.2298745991564</v>
      </c>
      <c r="J419" s="51" t="n">
        <v>-0.0373512106201234</v>
      </c>
      <c r="K419" s="51" t="n">
        <v>-0.377101653552079</v>
      </c>
      <c r="L419" s="19" t="n">
        <f aca="false">E$8 + E$9 * _xlfn.T.INV(_xlfn.NORM.DIST(I419, 0, 1, 1),  E$10)</f>
        <v>0.00392475330008054</v>
      </c>
      <c r="M419" s="19" t="n">
        <f aca="false">F$8 + F$9 * _xlfn.T.INV(_xlfn.NORM.DIST(J419, 0, 1, 1),  F$10)</f>
        <v>-0.000472621557335726</v>
      </c>
      <c r="N419" s="19" t="n">
        <f aca="false">G$8 + G$9 * _xlfn.T.INV(_xlfn.NORM.DIST(K419, 0, 1, 1),  G$10)</f>
        <v>-0.000111679904776864</v>
      </c>
      <c r="O419" s="52" t="n">
        <f aca="false">$B$3 * (1 + L419)</f>
        <v>4719.34987278835</v>
      </c>
      <c r="P419" s="53" t="n">
        <f aca="false">$B$6+M419</f>
        <v>0.208527378442664</v>
      </c>
      <c r="Q419" s="53" t="n">
        <f aca="false">$B$5+N419</f>
        <v>0.00148832009522314</v>
      </c>
      <c r="R419" s="10" t="n">
        <f aca="false">(LN(O419/$B$4) + ((Q419 - $B$8) + 0.5*P419^2)*$B$7) / (P419 * SQRT($B$7))</f>
        <v>0.0894329568335101</v>
      </c>
      <c r="S419" s="10" t="n">
        <f aca="false">R419 - P419*SQRT($B$7)</f>
        <v>-0.014830732387822</v>
      </c>
      <c r="T419" s="36" t="n">
        <f aca="false">($B$3*EXP(-$B$8*$B$7)*_xlfn.NORM.DIST(R419, 0, 1, 1) - $B$4*EXP(-Q419*$B$7)*_xlfn.NORM.DIST(S419, 0, 1, 1)) * $B$2</f>
        <v>19524.5666907738</v>
      </c>
      <c r="U419" s="37" t="n">
        <f aca="false">$B$17*O419+$B$18</f>
        <v>-960.934417007142</v>
      </c>
      <c r="V419" s="37" t="n">
        <f aca="false">T419-$B$13</f>
        <v>-64.3219096581088</v>
      </c>
      <c r="W419" s="37" t="n">
        <f aca="false">U419-$B$19</f>
        <v>-960.934417007142</v>
      </c>
      <c r="X419" s="38" t="n">
        <f aca="false">V419+W419</f>
        <v>-1025.25632666525</v>
      </c>
    </row>
    <row r="420" customFormat="false" ht="13.8" hidden="false" customHeight="false" outlineLevel="0" collapsed="false">
      <c r="I420" s="51" t="n">
        <f aca="false" t="array" ref="I420:K420">TRANSPOSE(MMULT($E$20:$G$22, TRANSPOSE(Random!L419:N419)))</f>
        <v>0.817480091449873</v>
      </c>
      <c r="J420" s="51" t="n">
        <v>-1.05738173779982</v>
      </c>
      <c r="K420" s="51" t="n">
        <v>-0.67703210751357</v>
      </c>
      <c r="L420" s="19" t="n">
        <f aca="false">E$8 + E$9 * _xlfn.T.INV(_xlfn.NORM.DIST(I420, 0, 1, 1),  E$10)</f>
        <v>0.0119290519599539</v>
      </c>
      <c r="M420" s="19" t="n">
        <f aca="false">F$8 + F$9 * _xlfn.T.INV(_xlfn.NORM.DIST(J420, 0, 1, 1),  F$10)</f>
        <v>-0.0176205915746511</v>
      </c>
      <c r="N420" s="19" t="n">
        <f aca="false">G$8 + G$9 * _xlfn.T.INV(_xlfn.NORM.DIST(K420, 0, 1, 1),  G$10)</f>
        <v>-0.000175915205998918</v>
      </c>
      <c r="O420" s="52" t="n">
        <f aca="false">$B$3 * (1 + L420)</f>
        <v>4756.97728035855</v>
      </c>
      <c r="P420" s="53" t="n">
        <f aca="false">$B$6+M420</f>
        <v>0.191379408425349</v>
      </c>
      <c r="Q420" s="53" t="n">
        <f aca="false">$B$5+N420</f>
        <v>0.00142408479400108</v>
      </c>
      <c r="R420" s="10" t="n">
        <f aca="false">(LN(O420/$B$4) + ((Q420 - $B$8) + 0.5*P420^2)*$B$7) / (P420 * SQRT($B$7))</f>
        <v>0.171311456423386</v>
      </c>
      <c r="S420" s="10" t="n">
        <f aca="false">R420 - P420*SQRT($B$7)</f>
        <v>0.0756217522107115</v>
      </c>
      <c r="T420" s="36" t="n">
        <f aca="false">($B$3*EXP(-$B$8*$B$7)*_xlfn.NORM.DIST(R420, 0, 1, 1) - $B$4*EXP(-Q420*$B$7)*_xlfn.NORM.DIST(S420, 0, 1, 1)) * $B$2</f>
        <v>17791.6200239985</v>
      </c>
      <c r="U420" s="37" t="n">
        <f aca="false">$B$17*O420+$B$18</f>
        <v>-2920.70245290356</v>
      </c>
      <c r="V420" s="37" t="n">
        <f aca="false">T420-$B$13</f>
        <v>-1797.26857643341</v>
      </c>
      <c r="W420" s="37" t="n">
        <f aca="false">U420-$B$19</f>
        <v>-2920.70245290356</v>
      </c>
      <c r="X420" s="38" t="n">
        <f aca="false">V420+W420</f>
        <v>-4717.97102933696</v>
      </c>
    </row>
    <row r="421" customFormat="false" ht="13.8" hidden="false" customHeight="false" outlineLevel="0" collapsed="false">
      <c r="I421" s="51" t="n">
        <f aca="false" t="array" ref="I421:K421">TRANSPOSE(MMULT($E$20:$G$22, TRANSPOSE(Random!L420:N420)))</f>
        <v>0.495636533676539</v>
      </c>
      <c r="J421" s="51" t="n">
        <v>-0.630068238698711</v>
      </c>
      <c r="K421" s="51" t="n">
        <v>0.646633363740398</v>
      </c>
      <c r="L421" s="19" t="n">
        <f aca="false">E$8 + E$9 * _xlfn.T.INV(_xlfn.NORM.DIST(I421, 0, 1, 1),  E$10)</f>
        <v>0.00742142907628039</v>
      </c>
      <c r="M421" s="19" t="n">
        <f aca="false">F$8 + F$9 * _xlfn.T.INV(_xlfn.NORM.DIST(J421, 0, 1, 1),  F$10)</f>
        <v>-0.00992747850558314</v>
      </c>
      <c r="N421" s="19" t="n">
        <f aca="false">G$8 + G$9 * _xlfn.T.INV(_xlfn.NORM.DIST(K421, 0, 1, 1),  G$10)</f>
        <v>9.95979455392725E-005</v>
      </c>
      <c r="O421" s="52" t="n">
        <f aca="false">$B$3 * (1 + L421)</f>
        <v>4735.78739594469</v>
      </c>
      <c r="P421" s="53" t="n">
        <f aca="false">$B$6+M421</f>
        <v>0.199072521494417</v>
      </c>
      <c r="Q421" s="53" t="n">
        <f aca="false">$B$5+N421</f>
        <v>0.00169959794553927</v>
      </c>
      <c r="R421" s="10" t="n">
        <f aca="false">(LN(O421/$B$4) + ((Q421 - $B$8) + 0.5*P421^2)*$B$7) / (P421 * SQRT($B$7))</f>
        <v>0.124303030517716</v>
      </c>
      <c r="S421" s="10" t="n">
        <f aca="false">R421 - P421*SQRT($B$7)</f>
        <v>0.0247667697705077</v>
      </c>
      <c r="T421" s="36" t="n">
        <f aca="false">($B$3*EXP(-$B$8*$B$7)*_xlfn.NORM.DIST(R421, 0, 1, 1) - $B$4*EXP(-Q421*$B$7)*_xlfn.NORM.DIST(S421, 0, 1, 1)) * $B$2</f>
        <v>18613.4580103321</v>
      </c>
      <c r="U421" s="37" t="n">
        <f aca="false">$B$17*O421+$B$18</f>
        <v>-1817.05857094997</v>
      </c>
      <c r="V421" s="37" t="n">
        <f aca="false">T421-$B$13</f>
        <v>-975.430590099768</v>
      </c>
      <c r="W421" s="37" t="n">
        <f aca="false">U421-$B$19</f>
        <v>-1817.05857094997</v>
      </c>
      <c r="X421" s="38" t="n">
        <f aca="false">V421+W421</f>
        <v>-2792.48916104974</v>
      </c>
    </row>
    <row r="422" customFormat="false" ht="13.8" hidden="false" customHeight="false" outlineLevel="0" collapsed="false">
      <c r="I422" s="51" t="n">
        <f aca="false" t="array" ref="I422:K422">TRANSPOSE(MMULT($E$20:$G$22, TRANSPOSE(Random!L421:N421)))</f>
        <v>-0.986017882963025</v>
      </c>
      <c r="J422" s="51" t="n">
        <v>1.57264225509738</v>
      </c>
      <c r="K422" s="51" t="n">
        <v>2.17222959141431</v>
      </c>
      <c r="L422" s="19" t="n">
        <f aca="false">E$8 + E$9 * _xlfn.T.INV(_xlfn.NORM.DIST(I422, 0, 1, 1),  E$10)</f>
        <v>-0.0125286857236871</v>
      </c>
      <c r="M422" s="19" t="n">
        <f aca="false">F$8 + F$9 * _xlfn.T.INV(_xlfn.NORM.DIST(J422, 0, 1, 1),  F$10)</f>
        <v>0.0292611559316261</v>
      </c>
      <c r="N422" s="19" t="n">
        <f aca="false">G$8 + G$9 * _xlfn.T.INV(_xlfn.NORM.DIST(K422, 0, 1, 1),  G$10)</f>
        <v>0.000592037122655704</v>
      </c>
      <c r="O422" s="52" t="n">
        <f aca="false">$B$3 * (1 + L422)</f>
        <v>4642.00390128152</v>
      </c>
      <c r="P422" s="53" t="n">
        <f aca="false">$B$6+M422</f>
        <v>0.238261155931626</v>
      </c>
      <c r="Q422" s="53" t="n">
        <f aca="false">$B$5+N422</f>
        <v>0.0021920371226557</v>
      </c>
      <c r="R422" s="10" t="n">
        <f aca="false">(LN(O422/$B$4) + ((Q422 - $B$8) + 0.5*P422^2)*$B$7) / (P422 * SQRT($B$7))</f>
        <v>-0.0450243335555715</v>
      </c>
      <c r="S422" s="10" t="n">
        <f aca="false">R422 - P422*SQRT($B$7)</f>
        <v>-0.164154911521385</v>
      </c>
      <c r="T422" s="36" t="n">
        <f aca="false">($B$3*EXP(-$B$8*$B$7)*_xlfn.NORM.DIST(R422, 0, 1, 1) - $B$4*EXP(-Q422*$B$7)*_xlfn.NORM.DIST(S422, 0, 1, 1)) * $B$2</f>
        <v>22237.0008075584</v>
      </c>
      <c r="U422" s="37" t="n">
        <f aca="false">$B$17*O422+$B$18</f>
        <v>3067.51645039956</v>
      </c>
      <c r="V422" s="37" t="n">
        <f aca="false">T422-$B$13</f>
        <v>2648.1122071265</v>
      </c>
      <c r="W422" s="37" t="n">
        <f aca="false">U422-$B$19</f>
        <v>3067.51645039956</v>
      </c>
      <c r="X422" s="38" t="n">
        <f aca="false">V422+W422</f>
        <v>5715.62865752606</v>
      </c>
    </row>
    <row r="423" customFormat="false" ht="13.8" hidden="false" customHeight="false" outlineLevel="0" collapsed="false">
      <c r="I423" s="51" t="n">
        <f aca="false" t="array" ref="I423:K423">TRANSPOSE(MMULT($E$20:$G$22, TRANSPOSE(Random!L422:N422)))</f>
        <v>0.933724903101586</v>
      </c>
      <c r="J423" s="51" t="n">
        <v>-0.195338813695409</v>
      </c>
      <c r="K423" s="51" t="n">
        <v>0.609937966628142</v>
      </c>
      <c r="L423" s="19" t="n">
        <f aca="false">E$8 + E$9 * _xlfn.T.INV(_xlfn.NORM.DIST(I423, 0, 1, 1),  E$10)</f>
        <v>0.0136698128100279</v>
      </c>
      <c r="M423" s="19" t="n">
        <f aca="false">F$8 + F$9 * _xlfn.T.INV(_xlfn.NORM.DIST(J423, 0, 1, 1),  F$10)</f>
        <v>-0.00292777178237481</v>
      </c>
      <c r="N423" s="19" t="n">
        <f aca="false">G$8 + G$9 * _xlfn.T.INV(_xlfn.NORM.DIST(K423, 0, 1, 1),  G$10)</f>
        <v>9.15610239271892E-005</v>
      </c>
      <c r="O423" s="52" t="n">
        <f aca="false">$B$3 * (1 + L423)</f>
        <v>4765.16042303866</v>
      </c>
      <c r="P423" s="53" t="n">
        <f aca="false">$B$6+M423</f>
        <v>0.206072228217625</v>
      </c>
      <c r="Q423" s="53" t="n">
        <f aca="false">$B$5+N423</f>
        <v>0.00169156102392719</v>
      </c>
      <c r="R423" s="10" t="n">
        <f aca="false">(LN(O423/$B$4) + ((Q423 - $B$8) + 0.5*P423^2)*$B$7) / (P423 * SQRT($B$7))</f>
        <v>0.183511718904813</v>
      </c>
      <c r="S423" s="10" t="n">
        <f aca="false">R423 - P423*SQRT($B$7)</f>
        <v>0.0804756047960008</v>
      </c>
      <c r="T423" s="36" t="n">
        <f aca="false">($B$3*EXP(-$B$8*$B$7)*_xlfn.NORM.DIST(R423, 0, 1, 1) - $B$4*EXP(-Q423*$B$7)*_xlfn.NORM.DIST(S423, 0, 1, 1)) * $B$2</f>
        <v>19153.0723032349</v>
      </c>
      <c r="U423" s="37" t="n">
        <f aca="false">$B$17*O423+$B$18</f>
        <v>-3346.90937209519</v>
      </c>
      <c r="V423" s="37" t="n">
        <f aca="false">T423-$B$13</f>
        <v>-435.816297196972</v>
      </c>
      <c r="W423" s="37" t="n">
        <f aca="false">U423-$B$19</f>
        <v>-3346.90937209519</v>
      </c>
      <c r="X423" s="38" t="n">
        <f aca="false">V423+W423</f>
        <v>-3782.72566929217</v>
      </c>
    </row>
    <row r="424" customFormat="false" ht="13.8" hidden="false" customHeight="false" outlineLevel="0" collapsed="false">
      <c r="I424" s="51" t="n">
        <f aca="false" t="array" ref="I424:K424">TRANSPOSE(MMULT($E$20:$G$22, TRANSPOSE(Random!L423:N423)))</f>
        <v>-0.243110932887634</v>
      </c>
      <c r="J424" s="51" t="n">
        <v>0.254284615756208</v>
      </c>
      <c r="K424" s="51" t="n">
        <v>-0.281659471283382</v>
      </c>
      <c r="L424" s="19" t="n">
        <f aca="false">E$8 + E$9 * _xlfn.T.INV(_xlfn.NORM.DIST(I424, 0, 1, 1),  E$10)</f>
        <v>-0.00214691133690786</v>
      </c>
      <c r="M424" s="19" t="n">
        <f aca="false">F$8 + F$9 * _xlfn.T.INV(_xlfn.NORM.DIST(J424, 0, 1, 1),  F$10)</f>
        <v>0.00406250519304052</v>
      </c>
      <c r="N424" s="19" t="n">
        <f aca="false">G$8 + G$9 * _xlfn.T.INV(_xlfn.NORM.DIST(K424, 0, 1, 1),  G$10)</f>
        <v>-9.19719034263293E-005</v>
      </c>
      <c r="O424" s="52" t="n">
        <f aca="false">$B$3 * (1 + L424)</f>
        <v>4690.80758449633</v>
      </c>
      <c r="P424" s="53" t="n">
        <f aca="false">$B$6+M424</f>
        <v>0.21306250519304</v>
      </c>
      <c r="Q424" s="53" t="n">
        <f aca="false">$B$5+N424</f>
        <v>0.00150802809657367</v>
      </c>
      <c r="R424" s="10" t="n">
        <f aca="false">(LN(O424/$B$4) + ((Q424 - $B$8) + 0.5*P424^2)*$B$7) / (P424 * SQRT($B$7))</f>
        <v>0.0328752509124476</v>
      </c>
      <c r="S424" s="10" t="n">
        <f aca="false">R424 - P424*SQRT($B$7)</f>
        <v>-0.0736560016840726</v>
      </c>
      <c r="T424" s="36" t="n">
        <f aca="false">($B$3*EXP(-$B$8*$B$7)*_xlfn.NORM.DIST(R424, 0, 1, 1) - $B$4*EXP(-Q424*$B$7)*_xlfn.NORM.DIST(S424, 0, 1, 1)) * $B$2</f>
        <v>19960.0633744043</v>
      </c>
      <c r="U424" s="37" t="n">
        <f aca="false">$B$17*O424+$B$18</f>
        <v>525.648578690336</v>
      </c>
      <c r="V424" s="37" t="n">
        <f aca="false">T424-$B$13</f>
        <v>371.174773972416</v>
      </c>
      <c r="W424" s="37" t="n">
        <f aca="false">U424-$B$19</f>
        <v>525.648578690336</v>
      </c>
      <c r="X424" s="38" t="n">
        <f aca="false">V424+W424</f>
        <v>896.823352662752</v>
      </c>
    </row>
    <row r="425" customFormat="false" ht="13.8" hidden="false" customHeight="false" outlineLevel="0" collapsed="false">
      <c r="I425" s="51" t="n">
        <f aca="false" t="array" ref="I425:K425">TRANSPOSE(MMULT($E$20:$G$22, TRANSPOSE(Random!L424:N424)))</f>
        <v>0.10402477212507</v>
      </c>
      <c r="J425" s="51" t="n">
        <v>-0.757647299227343</v>
      </c>
      <c r="K425" s="51" t="n">
        <v>-0.578679033201128</v>
      </c>
      <c r="L425" s="19" t="n">
        <f aca="false">E$8 + E$9 * _xlfn.T.INV(_xlfn.NORM.DIST(I425, 0, 1, 1),  E$10)</f>
        <v>0.00230571556544034</v>
      </c>
      <c r="M425" s="19" t="n">
        <f aca="false">F$8 + F$9 * _xlfn.T.INV(_xlfn.NORM.DIST(J425, 0, 1, 1),  F$10)</f>
        <v>-0.012110689235874</v>
      </c>
      <c r="N425" s="19" t="n">
        <f aca="false">G$8 + G$9 * _xlfn.T.INV(_xlfn.NORM.DIST(K425, 0, 1, 1),  G$10)</f>
        <v>-0.000154373069901026</v>
      </c>
      <c r="O425" s="52" t="n">
        <f aca="false">$B$3 * (1 + L425)</f>
        <v>4711.73893830158</v>
      </c>
      <c r="P425" s="53" t="n">
        <f aca="false">$B$6+M425</f>
        <v>0.196889310764126</v>
      </c>
      <c r="Q425" s="53" t="n">
        <f aca="false">$B$5+N425</f>
        <v>0.00144562693009897</v>
      </c>
      <c r="R425" s="10" t="n">
        <f aca="false">(LN(O425/$B$4) + ((Q425 - $B$8) + 0.5*P425^2)*$B$7) / (P425 * SQRT($B$7))</f>
        <v>0.0722247771989981</v>
      </c>
      <c r="S425" s="10" t="n">
        <f aca="false">R425 - P425*SQRT($B$7)</f>
        <v>-0.0262198781830649</v>
      </c>
      <c r="T425" s="36" t="n">
        <f aca="false">($B$3*EXP(-$B$8*$B$7)*_xlfn.NORM.DIST(R425, 0, 1, 1) - $B$4*EXP(-Q425*$B$7)*_xlfn.NORM.DIST(S425, 0, 1, 1)) * $B$2</f>
        <v>18440.9784866177</v>
      </c>
      <c r="U425" s="37" t="n">
        <f aca="false">$B$17*O425+$B$18</f>
        <v>-564.530117756774</v>
      </c>
      <c r="V425" s="37" t="n">
        <f aca="false">T425-$B$13</f>
        <v>-1147.91011381421</v>
      </c>
      <c r="W425" s="37" t="n">
        <f aca="false">U425-$B$19</f>
        <v>-564.530117756774</v>
      </c>
      <c r="X425" s="38" t="n">
        <f aca="false">V425+W425</f>
        <v>-1712.44023157099</v>
      </c>
    </row>
    <row r="426" customFormat="false" ht="13.8" hidden="false" customHeight="false" outlineLevel="0" collapsed="false">
      <c r="I426" s="51" t="n">
        <f aca="false" t="array" ref="I426:K426">TRANSPOSE(MMULT($E$20:$G$22, TRANSPOSE(Random!L425:N425)))</f>
        <v>-1.58924849177068</v>
      </c>
      <c r="J426" s="51" t="n">
        <v>0.906071215327212</v>
      </c>
      <c r="K426" s="51" t="n">
        <v>-0.599977008774118</v>
      </c>
      <c r="L426" s="19" t="n">
        <f aca="false">E$8 + E$9 * _xlfn.T.INV(_xlfn.NORM.DIST(I426, 0, 1, 1),  E$10)</f>
        <v>-0.0234452417280155</v>
      </c>
      <c r="M426" s="19" t="n">
        <f aca="false">F$8 + F$9 * _xlfn.T.INV(_xlfn.NORM.DIST(J426, 0, 1, 1),  F$10)</f>
        <v>0.0149748485713378</v>
      </c>
      <c r="N426" s="19" t="n">
        <f aca="false">G$8 + G$9 * _xlfn.T.INV(_xlfn.NORM.DIST(K426, 0, 1, 1),  G$10)</f>
        <v>-0.000158992324066582</v>
      </c>
      <c r="O426" s="52" t="n">
        <f aca="false">$B$3 * (1 + L426)</f>
        <v>4590.68626316077</v>
      </c>
      <c r="P426" s="53" t="n">
        <f aca="false">$B$6+M426</f>
        <v>0.223974848571338</v>
      </c>
      <c r="Q426" s="53" t="n">
        <f aca="false">$B$5+N426</f>
        <v>0.00144100767593342</v>
      </c>
      <c r="R426" s="10" t="n">
        <f aca="false">(LN(O426/$B$4) + ((Q426 - $B$8) + 0.5*P426^2)*$B$7) / (P426 * SQRT($B$7))</f>
        <v>-0.156210492131242</v>
      </c>
      <c r="S426" s="10" t="n">
        <f aca="false">R426 - P426*SQRT($B$7)</f>
        <v>-0.268197916416911</v>
      </c>
      <c r="T426" s="36" t="n">
        <f aca="false">($B$3*EXP(-$B$8*$B$7)*_xlfn.NORM.DIST(R426, 0, 1, 1) - $B$4*EXP(-Q426*$B$7)*_xlfn.NORM.DIST(S426, 0, 1, 1)) * $B$2</f>
        <v>20516.7922733421</v>
      </c>
      <c r="U426" s="37" t="n">
        <f aca="false">$B$17*O426+$B$18</f>
        <v>5740.31995617156</v>
      </c>
      <c r="V426" s="37" t="n">
        <f aca="false">T426-$B$13</f>
        <v>927.903672910179</v>
      </c>
      <c r="W426" s="37" t="n">
        <f aca="false">U426-$B$19</f>
        <v>5740.31995617156</v>
      </c>
      <c r="X426" s="38" t="n">
        <f aca="false">V426+W426</f>
        <v>6668.22362908174</v>
      </c>
    </row>
    <row r="427" customFormat="false" ht="13.8" hidden="false" customHeight="false" outlineLevel="0" collapsed="false">
      <c r="I427" s="51" t="n">
        <f aca="false" t="array" ref="I427:K427">TRANSPOSE(MMULT($E$20:$G$22, TRANSPOSE(Random!L426:N426)))</f>
        <v>0.599327556605893</v>
      </c>
      <c r="J427" s="51" t="n">
        <v>-0.140124681985622</v>
      </c>
      <c r="K427" s="51" t="n">
        <v>-1.90418430428619</v>
      </c>
      <c r="L427" s="19" t="n">
        <f aca="false">E$8 + E$9 * _xlfn.T.INV(_xlfn.NORM.DIST(I427, 0, 1, 1),  E$10)</f>
        <v>0.0088323691162904</v>
      </c>
      <c r="M427" s="19" t="n">
        <f aca="false">F$8 + F$9 * _xlfn.T.INV(_xlfn.NORM.DIST(J427, 0, 1, 1),  F$10)</f>
        <v>-0.0020674633810623</v>
      </c>
      <c r="N427" s="19" t="n">
        <f aca="false">G$8 + G$9 * _xlfn.T.INV(_xlfn.NORM.DIST(K427, 0, 1, 1),  G$10)</f>
        <v>-0.000537957021702318</v>
      </c>
      <c r="O427" s="52" t="n">
        <f aca="false">$B$3 * (1 + L427)</f>
        <v>4742.42008397877</v>
      </c>
      <c r="P427" s="53" t="n">
        <f aca="false">$B$6+M427</f>
        <v>0.206932536618938</v>
      </c>
      <c r="Q427" s="53" t="n">
        <f aca="false">$B$5+N427</f>
        <v>0.00106204297829768</v>
      </c>
      <c r="R427" s="10" t="n">
        <f aca="false">(LN(O427/$B$4) + ((Q427 - $B$8) + 0.5*P427^2)*$B$7) / (P427 * SQRT($B$7))</f>
        <v>0.13542323714892</v>
      </c>
      <c r="S427" s="10" t="n">
        <f aca="false">R427 - P427*SQRT($B$7)</f>
        <v>0.0319569688394509</v>
      </c>
      <c r="T427" s="36" t="n">
        <f aca="false">($B$3*EXP(-$B$8*$B$7)*_xlfn.NORM.DIST(R427, 0, 1, 1) - $B$4*EXP(-Q427*$B$7)*_xlfn.NORM.DIST(S427, 0, 1, 1)) * $B$2</f>
        <v>19295.1231237387</v>
      </c>
      <c r="U427" s="37" t="n">
        <f aca="false">$B$17*O427+$B$18</f>
        <v>-2162.51234628694</v>
      </c>
      <c r="V427" s="37" t="n">
        <f aca="false">T427-$B$13</f>
        <v>-293.765476693217</v>
      </c>
      <c r="W427" s="37" t="n">
        <f aca="false">U427-$B$19</f>
        <v>-2162.51234628694</v>
      </c>
      <c r="X427" s="38" t="n">
        <f aca="false">V427+W427</f>
        <v>-2456.27782298016</v>
      </c>
    </row>
    <row r="428" customFormat="false" ht="13.8" hidden="false" customHeight="false" outlineLevel="0" collapsed="false">
      <c r="I428" s="51" t="n">
        <f aca="false" t="array" ref="I428:K428">TRANSPOSE(MMULT($E$20:$G$22, TRANSPOSE(Random!L427:N427)))</f>
        <v>0.178252884094074</v>
      </c>
      <c r="J428" s="51" t="n">
        <v>-0.977187788867342</v>
      </c>
      <c r="K428" s="51" t="n">
        <v>2.20240589500172</v>
      </c>
      <c r="L428" s="19" t="n">
        <f aca="false">E$8 + E$9 * _xlfn.T.INV(_xlfn.NORM.DIST(I428, 0, 1, 1),  E$10)</f>
        <v>0.0032589037487786</v>
      </c>
      <c r="M428" s="19" t="n">
        <f aca="false">F$8 + F$9 * _xlfn.T.INV(_xlfn.NORM.DIST(J428, 0, 1, 1),  F$10)</f>
        <v>-0.0160845753825068</v>
      </c>
      <c r="N428" s="19" t="n">
        <f aca="false">G$8 + G$9 * _xlfn.T.INV(_xlfn.NORM.DIST(K428, 0, 1, 1),  G$10)</f>
        <v>0.000607676087669152</v>
      </c>
      <c r="O428" s="52" t="n">
        <f aca="false">$B$3 * (1 + L428)</f>
        <v>4716.21978063263</v>
      </c>
      <c r="P428" s="53" t="n">
        <f aca="false">$B$6+M428</f>
        <v>0.192915424617493</v>
      </c>
      <c r="Q428" s="53" t="n">
        <f aca="false">$B$5+N428</f>
        <v>0.00220767608766915</v>
      </c>
      <c r="R428" s="10" t="n">
        <f aca="false">(LN(O428/$B$4) + ((Q428 - $B$8) + 0.5*P428^2)*$B$7) / (P428 * SQRT($B$7))</f>
        <v>0.0835347323901721</v>
      </c>
      <c r="S428" s="10" t="n">
        <f aca="false">R428 - P428*SQRT($B$7)</f>
        <v>-0.0129229799185745</v>
      </c>
      <c r="T428" s="36" t="n">
        <f aca="false">($B$3*EXP(-$B$8*$B$7)*_xlfn.NORM.DIST(R428, 0, 1, 1) - $B$4*EXP(-Q428*$B$7)*_xlfn.NORM.DIST(S428, 0, 1, 1)) * $B$2</f>
        <v>18106.6302122546</v>
      </c>
      <c r="U428" s="37" t="n">
        <f aca="false">$B$17*O428+$B$18</f>
        <v>-797.908182878862</v>
      </c>
      <c r="V428" s="37" t="n">
        <f aca="false">T428-$B$13</f>
        <v>-1482.25838817725</v>
      </c>
      <c r="W428" s="37" t="n">
        <f aca="false">U428-$B$19</f>
        <v>-797.908182878862</v>
      </c>
      <c r="X428" s="38" t="n">
        <f aca="false">V428+W428</f>
        <v>-2280.16657105611</v>
      </c>
    </row>
    <row r="429" customFormat="false" ht="13.8" hidden="false" customHeight="false" outlineLevel="0" collapsed="false">
      <c r="I429" s="51" t="n">
        <f aca="false" t="array" ref="I429:K429">TRANSPOSE(MMULT($E$20:$G$22, TRANSPOSE(Random!L428:N428)))</f>
        <v>-0.638758114620009</v>
      </c>
      <c r="J429" s="51" t="n">
        <v>0.33849862765833</v>
      </c>
      <c r="K429" s="51" t="n">
        <v>-0.109586710800211</v>
      </c>
      <c r="L429" s="19" t="n">
        <f aca="false">E$8 + E$9 * _xlfn.T.INV(_xlfn.NORM.DIST(I429, 0, 1, 1),  E$10)</f>
        <v>-0.00742903780026168</v>
      </c>
      <c r="M429" s="19" t="n">
        <f aca="false">F$8 + F$9 * _xlfn.T.INV(_xlfn.NORM.DIST(J429, 0, 1, 1),  F$10)</f>
        <v>0.00539109400067998</v>
      </c>
      <c r="N429" s="19" t="n">
        <f aca="false">G$8 + G$9 * _xlfn.T.INV(_xlfn.NORM.DIST(K429, 0, 1, 1),  G$10)</f>
        <v>-5.69407039167203E-005</v>
      </c>
      <c r="O429" s="52" t="n">
        <f aca="false">$B$3 * (1 + L429)</f>
        <v>4665.97683620475</v>
      </c>
      <c r="P429" s="53" t="n">
        <f aca="false">$B$6+M429</f>
        <v>0.21439109400068</v>
      </c>
      <c r="Q429" s="53" t="n">
        <f aca="false">$B$5+N429</f>
        <v>0.00154305929608328</v>
      </c>
      <c r="R429" s="10" t="n">
        <f aca="false">(LN(O429/$B$4) + ((Q429 - $B$8) + 0.5*P429^2)*$B$7) / (P429 * SQRT($B$7))</f>
        <v>-0.0160973390646754</v>
      </c>
      <c r="S429" s="10" t="n">
        <f aca="false">R429 - P429*SQRT($B$7)</f>
        <v>-0.123292886065015</v>
      </c>
      <c r="T429" s="36" t="n">
        <f aca="false">($B$3*EXP(-$B$8*$B$7)*_xlfn.NORM.DIST(R429, 0, 1, 1) - $B$4*EXP(-Q429*$B$7)*_xlfn.NORM.DIST(S429, 0, 1, 1)) * $B$2</f>
        <v>20041.9872242562</v>
      </c>
      <c r="U429" s="37" t="n">
        <f aca="false">$B$17*O429+$B$18</f>
        <v>1818.92148670138</v>
      </c>
      <c r="V429" s="37" t="n">
        <f aca="false">T429-$B$13</f>
        <v>453.098623824328</v>
      </c>
      <c r="W429" s="37" t="n">
        <f aca="false">U429-$B$19</f>
        <v>1818.92148670138</v>
      </c>
      <c r="X429" s="38" t="n">
        <f aca="false">V429+W429</f>
        <v>2272.02011052571</v>
      </c>
    </row>
    <row r="430" customFormat="false" ht="13.8" hidden="false" customHeight="false" outlineLevel="0" collapsed="false">
      <c r="I430" s="51" t="n">
        <f aca="false" t="array" ref="I430:K430">TRANSPOSE(MMULT($E$20:$G$22, TRANSPOSE(Random!L429:N429)))</f>
        <v>-0.0917247854686322</v>
      </c>
      <c r="J430" s="51" t="n">
        <v>0.223988683901676</v>
      </c>
      <c r="K430" s="51" t="n">
        <v>-0.375064215460194</v>
      </c>
      <c r="L430" s="19" t="n">
        <f aca="false">E$8 + E$9 * _xlfn.T.INV(_xlfn.NORM.DIST(I430, 0, 1, 1),  E$10)</f>
        <v>-0.000199049103426083</v>
      </c>
      <c r="M430" s="19" t="n">
        <f aca="false">F$8 + F$9 * _xlfn.T.INV(_xlfn.NORM.DIST(J430, 0, 1, 1),  F$10)</f>
        <v>0.00358762292113765</v>
      </c>
      <c r="N430" s="19" t="n">
        <f aca="false">G$8 + G$9 * _xlfn.T.INV(_xlfn.NORM.DIST(K430, 0, 1, 1),  G$10)</f>
        <v>-0.00011125638417038</v>
      </c>
      <c r="O430" s="52" t="n">
        <f aca="false">$B$3 * (1 + L430)</f>
        <v>4699.96429006971</v>
      </c>
      <c r="P430" s="53" t="n">
        <f aca="false">$B$6+M430</f>
        <v>0.212587622921138</v>
      </c>
      <c r="Q430" s="53" t="n">
        <f aca="false">$B$5+N430</f>
        <v>0.00148874361582962</v>
      </c>
      <c r="R430" s="10" t="n">
        <f aca="false">(LN(O430/$B$4) + ((Q430 - $B$8) + 0.5*P430^2)*$B$7) / (P430 * SQRT($B$7))</f>
        <v>0.0510124163441857</v>
      </c>
      <c r="S430" s="10" t="n">
        <f aca="false">R430 - P430*SQRT($B$7)</f>
        <v>-0.0552813951163832</v>
      </c>
      <c r="T430" s="36" t="n">
        <f aca="false">($B$3*EXP(-$B$8*$B$7)*_xlfn.NORM.DIST(R430, 0, 1, 1) - $B$4*EXP(-Q430*$B$7)*_xlfn.NORM.DIST(S430, 0, 1, 1)) * $B$2</f>
        <v>19918.5362102318</v>
      </c>
      <c r="U430" s="37" t="n">
        <f aca="false">$B$17*O430+$B$18</f>
        <v>48.7350718712551</v>
      </c>
      <c r="V430" s="37" t="n">
        <f aca="false">T430-$B$13</f>
        <v>329.64760979994</v>
      </c>
      <c r="W430" s="37" t="n">
        <f aca="false">U430-$B$19</f>
        <v>48.7350718712551</v>
      </c>
      <c r="X430" s="38" t="n">
        <f aca="false">V430+W430</f>
        <v>378.382681671195</v>
      </c>
    </row>
    <row r="431" customFormat="false" ht="13.8" hidden="false" customHeight="false" outlineLevel="0" collapsed="false">
      <c r="I431" s="51" t="n">
        <f aca="false" t="array" ref="I431:K431">TRANSPOSE(MMULT($E$20:$G$22, TRANSPOSE(Random!L430:N430)))</f>
        <v>0.400118944690966</v>
      </c>
      <c r="J431" s="51" t="n">
        <v>0.899962412298371</v>
      </c>
      <c r="K431" s="51" t="n">
        <v>-1.19950690914357</v>
      </c>
      <c r="L431" s="19" t="n">
        <f aca="false">E$8 + E$9 * _xlfn.T.INV(_xlfn.NORM.DIST(I431, 0, 1, 1),  E$10)</f>
        <v>0.00614805508666066</v>
      </c>
      <c r="M431" s="19" t="n">
        <f aca="false">F$8 + F$9 * _xlfn.T.INV(_xlfn.NORM.DIST(J431, 0, 1, 1),  F$10)</f>
        <v>0.0148629607787962</v>
      </c>
      <c r="N431" s="19" t="n">
        <f aca="false">G$8 + G$9 * _xlfn.T.INV(_xlfn.NORM.DIST(K431, 0, 1, 1),  G$10)</f>
        <v>-0.000303063177244578</v>
      </c>
      <c r="O431" s="52" t="n">
        <f aca="false">$B$3 * (1 + L431)</f>
        <v>4729.80139215688</v>
      </c>
      <c r="P431" s="53" t="n">
        <f aca="false">$B$6+M431</f>
        <v>0.223862960778796</v>
      </c>
      <c r="Q431" s="53" t="n">
        <f aca="false">$B$5+N431</f>
        <v>0.00129693682275542</v>
      </c>
      <c r="R431" s="10" t="n">
        <f aca="false">(LN(O431/$B$4) + ((Q431 - $B$8) + 0.5*P431^2)*$B$7) / (P431 * SQRT($B$7))</f>
        <v>0.110047640012045</v>
      </c>
      <c r="S431" s="10" t="n">
        <f aca="false">R431 - P431*SQRT($B$7)</f>
        <v>-0.00188384037735265</v>
      </c>
      <c r="T431" s="36" t="n">
        <f aca="false">($B$3*EXP(-$B$8*$B$7)*_xlfn.NORM.DIST(R431, 0, 1, 1) - $B$4*EXP(-Q431*$B$7)*_xlfn.NORM.DIST(S431, 0, 1, 1)) * $B$2</f>
        <v>20932.1295431485</v>
      </c>
      <c r="U431" s="37" t="n">
        <f aca="false">$B$17*O431+$B$18</f>
        <v>-1505.28639094511</v>
      </c>
      <c r="V431" s="37" t="n">
        <f aca="false">T431-$B$13</f>
        <v>1343.24094271665</v>
      </c>
      <c r="W431" s="37" t="n">
        <f aca="false">U431-$B$19</f>
        <v>-1505.28639094511</v>
      </c>
      <c r="X431" s="38" t="n">
        <f aca="false">V431+W431</f>
        <v>-162.045448228462</v>
      </c>
    </row>
    <row r="432" customFormat="false" ht="13.8" hidden="false" customHeight="false" outlineLevel="0" collapsed="false">
      <c r="I432" s="51" t="n">
        <f aca="false" t="array" ref="I432:K432">TRANSPOSE(MMULT($E$20:$G$22, TRANSPOSE(Random!L431:N431)))</f>
        <v>0.0595718693445134</v>
      </c>
      <c r="J432" s="51" t="n">
        <v>-1.32715020855723</v>
      </c>
      <c r="K432" s="51" t="n">
        <v>0.979422599972677</v>
      </c>
      <c r="L432" s="19" t="n">
        <f aca="false">E$8 + E$9 * _xlfn.T.INV(_xlfn.NORM.DIST(I432, 0, 1, 1),  E$10)</f>
        <v>0.00173647924074486</v>
      </c>
      <c r="M432" s="19" t="n">
        <f aca="false">F$8 + F$9 * _xlfn.T.INV(_xlfn.NORM.DIST(J432, 0, 1, 1),  F$10)</f>
        <v>-0.0232165391924797</v>
      </c>
      <c r="N432" s="19" t="n">
        <f aca="false">G$8 + G$9 * _xlfn.T.INV(_xlfn.NORM.DIST(K432, 0, 1, 1),  G$10)</f>
        <v>0.000176751335204847</v>
      </c>
      <c r="O432" s="52" t="n">
        <f aca="false">$B$3 * (1 + L432)</f>
        <v>4709.06301526282</v>
      </c>
      <c r="P432" s="53" t="n">
        <f aca="false">$B$6+M432</f>
        <v>0.18578346080752</v>
      </c>
      <c r="Q432" s="53" t="n">
        <f aca="false">$B$5+N432</f>
        <v>0.00177675133520485</v>
      </c>
      <c r="R432" s="10" t="n">
        <f aca="false">(LN(O432/$B$4) + ((Q432 - $B$8) + 0.5*P432^2)*$B$7) / (P432 * SQRT($B$7))</f>
        <v>0.0655989279108661</v>
      </c>
      <c r="S432" s="10" t="n">
        <f aca="false">R432 - P432*SQRT($B$7)</f>
        <v>-0.0272928024928941</v>
      </c>
      <c r="T432" s="36" t="n">
        <f aca="false">($B$3*EXP(-$B$8*$B$7)*_xlfn.NORM.DIST(R432, 0, 1, 1) - $B$4*EXP(-Q432*$B$7)*_xlfn.NORM.DIST(S432, 0, 1, 1)) * $B$2</f>
        <v>17421.5082643706</v>
      </c>
      <c r="U432" s="37" t="n">
        <f aca="false">$B$17*O432+$B$18</f>
        <v>-425.158612342842</v>
      </c>
      <c r="V432" s="37" t="n">
        <f aca="false">T432-$B$13</f>
        <v>-2167.38033606134</v>
      </c>
      <c r="W432" s="37" t="n">
        <f aca="false">U432-$B$19</f>
        <v>-425.158612342842</v>
      </c>
      <c r="X432" s="38" t="n">
        <f aca="false">V432+W432</f>
        <v>-2592.53894840418</v>
      </c>
    </row>
    <row r="433" customFormat="false" ht="13.8" hidden="false" customHeight="false" outlineLevel="0" collapsed="false">
      <c r="I433" s="51" t="n">
        <f aca="false" t="array" ref="I433:K433">TRANSPOSE(MMULT($E$20:$G$22, TRANSPOSE(Random!L432:N432)))</f>
        <v>-0.316564507043429</v>
      </c>
      <c r="J433" s="51" t="n">
        <v>0.430685146603229</v>
      </c>
      <c r="K433" s="51" t="n">
        <v>1.64175391766289</v>
      </c>
      <c r="L433" s="19" t="n">
        <f aca="false">E$8 + E$9 * _xlfn.T.INV(_xlfn.NORM.DIST(I433, 0, 1, 1),  E$10)</f>
        <v>-0.00310163030014537</v>
      </c>
      <c r="M433" s="19" t="n">
        <f aca="false">F$8 + F$9 * _xlfn.T.INV(_xlfn.NORM.DIST(J433, 0, 1, 1),  F$10)</f>
        <v>0.00686367999369894</v>
      </c>
      <c r="N433" s="19" t="n">
        <f aca="false">G$8 + G$9 * _xlfn.T.INV(_xlfn.NORM.DIST(K433, 0, 1, 1),  G$10)</f>
        <v>0.000368651591399523</v>
      </c>
      <c r="O433" s="52" t="n">
        <f aca="false">$B$3 * (1 + L433)</f>
        <v>4686.31954612205</v>
      </c>
      <c r="P433" s="53" t="n">
        <f aca="false">$B$6+M433</f>
        <v>0.215863679993699</v>
      </c>
      <c r="Q433" s="53" t="n">
        <f aca="false">$B$5+N433</f>
        <v>0.00196865159139952</v>
      </c>
      <c r="R433" s="10" t="n">
        <f aca="false">(LN(O433/$B$4) + ((Q433 - $B$8) + 0.5*P433^2)*$B$7) / (P433 * SQRT($B$7))</f>
        <v>0.0260382257531887</v>
      </c>
      <c r="S433" s="10" t="n">
        <f aca="false">R433 - P433*SQRT($B$7)</f>
        <v>-0.0818936142436608</v>
      </c>
      <c r="T433" s="36" t="n">
        <f aca="false">($B$3*EXP(-$B$8*$B$7)*_xlfn.NORM.DIST(R433, 0, 1, 1) - $B$4*EXP(-Q433*$B$7)*_xlfn.NORM.DIST(S433, 0, 1, 1)) * $B$2</f>
        <v>20243.951543667</v>
      </c>
      <c r="U433" s="37" t="n">
        <f aca="false">$B$17*O433+$B$18</f>
        <v>759.401439112262</v>
      </c>
      <c r="V433" s="37" t="n">
        <f aca="false">T433-$B$13</f>
        <v>655.062943235091</v>
      </c>
      <c r="W433" s="37" t="n">
        <f aca="false">U433-$B$19</f>
        <v>759.401439112262</v>
      </c>
      <c r="X433" s="38" t="n">
        <f aca="false">V433+W433</f>
        <v>1414.46438234735</v>
      </c>
    </row>
    <row r="434" customFormat="false" ht="13.8" hidden="false" customHeight="false" outlineLevel="0" collapsed="false">
      <c r="I434" s="51" t="n">
        <f aca="false" t="array" ref="I434:K434">TRANSPOSE(MMULT($E$20:$G$22, TRANSPOSE(Random!L433:N433)))</f>
        <v>0.188152468974223</v>
      </c>
      <c r="J434" s="51" t="n">
        <v>-0.0709060108023561</v>
      </c>
      <c r="K434" s="51" t="n">
        <v>-0.737862048534345</v>
      </c>
      <c r="L434" s="19" t="n">
        <f aca="false">E$8 + E$9 * _xlfn.T.INV(_xlfn.NORM.DIST(I434, 0, 1, 1),  E$10)</f>
        <v>0.00338637557388222</v>
      </c>
      <c r="M434" s="19" t="n">
        <f aca="false">F$8 + F$9 * _xlfn.T.INV(_xlfn.NORM.DIST(J434, 0, 1, 1),  F$10)</f>
        <v>-0.000992707364129852</v>
      </c>
      <c r="N434" s="19" t="n">
        <f aca="false">G$8 + G$9 * _xlfn.T.INV(_xlfn.NORM.DIST(K434, 0, 1, 1),  G$10)</f>
        <v>-0.000189531072869122</v>
      </c>
      <c r="O434" s="52" t="n">
        <f aca="false">$B$3 * (1 + L434)</f>
        <v>4716.81901293526</v>
      </c>
      <c r="P434" s="53" t="n">
        <f aca="false">$B$6+M434</f>
        <v>0.20800729263587</v>
      </c>
      <c r="Q434" s="53" t="n">
        <f aca="false">$B$5+N434</f>
        <v>0.00141046892713088</v>
      </c>
      <c r="R434" s="10" t="n">
        <f aca="false">(LN(O434/$B$4) + ((Q434 - $B$8) + 0.5*P434^2)*$B$7) / (P434 * SQRT($B$7))</f>
        <v>0.0840513912807369</v>
      </c>
      <c r="S434" s="10" t="n">
        <f aca="false">R434 - P434*SQRT($B$7)</f>
        <v>-0.0199522550371982</v>
      </c>
      <c r="T434" s="36" t="n">
        <f aca="false">($B$3*EXP(-$B$8*$B$7)*_xlfn.NORM.DIST(R434, 0, 1, 1) - $B$4*EXP(-Q434*$B$7)*_xlfn.NORM.DIST(S434, 0, 1, 1)) * $B$2</f>
        <v>19474.9680826996</v>
      </c>
      <c r="U434" s="37" t="n">
        <f aca="false">$B$17*O434+$B$18</f>
        <v>-829.118313701154</v>
      </c>
      <c r="V434" s="37" t="n">
        <f aca="false">T434-$B$13</f>
        <v>-113.920517732324</v>
      </c>
      <c r="W434" s="37" t="n">
        <f aca="false">U434-$B$19</f>
        <v>-829.118313701154</v>
      </c>
      <c r="X434" s="38" t="n">
        <f aca="false">V434+W434</f>
        <v>-943.038831433478</v>
      </c>
    </row>
    <row r="435" customFormat="false" ht="13.8" hidden="false" customHeight="false" outlineLevel="0" collapsed="false">
      <c r="I435" s="51" t="n">
        <f aca="false" t="array" ref="I435:K435">TRANSPOSE(MMULT($E$20:$G$22, TRANSPOSE(Random!L434:N434)))</f>
        <v>-0.213324542943035</v>
      </c>
      <c r="J435" s="51" t="n">
        <v>-0.012719301320531</v>
      </c>
      <c r="K435" s="51" t="n">
        <v>-0.23330433498825</v>
      </c>
      <c r="L435" s="19" t="n">
        <f aca="false">E$8 + E$9 * _xlfn.T.INV(_xlfn.NORM.DIST(I435, 0, 1, 1),  E$10)</f>
        <v>-0.00176188773933167</v>
      </c>
      <c r="M435" s="19" t="n">
        <f aca="false">F$8 + F$9 * _xlfn.T.INV(_xlfn.NORM.DIST(J435, 0, 1, 1),  F$10)</f>
        <v>-9.10226517590944E-005</v>
      </c>
      <c r="N435" s="19" t="n">
        <f aca="false">G$8 + G$9 * _xlfn.T.INV(_xlfn.NORM.DIST(K435, 0, 1, 1),  G$10)</f>
        <v>-8.20749983502618E-005</v>
      </c>
      <c r="O435" s="52" t="n">
        <f aca="false">$B$3 * (1 + L435)</f>
        <v>4692.61754192618</v>
      </c>
      <c r="P435" s="53" t="n">
        <f aca="false">$B$6+M435</f>
        <v>0.208908977348241</v>
      </c>
      <c r="Q435" s="53" t="n">
        <f aca="false">$B$5+N435</f>
        <v>0.00151792500164974</v>
      </c>
      <c r="R435" s="10" t="n">
        <f aca="false">(LN(O435/$B$4) + ((Q435 - $B$8) + 0.5*P435^2)*$B$7) / (P435 * SQRT($B$7))</f>
        <v>0.0351484144917221</v>
      </c>
      <c r="S435" s="10" t="n">
        <f aca="false">R435 - P435*SQRT($B$7)</f>
        <v>-0.0693060741823983</v>
      </c>
      <c r="T435" s="36" t="n">
        <f aca="false">($B$3*EXP(-$B$8*$B$7)*_xlfn.NORM.DIST(R435, 0, 1, 1) - $B$4*EXP(-Q435*$B$7)*_xlfn.NORM.DIST(S435, 0, 1, 1)) * $B$2</f>
        <v>19572.9558441647</v>
      </c>
      <c r="U435" s="37" t="n">
        <f aca="false">$B$17*O435+$B$18</f>
        <v>431.379615017329</v>
      </c>
      <c r="V435" s="37" t="n">
        <f aca="false">T435-$B$13</f>
        <v>-15.9327562671933</v>
      </c>
      <c r="W435" s="37" t="n">
        <f aca="false">U435-$B$19</f>
        <v>431.379615017329</v>
      </c>
      <c r="X435" s="38" t="n">
        <f aca="false">V435+W435</f>
        <v>415.446858750136</v>
      </c>
    </row>
    <row r="436" customFormat="false" ht="13.8" hidden="false" customHeight="false" outlineLevel="0" collapsed="false">
      <c r="I436" s="51" t="n">
        <f aca="false" t="array" ref="I436:K436">TRANSPOSE(MMULT($E$20:$G$22, TRANSPOSE(Random!L435:N435)))</f>
        <v>0.721161146341301</v>
      </c>
      <c r="J436" s="51" t="n">
        <v>-0.149790805044987</v>
      </c>
      <c r="K436" s="51" t="n">
        <v>1.17401066713142</v>
      </c>
      <c r="L436" s="19" t="n">
        <f aca="false">E$8 + E$9 * _xlfn.T.INV(_xlfn.NORM.DIST(I436, 0, 1, 1),  E$10)</f>
        <v>0.0105374244160129</v>
      </c>
      <c r="M436" s="19" t="n">
        <f aca="false">F$8 + F$9 * _xlfn.T.INV(_xlfn.NORM.DIST(J436, 0, 1, 1),  F$10)</f>
        <v>-0.00221784435799626</v>
      </c>
      <c r="N436" s="19" t="n">
        <f aca="false">G$8 + G$9 * _xlfn.T.INV(_xlfn.NORM.DIST(K436, 0, 1, 1),  G$10)</f>
        <v>0.000226601235168994</v>
      </c>
      <c r="O436" s="52" t="n">
        <f aca="false">$B$3 * (1 + L436)</f>
        <v>4750.43537843724</v>
      </c>
      <c r="P436" s="53" t="n">
        <f aca="false">$B$6+M436</f>
        <v>0.206782155642004</v>
      </c>
      <c r="Q436" s="53" t="n">
        <f aca="false">$B$5+N436</f>
        <v>0.00182660123516899</v>
      </c>
      <c r="R436" s="10" t="n">
        <f aca="false">(LN(O436/$B$4) + ((Q436 - $B$8) + 0.5*P436^2)*$B$7) / (P436 * SQRT($B$7))</f>
        <v>0.153628348292674</v>
      </c>
      <c r="S436" s="10" t="n">
        <f aca="false">R436 - P436*SQRT($B$7)</f>
        <v>0.0502372704716717</v>
      </c>
      <c r="T436" s="36" t="n">
        <f aca="false">($B$3*EXP(-$B$8*$B$7)*_xlfn.NORM.DIST(R436, 0, 1, 1) - $B$4*EXP(-Q436*$B$7)*_xlfn.NORM.DIST(S436, 0, 1, 1)) * $B$2</f>
        <v>19294.7139173429</v>
      </c>
      <c r="U436" s="37" t="n">
        <f aca="false">$B$17*O436+$B$18</f>
        <v>-2579.97713837217</v>
      </c>
      <c r="V436" s="37" t="n">
        <f aca="false">T436-$B$13</f>
        <v>-294.174683089022</v>
      </c>
      <c r="W436" s="37" t="n">
        <f aca="false">U436-$B$19</f>
        <v>-2579.97713837217</v>
      </c>
      <c r="X436" s="38" t="n">
        <f aca="false">V436+W436</f>
        <v>-2874.15182146119</v>
      </c>
    </row>
    <row r="437" customFormat="false" ht="13.8" hidden="false" customHeight="false" outlineLevel="0" collapsed="false">
      <c r="I437" s="51" t="n">
        <f aca="false" t="array" ref="I437:K437">TRANSPOSE(MMULT($E$20:$G$22, TRANSPOSE(Random!L436:N436)))</f>
        <v>-1.47179437478439</v>
      </c>
      <c r="J437" s="51" t="n">
        <v>2.16751014592077</v>
      </c>
      <c r="K437" s="51" t="n">
        <v>-0.843471890747582</v>
      </c>
      <c r="L437" s="19" t="n">
        <f aca="false">E$8 + E$9 * _xlfn.T.INV(_xlfn.NORM.DIST(I437, 0, 1, 1),  E$10)</f>
        <v>-0.0210327408296421</v>
      </c>
      <c r="M437" s="19" t="n">
        <f aca="false">F$8 + F$9 * _xlfn.T.INV(_xlfn.NORM.DIST(J437, 0, 1, 1),  F$10)</f>
        <v>0.0480192977784136</v>
      </c>
      <c r="N437" s="19" t="n">
        <f aca="false">G$8 + G$9 * _xlfn.T.INV(_xlfn.NORM.DIST(K437, 0, 1, 1),  G$10)</f>
        <v>-0.000213785457456955</v>
      </c>
      <c r="O437" s="52" t="n">
        <f aca="false">$B$3 * (1 + L437)</f>
        <v>4602.02718863394</v>
      </c>
      <c r="P437" s="53" t="n">
        <f aca="false">$B$6+M437</f>
        <v>0.257019297778414</v>
      </c>
      <c r="Q437" s="53" t="n">
        <f aca="false">$B$5+N437</f>
        <v>0.00138621454254305</v>
      </c>
      <c r="R437" s="10" t="n">
        <f aca="false">(LN(O437/$B$4) + ((Q437 - $B$8) + 0.5*P437^2)*$B$7) / (P437 * SQRT($B$7))</f>
        <v>-0.101573396976225</v>
      </c>
      <c r="S437" s="10" t="n">
        <f aca="false">R437 - P437*SQRT($B$7)</f>
        <v>-0.230083045865432</v>
      </c>
      <c r="T437" s="36" t="n">
        <f aca="false">($B$3*EXP(-$B$8*$B$7)*_xlfn.NORM.DIST(R437, 0, 1, 1) - $B$4*EXP(-Q437*$B$7)*_xlfn.NORM.DIST(S437, 0, 1, 1)) * $B$2</f>
        <v>23745.2649732377</v>
      </c>
      <c r="U437" s="37" t="n">
        <f aca="false">$B$17*O437+$B$18</f>
        <v>5149.64457684002</v>
      </c>
      <c r="V437" s="37" t="n">
        <f aca="false">T437-$B$13</f>
        <v>4156.37637280583</v>
      </c>
      <c r="W437" s="37" t="n">
        <f aca="false">U437-$B$19</f>
        <v>5149.64457684002</v>
      </c>
      <c r="X437" s="38" t="n">
        <f aca="false">V437+W437</f>
        <v>9306.02094964585</v>
      </c>
    </row>
    <row r="438" customFormat="false" ht="13.8" hidden="false" customHeight="false" outlineLevel="0" collapsed="false">
      <c r="I438" s="51" t="n">
        <f aca="false" t="array" ref="I438:K438">TRANSPOSE(MMULT($E$20:$G$22, TRANSPOSE(Random!L437:N437)))</f>
        <v>-0.941175117586857</v>
      </c>
      <c r="J438" s="51" t="n">
        <v>1.11859074452498</v>
      </c>
      <c r="K438" s="51" t="n">
        <v>-1.25246053120353</v>
      </c>
      <c r="L438" s="19" t="n">
        <f aca="false">E$8 + E$9 * _xlfn.T.INV(_xlfn.NORM.DIST(I438, 0, 1, 1),  E$10)</f>
        <v>-0.011834851902211</v>
      </c>
      <c r="M438" s="19" t="n">
        <f aca="false">F$8 + F$9 * _xlfn.T.INV(_xlfn.NORM.DIST(J438, 0, 1, 1),  F$10)</f>
        <v>0.0190407553950501</v>
      </c>
      <c r="N438" s="19" t="n">
        <f aca="false">G$8 + G$9 * _xlfn.T.INV(_xlfn.NORM.DIST(K438, 0, 1, 1),  G$10)</f>
        <v>-0.000317589189088826</v>
      </c>
      <c r="O438" s="52" t="n">
        <f aca="false">$B$3 * (1 + L438)</f>
        <v>4645.2655446929</v>
      </c>
      <c r="P438" s="53" t="n">
        <f aca="false">$B$6+M438</f>
        <v>0.22804075539505</v>
      </c>
      <c r="Q438" s="53" t="n">
        <f aca="false">$B$5+N438</f>
        <v>0.00128241081091117</v>
      </c>
      <c r="R438" s="10" t="n">
        <f aca="false">(LN(O438/$B$4) + ((Q438 - $B$8) + 0.5*P438^2)*$B$7) / (P438 * SQRT($B$7))</f>
        <v>-0.0481011850748409</v>
      </c>
      <c r="S438" s="10" t="n">
        <f aca="false">R438 - P438*SQRT($B$7)</f>
        <v>-0.162121562772366</v>
      </c>
      <c r="T438" s="36" t="n">
        <f aca="false">($B$3*EXP(-$B$8*$B$7)*_xlfn.NORM.DIST(R438, 0, 1, 1) - $B$4*EXP(-Q438*$B$7)*_xlfn.NORM.DIST(S438, 0, 1, 1)) * $B$2</f>
        <v>21237.796789643</v>
      </c>
      <c r="U438" s="37" t="n">
        <f aca="false">$B$17*O438+$B$18</f>
        <v>2897.6385631127</v>
      </c>
      <c r="V438" s="37" t="n">
        <f aca="false">T438-$B$13</f>
        <v>1648.90818921108</v>
      </c>
      <c r="W438" s="37" t="n">
        <f aca="false">U438-$B$19</f>
        <v>2897.6385631127</v>
      </c>
      <c r="X438" s="38" t="n">
        <f aca="false">V438+W438</f>
        <v>4546.54675232378</v>
      </c>
    </row>
    <row r="439" customFormat="false" ht="13.8" hidden="false" customHeight="false" outlineLevel="0" collapsed="false">
      <c r="I439" s="51" t="n">
        <f aca="false" t="array" ref="I439:K439">TRANSPOSE(MMULT($E$20:$G$22, TRANSPOSE(Random!L438:N438)))</f>
        <v>-0.5348725081749</v>
      </c>
      <c r="J439" s="51" t="n">
        <v>-0.734159868355824</v>
      </c>
      <c r="K439" s="51" t="n">
        <v>-0.420337687975166</v>
      </c>
      <c r="L439" s="19" t="n">
        <f aca="false">E$8 + E$9 * _xlfn.T.INV(_xlfn.NORM.DIST(I439, 0, 1, 1),  E$10)</f>
        <v>-0.00600240004435498</v>
      </c>
      <c r="M439" s="19" t="n">
        <f aca="false">F$8 + F$9 * _xlfn.T.INV(_xlfn.NORM.DIST(J439, 0, 1, 1),  F$10)</f>
        <v>-0.0117026650568806</v>
      </c>
      <c r="N439" s="19" t="n">
        <f aca="false">G$8 + G$9 * _xlfn.T.INV(_xlfn.NORM.DIST(K439, 0, 1, 1),  G$10)</f>
        <v>-0.000120700287564723</v>
      </c>
      <c r="O439" s="52" t="n">
        <f aca="false">$B$3 * (1 + L439)</f>
        <v>4672.68331763149</v>
      </c>
      <c r="P439" s="53" t="n">
        <f aca="false">$B$6+M439</f>
        <v>0.197297334943119</v>
      </c>
      <c r="Q439" s="53" t="n">
        <f aca="false">$B$5+N439</f>
        <v>0.00147929971243528</v>
      </c>
      <c r="R439" s="10" t="n">
        <f aca="false">(LN(O439/$B$4) + ((Q439 - $B$8) + 0.5*P439^2)*$B$7) / (P439 * SQRT($B$7))</f>
        <v>-0.0120111316789747</v>
      </c>
      <c r="S439" s="10" t="n">
        <f aca="false">R439 - P439*SQRT($B$7)</f>
        <v>-0.110659799150534</v>
      </c>
      <c r="T439" s="36" t="n">
        <f aca="false">($B$3*EXP(-$B$8*$B$7)*_xlfn.NORM.DIST(R439, 0, 1, 1) - $B$4*EXP(-Q439*$B$7)*_xlfn.NORM.DIST(S439, 0, 1, 1)) * $B$2</f>
        <v>18451.7591421461</v>
      </c>
      <c r="U439" s="37" t="n">
        <f aca="false">$B$17*O439+$B$18</f>
        <v>1469.62429132746</v>
      </c>
      <c r="V439" s="37" t="n">
        <f aca="false">T439-$B$13</f>
        <v>-1137.12945828584</v>
      </c>
      <c r="W439" s="37" t="n">
        <f aca="false">U439-$B$19</f>
        <v>1469.62429132746</v>
      </c>
      <c r="X439" s="38" t="n">
        <f aca="false">V439+W439</f>
        <v>332.494833041626</v>
      </c>
    </row>
    <row r="440" customFormat="false" ht="13.8" hidden="false" customHeight="false" outlineLevel="0" collapsed="false">
      <c r="I440" s="51" t="n">
        <f aca="false" t="array" ref="I440:K440">TRANSPOSE(MMULT($E$20:$G$22, TRANSPOSE(Random!L439:N439)))</f>
        <v>0.281203961691102</v>
      </c>
      <c r="J440" s="51" t="n">
        <v>-0.712354466163169</v>
      </c>
      <c r="K440" s="51" t="n">
        <v>-0.353322299373948</v>
      </c>
      <c r="L440" s="19" t="n">
        <f aca="false">E$8 + E$9 * _xlfn.T.INV(_xlfn.NORM.DIST(I440, 0, 1, 1),  E$10)</f>
        <v>0.0045900838764764</v>
      </c>
      <c r="M440" s="19" t="n">
        <f aca="false">F$8 + F$9 * _xlfn.T.INV(_xlfn.NORM.DIST(J440, 0, 1, 1),  F$10)</f>
        <v>-0.0113264354614821</v>
      </c>
      <c r="N440" s="19" t="n">
        <f aca="false">G$8 + G$9 * _xlfn.T.INV(_xlfn.NORM.DIST(K440, 0, 1, 1),  G$10)</f>
        <v>-0.000106745087457574</v>
      </c>
      <c r="O440" s="52" t="n">
        <f aca="false">$B$3 * (1 + L440)</f>
        <v>4722.47752529493</v>
      </c>
      <c r="P440" s="53" t="n">
        <f aca="false">$B$6+M440</f>
        <v>0.197673564538518</v>
      </c>
      <c r="Q440" s="53" t="n">
        <f aca="false">$B$5+N440</f>
        <v>0.00149325491254243</v>
      </c>
      <c r="R440" s="10" t="n">
        <f aca="false">(LN(O440/$B$4) + ((Q440 - $B$8) + 0.5*P440^2)*$B$7) / (P440 * SQRT($B$7))</f>
        <v>0.0954831778514173</v>
      </c>
      <c r="S440" s="10" t="n">
        <f aca="false">R440 - P440*SQRT($B$7)</f>
        <v>-0.0033536044178417</v>
      </c>
      <c r="T440" s="36" t="n">
        <f aca="false">($B$3*EXP(-$B$8*$B$7)*_xlfn.NORM.DIST(R440, 0, 1, 1) - $B$4*EXP(-Q440*$B$7)*_xlfn.NORM.DIST(S440, 0, 1, 1)) * $B$2</f>
        <v>18502.2999547633</v>
      </c>
      <c r="U440" s="37" t="n">
        <f aca="false">$B$17*O440+$B$18</f>
        <v>-1123.83358560782</v>
      </c>
      <c r="V440" s="37" t="n">
        <f aca="false">T440-$B$13</f>
        <v>-1086.58864566864</v>
      </c>
      <c r="W440" s="37" t="n">
        <f aca="false">U440-$B$19</f>
        <v>-1123.83358560782</v>
      </c>
      <c r="X440" s="38" t="n">
        <f aca="false">V440+W440</f>
        <v>-2210.42223127646</v>
      </c>
    </row>
    <row r="441" customFormat="false" ht="13.8" hidden="false" customHeight="false" outlineLevel="0" collapsed="false">
      <c r="I441" s="51" t="n">
        <f aca="false" t="array" ref="I441:K441">TRANSPOSE(MMULT($E$20:$G$22, TRANSPOSE(Random!L440:N440)))</f>
        <v>-0.246276412813119</v>
      </c>
      <c r="J441" s="51" t="n">
        <v>0.00849195581026352</v>
      </c>
      <c r="K441" s="51" t="n">
        <v>-0.725275681120068</v>
      </c>
      <c r="L441" s="19" t="n">
        <f aca="false">E$8 + E$9 * _xlfn.T.INV(_xlfn.NORM.DIST(I441, 0, 1, 1),  E$10)</f>
        <v>-0.00218789427942416</v>
      </c>
      <c r="M441" s="19" t="n">
        <f aca="false">F$8 + F$9 * _xlfn.T.INV(_xlfn.NORM.DIST(J441, 0, 1, 1),  F$10)</f>
        <v>0.000237540030447586</v>
      </c>
      <c r="N441" s="19" t="n">
        <f aca="false">G$8 + G$9 * _xlfn.T.INV(_xlfn.NORM.DIST(K441, 0, 1, 1),  G$10)</f>
        <v>-0.000186693887642351</v>
      </c>
      <c r="O441" s="52" t="n">
        <f aca="false">$B$3 * (1 + L441)</f>
        <v>4690.61492778186</v>
      </c>
      <c r="P441" s="53" t="n">
        <f aca="false">$B$6+M441</f>
        <v>0.209237540030448</v>
      </c>
      <c r="Q441" s="53" t="n">
        <f aca="false">$B$5+N441</f>
        <v>0.00141330611235765</v>
      </c>
      <c r="R441" s="10" t="n">
        <f aca="false">(LN(O441/$B$4) + ((Q441 - $B$8) + 0.5*P441^2)*$B$7) / (P441 * SQRT($B$7))</f>
        <v>0.0309273262384241</v>
      </c>
      <c r="S441" s="10" t="n">
        <f aca="false">R441 - P441*SQRT($B$7)</f>
        <v>-0.0736914437767997</v>
      </c>
      <c r="T441" s="36" t="n">
        <f aca="false">($B$3*EXP(-$B$8*$B$7)*_xlfn.NORM.DIST(R441, 0, 1, 1) - $B$4*EXP(-Q441*$B$7)*_xlfn.NORM.DIST(S441, 0, 1, 1)) * $B$2</f>
        <v>19596.3275705597</v>
      </c>
      <c r="U441" s="37" t="n">
        <f aca="false">$B$17*O441+$B$18</f>
        <v>535.6828195618</v>
      </c>
      <c r="V441" s="37" t="n">
        <f aca="false">T441-$B$13</f>
        <v>7.43897012784873</v>
      </c>
      <c r="W441" s="37" t="n">
        <f aca="false">U441-$B$19</f>
        <v>535.6828195618</v>
      </c>
      <c r="X441" s="38" t="n">
        <f aca="false">V441+W441</f>
        <v>543.121789689649</v>
      </c>
    </row>
    <row r="442" customFormat="false" ht="13.8" hidden="false" customHeight="false" outlineLevel="0" collapsed="false">
      <c r="I442" s="51" t="n">
        <f aca="false" t="array" ref="I442:K442">TRANSPOSE(MMULT($E$20:$G$22, TRANSPOSE(Random!L441:N441)))</f>
        <v>0.130361979860446</v>
      </c>
      <c r="J442" s="51" t="n">
        <v>0.484373799632881</v>
      </c>
      <c r="K442" s="51" t="n">
        <v>-0.589735520325811</v>
      </c>
      <c r="L442" s="19" t="n">
        <f aca="false">E$8 + E$9 * _xlfn.T.INV(_xlfn.NORM.DIST(I442, 0, 1, 1),  E$10)</f>
        <v>0.00264345883798498</v>
      </c>
      <c r="M442" s="19" t="n">
        <f aca="false">F$8 + F$9 * _xlfn.T.INV(_xlfn.NORM.DIST(J442, 0, 1, 1),  F$10)</f>
        <v>0.00773216324752936</v>
      </c>
      <c r="N442" s="19" t="n">
        <f aca="false">G$8 + G$9 * _xlfn.T.INV(_xlfn.NORM.DIST(K442, 0, 1, 1),  G$10)</f>
        <v>-0.000156768099248137</v>
      </c>
      <c r="O442" s="52" t="n">
        <f aca="false">$B$3 * (1 + L442)</f>
        <v>4713.32663565148</v>
      </c>
      <c r="P442" s="53" t="n">
        <f aca="false">$B$6+M442</f>
        <v>0.216732163247529</v>
      </c>
      <c r="Q442" s="53" t="n">
        <f aca="false">$B$5+N442</f>
        <v>0.00144323190075186</v>
      </c>
      <c r="R442" s="10" t="n">
        <f aca="false">(LN(O442/$B$4) + ((Q442 - $B$8) + 0.5*P442^2)*$B$7) / (P442 * SQRT($B$7))</f>
        <v>0.0781829767890172</v>
      </c>
      <c r="S442" s="10" t="n">
        <f aca="false">R442 - P442*SQRT($B$7)</f>
        <v>-0.0301831048347474</v>
      </c>
      <c r="T442" s="36" t="n">
        <f aca="false">($B$3*EXP(-$B$8*$B$7)*_xlfn.NORM.DIST(R442, 0, 1, 1) - $B$4*EXP(-Q442*$B$7)*_xlfn.NORM.DIST(S442, 0, 1, 1)) * $B$2</f>
        <v>20298.0690020298</v>
      </c>
      <c r="U442" s="37" t="n">
        <f aca="false">$B$17*O442+$B$18</f>
        <v>-647.222992922732</v>
      </c>
      <c r="V442" s="37" t="n">
        <f aca="false">T442-$B$13</f>
        <v>709.180401597951</v>
      </c>
      <c r="W442" s="37" t="n">
        <f aca="false">U442-$B$19</f>
        <v>-647.222992922732</v>
      </c>
      <c r="X442" s="38" t="n">
        <f aca="false">V442+W442</f>
        <v>61.9574086752182</v>
      </c>
    </row>
    <row r="443" customFormat="false" ht="13.8" hidden="false" customHeight="false" outlineLevel="0" collapsed="false">
      <c r="I443" s="51" t="n">
        <f aca="false" t="array" ref="I443:K443">TRANSPOSE(MMULT($E$20:$G$22, TRANSPOSE(Random!L442:N442)))</f>
        <v>-1.54606783240763</v>
      </c>
      <c r="J443" s="51" t="n">
        <v>1.47685762032172</v>
      </c>
      <c r="K443" s="51" t="n">
        <v>-1.23928820320915</v>
      </c>
      <c r="L443" s="19" t="n">
        <f aca="false">E$8 + E$9 * _xlfn.T.INV(_xlfn.NORM.DIST(I443, 0, 1, 1),  E$10)</f>
        <v>-0.0225383203497413</v>
      </c>
      <c r="M443" s="19" t="n">
        <f aca="false">F$8 + F$9 * _xlfn.T.INV(_xlfn.NORM.DIST(J443, 0, 1, 1),  F$10)</f>
        <v>0.02688651481026</v>
      </c>
      <c r="N443" s="19" t="n">
        <f aca="false">G$8 + G$9 * _xlfn.T.INV(_xlfn.NORM.DIST(K443, 0, 1, 1),  G$10)</f>
        <v>-0.000313940253651671</v>
      </c>
      <c r="O443" s="52" t="n">
        <f aca="false">$B$3 * (1 + L443)</f>
        <v>4594.9496098679</v>
      </c>
      <c r="P443" s="53" t="n">
        <f aca="false">$B$6+M443</f>
        <v>0.23588651481026</v>
      </c>
      <c r="Q443" s="53" t="n">
        <f aca="false">$B$5+N443</f>
        <v>0.00128605974634833</v>
      </c>
      <c r="R443" s="10" t="n">
        <f aca="false">(LN(O443/$B$4) + ((Q443 - $B$8) + 0.5*P443^2)*$B$7) / (P443 * SQRT($B$7))</f>
        <v>-0.13497481521934</v>
      </c>
      <c r="S443" s="10" t="n">
        <f aca="false">R443 - P443*SQRT($B$7)</f>
        <v>-0.25291807262447</v>
      </c>
      <c r="T443" s="36" t="n">
        <f aca="false">($B$3*EXP(-$B$8*$B$7)*_xlfn.NORM.DIST(R443, 0, 1, 1) - $B$4*EXP(-Q443*$B$7)*_xlfn.NORM.DIST(S443, 0, 1, 1)) * $B$2</f>
        <v>21679.9506411248</v>
      </c>
      <c r="U443" s="37" t="n">
        <f aca="false">$B$17*O443+$B$18</f>
        <v>5518.2698298909</v>
      </c>
      <c r="V443" s="37" t="n">
        <f aca="false">T443-$B$13</f>
        <v>2091.06204069294</v>
      </c>
      <c r="W443" s="37" t="n">
        <f aca="false">U443-$B$19</f>
        <v>5518.2698298909</v>
      </c>
      <c r="X443" s="38" t="n">
        <f aca="false">V443+W443</f>
        <v>7609.33187058384</v>
      </c>
    </row>
    <row r="444" customFormat="false" ht="13.8" hidden="false" customHeight="false" outlineLevel="0" collapsed="false">
      <c r="I444" s="51" t="n">
        <f aca="false" t="array" ref="I444:K444">TRANSPOSE(MMULT($E$20:$G$22, TRANSPOSE(Random!L443:N443)))</f>
        <v>1.00838781558301</v>
      </c>
      <c r="J444" s="51" t="n">
        <v>-1.53874041941497</v>
      </c>
      <c r="K444" s="51" t="n">
        <v>0.777264843530668</v>
      </c>
      <c r="L444" s="19" t="n">
        <f aca="false">E$8 + E$9 * _xlfn.T.INV(_xlfn.NORM.DIST(I444, 0, 1, 1),  E$10)</f>
        <v>0.0148285274150499</v>
      </c>
      <c r="M444" s="19" t="n">
        <f aca="false">F$8 + F$9 * _xlfn.T.INV(_xlfn.NORM.DIST(J444, 0, 1, 1),  F$10)</f>
        <v>-0.0281929576993889</v>
      </c>
      <c r="N444" s="19" t="n">
        <f aca="false">G$8 + G$9 * _xlfn.T.INV(_xlfn.NORM.DIST(K444, 0, 1, 1),  G$10)</f>
        <v>0.000128884111584801</v>
      </c>
      <c r="O444" s="52" t="n">
        <f aca="false">$B$3 * (1 + L444)</f>
        <v>4770.60742452541</v>
      </c>
      <c r="P444" s="53" t="n">
        <f aca="false">$B$6+M444</f>
        <v>0.180807042300611</v>
      </c>
      <c r="Q444" s="53" t="n">
        <f aca="false">$B$5+N444</f>
        <v>0.0017288841115848</v>
      </c>
      <c r="R444" s="10" t="n">
        <f aca="false">(LN(O444/$B$4) + ((Q444 - $B$8) + 0.5*P444^2)*$B$7) / (P444 * SQRT($B$7))</f>
        <v>0.208379926147524</v>
      </c>
      <c r="S444" s="10" t="n">
        <f aca="false">R444 - P444*SQRT($B$7)</f>
        <v>0.117976404997218</v>
      </c>
      <c r="T444" s="36" t="n">
        <f aca="false">($B$3*EXP(-$B$8*$B$7)*_xlfn.NORM.DIST(R444, 0, 1, 1) - $B$4*EXP(-Q444*$B$7)*_xlfn.NORM.DIST(S444, 0, 1, 1)) * $B$2</f>
        <v>16732.6821830395</v>
      </c>
      <c r="U444" s="37" t="n">
        <f aca="false">$B$17*O444+$B$18</f>
        <v>-3630.60841209133</v>
      </c>
      <c r="V444" s="37" t="n">
        <f aca="false">T444-$B$13</f>
        <v>-2856.20641739242</v>
      </c>
      <c r="W444" s="37" t="n">
        <f aca="false">U444-$B$19</f>
        <v>-3630.60841209133</v>
      </c>
      <c r="X444" s="38" t="n">
        <f aca="false">V444+W444</f>
        <v>-6486.81482948375</v>
      </c>
    </row>
    <row r="445" customFormat="false" ht="13.8" hidden="false" customHeight="false" outlineLevel="0" collapsed="false">
      <c r="I445" s="51" t="n">
        <f aca="false" t="array" ref="I445:K445">TRANSPOSE(MMULT($E$20:$G$22, TRANSPOSE(Random!L444:N444)))</f>
        <v>-0.527540635134448</v>
      </c>
      <c r="J445" s="51" t="n">
        <v>0.638861183789889</v>
      </c>
      <c r="K445" s="51" t="n">
        <v>-1.84679742086802</v>
      </c>
      <c r="L445" s="19" t="n">
        <f aca="false">E$8 + E$9 * _xlfn.T.INV(_xlfn.NORM.DIST(I445, 0, 1, 1),  E$10)</f>
        <v>-0.00590301457588367</v>
      </c>
      <c r="M445" s="19" t="n">
        <f aca="false">F$8 + F$9 * _xlfn.T.INV(_xlfn.NORM.DIST(J445, 0, 1, 1),  F$10)</f>
        <v>0.0102874824524819</v>
      </c>
      <c r="N445" s="19" t="n">
        <f aca="false">G$8 + G$9 * _xlfn.T.INV(_xlfn.NORM.DIST(K445, 0, 1, 1),  G$10)</f>
        <v>-0.000514572949293702</v>
      </c>
      <c r="O445" s="52" t="n">
        <f aca="false">$B$3 * (1 + L445)</f>
        <v>4673.15051878023</v>
      </c>
      <c r="P445" s="53" t="n">
        <f aca="false">$B$6+M445</f>
        <v>0.219287482452482</v>
      </c>
      <c r="Q445" s="53" t="n">
        <f aca="false">$B$5+N445</f>
        <v>0.0010854270507063</v>
      </c>
      <c r="R445" s="10" t="n">
        <f aca="false">(LN(O445/$B$4) + ((Q445 - $B$8) + 0.5*P445^2)*$B$7) / (P445 * SQRT($B$7))</f>
        <v>-0.000349080375487864</v>
      </c>
      <c r="S445" s="10" t="n">
        <f aca="false">R445 - P445*SQRT($B$7)</f>
        <v>-0.109992821601729</v>
      </c>
      <c r="T445" s="36" t="n">
        <f aca="false">($B$3*EXP(-$B$8*$B$7)*_xlfn.NORM.DIST(R445, 0, 1, 1) - $B$4*EXP(-Q445*$B$7)*_xlfn.NORM.DIST(S445, 0, 1, 1)) * $B$2</f>
        <v>20493.3438361773</v>
      </c>
      <c r="U445" s="37" t="n">
        <f aca="false">$B$17*O445+$B$18</f>
        <v>1445.29080845544</v>
      </c>
      <c r="V445" s="37" t="n">
        <f aca="false">T445-$B$13</f>
        <v>904.455235745401</v>
      </c>
      <c r="W445" s="37" t="n">
        <f aca="false">U445-$B$19</f>
        <v>1445.29080845544</v>
      </c>
      <c r="X445" s="38" t="n">
        <f aca="false">V445+W445</f>
        <v>2349.74604420084</v>
      </c>
    </row>
    <row r="446" customFormat="false" ht="13.8" hidden="false" customHeight="false" outlineLevel="0" collapsed="false">
      <c r="I446" s="51" t="n">
        <f aca="false" t="array" ref="I446:K446">TRANSPOSE(MMULT($E$20:$G$22, TRANSPOSE(Random!L445:N445)))</f>
        <v>0.287223256934569</v>
      </c>
      <c r="J446" s="51" t="n">
        <v>-0.170137435454613</v>
      </c>
      <c r="K446" s="51" t="n">
        <v>1.12452068482725</v>
      </c>
      <c r="L446" s="19" t="n">
        <f aca="false">E$8 + E$9 * _xlfn.T.INV(_xlfn.NORM.DIST(I446, 0, 1, 1),  E$10)</f>
        <v>0.00466835270466094</v>
      </c>
      <c r="M446" s="19" t="n">
        <f aca="false">F$8 + F$9 * _xlfn.T.INV(_xlfn.NORM.DIST(J446, 0, 1, 1),  F$10)</f>
        <v>-0.00253468972263416</v>
      </c>
      <c r="N446" s="19" t="n">
        <f aca="false">G$8 + G$9 * _xlfn.T.INV(_xlfn.NORM.DIST(K446, 0, 1, 1),  G$10)</f>
        <v>0.000213513874067956</v>
      </c>
      <c r="O446" s="52" t="n">
        <f aca="false">$B$3 * (1 + L446)</f>
        <v>4722.84545922934</v>
      </c>
      <c r="P446" s="53" t="n">
        <f aca="false">$B$6+M446</f>
        <v>0.206465310277366</v>
      </c>
      <c r="Q446" s="53" t="n">
        <f aca="false">$B$5+N446</f>
        <v>0.00181351387406796</v>
      </c>
      <c r="R446" s="10" t="n">
        <f aca="false">(LN(O446/$B$4) + ((Q446 - $B$8) + 0.5*P446^2)*$B$7) / (P446 * SQRT($B$7))</f>
        <v>0.0972498357198273</v>
      </c>
      <c r="S446" s="10" t="n">
        <f aca="false">R446 - P446*SQRT($B$7)</f>
        <v>-0.0059828194188556</v>
      </c>
      <c r="T446" s="36" t="n">
        <f aca="false">($B$3*EXP(-$B$8*$B$7)*_xlfn.NORM.DIST(R446, 0, 1, 1) - $B$4*EXP(-Q446*$B$7)*_xlfn.NORM.DIST(S446, 0, 1, 1)) * $B$2</f>
        <v>19343.8980885681</v>
      </c>
      <c r="U446" s="37" t="n">
        <f aca="false">$B$17*O446+$B$18</f>
        <v>-1142.99688200658</v>
      </c>
      <c r="V446" s="37" t="n">
        <f aca="false">T446-$B$13</f>
        <v>-244.990511863805</v>
      </c>
      <c r="W446" s="37" t="n">
        <f aca="false">U446-$B$19</f>
        <v>-1142.99688200658</v>
      </c>
      <c r="X446" s="38" t="n">
        <f aca="false">V446+W446</f>
        <v>-1387.98739387039</v>
      </c>
    </row>
    <row r="447" customFormat="false" ht="13.8" hidden="false" customHeight="false" outlineLevel="0" collapsed="false">
      <c r="I447" s="51" t="n">
        <f aca="false" t="array" ref="I447:K447">TRANSPOSE(MMULT($E$20:$G$22, TRANSPOSE(Random!L446:N446)))</f>
        <v>0.489087296734831</v>
      </c>
      <c r="J447" s="51" t="n">
        <v>-0.194430446483478</v>
      </c>
      <c r="K447" s="51" t="n">
        <v>0.21428725841637</v>
      </c>
      <c r="L447" s="19" t="n">
        <f aca="false">E$8 + E$9 * _xlfn.T.INV(_xlfn.NORM.DIST(I447, 0, 1, 1),  E$10)</f>
        <v>0.00733337718959158</v>
      </c>
      <c r="M447" s="19" t="n">
        <f aca="false">F$8 + F$9 * _xlfn.T.INV(_xlfn.NORM.DIST(J447, 0, 1, 1),  F$10)</f>
        <v>-0.00291359008231587</v>
      </c>
      <c r="N447" s="19" t="n">
        <f aca="false">G$8 + G$9 * _xlfn.T.INV(_xlfn.NORM.DIST(K447, 0, 1, 1),  G$10)</f>
        <v>8.59593159009576E-006</v>
      </c>
      <c r="O447" s="52" t="n">
        <f aca="false">$B$3 * (1 + L447)</f>
        <v>4735.37347283055</v>
      </c>
      <c r="P447" s="53" t="n">
        <f aca="false">$B$6+M447</f>
        <v>0.206086409917684</v>
      </c>
      <c r="Q447" s="53" t="n">
        <f aca="false">$B$5+N447</f>
        <v>0.0016085959315901</v>
      </c>
      <c r="R447" s="10" t="n">
        <f aca="false">(LN(O447/$B$4) + ((Q447 - $B$8) + 0.5*P447^2)*$B$7) / (P447 * SQRT($B$7))</f>
        <v>0.122450759867732</v>
      </c>
      <c r="S447" s="10" t="n">
        <f aca="false">R447 - P447*SQRT($B$7)</f>
        <v>0.0194075549088895</v>
      </c>
      <c r="T447" s="36" t="n">
        <f aca="false">($B$3*EXP(-$B$8*$B$7)*_xlfn.NORM.DIST(R447, 0, 1, 1) - $B$4*EXP(-Q447*$B$7)*_xlfn.NORM.DIST(S447, 0, 1, 1)) * $B$2</f>
        <v>19268.078413844</v>
      </c>
      <c r="U447" s="37" t="n">
        <f aca="false">$B$17*O447+$B$18</f>
        <v>-1795.49999594351</v>
      </c>
      <c r="V447" s="37" t="n">
        <f aca="false">T447-$B$13</f>
        <v>-320.810186587871</v>
      </c>
      <c r="W447" s="37" t="n">
        <f aca="false">U447-$B$19</f>
        <v>-1795.49999594351</v>
      </c>
      <c r="X447" s="38" t="n">
        <f aca="false">V447+W447</f>
        <v>-2116.31018253138</v>
      </c>
    </row>
    <row r="448" customFormat="false" ht="13.8" hidden="false" customHeight="false" outlineLevel="0" collapsed="false">
      <c r="I448" s="51" t="n">
        <f aca="false" t="array" ref="I448:K448">TRANSPOSE(MMULT($E$20:$G$22, TRANSPOSE(Random!L447:N447)))</f>
        <v>-0.818949517658687</v>
      </c>
      <c r="J448" s="51" t="n">
        <v>0.652349373831252</v>
      </c>
      <c r="K448" s="51" t="n">
        <v>-1.00631219234652</v>
      </c>
      <c r="L448" s="19" t="n">
        <f aca="false">E$8 + E$9 * _xlfn.T.INV(_xlfn.NORM.DIST(I448, 0, 1, 1),  E$10)</f>
        <v>-0.0100015468573973</v>
      </c>
      <c r="M448" s="19" t="n">
        <f aca="false">F$8 + F$9 * _xlfn.T.INV(_xlfn.NORM.DIST(J448, 0, 1, 1),  F$10)</f>
        <v>0.0105151841155441</v>
      </c>
      <c r="N448" s="19" t="n">
        <f aca="false">G$8 + G$9 * _xlfn.T.INV(_xlfn.NORM.DIST(K448, 0, 1, 1),  G$10)</f>
        <v>-0.000252996144237085</v>
      </c>
      <c r="O448" s="52" t="n">
        <f aca="false">$B$3 * (1 + L448)</f>
        <v>4653.88372837806</v>
      </c>
      <c r="P448" s="53" t="n">
        <f aca="false">$B$6+M448</f>
        <v>0.219515184115544</v>
      </c>
      <c r="Q448" s="53" t="n">
        <f aca="false">$B$5+N448</f>
        <v>0.00134700385576292</v>
      </c>
      <c r="R448" s="10" t="n">
        <f aca="false">(LN(O448/$B$4) + ((Q448 - $B$8) + 0.5*P448^2)*$B$7) / (P448 * SQRT($B$7))</f>
        <v>-0.0372801807066526</v>
      </c>
      <c r="S448" s="10" t="n">
        <f aca="false">R448 - P448*SQRT($B$7)</f>
        <v>-0.147037772764425</v>
      </c>
      <c r="T448" s="36" t="n">
        <f aca="false">($B$3*EXP(-$B$8*$B$7)*_xlfn.NORM.DIST(R448, 0, 1, 1) - $B$4*EXP(-Q448*$B$7)*_xlfn.NORM.DIST(S448, 0, 1, 1)) * $B$2</f>
        <v>20473.2527127957</v>
      </c>
      <c r="U448" s="37" t="n">
        <f aca="false">$B$17*O448+$B$18</f>
        <v>2448.77317470772</v>
      </c>
      <c r="V448" s="37" t="n">
        <f aca="false">T448-$B$13</f>
        <v>884.364112363801</v>
      </c>
      <c r="W448" s="37" t="n">
        <f aca="false">U448-$B$19</f>
        <v>2448.77317470772</v>
      </c>
      <c r="X448" s="38" t="n">
        <f aca="false">V448+W448</f>
        <v>3333.13728707152</v>
      </c>
    </row>
    <row r="449" customFormat="false" ht="13.8" hidden="false" customHeight="false" outlineLevel="0" collapsed="false">
      <c r="I449" s="51" t="n">
        <f aca="false" t="array" ref="I449:K449">TRANSPOSE(MMULT($E$20:$G$22, TRANSPOSE(Random!L448:N448)))</f>
        <v>0.0630490358900899</v>
      </c>
      <c r="J449" s="51" t="n">
        <v>0.588473516310574</v>
      </c>
      <c r="K449" s="51" t="n">
        <v>0.760995920220386</v>
      </c>
      <c r="L449" s="19" t="n">
        <f aca="false">E$8 + E$9 * _xlfn.T.INV(_xlfn.NORM.DIST(I449, 0, 1, 1),  E$10)</f>
        <v>0.00178097710783621</v>
      </c>
      <c r="M449" s="19" t="n">
        <f aca="false">F$8 + F$9 * _xlfn.T.INV(_xlfn.NORM.DIST(J449, 0, 1, 1),  F$10)</f>
        <v>0.00944382447168112</v>
      </c>
      <c r="N449" s="19" t="n">
        <f aca="false">G$8 + G$9 * _xlfn.T.INV(_xlfn.NORM.DIST(K449, 0, 1, 1),  G$10)</f>
        <v>0.000125174224242048</v>
      </c>
      <c r="O449" s="52" t="n">
        <f aca="false">$B$3 * (1 + L449)</f>
        <v>4709.27219528623</v>
      </c>
      <c r="P449" s="53" t="n">
        <f aca="false">$B$6+M449</f>
        <v>0.218443824471681</v>
      </c>
      <c r="Q449" s="53" t="n">
        <f aca="false">$B$5+N449</f>
        <v>0.00172517422424205</v>
      </c>
      <c r="R449" s="10" t="n">
        <f aca="false">(LN(O449/$B$4) + ((Q449 - $B$8) + 0.5*P449^2)*$B$7) / (P449 * SQRT($B$7))</f>
        <v>0.0711890087046672</v>
      </c>
      <c r="S449" s="10" t="n">
        <f aca="false">R449 - P449*SQRT($B$7)</f>
        <v>-0.0380329035311733</v>
      </c>
      <c r="T449" s="36" t="n">
        <f aca="false">($B$3*EXP(-$B$8*$B$7)*_xlfn.NORM.DIST(R449, 0, 1, 1) - $B$4*EXP(-Q449*$B$7)*_xlfn.NORM.DIST(S449, 0, 1, 1)) * $B$2</f>
        <v>20477.4886919621</v>
      </c>
      <c r="U449" s="37" t="n">
        <f aca="false">$B$17*O449+$B$18</f>
        <v>-436.053445394064</v>
      </c>
      <c r="V449" s="37" t="n">
        <f aca="false">T449-$B$13</f>
        <v>888.600091530178</v>
      </c>
      <c r="W449" s="37" t="n">
        <f aca="false">U449-$B$19</f>
        <v>-436.053445394064</v>
      </c>
      <c r="X449" s="38" t="n">
        <f aca="false">V449+W449</f>
        <v>452.546646136114</v>
      </c>
    </row>
    <row r="450" customFormat="false" ht="13.8" hidden="false" customHeight="false" outlineLevel="0" collapsed="false">
      <c r="I450" s="51" t="n">
        <f aca="false" t="array" ref="I450:K450">TRANSPOSE(MMULT($E$20:$G$22, TRANSPOSE(Random!L449:N449)))</f>
        <v>-0.94684185180686</v>
      </c>
      <c r="J450" s="51" t="n">
        <v>1.35376576894944</v>
      </c>
      <c r="K450" s="51" t="n">
        <v>-0.287128524427978</v>
      </c>
      <c r="L450" s="19" t="n">
        <f aca="false">E$8 + E$9 * _xlfn.T.INV(_xlfn.NORM.DIST(I450, 0, 1, 1),  E$10)</f>
        <v>-0.0119218636833243</v>
      </c>
      <c r="M450" s="19" t="n">
        <f aca="false">F$8 + F$9 * _xlfn.T.INV(_xlfn.NORM.DIST(J450, 0, 1, 1),  F$10)</f>
        <v>0.0240226392289167</v>
      </c>
      <c r="N450" s="19" t="n">
        <f aca="false">G$8 + G$9 * _xlfn.T.INV(_xlfn.NORM.DIST(K450, 0, 1, 1),  G$10)</f>
        <v>-9.30945998371817E-005</v>
      </c>
      <c r="O450" s="52" t="n">
        <f aca="false">$B$3 * (1 + L450)</f>
        <v>4644.85651101106</v>
      </c>
      <c r="P450" s="53" t="n">
        <f aca="false">$B$6+M450</f>
        <v>0.233022639228917</v>
      </c>
      <c r="Q450" s="53" t="n">
        <f aca="false">$B$5+N450</f>
        <v>0.00150690540016282</v>
      </c>
      <c r="R450" s="10" t="n">
        <f aca="false">(LN(O450/$B$4) + ((Q450 - $B$8) + 0.5*P450^2)*$B$7) / (P450 * SQRT($B$7))</f>
        <v>-0.0448825821276183</v>
      </c>
      <c r="S450" s="10" t="n">
        <f aca="false">R450 - P450*SQRT($B$7)</f>
        <v>-0.161393901742077</v>
      </c>
      <c r="T450" s="36" t="n">
        <f aca="false">($B$3*EXP(-$B$8*$B$7)*_xlfn.NORM.DIST(R450, 0, 1, 1) - $B$4*EXP(-Q450*$B$7)*_xlfn.NORM.DIST(S450, 0, 1, 1)) * $B$2</f>
        <v>21717.5565369142</v>
      </c>
      <c r="U450" s="37" t="n">
        <f aca="false">$B$17*O450+$B$18</f>
        <v>2918.94247924804</v>
      </c>
      <c r="V450" s="37" t="n">
        <f aca="false">T450-$B$13</f>
        <v>2128.66793648231</v>
      </c>
      <c r="W450" s="37" t="n">
        <f aca="false">U450-$B$19</f>
        <v>2918.94247924804</v>
      </c>
      <c r="X450" s="38" t="n">
        <f aca="false">V450+W450</f>
        <v>5047.61041573036</v>
      </c>
    </row>
    <row r="451" customFormat="false" ht="13.8" hidden="false" customHeight="false" outlineLevel="0" collapsed="false">
      <c r="I451" s="51" t="n">
        <f aca="false" t="array" ref="I451:K451">TRANSPOSE(MMULT($E$20:$G$22, TRANSPOSE(Random!L450:N450)))</f>
        <v>-0.121932077918943</v>
      </c>
      <c r="J451" s="51" t="n">
        <v>-0.378235816534817</v>
      </c>
      <c r="K451" s="51" t="n">
        <v>-0.189269646827641</v>
      </c>
      <c r="L451" s="19" t="n">
        <f aca="false">E$8 + E$9 * _xlfn.T.INV(_xlfn.NORM.DIST(I451, 0, 1, 1),  E$10)</f>
        <v>-0.000586236649125771</v>
      </c>
      <c r="M451" s="19" t="n">
        <f aca="false">F$8 + F$9 * _xlfn.T.INV(_xlfn.NORM.DIST(J451, 0, 1, 1),  F$10)</f>
        <v>-0.00581122411024635</v>
      </c>
      <c r="N451" s="19" t="n">
        <f aca="false">G$8 + G$9 * _xlfn.T.INV(_xlfn.NORM.DIST(K451, 0, 1, 1),  G$10)</f>
        <v>-7.31027590264467E-005</v>
      </c>
      <c r="O451" s="52" t="n">
        <f aca="false">$B$3 * (1 + L451)</f>
        <v>4698.14416013613</v>
      </c>
      <c r="P451" s="53" t="n">
        <f aca="false">$B$6+M451</f>
        <v>0.203188775889754</v>
      </c>
      <c r="Q451" s="53" t="n">
        <f aca="false">$B$5+N451</f>
        <v>0.00152689724097355</v>
      </c>
      <c r="R451" s="10" t="n">
        <f aca="false">(LN(O451/$B$4) + ((Q451 - $B$8) + 0.5*P451^2)*$B$7) / (P451 * SQRT($B$7))</f>
        <v>0.0448452486435065</v>
      </c>
      <c r="S451" s="10" t="n">
        <f aca="false">R451 - P451*SQRT($B$7)</f>
        <v>-0.0567491393013704</v>
      </c>
      <c r="T451" s="36" t="n">
        <f aca="false">($B$3*EXP(-$B$8*$B$7)*_xlfn.NORM.DIST(R451, 0, 1, 1) - $B$4*EXP(-Q451*$B$7)*_xlfn.NORM.DIST(S451, 0, 1, 1)) * $B$2</f>
        <v>19040.2582342742</v>
      </c>
      <c r="U451" s="37" t="n">
        <f aca="false">$B$17*O451+$B$18</f>
        <v>143.533855400339</v>
      </c>
      <c r="V451" s="37" t="n">
        <f aca="false">T451-$B$13</f>
        <v>-548.63036615766</v>
      </c>
      <c r="W451" s="37" t="n">
        <f aca="false">U451-$B$19</f>
        <v>143.533855400339</v>
      </c>
      <c r="X451" s="38" t="n">
        <f aca="false">V451+W451</f>
        <v>-405.096510757321</v>
      </c>
    </row>
    <row r="452" customFormat="false" ht="13.8" hidden="false" customHeight="false" outlineLevel="0" collapsed="false">
      <c r="I452" s="51" t="n">
        <f aca="false" t="array" ref="I452:K452">TRANSPOSE(MMULT($E$20:$G$22, TRANSPOSE(Random!L451:N451)))</f>
        <v>0.584927838605137</v>
      </c>
      <c r="J452" s="51" t="n">
        <v>-2.48199612472471</v>
      </c>
      <c r="K452" s="51" t="n">
        <v>-1.53327768339748</v>
      </c>
      <c r="L452" s="19" t="n">
        <f aca="false">E$8 + E$9 * _xlfn.T.INV(_xlfn.NORM.DIST(I452, 0, 1, 1),  E$10)</f>
        <v>0.00863440648850097</v>
      </c>
      <c r="M452" s="19" t="n">
        <f aca="false">F$8 + F$9 * _xlfn.T.INV(_xlfn.NORM.DIST(J452, 0, 1, 1),  F$10)</f>
        <v>-0.0619049558355829</v>
      </c>
      <c r="N452" s="19" t="n">
        <f aca="false">G$8 + G$9 * _xlfn.T.INV(_xlfn.NORM.DIST(K452, 0, 1, 1),  G$10)</f>
        <v>-0.000401827249809657</v>
      </c>
      <c r="O452" s="52" t="n">
        <f aca="false">$B$3 * (1 + L452)</f>
        <v>4741.48948146179</v>
      </c>
      <c r="P452" s="53" t="n">
        <f aca="false">$B$6+M452</f>
        <v>0.147095044164417</v>
      </c>
      <c r="Q452" s="53" t="n">
        <f aca="false">$B$5+N452</f>
        <v>0.00119817275019034</v>
      </c>
      <c r="R452" s="10" t="n">
        <f aca="false">(LN(O452/$B$4) + ((Q452 - $B$8) + 0.5*P452^2)*$B$7) / (P452 * SQRT($B$7))</f>
        <v>0.152302960956293</v>
      </c>
      <c r="S452" s="10" t="n">
        <f aca="false">R452 - P452*SQRT($B$7)</f>
        <v>0.0787554388740844</v>
      </c>
      <c r="T452" s="36" t="n">
        <f aca="false">($B$3*EXP(-$B$8*$B$7)*_xlfn.NORM.DIST(R452, 0, 1, 1) - $B$4*EXP(-Q452*$B$7)*_xlfn.NORM.DIST(S452, 0, 1, 1)) * $B$2</f>
        <v>13673.1295799063</v>
      </c>
      <c r="U452" s="37" t="n">
        <f aca="false">$B$17*O452+$B$18</f>
        <v>-2114.04328650676</v>
      </c>
      <c r="V452" s="37" t="n">
        <f aca="false">T452-$B$13</f>
        <v>-5915.75902052564</v>
      </c>
      <c r="W452" s="37" t="n">
        <f aca="false">U452-$B$19</f>
        <v>-2114.04328650676</v>
      </c>
      <c r="X452" s="38" t="n">
        <f aca="false">V452+W452</f>
        <v>-8029.80230703239</v>
      </c>
    </row>
    <row r="453" customFormat="false" ht="13.8" hidden="false" customHeight="false" outlineLevel="0" collapsed="false">
      <c r="I453" s="51" t="n">
        <f aca="false" t="array" ref="I453:K453">TRANSPOSE(MMULT($E$20:$G$22, TRANSPOSE(Random!L452:N452)))</f>
        <v>-0.343133983112041</v>
      </c>
      <c r="J453" s="51" t="n">
        <v>-0.664223367659444</v>
      </c>
      <c r="K453" s="51" t="n">
        <v>-1.47369879080396</v>
      </c>
      <c r="L453" s="19" t="n">
        <f aca="false">E$8 + E$9 * _xlfn.T.INV(_xlfn.NORM.DIST(I453, 0, 1, 1),  E$10)</f>
        <v>-0.00344912621241819</v>
      </c>
      <c r="M453" s="19" t="n">
        <f aca="false">F$8 + F$9 * _xlfn.T.INV(_xlfn.NORM.DIST(J453, 0, 1, 1),  F$10)</f>
        <v>-0.0105043174897973</v>
      </c>
      <c r="N453" s="19" t="n">
        <f aca="false">G$8 + G$9 * _xlfn.T.INV(_xlfn.NORM.DIST(K453, 0, 1, 1),  G$10)</f>
        <v>-0.000382823938089959</v>
      </c>
      <c r="O453" s="52" t="n">
        <f aca="false">$B$3 * (1 + L453)</f>
        <v>4684.68600258804</v>
      </c>
      <c r="P453" s="53" t="n">
        <f aca="false">$B$6+M453</f>
        <v>0.198495682510203</v>
      </c>
      <c r="Q453" s="53" t="n">
        <f aca="false">$B$5+N453</f>
        <v>0.00121717606191004</v>
      </c>
      <c r="R453" s="10" t="n">
        <f aca="false">(LN(O453/$B$4) + ((Q453 - $B$8) + 0.5*P453^2)*$B$7) / (P453 * SQRT($B$7))</f>
        <v>0.0138468790233389</v>
      </c>
      <c r="S453" s="10" t="n">
        <f aca="false">R453 - P453*SQRT($B$7)</f>
        <v>-0.0854009622317624</v>
      </c>
      <c r="T453" s="36" t="n">
        <f aca="false">($B$3*EXP(-$B$8*$B$7)*_xlfn.NORM.DIST(R453, 0, 1, 1) - $B$4*EXP(-Q453*$B$7)*_xlfn.NORM.DIST(S453, 0, 1, 1)) * $B$2</f>
        <v>18572.3234712244</v>
      </c>
      <c r="U453" s="37" t="n">
        <f aca="false">$B$17*O453+$B$18</f>
        <v>844.48214516975</v>
      </c>
      <c r="V453" s="37" t="n">
        <f aca="false">T453-$B$13</f>
        <v>-1016.56512920745</v>
      </c>
      <c r="W453" s="37" t="n">
        <f aca="false">U453-$B$19</f>
        <v>844.48214516975</v>
      </c>
      <c r="X453" s="38" t="n">
        <f aca="false">V453+W453</f>
        <v>-172.082984037697</v>
      </c>
    </row>
    <row r="454" customFormat="false" ht="13.8" hidden="false" customHeight="false" outlineLevel="0" collapsed="false">
      <c r="I454" s="51" t="n">
        <f aca="false" t="array" ref="I454:K454">TRANSPOSE(MMULT($E$20:$G$22, TRANSPOSE(Random!L453:N453)))</f>
        <v>0.33415718070755</v>
      </c>
      <c r="J454" s="51" t="n">
        <v>0.0587995025057226</v>
      </c>
      <c r="K454" s="51" t="n">
        <v>-0.998789477787775</v>
      </c>
      <c r="L454" s="19" t="n">
        <f aca="false">E$8 + E$9 * _xlfn.T.INV(_xlfn.NORM.DIST(I454, 0, 1, 1),  E$10)</f>
        <v>0.00528065024664546</v>
      </c>
      <c r="M454" s="19" t="n">
        <f aca="false">F$8 + F$9 * _xlfn.T.INV(_xlfn.NORM.DIST(J454, 0, 1, 1),  F$10)</f>
        <v>0.00101701492032726</v>
      </c>
      <c r="N454" s="19" t="n">
        <f aca="false">G$8 + G$9 * _xlfn.T.INV(_xlfn.NORM.DIST(K454, 0, 1, 1),  G$10)</f>
        <v>-0.000251129899067758</v>
      </c>
      <c r="O454" s="52" t="n">
        <f aca="false">$B$3 * (1 + L454)</f>
        <v>4725.72380874446</v>
      </c>
      <c r="P454" s="53" t="n">
        <f aca="false">$B$6+M454</f>
        <v>0.210017014920327</v>
      </c>
      <c r="Q454" s="53" t="n">
        <f aca="false">$B$5+N454</f>
        <v>0.00134887010093224</v>
      </c>
      <c r="R454" s="10" t="n">
        <f aca="false">(LN(O454/$B$4) + ((Q454 - $B$8) + 0.5*P454^2)*$B$7) / (P454 * SQRT($B$7))</f>
        <v>0.10206189581802</v>
      </c>
      <c r="S454" s="10" t="n">
        <f aca="false">R454 - P454*SQRT($B$7)</f>
        <v>-0.00294661164214394</v>
      </c>
      <c r="T454" s="36" t="n">
        <f aca="false">($B$3*EXP(-$B$8*$B$7)*_xlfn.NORM.DIST(R454, 0, 1, 1) - $B$4*EXP(-Q454*$B$7)*_xlfn.NORM.DIST(S454, 0, 1, 1)) * $B$2</f>
        <v>19645.2655745377</v>
      </c>
      <c r="U454" s="37" t="n">
        <f aca="false">$B$17*O454+$B$18</f>
        <v>-1292.91147193246</v>
      </c>
      <c r="V454" s="37" t="n">
        <f aca="false">T454-$B$13</f>
        <v>56.3769741057986</v>
      </c>
      <c r="W454" s="37" t="n">
        <f aca="false">U454-$B$19</f>
        <v>-1292.91147193246</v>
      </c>
      <c r="X454" s="38" t="n">
        <f aca="false">V454+W454</f>
        <v>-1236.53449782666</v>
      </c>
    </row>
    <row r="455" customFormat="false" ht="13.8" hidden="false" customHeight="false" outlineLevel="0" collapsed="false">
      <c r="I455" s="51" t="n">
        <f aca="false" t="array" ref="I455:K455">TRANSPOSE(MMULT($E$20:$G$22, TRANSPOSE(Random!L454:N454)))</f>
        <v>0.569525622450249</v>
      </c>
      <c r="J455" s="51" t="n">
        <v>0.374859534838481</v>
      </c>
      <c r="K455" s="51" t="n">
        <v>-0.385820848452404</v>
      </c>
      <c r="L455" s="19" t="n">
        <f aca="false">E$8 + E$9 * _xlfn.T.INV(_xlfn.NORM.DIST(I455, 0, 1, 1),  E$10)</f>
        <v>0.00842341967329718</v>
      </c>
      <c r="M455" s="19" t="n">
        <f aca="false">F$8 + F$9 * _xlfn.T.INV(_xlfn.NORM.DIST(J455, 0, 1, 1),  F$10)</f>
        <v>0.0059693679540934</v>
      </c>
      <c r="N455" s="19" t="n">
        <f aca="false">G$8 + G$9 * _xlfn.T.INV(_xlfn.NORM.DIST(K455, 0, 1, 1),  G$10)</f>
        <v>-0.000113493886148119</v>
      </c>
      <c r="O455" s="52" t="n">
        <f aca="false">$B$3 * (1 + L455)</f>
        <v>4740.4976535422</v>
      </c>
      <c r="P455" s="53" t="n">
        <f aca="false">$B$6+M455</f>
        <v>0.214969367954093</v>
      </c>
      <c r="Q455" s="53" t="n">
        <f aca="false">$B$5+N455</f>
        <v>0.00148650611385188</v>
      </c>
      <c r="R455" s="10" t="n">
        <f aca="false">(LN(O455/$B$4) + ((Q455 - $B$8) + 0.5*P455^2)*$B$7) / (P455 * SQRT($B$7))</f>
        <v>0.131518699213127</v>
      </c>
      <c r="S455" s="10" t="n">
        <f aca="false">R455 - P455*SQRT($B$7)</f>
        <v>0.0240340152360801</v>
      </c>
      <c r="T455" s="36" t="n">
        <f aca="false">($B$3*EXP(-$B$8*$B$7)*_xlfn.NORM.DIST(R455, 0, 1, 1) - $B$4*EXP(-Q455*$B$7)*_xlfn.NORM.DIST(S455, 0, 1, 1)) * $B$2</f>
        <v>20080.2617608745</v>
      </c>
      <c r="U455" s="37" t="n">
        <f aca="false">$B$17*O455+$B$18</f>
        <v>-2062.38539191757</v>
      </c>
      <c r="V455" s="37" t="n">
        <f aca="false">T455-$B$13</f>
        <v>491.373160442618</v>
      </c>
      <c r="W455" s="37" t="n">
        <f aca="false">U455-$B$19</f>
        <v>-2062.38539191757</v>
      </c>
      <c r="X455" s="38" t="n">
        <f aca="false">V455+W455</f>
        <v>-1571.01223147496</v>
      </c>
    </row>
    <row r="456" customFormat="false" ht="13.8" hidden="false" customHeight="false" outlineLevel="0" collapsed="false">
      <c r="I456" s="51" t="n">
        <f aca="false" t="array" ref="I456:K456">TRANSPOSE(MMULT($E$20:$G$22, TRANSPOSE(Random!L455:N455)))</f>
        <v>-0.203804000137018</v>
      </c>
      <c r="J456" s="51" t="n">
        <v>0.626835235721016</v>
      </c>
      <c r="K456" s="51" t="n">
        <v>0.827585223728154</v>
      </c>
      <c r="L456" s="19" t="n">
        <f aca="false">E$8 + E$9 * _xlfn.T.INV(_xlfn.NORM.DIST(I456, 0, 1, 1),  E$10)</f>
        <v>-0.00163904404439406</v>
      </c>
      <c r="M456" s="19" t="n">
        <f aca="false">F$8 + F$9 * _xlfn.T.INV(_xlfn.NORM.DIST(J456, 0, 1, 1),  F$10)</f>
        <v>0.0100851451416986</v>
      </c>
      <c r="N456" s="19" t="n">
        <f aca="false">G$8 + G$9 * _xlfn.T.INV(_xlfn.NORM.DIST(K456, 0, 1, 1),  G$10)</f>
        <v>0.000140482962893144</v>
      </c>
      <c r="O456" s="52" t="n">
        <f aca="false">$B$3 * (1 + L456)</f>
        <v>4693.19501785171</v>
      </c>
      <c r="P456" s="53" t="n">
        <f aca="false">$B$6+M456</f>
        <v>0.219085145141699</v>
      </c>
      <c r="Q456" s="53" t="n">
        <f aca="false">$B$5+N456</f>
        <v>0.00174048296289314</v>
      </c>
      <c r="R456" s="10" t="n">
        <f aca="false">(LN(O456/$B$4) + ((Q456 - $B$8) + 0.5*P456^2)*$B$7) / (P456 * SQRT($B$7))</f>
        <v>0.0401170019442931</v>
      </c>
      <c r="S456" s="10" t="n">
        <f aca="false">R456 - P456*SQRT($B$7)</f>
        <v>-0.0694255706265562</v>
      </c>
      <c r="T456" s="36" t="n">
        <f aca="false">($B$3*EXP(-$B$8*$B$7)*_xlfn.NORM.DIST(R456, 0, 1, 1) - $B$4*EXP(-Q456*$B$7)*_xlfn.NORM.DIST(S456, 0, 1, 1)) * $B$2</f>
        <v>20538.8087899957</v>
      </c>
      <c r="U456" s="37" t="n">
        <f aca="false">$B$17*O456+$B$18</f>
        <v>401.302633013023</v>
      </c>
      <c r="V456" s="37" t="n">
        <f aca="false">T456-$B$13</f>
        <v>949.920189563818</v>
      </c>
      <c r="W456" s="37" t="n">
        <f aca="false">U456-$B$19</f>
        <v>401.302633013023</v>
      </c>
      <c r="X456" s="38" t="n">
        <f aca="false">V456+W456</f>
        <v>1351.22282257684</v>
      </c>
    </row>
    <row r="457" customFormat="false" ht="13.8" hidden="false" customHeight="false" outlineLevel="0" collapsed="false">
      <c r="I457" s="51" t="n">
        <f aca="false" t="array" ref="I457:K457">TRANSPOSE(MMULT($E$20:$G$22, TRANSPOSE(Random!L456:N456)))</f>
        <v>-0.164693955523475</v>
      </c>
      <c r="J457" s="51" t="n">
        <v>-0.356849353759567</v>
      </c>
      <c r="K457" s="51" t="n">
        <v>-1.55307325960712</v>
      </c>
      <c r="L457" s="19" t="n">
        <f aca="false">E$8 + E$9 * _xlfn.T.INV(_xlfn.NORM.DIST(I457, 0, 1, 1),  E$10)</f>
        <v>-0.00113539153908389</v>
      </c>
      <c r="M457" s="19" t="n">
        <f aca="false">F$8 + F$9 * _xlfn.T.INV(_xlfn.NORM.DIST(J457, 0, 1, 1),  F$10)</f>
        <v>-0.00547055122331179</v>
      </c>
      <c r="N457" s="19" t="n">
        <f aca="false">G$8 + G$9 * _xlfn.T.INV(_xlfn.NORM.DIST(K457, 0, 1, 1),  G$10)</f>
        <v>-0.000408292994611399</v>
      </c>
      <c r="O457" s="52" t="n">
        <f aca="false">$B$3 * (1 + L457)</f>
        <v>4695.56263791392</v>
      </c>
      <c r="P457" s="53" t="n">
        <f aca="false">$B$6+M457</f>
        <v>0.203529448776688</v>
      </c>
      <c r="Q457" s="53" t="n">
        <f aca="false">$B$5+N457</f>
        <v>0.0011917070053886</v>
      </c>
      <c r="R457" s="10" t="n">
        <f aca="false">(LN(O457/$B$4) + ((Q457 - $B$8) + 0.5*P457^2)*$B$7) / (P457 * SQRT($B$7))</f>
        <v>0.0387159672036616</v>
      </c>
      <c r="S457" s="10" t="n">
        <f aca="false">R457 - P457*SQRT($B$7)</f>
        <v>-0.0630487571846825</v>
      </c>
      <c r="T457" s="36" t="n">
        <f aca="false">($B$3*EXP(-$B$8*$B$7)*_xlfn.NORM.DIST(R457, 0, 1, 1) - $B$4*EXP(-Q457*$B$7)*_xlfn.NORM.DIST(S457, 0, 1, 1)) * $B$2</f>
        <v>19052.4025113994</v>
      </c>
      <c r="U457" s="37" t="n">
        <f aca="false">$B$17*O457+$B$18</f>
        <v>277.988633492438</v>
      </c>
      <c r="V457" s="37" t="n">
        <f aca="false">T457-$B$13</f>
        <v>-536.486089032496</v>
      </c>
      <c r="W457" s="37" t="n">
        <f aca="false">U457-$B$19</f>
        <v>277.988633492438</v>
      </c>
      <c r="X457" s="38" t="n">
        <f aca="false">V457+W457</f>
        <v>-258.497455540059</v>
      </c>
    </row>
    <row r="458" customFormat="false" ht="13.8" hidden="false" customHeight="false" outlineLevel="0" collapsed="false">
      <c r="I458" s="51" t="n">
        <f aca="false" t="array" ref="I458:K458">TRANSPOSE(MMULT($E$20:$G$22, TRANSPOSE(Random!L457:N457)))</f>
        <v>1.2603903319141</v>
      </c>
      <c r="J458" s="51" t="n">
        <v>-1.52601382698418</v>
      </c>
      <c r="K458" s="51" t="n">
        <v>0.457379722952788</v>
      </c>
      <c r="L458" s="19" t="n">
        <f aca="false">E$8 + E$9 * _xlfn.T.INV(_xlfn.NORM.DIST(I458, 0, 1, 1),  E$10)</f>
        <v>0.0190272799591623</v>
      </c>
      <c r="M458" s="19" t="n">
        <f aca="false">F$8 + F$9 * _xlfn.T.INV(_xlfn.NORM.DIST(J458, 0, 1, 1),  F$10)</f>
        <v>-0.0278760787583255</v>
      </c>
      <c r="N458" s="19" t="n">
        <f aca="false">G$8 + G$9 * _xlfn.T.INV(_xlfn.NORM.DIST(K458, 0, 1, 1),  G$10)</f>
        <v>5.88821934838039E-005</v>
      </c>
      <c r="O458" s="52" t="n">
        <f aca="false">$B$3 * (1 + L458)</f>
        <v>4790.34534036003</v>
      </c>
      <c r="P458" s="53" t="n">
        <f aca="false">$B$6+M458</f>
        <v>0.181123921241674</v>
      </c>
      <c r="Q458" s="53" t="n">
        <f aca="false">$B$5+N458</f>
        <v>0.0016588821934838</v>
      </c>
      <c r="R458" s="10" t="n">
        <f aca="false">(LN(O458/$B$4) + ((Q458 - $B$8) + 0.5*P458^2)*$B$7) / (P458 * SQRT($B$7))</f>
        <v>0.253572028844241</v>
      </c>
      <c r="S458" s="10" t="n">
        <f aca="false">R458 - P458*SQRT($B$7)</f>
        <v>0.163010068223404</v>
      </c>
      <c r="T458" s="36" t="n">
        <f aca="false">($B$3*EXP(-$B$8*$B$7)*_xlfn.NORM.DIST(R458, 0, 1, 1) - $B$4*EXP(-Q458*$B$7)*_xlfn.NORM.DIST(S458, 0, 1, 1)) * $B$2</f>
        <v>16617.8990987999</v>
      </c>
      <c r="U458" s="37" t="n">
        <f aca="false">$B$17*O458+$B$18</f>
        <v>-4658.62865174597</v>
      </c>
      <c r="V458" s="37" t="n">
        <f aca="false">T458-$B$13</f>
        <v>-2970.98950163199</v>
      </c>
      <c r="W458" s="37" t="n">
        <f aca="false">U458-$B$19</f>
        <v>-4658.62865174597</v>
      </c>
      <c r="X458" s="38" t="n">
        <f aca="false">V458+W458</f>
        <v>-7629.61815337796</v>
      </c>
    </row>
    <row r="459" customFormat="false" ht="13.8" hidden="false" customHeight="false" outlineLevel="0" collapsed="false">
      <c r="I459" s="51" t="n">
        <f aca="false" t="array" ref="I459:K459">TRANSPOSE(MMULT($E$20:$G$22, TRANSPOSE(Random!L458:N458)))</f>
        <v>-1.38626179591359</v>
      </c>
      <c r="J459" s="51" t="n">
        <v>1.03172988051695</v>
      </c>
      <c r="K459" s="51" t="n">
        <v>-2.01984326668335</v>
      </c>
      <c r="L459" s="19" t="n">
        <f aca="false">E$8 + E$9 * _xlfn.T.INV(_xlfn.NORM.DIST(I459, 0, 1, 1),  E$10)</f>
        <v>-0.0193775428994337</v>
      </c>
      <c r="M459" s="19" t="n">
        <f aca="false">F$8 + F$9 * _xlfn.T.INV(_xlfn.NORM.DIST(J459, 0, 1, 1),  F$10)</f>
        <v>0.0173356998215993</v>
      </c>
      <c r="N459" s="19" t="n">
        <f aca="false">G$8 + G$9 * _xlfn.T.INV(_xlfn.NORM.DIST(K459, 0, 1, 1),  G$10)</f>
        <v>-0.000588201451777079</v>
      </c>
      <c r="O459" s="52" t="n">
        <f aca="false">$B$3 * (1 + L459)</f>
        <v>4609.80810858405</v>
      </c>
      <c r="P459" s="53" t="n">
        <f aca="false">$B$6+M459</f>
        <v>0.226335699821599</v>
      </c>
      <c r="Q459" s="53" t="n">
        <f aca="false">$B$5+N459</f>
        <v>0.00101179854822292</v>
      </c>
      <c r="R459" s="10" t="n">
        <f aca="false">(LN(O459/$B$4) + ((Q459 - $B$8) + 0.5*P459^2)*$B$7) / (P459 * SQRT($B$7))</f>
        <v>-0.117624554027254</v>
      </c>
      <c r="S459" s="10" t="n">
        <f aca="false">R459 - P459*SQRT($B$7)</f>
        <v>-0.230792403938054</v>
      </c>
      <c r="T459" s="36" t="n">
        <f aca="false">($B$3*EXP(-$B$8*$B$7)*_xlfn.NORM.DIST(R459, 0, 1, 1) - $B$4*EXP(-Q459*$B$7)*_xlfn.NORM.DIST(S459, 0, 1, 1)) * $B$2</f>
        <v>20864.6736385904</v>
      </c>
      <c r="U459" s="37" t="n">
        <f aca="false">$B$17*O459+$B$18</f>
        <v>4744.38683540092</v>
      </c>
      <c r="V459" s="37" t="n">
        <f aca="false">T459-$B$13</f>
        <v>1275.78503815853</v>
      </c>
      <c r="W459" s="37" t="n">
        <f aca="false">U459-$B$19</f>
        <v>4744.38683540092</v>
      </c>
      <c r="X459" s="38" t="n">
        <f aca="false">V459+W459</f>
        <v>6020.17187355945</v>
      </c>
    </row>
    <row r="460" customFormat="false" ht="13.8" hidden="false" customHeight="false" outlineLevel="0" collapsed="false">
      <c r="I460" s="51" t="n">
        <f aca="false" t="array" ref="I460:K460">TRANSPOSE(MMULT($E$20:$G$22, TRANSPOSE(Random!L459:N459)))</f>
        <v>-1.61463365142203</v>
      </c>
      <c r="J460" s="51" t="n">
        <v>1.74527575938596</v>
      </c>
      <c r="K460" s="51" t="n">
        <v>-1.37346204967957</v>
      </c>
      <c r="L460" s="19" t="n">
        <f aca="false">E$8 + E$9 * _xlfn.T.INV(_xlfn.NORM.DIST(I460, 0, 1, 1),  E$10)</f>
        <v>-0.0239898844346874</v>
      </c>
      <c r="M460" s="19" t="n">
        <f aca="false">F$8 + F$9 * _xlfn.T.INV(_xlfn.NORM.DIST(J460, 0, 1, 1),  F$10)</f>
        <v>0.0339185434416614</v>
      </c>
      <c r="N460" s="19" t="n">
        <f aca="false">G$8 + G$9 * _xlfn.T.INV(_xlfn.NORM.DIST(K460, 0, 1, 1),  G$10)</f>
        <v>-0.000352293169560141</v>
      </c>
      <c r="O460" s="52" t="n">
        <f aca="false">$B$3 * (1 + L460)</f>
        <v>4588.12595226098</v>
      </c>
      <c r="P460" s="53" t="n">
        <f aca="false">$B$6+M460</f>
        <v>0.242918543441661</v>
      </c>
      <c r="Q460" s="53" t="n">
        <f aca="false">$B$5+N460</f>
        <v>0.00124770683043986</v>
      </c>
      <c r="R460" s="10" t="n">
        <f aca="false">(LN(O460/$B$4) + ((Q460 - $B$8) + 0.5*P460^2)*$B$7) / (P460 * SQRT($B$7))</f>
        <v>-0.139917060444796</v>
      </c>
      <c r="S460" s="10" t="n">
        <f aca="false">R460 - P460*SQRT($B$7)</f>
        <v>-0.261376332165627</v>
      </c>
      <c r="T460" s="36" t="n">
        <f aca="false">($B$3*EXP(-$B$8*$B$7)*_xlfn.NORM.DIST(R460, 0, 1, 1) - $B$4*EXP(-Q460*$B$7)*_xlfn.NORM.DIST(S460, 0, 1, 1)) * $B$2</f>
        <v>22294.7935995231</v>
      </c>
      <c r="U460" s="37" t="n">
        <f aca="false">$B$17*O460+$B$18</f>
        <v>5873.66997381524</v>
      </c>
      <c r="V460" s="37" t="n">
        <f aca="false">T460-$B$13</f>
        <v>2705.90499909117</v>
      </c>
      <c r="W460" s="37" t="n">
        <f aca="false">U460-$B$19</f>
        <v>5873.66997381524</v>
      </c>
      <c r="X460" s="38" t="n">
        <f aca="false">V460+W460</f>
        <v>8579.57497290641</v>
      </c>
    </row>
    <row r="461" customFormat="false" ht="13.8" hidden="false" customHeight="false" outlineLevel="0" collapsed="false">
      <c r="I461" s="51" t="n">
        <f aca="false" t="array" ref="I461:K461">TRANSPOSE(MMULT($E$20:$G$22, TRANSPOSE(Random!L460:N460)))</f>
        <v>-0.0574142220874429</v>
      </c>
      <c r="J461" s="51" t="n">
        <v>-0.0128476941482365</v>
      </c>
      <c r="K461" s="51" t="n">
        <v>-0.863451724961236</v>
      </c>
      <c r="L461" s="19" t="n">
        <f aca="false">E$8 + E$9 * _xlfn.T.INV(_xlfn.NORM.DIST(I461, 0, 1, 1),  E$10)</f>
        <v>0.000240201673866449</v>
      </c>
      <c r="M461" s="19" t="n">
        <f aca="false">F$8 + F$9 * _xlfn.T.INV(_xlfn.NORM.DIST(J461, 0, 1, 1),  F$10)</f>
        <v>-9.30115086206871E-005</v>
      </c>
      <c r="N461" s="19" t="n">
        <f aca="false">G$8 + G$9 * _xlfn.T.INV(_xlfn.NORM.DIST(K461, 0, 1, 1),  G$10)</f>
        <v>-0.00021847078667129</v>
      </c>
      <c r="O461" s="52" t="n">
        <f aca="false">$B$3 * (1 + L461)</f>
        <v>4702.02916404868</v>
      </c>
      <c r="P461" s="53" t="n">
        <f aca="false">$B$6+M461</f>
        <v>0.208906988491379</v>
      </c>
      <c r="Q461" s="53" t="n">
        <f aca="false">$B$5+N461</f>
        <v>0.00138152921332871</v>
      </c>
      <c r="R461" s="10" t="n">
        <f aca="false">(LN(O461/$B$4) + ((Q461 - $B$8) + 0.5*P461^2)*$B$7) / (P461 * SQRT($B$7))</f>
        <v>0.0540031849025035</v>
      </c>
      <c r="S461" s="10" t="n">
        <f aca="false">R461 - P461*SQRT($B$7)</f>
        <v>-0.0504503093431861</v>
      </c>
      <c r="T461" s="36" t="n">
        <f aca="false">($B$3*EXP(-$B$8*$B$7)*_xlfn.NORM.DIST(R461, 0, 1, 1) - $B$4*EXP(-Q461*$B$7)*_xlfn.NORM.DIST(S461, 0, 1, 1)) * $B$2</f>
        <v>19567.8265804342</v>
      </c>
      <c r="U461" s="37" t="n">
        <f aca="false">$B$17*O461+$B$18</f>
        <v>-58.810844349442</v>
      </c>
      <c r="V461" s="37" t="n">
        <f aca="false">T461-$B$13</f>
        <v>-21.0620199977275</v>
      </c>
      <c r="W461" s="37" t="n">
        <f aca="false">U461-$B$19</f>
        <v>-58.810844349442</v>
      </c>
      <c r="X461" s="38" t="n">
        <f aca="false">V461+W461</f>
        <v>-79.8728643471695</v>
      </c>
    </row>
    <row r="462" customFormat="false" ht="13.8" hidden="false" customHeight="false" outlineLevel="0" collapsed="false">
      <c r="I462" s="51" t="n">
        <f aca="false" t="array" ref="I462:K462">TRANSPOSE(MMULT($E$20:$G$22, TRANSPOSE(Random!L461:N461)))</f>
        <v>-0.13838715349577</v>
      </c>
      <c r="J462" s="51" t="n">
        <v>-1.24697675719508</v>
      </c>
      <c r="K462" s="51" t="n">
        <v>-0.46758163479006</v>
      </c>
      <c r="L462" s="19" t="n">
        <f aca="false">E$8 + E$9 * _xlfn.T.INV(_xlfn.NORM.DIST(I462, 0, 1, 1),  E$10)</f>
        <v>-0.000797392148776908</v>
      </c>
      <c r="M462" s="19" t="n">
        <f aca="false">F$8 + F$9 * _xlfn.T.INV(_xlfn.NORM.DIST(J462, 0, 1, 1),  F$10)</f>
        <v>-0.0214761228084378</v>
      </c>
      <c r="N462" s="19" t="n">
        <f aca="false">G$8 + G$9 * _xlfn.T.INV(_xlfn.NORM.DIST(K462, 0, 1, 1),  G$10)</f>
        <v>-0.00013063483321568</v>
      </c>
      <c r="O462" s="52" t="n">
        <f aca="false">$B$3 * (1 + L462)</f>
        <v>4697.15153924781</v>
      </c>
      <c r="P462" s="53" t="n">
        <f aca="false">$B$6+M462</f>
        <v>0.187523877191562</v>
      </c>
      <c r="Q462" s="53" t="n">
        <f aca="false">$B$5+N462</f>
        <v>0.00146936516678432</v>
      </c>
      <c r="R462" s="10" t="n">
        <f aca="false">(LN(O462/$B$4) + ((Q462 - $B$8) + 0.5*P462^2)*$B$7) / (P462 * SQRT($B$7))</f>
        <v>0.0380248283547689</v>
      </c>
      <c r="S462" s="10" t="n">
        <f aca="false">R462 - P462*SQRT($B$7)</f>
        <v>-0.0557371102410121</v>
      </c>
      <c r="T462" s="36" t="n">
        <f aca="false">($B$3*EXP(-$B$8*$B$7)*_xlfn.NORM.DIST(R462, 0, 1, 1) - $B$4*EXP(-Q462*$B$7)*_xlfn.NORM.DIST(S462, 0, 1, 1)) * $B$2</f>
        <v>17569.5363033673</v>
      </c>
      <c r="U462" s="37" t="n">
        <f aca="false">$B$17*O462+$B$18</f>
        <v>195.233050595882</v>
      </c>
      <c r="V462" s="37" t="n">
        <f aca="false">T462-$B$13</f>
        <v>-2019.35229706455</v>
      </c>
      <c r="W462" s="37" t="n">
        <f aca="false">U462-$B$19</f>
        <v>195.233050595882</v>
      </c>
      <c r="X462" s="38" t="n">
        <f aca="false">V462+W462</f>
        <v>-1824.11924646867</v>
      </c>
    </row>
    <row r="463" customFormat="false" ht="13.8" hidden="false" customHeight="false" outlineLevel="0" collapsed="false">
      <c r="I463" s="51" t="n">
        <f aca="false" t="array" ref="I463:K463">TRANSPOSE(MMULT($E$20:$G$22, TRANSPOSE(Random!L462:N462)))</f>
        <v>-1.18509620823458</v>
      </c>
      <c r="J463" s="51" t="n">
        <v>0.911448460694416</v>
      </c>
      <c r="K463" s="51" t="n">
        <v>0.681791656423879</v>
      </c>
      <c r="L463" s="19" t="n">
        <f aca="false">E$8 + E$9 * _xlfn.T.INV(_xlfn.NORM.DIST(I463, 0, 1, 1),  E$10)</f>
        <v>-0.0157718745475347</v>
      </c>
      <c r="M463" s="19" t="n">
        <f aca="false">F$8 + F$9 * _xlfn.T.INV(_xlfn.NORM.DIST(J463, 0, 1, 1),  F$10)</f>
        <v>0.0150735461802364</v>
      </c>
      <c r="N463" s="19" t="n">
        <f aca="false">G$8 + G$9 * _xlfn.T.INV(_xlfn.NORM.DIST(K463, 0, 1, 1),  G$10)</f>
        <v>0.000107372016011778</v>
      </c>
      <c r="O463" s="52" t="n">
        <f aca="false">$B$3 * (1 + L463)</f>
        <v>4626.75799493949</v>
      </c>
      <c r="P463" s="53" t="n">
        <f aca="false">$B$6+M463</f>
        <v>0.224073546180236</v>
      </c>
      <c r="Q463" s="53" t="n">
        <f aca="false">$B$5+N463</f>
        <v>0.00170737201601178</v>
      </c>
      <c r="R463" s="10" t="n">
        <f aca="false">(LN(O463/$B$4) + ((Q463 - $B$8) + 0.5*P463^2)*$B$7) / (P463 * SQRT($B$7))</f>
        <v>-0.0856380584619345</v>
      </c>
      <c r="S463" s="10" t="n">
        <f aca="false">R463 - P463*SQRT($B$7)</f>
        <v>-0.197674831552053</v>
      </c>
      <c r="T463" s="36" t="n">
        <f aca="false">($B$3*EXP(-$B$8*$B$7)*_xlfn.NORM.DIST(R463, 0, 1, 1) - $B$4*EXP(-Q463*$B$7)*_xlfn.NORM.DIST(S463, 0, 1, 1)) * $B$2</f>
        <v>20796.1462837779</v>
      </c>
      <c r="U463" s="37" t="n">
        <f aca="false">$B$17*O463+$B$18</f>
        <v>3861.57699979108</v>
      </c>
      <c r="V463" s="37" t="n">
        <f aca="false">T463-$B$13</f>
        <v>1207.25768334598</v>
      </c>
      <c r="W463" s="37" t="n">
        <f aca="false">U463-$B$19</f>
        <v>3861.57699979108</v>
      </c>
      <c r="X463" s="38" t="n">
        <f aca="false">V463+W463</f>
        <v>5068.83468313707</v>
      </c>
    </row>
    <row r="464" customFormat="false" ht="13.8" hidden="false" customHeight="false" outlineLevel="0" collapsed="false">
      <c r="I464" s="51" t="n">
        <f aca="false" t="array" ref="I464:K464">TRANSPOSE(MMULT($E$20:$G$22, TRANSPOSE(Random!L463:N463)))</f>
        <v>0.349208590727095</v>
      </c>
      <c r="J464" s="51" t="n">
        <v>-1.00638867169295</v>
      </c>
      <c r="K464" s="51" t="n">
        <v>1.54274004870324</v>
      </c>
      <c r="L464" s="19" t="n">
        <f aca="false">E$8 + E$9 * _xlfn.T.INV(_xlfn.NORM.DIST(I464, 0, 1, 1),  E$10)</f>
        <v>0.0054778262291905</v>
      </c>
      <c r="M464" s="19" t="n">
        <f aca="false">F$8 + F$9 * _xlfn.T.INV(_xlfn.NORM.DIST(J464, 0, 1, 1),  F$10)</f>
        <v>-0.016638029853942</v>
      </c>
      <c r="N464" s="19" t="n">
        <f aca="false">G$8 + G$9 * _xlfn.T.INV(_xlfn.NORM.DIST(K464, 0, 1, 1),  G$10)</f>
        <v>0.000335308198681697</v>
      </c>
      <c r="O464" s="52" t="n">
        <f aca="false">$B$3 * (1 + L464)</f>
        <v>4726.6507133208</v>
      </c>
      <c r="P464" s="53" t="n">
        <f aca="false">$B$6+M464</f>
        <v>0.192361970146058</v>
      </c>
      <c r="Q464" s="53" t="n">
        <f aca="false">$B$5+N464</f>
        <v>0.0019353081986817</v>
      </c>
      <c r="R464" s="10" t="n">
        <f aca="false">(LN(O464/$B$4) + ((Q464 - $B$8) + 0.5*P464^2)*$B$7) / (P464 * SQRT($B$7))</f>
        <v>0.105759943007534</v>
      </c>
      <c r="S464" s="10" t="n">
        <f aca="false">R464 - P464*SQRT($B$7)</f>
        <v>0.00957895793450504</v>
      </c>
      <c r="T464" s="36" t="n">
        <f aca="false">($B$3*EXP(-$B$8*$B$7)*_xlfn.NORM.DIST(R464, 0, 1, 1) - $B$4*EXP(-Q464*$B$7)*_xlfn.NORM.DIST(S464, 0, 1, 1)) * $B$2</f>
        <v>18020.6319829063</v>
      </c>
      <c r="U464" s="37" t="n">
        <f aca="false">$B$17*O464+$B$18</f>
        <v>-1341.18792992819</v>
      </c>
      <c r="V464" s="37" t="n">
        <f aca="false">T464-$B$13</f>
        <v>-1568.25661752559</v>
      </c>
      <c r="W464" s="37" t="n">
        <f aca="false">U464-$B$19</f>
        <v>-1341.18792992819</v>
      </c>
      <c r="X464" s="38" t="n">
        <f aca="false">V464+W464</f>
        <v>-2909.44454745378</v>
      </c>
    </row>
    <row r="465" customFormat="false" ht="13.8" hidden="false" customHeight="false" outlineLevel="0" collapsed="false">
      <c r="I465" s="51" t="n">
        <f aca="false" t="array" ref="I465:K465">TRANSPOSE(MMULT($E$20:$G$22, TRANSPOSE(Random!L464:N464)))</f>
        <v>1.11181804854036</v>
      </c>
      <c r="J465" s="51" t="n">
        <v>-0.50133495883773</v>
      </c>
      <c r="K465" s="51" t="n">
        <v>-0.530894902649573</v>
      </c>
      <c r="L465" s="19" t="n">
        <f aca="false">E$8 + E$9 * _xlfn.T.INV(_xlfn.NORM.DIST(I465, 0, 1, 1),  E$10)</f>
        <v>0.016493844519773</v>
      </c>
      <c r="M465" s="19" t="n">
        <f aca="false">F$8 + F$9 * _xlfn.T.INV(_xlfn.NORM.DIST(J465, 0, 1, 1),  F$10)</f>
        <v>-0.00779642570725576</v>
      </c>
      <c r="N465" s="19" t="n">
        <f aca="false">G$8 + G$9 * _xlfn.T.INV(_xlfn.NORM.DIST(K465, 0, 1, 1),  G$10)</f>
        <v>-0.000144092927339741</v>
      </c>
      <c r="O465" s="52" t="n">
        <f aca="false">$B$3 * (1 + L465)</f>
        <v>4778.435913703</v>
      </c>
      <c r="P465" s="53" t="n">
        <f aca="false">$B$6+M465</f>
        <v>0.201203574292744</v>
      </c>
      <c r="Q465" s="53" t="n">
        <f aca="false">$B$5+N465</f>
        <v>0.00145590707266026</v>
      </c>
      <c r="R465" s="10" t="n">
        <f aca="false">(LN(O465/$B$4) + ((Q465 - $B$8) + 0.5*P465^2)*$B$7) / (P465 * SQRT($B$7))</f>
        <v>0.212557208651504</v>
      </c>
      <c r="S465" s="10" t="n">
        <f aca="false">R465 - P465*SQRT($B$7)</f>
        <v>0.111955421505132</v>
      </c>
      <c r="T465" s="36" t="n">
        <f aca="false">($B$3*EXP(-$B$8*$B$7)*_xlfn.NORM.DIST(R465, 0, 1, 1) - $B$4*EXP(-Q465*$B$7)*_xlfn.NORM.DIST(S465, 0, 1, 1)) * $B$2</f>
        <v>18603.1457419972</v>
      </c>
      <c r="U465" s="37" t="n">
        <f aca="false">$B$17*O465+$B$18</f>
        <v>-4038.34372659534</v>
      </c>
      <c r="V465" s="37" t="n">
        <f aca="false">T465-$B$13</f>
        <v>-985.742858434649</v>
      </c>
      <c r="W465" s="37" t="n">
        <f aca="false">U465-$B$19</f>
        <v>-4038.34372659534</v>
      </c>
      <c r="X465" s="38" t="n">
        <f aca="false">V465+W465</f>
        <v>-5024.08658502999</v>
      </c>
    </row>
    <row r="466" customFormat="false" ht="13.8" hidden="false" customHeight="false" outlineLevel="0" collapsed="false">
      <c r="I466" s="51" t="n">
        <f aca="false" t="array" ref="I466:K466">TRANSPOSE(MMULT($E$20:$G$22, TRANSPOSE(Random!L465:N465)))</f>
        <v>-1.18743169800355</v>
      </c>
      <c r="J466" s="51" t="n">
        <v>0.487480747334664</v>
      </c>
      <c r="K466" s="51" t="n">
        <v>-2.00680142015474</v>
      </c>
      <c r="L466" s="19" t="n">
        <f aca="false">E$8 + E$9 * _xlfn.T.INV(_xlfn.NORM.DIST(I466, 0, 1, 1),  E$10)</f>
        <v>-0.0158116798941638</v>
      </c>
      <c r="M466" s="19" t="n">
        <f aca="false">F$8 + F$9 * _xlfn.T.INV(_xlfn.NORM.DIST(J466, 0, 1, 1),  F$10)</f>
        <v>0.00778269806107786</v>
      </c>
      <c r="N466" s="19" t="n">
        <f aca="false">G$8 + G$9 * _xlfn.T.INV(_xlfn.NORM.DIST(K466, 0, 1, 1),  G$10)</f>
        <v>-0.000582314068732666</v>
      </c>
      <c r="O466" s="52" t="n">
        <f aca="false">$B$3 * (1 + L466)</f>
        <v>4626.57087398553</v>
      </c>
      <c r="P466" s="53" t="n">
        <f aca="false">$B$6+M466</f>
        <v>0.216782698061078</v>
      </c>
      <c r="Q466" s="53" t="n">
        <f aca="false">$B$5+N466</f>
        <v>0.00101768593126733</v>
      </c>
      <c r="R466" s="10" t="n">
        <f aca="false">(LN(O466/$B$4) + ((Q466 - $B$8) + 0.5*P466^2)*$B$7) / (P466 * SQRT($B$7))</f>
        <v>-0.0941888292369441</v>
      </c>
      <c r="S466" s="10" t="n">
        <f aca="false">R466 - P466*SQRT($B$7)</f>
        <v>-0.202580178267483</v>
      </c>
      <c r="T466" s="36" t="n">
        <f aca="false">($B$3*EXP(-$B$8*$B$7)*_xlfn.NORM.DIST(R466, 0, 1, 1) - $B$4*EXP(-Q466*$B$7)*_xlfn.NORM.DIST(S466, 0, 1, 1)) * $B$2</f>
        <v>20066.6748062057</v>
      </c>
      <c r="U466" s="37" t="n">
        <f aca="false">$B$17*O466+$B$18</f>
        <v>3871.32291873993</v>
      </c>
      <c r="V466" s="37" t="n">
        <f aca="false">T466-$B$13</f>
        <v>477.786205773849</v>
      </c>
      <c r="W466" s="37" t="n">
        <f aca="false">U466-$B$19</f>
        <v>3871.32291873993</v>
      </c>
      <c r="X466" s="38" t="n">
        <f aca="false">V466+W466</f>
        <v>4349.10912451378</v>
      </c>
    </row>
    <row r="467" customFormat="false" ht="13.8" hidden="false" customHeight="false" outlineLevel="0" collapsed="false">
      <c r="I467" s="51" t="n">
        <f aca="false" t="array" ref="I467:K467">TRANSPOSE(MMULT($E$20:$G$22, TRANSPOSE(Random!L466:N466)))</f>
        <v>-1.11900081120233</v>
      </c>
      <c r="J467" s="51" t="n">
        <v>-0.517321994520384</v>
      </c>
      <c r="K467" s="51" t="n">
        <v>-0.304575368948522</v>
      </c>
      <c r="L467" s="19" t="n">
        <f aca="false">E$8 + E$9 * _xlfn.T.INV(_xlfn.NORM.DIST(I467, 0, 1, 1),  E$10)</f>
        <v>-0.0146632381847365</v>
      </c>
      <c r="M467" s="19" t="n">
        <f aca="false">F$8 + F$9 * _xlfn.T.INV(_xlfn.NORM.DIST(J467, 0, 1, 1),  F$10)</f>
        <v>-0.00805770958659863</v>
      </c>
      <c r="N467" s="19" t="n">
        <f aca="false">G$8 + G$9 * _xlfn.T.INV(_xlfn.NORM.DIST(K467, 0, 1, 1),  G$10)</f>
        <v>-9.66810665647962E-005</v>
      </c>
      <c r="O467" s="52" t="n">
        <f aca="false">$B$3 * (1 + L467)</f>
        <v>4631.96958361737</v>
      </c>
      <c r="P467" s="53" t="n">
        <f aca="false">$B$6+M467</f>
        <v>0.200942290413401</v>
      </c>
      <c r="Q467" s="53" t="n">
        <f aca="false">$B$5+N467</f>
        <v>0.0015033189334352</v>
      </c>
      <c r="R467" s="10" t="n">
        <f aca="false">(LN(O467/$B$4) + ((Q467 - $B$8) + 0.5*P467^2)*$B$7) / (P467 * SQRT($B$7))</f>
        <v>-0.0970303544406274</v>
      </c>
      <c r="S467" s="10" t="n">
        <f aca="false">R467 - P467*SQRT($B$7)</f>
        <v>-0.197501499647328</v>
      </c>
      <c r="T467" s="36" t="n">
        <f aca="false">($B$3*EXP(-$B$8*$B$7)*_xlfn.NORM.DIST(R467, 0, 1, 1) - $B$4*EXP(-Q467*$B$7)*_xlfn.NORM.DIST(S467, 0, 1, 1)) * $B$2</f>
        <v>18626.5628172013</v>
      </c>
      <c r="U467" s="37" t="n">
        <f aca="false">$B$17*O467+$B$18</f>
        <v>3590.13908879255</v>
      </c>
      <c r="V467" s="37" t="n">
        <f aca="false">T467-$B$13</f>
        <v>-962.325783230608</v>
      </c>
      <c r="W467" s="37" t="n">
        <f aca="false">U467-$B$19</f>
        <v>3590.13908879255</v>
      </c>
      <c r="X467" s="38" t="n">
        <f aca="false">V467+W467</f>
        <v>2627.81330556194</v>
      </c>
    </row>
    <row r="468" customFormat="false" ht="13.8" hidden="false" customHeight="false" outlineLevel="0" collapsed="false">
      <c r="I468" s="51" t="n">
        <f aca="false" t="array" ref="I468:K468">TRANSPOSE(MMULT($E$20:$G$22, TRANSPOSE(Random!L467:N467)))</f>
        <v>-0.28276584797135</v>
      </c>
      <c r="J468" s="51" t="n">
        <v>0.951233262980033</v>
      </c>
      <c r="K468" s="51" t="n">
        <v>-0.210780546207348</v>
      </c>
      <c r="L468" s="19" t="n">
        <f aca="false">E$8 + E$9 * _xlfn.T.INV(_xlfn.NORM.DIST(I468, 0, 1, 1),  E$10)</f>
        <v>-0.00266131666314921</v>
      </c>
      <c r="M468" s="19" t="n">
        <f aca="false">F$8 + F$9 * _xlfn.T.INV(_xlfn.NORM.DIST(J468, 0, 1, 1),  F$10)</f>
        <v>0.015810010889549</v>
      </c>
      <c r="N468" s="19" t="n">
        <f aca="false">G$8 + G$9 * _xlfn.T.INV(_xlfn.NORM.DIST(K468, 0, 1, 1),  G$10)</f>
        <v>-7.74813712488142E-005</v>
      </c>
      <c r="O468" s="52" t="n">
        <f aca="false">$B$3 * (1 + L468)</f>
        <v>4688.3894164982</v>
      </c>
      <c r="P468" s="53" t="n">
        <f aca="false">$B$6+M468</f>
        <v>0.224810010889549</v>
      </c>
      <c r="Q468" s="53" t="n">
        <f aca="false">$B$5+N468</f>
        <v>0.00152251862875119</v>
      </c>
      <c r="R468" s="10" t="n">
        <f aca="false">(LN(O468/$B$4) + ((Q468 - $B$8) + 0.5*P468^2)*$B$7) / (P468 * SQRT($B$7))</f>
        <v>0.0323224753684635</v>
      </c>
      <c r="S468" s="10" t="n">
        <f aca="false">R468 - P468*SQRT($B$7)</f>
        <v>-0.080082530076311</v>
      </c>
      <c r="T468" s="36" t="n">
        <f aca="false">($B$3*EXP(-$B$8*$B$7)*_xlfn.NORM.DIST(R468, 0, 1, 1) - $B$4*EXP(-Q468*$B$7)*_xlfn.NORM.DIST(S468, 0, 1, 1)) * $B$2</f>
        <v>21058.9420839849</v>
      </c>
      <c r="U468" s="37" t="n">
        <f aca="false">$B$17*O468+$B$18</f>
        <v>651.595292912331</v>
      </c>
      <c r="V468" s="37" t="n">
        <f aca="false">T468-$B$13</f>
        <v>1470.05348355301</v>
      </c>
      <c r="W468" s="37" t="n">
        <f aca="false">U468-$B$19</f>
        <v>651.595292912331</v>
      </c>
      <c r="X468" s="38" t="n">
        <f aca="false">V468+W468</f>
        <v>2121.64877646534</v>
      </c>
    </row>
    <row r="469" customFormat="false" ht="13.8" hidden="false" customHeight="false" outlineLevel="0" collapsed="false">
      <c r="I469" s="51" t="n">
        <f aca="false" t="array" ref="I469:K469">TRANSPOSE(MMULT($E$20:$G$22, TRANSPOSE(Random!L468:N468)))</f>
        <v>-2.08541663832867</v>
      </c>
      <c r="J469" s="51" t="n">
        <v>2.11189313810795</v>
      </c>
      <c r="K469" s="51" t="n">
        <v>-1.92247185221498</v>
      </c>
      <c r="L469" s="19" t="n">
        <f aca="false">E$8 + E$9 * _xlfn.T.INV(_xlfn.NORM.DIST(I469, 0, 1, 1),  E$10)</f>
        <v>-0.0360130038802289</v>
      </c>
      <c r="M469" s="19" t="n">
        <f aca="false">F$8 + F$9 * _xlfn.T.INV(_xlfn.NORM.DIST(J469, 0, 1, 1),  F$10)</f>
        <v>0.0458913959930945</v>
      </c>
      <c r="N469" s="19" t="n">
        <f aca="false">G$8 + G$9 * _xlfn.T.INV(_xlfn.NORM.DIST(K469, 0, 1, 1),  G$10)</f>
        <v>-0.000545616045305271</v>
      </c>
      <c r="O469" s="52" t="n">
        <f aca="false">$B$3 * (1 + L469)</f>
        <v>4531.60647005943</v>
      </c>
      <c r="P469" s="53" t="n">
        <f aca="false">$B$6+M469</f>
        <v>0.254891395993095</v>
      </c>
      <c r="Q469" s="53" t="n">
        <f aca="false">$B$5+N469</f>
        <v>0.00105438395469473</v>
      </c>
      <c r="R469" s="10" t="n">
        <f aca="false">(LN(O469/$B$4) + ((Q469 - $B$8) + 0.5*P469^2)*$B$7) / (P469 * SQRT($B$7))</f>
        <v>-0.225136473481262</v>
      </c>
      <c r="S469" s="10" t="n">
        <f aca="false">R469 - P469*SQRT($B$7)</f>
        <v>-0.352582171477809</v>
      </c>
      <c r="T469" s="36" t="n">
        <f aca="false">($B$3*EXP(-$B$8*$B$7)*_xlfn.NORM.DIST(R469, 0, 1, 1) - $B$4*EXP(-Q469*$B$7)*_xlfn.NORM.DIST(S469, 0, 1, 1)) * $B$2</f>
        <v>22886.9390251994</v>
      </c>
      <c r="U469" s="37" t="n">
        <f aca="false">$B$17*O469+$B$18</f>
        <v>8817.40385761677</v>
      </c>
      <c r="V469" s="37" t="n">
        <f aca="false">T469-$B$13</f>
        <v>3298.05042476746</v>
      </c>
      <c r="W469" s="37" t="n">
        <f aca="false">U469-$B$19</f>
        <v>8817.40385761677</v>
      </c>
      <c r="X469" s="38" t="n">
        <f aca="false">V469+W469</f>
        <v>12115.4542823842</v>
      </c>
    </row>
    <row r="470" customFormat="false" ht="13.8" hidden="false" customHeight="false" outlineLevel="0" collapsed="false">
      <c r="I470" s="51" t="n">
        <f aca="false" t="array" ref="I470:K470">TRANSPOSE(MMULT($E$20:$G$22, TRANSPOSE(Random!L469:N469)))</f>
        <v>-0.112712129217644</v>
      </c>
      <c r="J470" s="51" t="n">
        <v>0.167280475405362</v>
      </c>
      <c r="K470" s="51" t="n">
        <v>-1.82877571507011</v>
      </c>
      <c r="L470" s="19" t="n">
        <f aca="false">E$8 + E$9 * _xlfn.T.INV(_xlfn.NORM.DIST(I470, 0, 1, 1),  E$10)</f>
        <v>-0.00046800231469798</v>
      </c>
      <c r="M470" s="19" t="n">
        <f aca="false">F$8 + F$9 * _xlfn.T.INV(_xlfn.NORM.DIST(J470, 0, 1, 1),  F$10)</f>
        <v>0.0027021738765144</v>
      </c>
      <c r="N470" s="19" t="n">
        <f aca="false">G$8 + G$9 * _xlfn.T.INV(_xlfn.NORM.DIST(K470, 0, 1, 1),  G$10)</f>
        <v>-0.000507425559694384</v>
      </c>
      <c r="O470" s="52" t="n">
        <f aca="false">$B$3 * (1 + L470)</f>
        <v>4698.69996791884</v>
      </c>
      <c r="P470" s="53" t="n">
        <f aca="false">$B$6+M470</f>
        <v>0.211702173876514</v>
      </c>
      <c r="Q470" s="53" t="n">
        <f aca="false">$B$5+N470</f>
        <v>0.00109257444030562</v>
      </c>
      <c r="R470" s="10" t="n">
        <f aca="false">(LN(O470/$B$4) + ((Q470 - $B$8) + 0.5*P470^2)*$B$7) / (P470 * SQRT($B$7))</f>
        <v>0.0473047391005146</v>
      </c>
      <c r="S470" s="10" t="n">
        <f aca="false">R470 - P470*SQRT($B$7)</f>
        <v>-0.0585463478377426</v>
      </c>
      <c r="T470" s="36" t="n">
        <f aca="false">($B$3*EXP(-$B$8*$B$7)*_xlfn.NORM.DIST(R470, 0, 1, 1) - $B$4*EXP(-Q470*$B$7)*_xlfn.NORM.DIST(S470, 0, 1, 1)) * $B$2</f>
        <v>19813.1798154082</v>
      </c>
      <c r="U470" s="37" t="n">
        <f aca="false">$B$17*O470+$B$18</f>
        <v>114.585426661884</v>
      </c>
      <c r="V470" s="37" t="n">
        <f aca="false">T470-$B$13</f>
        <v>224.291214976347</v>
      </c>
      <c r="W470" s="37" t="n">
        <f aca="false">U470-$B$19</f>
        <v>114.585426661884</v>
      </c>
      <c r="X470" s="38" t="n">
        <f aca="false">V470+W470</f>
        <v>338.876641638231</v>
      </c>
    </row>
    <row r="471" customFormat="false" ht="13.8" hidden="false" customHeight="false" outlineLevel="0" collapsed="false">
      <c r="I471" s="51" t="n">
        <f aca="false" t="array" ref="I471:K471">TRANSPOSE(MMULT($E$20:$G$22, TRANSPOSE(Random!L470:N470)))</f>
        <v>0.111054883538054</v>
      </c>
      <c r="J471" s="51" t="n">
        <v>0.29233891409754</v>
      </c>
      <c r="K471" s="51" t="n">
        <v>-0.841682569473828</v>
      </c>
      <c r="L471" s="19" t="n">
        <f aca="false">E$8 + E$9 * _xlfn.T.INV(_xlfn.NORM.DIST(I471, 0, 1, 1),  E$10)</f>
        <v>0.00239582681542188</v>
      </c>
      <c r="M471" s="19" t="n">
        <f aca="false">F$8 + F$9 * _xlfn.T.INV(_xlfn.NORM.DIST(J471, 0, 1, 1),  F$10)</f>
        <v>0.00466117077939666</v>
      </c>
      <c r="N471" s="19" t="n">
        <f aca="false">G$8 + G$9 * _xlfn.T.INV(_xlfn.NORM.DIST(K471, 0, 1, 1),  G$10)</f>
        <v>-0.000213367438013264</v>
      </c>
      <c r="O471" s="52" t="n">
        <f aca="false">$B$3 * (1 + L471)</f>
        <v>4712.16254227662</v>
      </c>
      <c r="P471" s="53" t="n">
        <f aca="false">$B$6+M471</f>
        <v>0.213661170779397</v>
      </c>
      <c r="Q471" s="53" t="n">
        <f aca="false">$B$5+N471</f>
        <v>0.00138663256198674</v>
      </c>
      <c r="R471" s="10" t="n">
        <f aca="false">(LN(O471/$B$4) + ((Q471 - $B$8) + 0.5*P471^2)*$B$7) / (P471 * SQRT($B$7))</f>
        <v>0.0753155708792518</v>
      </c>
      <c r="S471" s="10" t="n">
        <f aca="false">R471 - P471*SQRT($B$7)</f>
        <v>-0.0315150145104465</v>
      </c>
      <c r="T471" s="36" t="n">
        <f aca="false">($B$3*EXP(-$B$8*$B$7)*_xlfn.NORM.DIST(R471, 0, 1, 1) - $B$4*EXP(-Q471*$B$7)*_xlfn.NORM.DIST(S471, 0, 1, 1)) * $B$2</f>
        <v>20008.334120983</v>
      </c>
      <c r="U471" s="37" t="n">
        <f aca="false">$B$17*O471+$B$18</f>
        <v>-586.592906127451</v>
      </c>
      <c r="V471" s="37" t="n">
        <f aca="false">T471-$B$13</f>
        <v>419.445520551108</v>
      </c>
      <c r="W471" s="37" t="n">
        <f aca="false">U471-$B$19</f>
        <v>-586.592906127451</v>
      </c>
      <c r="X471" s="38" t="n">
        <f aca="false">V471+W471</f>
        <v>-167.147385576343</v>
      </c>
    </row>
    <row r="472" customFormat="false" ht="13.8" hidden="false" customHeight="false" outlineLevel="0" collapsed="false">
      <c r="I472" s="51" t="n">
        <f aca="false" t="array" ref="I472:K472">TRANSPOSE(MMULT($E$20:$G$22, TRANSPOSE(Random!L471:N471)))</f>
        <v>-0.22886415625318</v>
      </c>
      <c r="J472" s="51" t="n">
        <v>-0.0381033121040205</v>
      </c>
      <c r="K472" s="51" t="n">
        <v>-0.221344673454512</v>
      </c>
      <c r="L472" s="19" t="n">
        <f aca="false">E$8 + E$9 * _xlfn.T.INV(_xlfn.NORM.DIST(I472, 0, 1, 1),  E$10)</f>
        <v>-0.0019626198461547</v>
      </c>
      <c r="M472" s="19" t="n">
        <f aca="false">F$8 + F$9 * _xlfn.T.INV(_xlfn.NORM.DIST(J472, 0, 1, 1),  F$10)</f>
        <v>-0.000484274957840475</v>
      </c>
      <c r="N472" s="19" t="n">
        <f aca="false">G$8 + G$9 * _xlfn.T.INV(_xlfn.NORM.DIST(K472, 0, 1, 1),  G$10)</f>
        <v>-7.9634694463056E-005</v>
      </c>
      <c r="O472" s="52" t="n">
        <f aca="false">$B$3 * (1 + L472)</f>
        <v>4691.67392036521</v>
      </c>
      <c r="P472" s="53" t="n">
        <f aca="false">$B$6+M472</f>
        <v>0.20851572504216</v>
      </c>
      <c r="Q472" s="53" t="n">
        <f aca="false">$B$5+N472</f>
        <v>0.00152036530553694</v>
      </c>
      <c r="R472" s="10" t="n">
        <f aca="false">(LN(O472/$B$4) + ((Q472 - $B$8) + 0.5*P472^2)*$B$7) / (P472 * SQRT($B$7))</f>
        <v>0.0330948082337245</v>
      </c>
      <c r="S472" s="10" t="n">
        <f aca="false">R472 - P472*SQRT($B$7)</f>
        <v>-0.0711630542873553</v>
      </c>
      <c r="T472" s="36" t="n">
        <f aca="false">($B$3*EXP(-$B$8*$B$7)*_xlfn.NORM.DIST(R472, 0, 1, 1) - $B$4*EXP(-Q472*$B$7)*_xlfn.NORM.DIST(S472, 0, 1, 1)) * $B$2</f>
        <v>19535.589464679</v>
      </c>
      <c r="U472" s="37" t="n">
        <f aca="false">$B$17*O472+$B$18</f>
        <v>480.526752505102</v>
      </c>
      <c r="V472" s="37" t="n">
        <f aca="false">T472-$B$13</f>
        <v>-53.2991357528772</v>
      </c>
      <c r="W472" s="37" t="n">
        <f aca="false">U472-$B$19</f>
        <v>480.526752505102</v>
      </c>
      <c r="X472" s="38" t="n">
        <f aca="false">V472+W472</f>
        <v>427.227616752225</v>
      </c>
    </row>
    <row r="473" customFormat="false" ht="13.8" hidden="false" customHeight="false" outlineLevel="0" collapsed="false">
      <c r="I473" s="51" t="n">
        <f aca="false" t="array" ref="I473:K473">TRANSPOSE(MMULT($E$20:$G$22, TRANSPOSE(Random!L472:N472)))</f>
        <v>0.0355075102130047</v>
      </c>
      <c r="J473" s="51" t="n">
        <v>-0.694926241375162</v>
      </c>
      <c r="K473" s="51" t="n">
        <v>-0.745652431365165</v>
      </c>
      <c r="L473" s="19" t="n">
        <f aca="false">E$8 + E$9 * _xlfn.T.INV(_xlfn.NORM.DIST(I473, 0, 1, 1),  E$10)</f>
        <v>0.00142861639160375</v>
      </c>
      <c r="M473" s="19" t="n">
        <f aca="false">F$8 + F$9 * _xlfn.T.INV(_xlfn.NORM.DIST(J473, 0, 1, 1),  F$10)</f>
        <v>-0.0110274515263505</v>
      </c>
      <c r="N473" s="19" t="n">
        <f aca="false">G$8 + G$9 * _xlfn.T.INV(_xlfn.NORM.DIST(K473, 0, 1, 1),  G$10)</f>
        <v>-0.000191292565970356</v>
      </c>
      <c r="O473" s="52" t="n">
        <f aca="false">$B$3 * (1 + L473)</f>
        <v>4707.61578279529</v>
      </c>
      <c r="P473" s="53" t="n">
        <f aca="false">$B$6+M473</f>
        <v>0.19797254847365</v>
      </c>
      <c r="Q473" s="53" t="n">
        <f aca="false">$B$5+N473</f>
        <v>0.00140870743402964</v>
      </c>
      <c r="R473" s="10" t="n">
        <f aca="false">(LN(O473/$B$4) + ((Q473 - $B$8) + 0.5*P473^2)*$B$7) / (P473 * SQRT($B$7))</f>
        <v>0.0634321782553849</v>
      </c>
      <c r="S473" s="10" t="n">
        <f aca="false">R473 - P473*SQRT($B$7)</f>
        <v>-0.0355540959814398</v>
      </c>
      <c r="T473" s="36" t="n">
        <f aca="false">($B$3*EXP(-$B$8*$B$7)*_xlfn.NORM.DIST(R473, 0, 1, 1) - $B$4*EXP(-Q473*$B$7)*_xlfn.NORM.DIST(S473, 0, 1, 1)) * $B$2</f>
        <v>18543.4654878176</v>
      </c>
      <c r="U473" s="37" t="n">
        <f aca="false">$B$17*O473+$B$18</f>
        <v>-349.781643438444</v>
      </c>
      <c r="V473" s="37" t="n">
        <f aca="false">T473-$B$13</f>
        <v>-1045.42311261434</v>
      </c>
      <c r="W473" s="37" t="n">
        <f aca="false">U473-$B$19</f>
        <v>-349.781643438444</v>
      </c>
      <c r="X473" s="38" t="n">
        <f aca="false">V473+W473</f>
        <v>-1395.20475605279</v>
      </c>
    </row>
    <row r="474" customFormat="false" ht="13.8" hidden="false" customHeight="false" outlineLevel="0" collapsed="false">
      <c r="I474" s="51" t="n">
        <f aca="false" t="array" ref="I474:K474">TRANSPOSE(MMULT($E$20:$G$22, TRANSPOSE(Random!L473:N473)))</f>
        <v>-0.258913697326066</v>
      </c>
      <c r="J474" s="51" t="n">
        <v>0.458951868724525</v>
      </c>
      <c r="K474" s="51" t="n">
        <v>-1.04066132470988</v>
      </c>
      <c r="L474" s="19" t="n">
        <f aca="false">E$8 + E$9 * _xlfn.T.INV(_xlfn.NORM.DIST(I474, 0, 1, 1),  E$10)</f>
        <v>-0.00235164071149065</v>
      </c>
      <c r="M474" s="19" t="n">
        <f aca="false">F$8 + F$9 * _xlfn.T.INV(_xlfn.NORM.DIST(J474, 0, 1, 1),  F$10)</f>
        <v>0.00731983173977408</v>
      </c>
      <c r="N474" s="19" t="n">
        <f aca="false">G$8 + G$9 * _xlfn.T.INV(_xlfn.NORM.DIST(K474, 0, 1, 1),  G$10)</f>
        <v>-0.000261591344747972</v>
      </c>
      <c r="O474" s="52" t="n">
        <f aca="false">$B$3 * (1 + L474)</f>
        <v>4689.84517217935</v>
      </c>
      <c r="P474" s="53" t="n">
        <f aca="false">$B$6+M474</f>
        <v>0.216319831739774</v>
      </c>
      <c r="Q474" s="53" t="n">
        <f aca="false">$B$5+N474</f>
        <v>0.00133840865525203</v>
      </c>
      <c r="R474" s="10" t="n">
        <f aca="false">(LN(O474/$B$4) + ((Q474 - $B$8) + 0.5*P474^2)*$B$7) / (P474 * SQRT($B$7))</f>
        <v>0.0317074553500467</v>
      </c>
      <c r="S474" s="10" t="n">
        <f aca="false">R474 - P474*SQRT($B$7)</f>
        <v>-0.0764524605198403</v>
      </c>
      <c r="T474" s="36" t="n">
        <f aca="false">($B$3*EXP(-$B$8*$B$7)*_xlfn.NORM.DIST(R474, 0, 1, 1) - $B$4*EXP(-Q474*$B$7)*_xlfn.NORM.DIST(S474, 0, 1, 1)) * $B$2</f>
        <v>20254.7917938379</v>
      </c>
      <c r="U474" s="37" t="n">
        <f aca="false">$B$17*O474+$B$18</f>
        <v>575.774404995114</v>
      </c>
      <c r="V474" s="37" t="n">
        <f aca="false">T474-$B$13</f>
        <v>665.903193405982</v>
      </c>
      <c r="W474" s="37" t="n">
        <f aca="false">U474-$B$19</f>
        <v>575.774404995114</v>
      </c>
      <c r="X474" s="38" t="n">
        <f aca="false">V474+W474</f>
        <v>1241.6775984011</v>
      </c>
    </row>
    <row r="475" customFormat="false" ht="13.8" hidden="false" customHeight="false" outlineLevel="0" collapsed="false">
      <c r="I475" s="51" t="n">
        <f aca="false" t="array" ref="I475:K475">TRANSPOSE(MMULT($E$20:$G$22, TRANSPOSE(Random!L474:N474)))</f>
        <v>-0.0594361302230741</v>
      </c>
      <c r="J475" s="51" t="n">
        <v>0.188145124523205</v>
      </c>
      <c r="K475" s="51" t="n">
        <v>-1.50091078030474</v>
      </c>
      <c r="L475" s="19" t="n">
        <f aca="false">E$8 + E$9 * _xlfn.T.INV(_xlfn.NORM.DIST(I475, 0, 1, 1),  E$10)</f>
        <v>0.000214328842772541</v>
      </c>
      <c r="M475" s="19" t="n">
        <f aca="false">F$8 + F$9 * _xlfn.T.INV(_xlfn.NORM.DIST(J475, 0, 1, 1),  F$10)</f>
        <v>0.0030274899286305</v>
      </c>
      <c r="N475" s="19" t="n">
        <f aca="false">G$8 + G$9 * _xlfn.T.INV(_xlfn.NORM.DIST(K475, 0, 1, 1),  G$10)</f>
        <v>-0.000391420185497494</v>
      </c>
      <c r="O475" s="52" t="n">
        <f aca="false">$B$3 * (1 + L475)</f>
        <v>4701.90753845699</v>
      </c>
      <c r="P475" s="53" t="n">
        <f aca="false">$B$6+M475</f>
        <v>0.21202748992863</v>
      </c>
      <c r="Q475" s="53" t="n">
        <f aca="false">$B$5+N475</f>
        <v>0.00120857981450251</v>
      </c>
      <c r="R475" s="10" t="n">
        <f aca="false">(LN(O475/$B$4) + ((Q475 - $B$8) + 0.5*P475^2)*$B$7) / (P475 * SQRT($B$7))</f>
        <v>0.0541053227943527</v>
      </c>
      <c r="S475" s="10" t="n">
        <f aca="false">R475 - P475*SQRT($B$7)</f>
        <v>-0.0519084221699626</v>
      </c>
      <c r="T475" s="36" t="n">
        <f aca="false">($B$3*EXP(-$B$8*$B$7)*_xlfn.NORM.DIST(R475, 0, 1, 1) - $B$4*EXP(-Q475*$B$7)*_xlfn.NORM.DIST(S475, 0, 1, 1)) * $B$2</f>
        <v>19850.3203775958</v>
      </c>
      <c r="U475" s="37" t="n">
        <f aca="false">$B$17*O475+$B$18</f>
        <v>-52.4761547619419</v>
      </c>
      <c r="V475" s="37" t="n">
        <f aca="false">T475-$B$13</f>
        <v>261.431777163943</v>
      </c>
      <c r="W475" s="37" t="n">
        <f aca="false">U475-$B$19</f>
        <v>-52.4761547619419</v>
      </c>
      <c r="X475" s="38" t="n">
        <f aca="false">V475+W475</f>
        <v>208.955622402002</v>
      </c>
    </row>
    <row r="476" customFormat="false" ht="13.8" hidden="false" customHeight="false" outlineLevel="0" collapsed="false">
      <c r="I476" s="51" t="n">
        <f aca="false" t="array" ref="I476:K476">TRANSPOSE(MMULT($E$20:$G$22, TRANSPOSE(Random!L475:N475)))</f>
        <v>-1.75012200321992</v>
      </c>
      <c r="J476" s="51" t="n">
        <v>0.848833377786834</v>
      </c>
      <c r="K476" s="51" t="n">
        <v>-0.84201864581512</v>
      </c>
      <c r="L476" s="19" t="n">
        <f aca="false">E$8 + E$9 * _xlfn.T.INV(_xlfn.NORM.DIST(I476, 0, 1, 1),  E$10)</f>
        <v>-0.0270527303228078</v>
      </c>
      <c r="M476" s="19" t="n">
        <f aca="false">F$8 + F$9 * _xlfn.T.INV(_xlfn.NORM.DIST(J476, 0, 1, 1),  F$10)</f>
        <v>0.0139360957568771</v>
      </c>
      <c r="N476" s="19" t="n">
        <f aca="false">G$8 + G$9 * _xlfn.T.INV(_xlfn.NORM.DIST(K476, 0, 1, 1),  G$10)</f>
        <v>-0.000213445932210889</v>
      </c>
      <c r="O476" s="52" t="n">
        <f aca="false">$B$3 * (1 + L476)</f>
        <v>4573.72782002551</v>
      </c>
      <c r="P476" s="53" t="n">
        <f aca="false">$B$6+M476</f>
        <v>0.222936095756877</v>
      </c>
      <c r="Q476" s="53" t="n">
        <f aca="false">$B$5+N476</f>
        <v>0.00138655406778911</v>
      </c>
      <c r="R476" s="10" t="n">
        <f aca="false">(LN(O476/$B$4) + ((Q476 - $B$8) + 0.5*P476^2)*$B$7) / (P476 * SQRT($B$7))</f>
        <v>-0.190782837343717</v>
      </c>
      <c r="S476" s="10" t="n">
        <f aca="false">R476 - P476*SQRT($B$7)</f>
        <v>-0.302250885222156</v>
      </c>
      <c r="T476" s="36" t="n">
        <f aca="false">($B$3*EXP(-$B$8*$B$7)*_xlfn.NORM.DIST(R476, 0, 1, 1) - $B$4*EXP(-Q476*$B$7)*_xlfn.NORM.DIST(S476, 0, 1, 1)) * $B$2</f>
        <v>20259.5232983569</v>
      </c>
      <c r="U476" s="37" t="n">
        <f aca="false">$B$17*O476+$B$18</f>
        <v>6623.57545903986</v>
      </c>
      <c r="V476" s="37" t="n">
        <f aca="false">T476-$B$13</f>
        <v>670.634697925038</v>
      </c>
      <c r="W476" s="37" t="n">
        <f aca="false">U476-$B$19</f>
        <v>6623.57545903986</v>
      </c>
      <c r="X476" s="38" t="n">
        <f aca="false">V476+W476</f>
        <v>7294.2101569649</v>
      </c>
    </row>
    <row r="477" customFormat="false" ht="13.8" hidden="false" customHeight="false" outlineLevel="0" collapsed="false">
      <c r="I477" s="51" t="n">
        <f aca="false" t="array" ref="I477:K477">TRANSPOSE(MMULT($E$20:$G$22, TRANSPOSE(Random!L476:N476)))</f>
        <v>-0.32431114167876</v>
      </c>
      <c r="J477" s="51" t="n">
        <v>1.04539807156781</v>
      </c>
      <c r="K477" s="51" t="n">
        <v>-0.923364993937012</v>
      </c>
      <c r="L477" s="19" t="n">
        <f aca="false">E$8 + E$9 * _xlfn.T.INV(_xlfn.NORM.DIST(I477, 0, 1, 1),  E$10)</f>
        <v>-0.00320281734166661</v>
      </c>
      <c r="M477" s="19" t="n">
        <f aca="false">F$8 + F$9 * _xlfn.T.INV(_xlfn.NORM.DIST(J477, 0, 1, 1),  F$10)</f>
        <v>0.0175997896020091</v>
      </c>
      <c r="N477" s="19" t="n">
        <f aca="false">G$8 + G$9 * _xlfn.T.INV(_xlfn.NORM.DIST(K477, 0, 1, 1),  G$10)</f>
        <v>-0.00023272296374838</v>
      </c>
      <c r="O477" s="52" t="n">
        <f aca="false">$B$3 * (1 + L477)</f>
        <v>4685.84387595856</v>
      </c>
      <c r="P477" s="53" t="n">
        <f aca="false">$B$6+M477</f>
        <v>0.226599789602009</v>
      </c>
      <c r="Q477" s="53" t="n">
        <f aca="false">$B$5+N477</f>
        <v>0.00136727703625162</v>
      </c>
      <c r="R477" s="10" t="n">
        <f aca="false">(LN(O477/$B$4) + ((Q477 - $B$8) + 0.5*P477^2)*$B$7) / (P477 * SQRT($B$7))</f>
        <v>0.0278225765920968</v>
      </c>
      <c r="S477" s="10" t="n">
        <f aca="false">R477 - P477*SQRT($B$7)</f>
        <v>-0.0854773182089077</v>
      </c>
      <c r="T477" s="36" t="n">
        <f aca="false">($B$3*EXP(-$B$8*$B$7)*_xlfn.NORM.DIST(R477, 0, 1, 1) - $B$4*EXP(-Q477*$B$7)*_xlfn.NORM.DIST(S477, 0, 1, 1)) * $B$2</f>
        <v>21215.2074194929</v>
      </c>
      <c r="U477" s="37" t="n">
        <f aca="false">$B$17*O477+$B$18</f>
        <v>784.176018128754</v>
      </c>
      <c r="V477" s="37" t="n">
        <f aca="false">T477-$B$13</f>
        <v>1626.318819061</v>
      </c>
      <c r="W477" s="37" t="n">
        <f aca="false">U477-$B$19</f>
        <v>784.176018128754</v>
      </c>
      <c r="X477" s="38" t="n">
        <f aca="false">V477+W477</f>
        <v>2410.49483718975</v>
      </c>
    </row>
    <row r="478" customFormat="false" ht="13.8" hidden="false" customHeight="false" outlineLevel="0" collapsed="false">
      <c r="I478" s="51" t="n">
        <f aca="false" t="array" ref="I478:K478">TRANSPOSE(MMULT($E$20:$G$22, TRANSPOSE(Random!L477:N477)))</f>
        <v>0.785000006522485</v>
      </c>
      <c r="J478" s="51" t="n">
        <v>-0.59699810847424</v>
      </c>
      <c r="K478" s="51" t="n">
        <v>0.417079083779392</v>
      </c>
      <c r="L478" s="19" t="n">
        <f aca="false">E$8 + E$9 * _xlfn.T.INV(_xlfn.NORM.DIST(I478, 0, 1, 1),  E$10)</f>
        <v>0.0114550194157728</v>
      </c>
      <c r="M478" s="19" t="n">
        <f aca="false">F$8 + F$9 * _xlfn.T.INV(_xlfn.NORM.DIST(J478, 0, 1, 1),  F$10)</f>
        <v>-0.009373808344625</v>
      </c>
      <c r="N478" s="19" t="n">
        <f aca="false">G$8 + G$9 * _xlfn.T.INV(_xlfn.NORM.DIST(K478, 0, 1, 1),  G$10)</f>
        <v>5.04181656402938E-005</v>
      </c>
      <c r="O478" s="52" t="n">
        <f aca="false">$B$3 * (1 + L478)</f>
        <v>4754.74890077161</v>
      </c>
      <c r="P478" s="53" t="n">
        <f aca="false">$B$6+M478</f>
        <v>0.199626191655375</v>
      </c>
      <c r="Q478" s="53" t="n">
        <f aca="false">$B$5+N478</f>
        <v>0.00165041816564029</v>
      </c>
      <c r="R478" s="10" t="n">
        <f aca="false">(LN(O478/$B$4) + ((Q478 - $B$8) + 0.5*P478^2)*$B$7) / (P478 * SQRT($B$7))</f>
        <v>0.164145184589491</v>
      </c>
      <c r="S478" s="10" t="n">
        <f aca="false">R478 - P478*SQRT($B$7)</f>
        <v>0.064332088761803</v>
      </c>
      <c r="T478" s="36" t="n">
        <f aca="false">($B$3*EXP(-$B$8*$B$7)*_xlfn.NORM.DIST(R478, 0, 1, 1) - $B$4*EXP(-Q478*$B$7)*_xlfn.NORM.DIST(S478, 0, 1, 1)) * $B$2</f>
        <v>18592.5771163455</v>
      </c>
      <c r="U478" s="37" t="n">
        <f aca="false">$B$17*O478+$B$18</f>
        <v>-2804.64058820601</v>
      </c>
      <c r="V478" s="37" t="n">
        <f aca="false">T478-$B$13</f>
        <v>-996.311484086436</v>
      </c>
      <c r="W478" s="37" t="n">
        <f aca="false">U478-$B$19</f>
        <v>-2804.64058820601</v>
      </c>
      <c r="X478" s="38" t="n">
        <f aca="false">V478+W478</f>
        <v>-3800.95207229244</v>
      </c>
    </row>
    <row r="479" customFormat="false" ht="13.8" hidden="false" customHeight="false" outlineLevel="0" collapsed="false">
      <c r="I479" s="51" t="n">
        <f aca="false" t="array" ref="I479:K479">TRANSPOSE(MMULT($E$20:$G$22, TRANSPOSE(Random!L478:N478)))</f>
        <v>0.100039981108566</v>
      </c>
      <c r="J479" s="51" t="n">
        <v>0.423328543908887</v>
      </c>
      <c r="K479" s="51" t="n">
        <v>1.09722428079928</v>
      </c>
      <c r="L479" s="19" t="n">
        <f aca="false">E$8 + E$9 * _xlfn.T.INV(_xlfn.NORM.DIST(I479, 0, 1, 1),  E$10)</f>
        <v>0.00225465117076538</v>
      </c>
      <c r="M479" s="19" t="n">
        <f aca="false">F$8 + F$9 * _xlfn.T.INV(_xlfn.NORM.DIST(J479, 0, 1, 1),  F$10)</f>
        <v>0.00674534514451473</v>
      </c>
      <c r="N479" s="19" t="n">
        <f aca="false">G$8 + G$9 * _xlfn.T.INV(_xlfn.NORM.DIST(K479, 0, 1, 1),  G$10)</f>
        <v>0.000206420987989169</v>
      </c>
      <c r="O479" s="52" t="n">
        <f aca="false">$B$3 * (1 + L479)</f>
        <v>4711.49888968865</v>
      </c>
      <c r="P479" s="53" t="n">
        <f aca="false">$B$6+M479</f>
        <v>0.215745345144515</v>
      </c>
      <c r="Q479" s="53" t="n">
        <f aca="false">$B$5+N479</f>
        <v>0.00180642098798917</v>
      </c>
      <c r="R479" s="10" t="n">
        <f aca="false">(LN(O479/$B$4) + ((Q479 - $B$8) + 0.5*P479^2)*$B$7) / (P479 * SQRT($B$7))</f>
        <v>0.0752922408994114</v>
      </c>
      <c r="S479" s="10" t="n">
        <f aca="false">R479 - P479*SQRT($B$7)</f>
        <v>-0.0325804316728459</v>
      </c>
      <c r="T479" s="36" t="n">
        <f aca="false">($B$3*EXP(-$B$8*$B$7)*_xlfn.NORM.DIST(R479, 0, 1, 1) - $B$4*EXP(-Q479*$B$7)*_xlfn.NORM.DIST(S479, 0, 1, 1)) * $B$2</f>
        <v>20227.7125175899</v>
      </c>
      <c r="U479" s="37" t="n">
        <f aca="false">$B$17*O479+$B$18</f>
        <v>-552.027539740986</v>
      </c>
      <c r="V479" s="37" t="n">
        <f aca="false">T479-$B$13</f>
        <v>638.82391715797</v>
      </c>
      <c r="W479" s="37" t="n">
        <f aca="false">U479-$B$19</f>
        <v>-552.027539740986</v>
      </c>
      <c r="X479" s="38" t="n">
        <f aca="false">V479+W479</f>
        <v>86.7963774169839</v>
      </c>
    </row>
    <row r="480" customFormat="false" ht="13.8" hidden="false" customHeight="false" outlineLevel="0" collapsed="false">
      <c r="I480" s="51" t="n">
        <f aca="false" t="array" ref="I480:K480">TRANSPOSE(MMULT($E$20:$G$22, TRANSPOSE(Random!L479:N479)))</f>
        <v>-0.739504683045451</v>
      </c>
      <c r="J480" s="51" t="n">
        <v>0.888912557324937</v>
      </c>
      <c r="K480" s="51" t="n">
        <v>1.73016722731527</v>
      </c>
      <c r="L480" s="19" t="n">
        <f aca="false">E$8 + E$9 * _xlfn.T.INV(_xlfn.NORM.DIST(I480, 0, 1, 1),  E$10)</f>
        <v>-0.00885017964353058</v>
      </c>
      <c r="M480" s="19" t="n">
        <f aca="false">F$8 + F$9 * _xlfn.T.INV(_xlfn.NORM.DIST(J480, 0, 1, 1),  F$10)</f>
        <v>0.0146612079270824</v>
      </c>
      <c r="N480" s="19" t="n">
        <f aca="false">G$8 + G$9 * _xlfn.T.INV(_xlfn.NORM.DIST(K480, 0, 1, 1),  G$10)</f>
        <v>0.000400268056095667</v>
      </c>
      <c r="O480" s="52" t="n">
        <f aca="false">$B$3 * (1 + L480)</f>
        <v>4659.29619051373</v>
      </c>
      <c r="P480" s="53" t="n">
        <f aca="false">$B$6+M480</f>
        <v>0.223661207927082</v>
      </c>
      <c r="Q480" s="53" t="n">
        <f aca="false">$B$5+N480</f>
        <v>0.00200026805609567</v>
      </c>
      <c r="R480" s="10" t="n">
        <f aca="false">(LN(O480/$B$4) + ((Q480 - $B$8) + 0.5*P480^2)*$B$7) / (P480 * SQRT($B$7))</f>
        <v>-0.0226813233422492</v>
      </c>
      <c r="S480" s="10" t="n">
        <f aca="false">R480 - P480*SQRT($B$7)</f>
        <v>-0.13451192730579</v>
      </c>
      <c r="T480" s="36" t="n">
        <f aca="false">($B$3*EXP(-$B$8*$B$7)*_xlfn.NORM.DIST(R480, 0, 1, 1) - $B$4*EXP(-Q480*$B$7)*_xlfn.NORM.DIST(S480, 0, 1, 1)) * $B$2</f>
        <v>20918.0762886627</v>
      </c>
      <c r="U480" s="37" t="n">
        <f aca="false">$B$17*O480+$B$18</f>
        <v>2166.87306587913</v>
      </c>
      <c r="V480" s="37" t="n">
        <f aca="false">T480-$B$13</f>
        <v>1329.18768823078</v>
      </c>
      <c r="W480" s="37" t="n">
        <f aca="false">U480-$B$19</f>
        <v>2166.87306587913</v>
      </c>
      <c r="X480" s="38" t="n">
        <f aca="false">V480+W480</f>
        <v>3496.06075410992</v>
      </c>
    </row>
    <row r="481" customFormat="false" ht="13.8" hidden="false" customHeight="false" outlineLevel="0" collapsed="false">
      <c r="I481" s="51" t="n">
        <f aca="false" t="array" ref="I481:K481">TRANSPOSE(MMULT($E$20:$G$22, TRANSPOSE(Random!L480:N480)))</f>
        <v>-0.767638509447558</v>
      </c>
      <c r="J481" s="51" t="n">
        <v>1.19843183655208</v>
      </c>
      <c r="K481" s="51" t="n">
        <v>-2.7241907101184</v>
      </c>
      <c r="L481" s="19" t="n">
        <f aca="false">E$8 + E$9 * _xlfn.T.INV(_xlfn.NORM.DIST(I481, 0, 1, 1),  E$10)</f>
        <v>-0.00925459824816296</v>
      </c>
      <c r="M481" s="19" t="n">
        <f aca="false">F$8 + F$9 * _xlfn.T.INV(_xlfn.NORM.DIST(J481, 0, 1, 1),  F$10)</f>
        <v>0.0206679711793123</v>
      </c>
      <c r="N481" s="19" t="n">
        <f aca="false">G$8 + G$9 * _xlfn.T.INV(_xlfn.NORM.DIST(K481, 0, 1, 1),  G$10)</f>
        <v>-0.00102452802119948</v>
      </c>
      <c r="O481" s="52" t="n">
        <f aca="false">$B$3 * (1 + L481)</f>
        <v>4657.39505909521</v>
      </c>
      <c r="P481" s="53" t="n">
        <f aca="false">$B$6+M481</f>
        <v>0.229667971179312</v>
      </c>
      <c r="Q481" s="53" t="n">
        <f aca="false">$B$5+N481</f>
        <v>0.000575471978800521</v>
      </c>
      <c r="R481" s="10" t="n">
        <f aca="false">(LN(O481/$B$4) + ((Q481 - $B$8) + 0.5*P481^2)*$B$7) / (P481 * SQRT($B$7))</f>
        <v>-0.0257798069824746</v>
      </c>
      <c r="S481" s="10" t="n">
        <f aca="false">R481 - P481*SQRT($B$7)</f>
        <v>-0.140613792572131</v>
      </c>
      <c r="T481" s="36" t="n">
        <f aca="false">($B$3*EXP(-$B$8*$B$7)*_xlfn.NORM.DIST(R481, 0, 1, 1) - $B$4*EXP(-Q481*$B$7)*_xlfn.NORM.DIST(S481, 0, 1, 1)) * $B$2</f>
        <v>21396.2397545601</v>
      </c>
      <c r="U481" s="37" t="n">
        <f aca="false">$B$17*O481+$B$18</f>
        <v>2265.890692302</v>
      </c>
      <c r="V481" s="37" t="n">
        <f aca="false">T481-$B$13</f>
        <v>1807.35115412822</v>
      </c>
      <c r="W481" s="37" t="n">
        <f aca="false">U481-$B$19</f>
        <v>2265.890692302</v>
      </c>
      <c r="X481" s="38" t="n">
        <f aca="false">V481+W481</f>
        <v>4073.24184643022</v>
      </c>
    </row>
    <row r="482" customFormat="false" ht="13.8" hidden="false" customHeight="false" outlineLevel="0" collapsed="false">
      <c r="I482" s="51" t="n">
        <f aca="false" t="array" ref="I482:K482">TRANSPOSE(MMULT($E$20:$G$22, TRANSPOSE(Random!L481:N481)))</f>
        <v>0.0733966171088443</v>
      </c>
      <c r="J482" s="51" t="n">
        <v>0.185810252198688</v>
      </c>
      <c r="K482" s="51" t="n">
        <v>1.56214745699265</v>
      </c>
      <c r="L482" s="19" t="n">
        <f aca="false">E$8 + E$9 * _xlfn.T.INV(_xlfn.NORM.DIST(I482, 0, 1, 1),  E$10)</f>
        <v>0.00191342159451447</v>
      </c>
      <c r="M482" s="19" t="n">
        <f aca="false">F$8 + F$9 * _xlfn.T.INV(_xlfn.NORM.DIST(J482, 0, 1, 1),  F$10)</f>
        <v>0.00299105999886586</v>
      </c>
      <c r="N482" s="19" t="n">
        <f aca="false">G$8 + G$9 * _xlfn.T.INV(_xlfn.NORM.DIST(K482, 0, 1, 1),  G$10)</f>
        <v>0.000341683059945359</v>
      </c>
      <c r="O482" s="52" t="n">
        <f aca="false">$B$3 * (1 + L482)</f>
        <v>4709.89480357365</v>
      </c>
      <c r="P482" s="53" t="n">
        <f aca="false">$B$6+M482</f>
        <v>0.211991059998866</v>
      </c>
      <c r="Q482" s="53" t="n">
        <f aca="false">$B$5+N482</f>
        <v>0.00194168305994536</v>
      </c>
      <c r="R482" s="10" t="n">
        <f aca="false">(LN(O482/$B$4) + ((Q482 - $B$8) + 0.5*P482^2)*$B$7) / (P482 * SQRT($B$7))</f>
        <v>0.0718383151643781</v>
      </c>
      <c r="S482" s="10" t="n">
        <f aca="false">R482 - P482*SQRT($B$7)</f>
        <v>-0.0341572148350548</v>
      </c>
      <c r="T482" s="36" t="n">
        <f aca="false">($B$3*EXP(-$B$8*$B$7)*_xlfn.NORM.DIST(R482, 0, 1, 1) - $B$4*EXP(-Q482*$B$7)*_xlfn.NORM.DIST(S482, 0, 1, 1)) * $B$2</f>
        <v>19884.97739268</v>
      </c>
      <c r="U482" s="37" t="n">
        <f aca="false">$B$17*O482+$B$18</f>
        <v>-468.481079912977</v>
      </c>
      <c r="V482" s="37" t="n">
        <f aca="false">T482-$B$13</f>
        <v>296.088792248156</v>
      </c>
      <c r="W482" s="37" t="n">
        <f aca="false">U482-$B$19</f>
        <v>-468.481079912977</v>
      </c>
      <c r="X482" s="38" t="n">
        <f aca="false">V482+W482</f>
        <v>-172.392287664821</v>
      </c>
    </row>
    <row r="483" customFormat="false" ht="13.8" hidden="false" customHeight="false" outlineLevel="0" collapsed="false">
      <c r="I483" s="51" t="n">
        <f aca="false" t="array" ref="I483:K483">TRANSPOSE(MMULT($E$20:$G$22, TRANSPOSE(Random!L482:N482)))</f>
        <v>-1.31973463050121</v>
      </c>
      <c r="J483" s="51" t="n">
        <v>1.04011491919471</v>
      </c>
      <c r="K483" s="51" t="n">
        <v>-0.723327974173591</v>
      </c>
      <c r="L483" s="19" t="n">
        <f aca="false">E$8 + E$9 * _xlfn.T.INV(_xlfn.NORM.DIST(I483, 0, 1, 1),  E$10)</f>
        <v>-0.0181432502352915</v>
      </c>
      <c r="M483" s="19" t="n">
        <f aca="false">F$8 + F$9 * _xlfn.T.INV(_xlfn.NORM.DIST(J483, 0, 1, 1),  F$10)</f>
        <v>0.0174975310973555</v>
      </c>
      <c r="N483" s="19" t="n">
        <f aca="false">G$8 + G$9 * _xlfn.T.INV(_xlfn.NORM.DIST(K483, 0, 1, 1),  G$10)</f>
        <v>-0.000186255793123943</v>
      </c>
      <c r="O483" s="52" t="n">
        <f aca="false">$B$3 * (1 + L483)</f>
        <v>4615.61039496892</v>
      </c>
      <c r="P483" s="53" t="n">
        <f aca="false">$B$6+M483</f>
        <v>0.226497531097355</v>
      </c>
      <c r="Q483" s="53" t="n">
        <f aca="false">$B$5+N483</f>
        <v>0.00141374420687606</v>
      </c>
      <c r="R483" s="10" t="n">
        <f aca="false">(LN(O483/$B$4) + ((Q483 - $B$8) + 0.5*P483^2)*$B$7) / (P483 * SQRT($B$7))</f>
        <v>-0.105464988631241</v>
      </c>
      <c r="S483" s="10" t="n">
        <f aca="false">R483 - P483*SQRT($B$7)</f>
        <v>-0.218713754179919</v>
      </c>
      <c r="T483" s="36" t="n">
        <f aca="false">($B$3*EXP(-$B$8*$B$7)*_xlfn.NORM.DIST(R483, 0, 1, 1) - $B$4*EXP(-Q483*$B$7)*_xlfn.NORM.DIST(S483, 0, 1, 1)) * $B$2</f>
        <v>20941.4077464117</v>
      </c>
      <c r="U483" s="37" t="n">
        <f aca="false">$B$17*O483+$B$18</f>
        <v>4442.18330540854</v>
      </c>
      <c r="V483" s="37" t="n">
        <f aca="false">T483-$B$13</f>
        <v>1352.51914597984</v>
      </c>
      <c r="W483" s="37" t="n">
        <f aca="false">U483-$B$19</f>
        <v>4442.18330540854</v>
      </c>
      <c r="X483" s="38" t="n">
        <f aca="false">V483+W483</f>
        <v>5794.70245138838</v>
      </c>
    </row>
    <row r="484" customFormat="false" ht="13.8" hidden="false" customHeight="false" outlineLevel="0" collapsed="false">
      <c r="I484" s="51" t="n">
        <f aca="false" t="array" ref="I484:K484">TRANSPOSE(MMULT($E$20:$G$22, TRANSPOSE(Random!L483:N483)))</f>
        <v>-1.11057055347334</v>
      </c>
      <c r="J484" s="51" t="n">
        <v>0.417242849422274</v>
      </c>
      <c r="K484" s="51" t="n">
        <v>1.2784746100782</v>
      </c>
      <c r="L484" s="19" t="n">
        <f aca="false">E$8 + E$9 * _xlfn.T.INV(_xlfn.NORM.DIST(I484, 0, 1, 1),  E$10)</f>
        <v>-0.0145242375497933</v>
      </c>
      <c r="M484" s="19" t="n">
        <f aca="false">F$8 + F$9 * _xlfn.T.INV(_xlfn.NORM.DIST(J484, 0, 1, 1),  F$10)</f>
        <v>0.0066475686279225</v>
      </c>
      <c r="N484" s="19" t="n">
        <f aca="false">G$8 + G$9 * _xlfn.T.INV(_xlfn.NORM.DIST(K484, 0, 1, 1),  G$10)</f>
        <v>0.000255266969280261</v>
      </c>
      <c r="O484" s="52" t="n">
        <f aca="false">$B$3 * (1 + L484)</f>
        <v>4632.62301170218</v>
      </c>
      <c r="P484" s="53" t="n">
        <f aca="false">$B$6+M484</f>
        <v>0.215647568627922</v>
      </c>
      <c r="Q484" s="53" t="n">
        <f aca="false">$B$5+N484</f>
        <v>0.00185526696928026</v>
      </c>
      <c r="R484" s="10" t="n">
        <f aca="false">(LN(O484/$B$4) + ((Q484 - $B$8) + 0.5*P484^2)*$B$7) / (P484 * SQRT($B$7))</f>
        <v>-0.08118752220095</v>
      </c>
      <c r="S484" s="10" t="n">
        <f aca="false">R484 - P484*SQRT($B$7)</f>
        <v>-0.189011306514911</v>
      </c>
      <c r="T484" s="36" t="n">
        <f aca="false">($B$3*EXP(-$B$8*$B$7)*_xlfn.NORM.DIST(R484, 0, 1, 1) - $B$4*EXP(-Q484*$B$7)*_xlfn.NORM.DIST(S484, 0, 1, 1)) * $B$2</f>
        <v>20040.6689253094</v>
      </c>
      <c r="U484" s="37" t="n">
        <f aca="false">$B$17*O484+$B$18</f>
        <v>3556.10625057569</v>
      </c>
      <c r="V484" s="37" t="n">
        <f aca="false">T484-$B$13</f>
        <v>451.780324877516</v>
      </c>
      <c r="W484" s="37" t="n">
        <f aca="false">U484-$B$19</f>
        <v>3556.10625057569</v>
      </c>
      <c r="X484" s="38" t="n">
        <f aca="false">V484+W484</f>
        <v>4007.8865754532</v>
      </c>
    </row>
    <row r="485" customFormat="false" ht="13.8" hidden="false" customHeight="false" outlineLevel="0" collapsed="false">
      <c r="I485" s="51" t="n">
        <f aca="false" t="array" ref="I485:K485">TRANSPOSE(MMULT($E$20:$G$22, TRANSPOSE(Random!L484:N484)))</f>
        <v>-0.916764283206553</v>
      </c>
      <c r="J485" s="51" t="n">
        <v>-0.176610587389042</v>
      </c>
      <c r="K485" s="51" t="n">
        <v>-0.489154085084761</v>
      </c>
      <c r="L485" s="19" t="n">
        <f aca="false">E$8 + E$9 * _xlfn.T.INV(_xlfn.NORM.DIST(I485, 0, 1, 1),  E$10)</f>
        <v>-0.0114621641596719</v>
      </c>
      <c r="M485" s="19" t="n">
        <f aca="false">F$8 + F$9 * _xlfn.T.INV(_xlfn.NORM.DIST(J485, 0, 1, 1),  F$10)</f>
        <v>-0.0026355848375131</v>
      </c>
      <c r="N485" s="19" t="n">
        <f aca="false">G$8 + G$9 * _xlfn.T.INV(_xlfn.NORM.DIST(K485, 0, 1, 1),  G$10)</f>
        <v>-0.000135200789038603</v>
      </c>
      <c r="O485" s="52" t="n">
        <f aca="false">$B$3 * (1 + L485)</f>
        <v>4647.0175125018</v>
      </c>
      <c r="P485" s="53" t="n">
        <f aca="false">$B$6+M485</f>
        <v>0.206364415162487</v>
      </c>
      <c r="Q485" s="53" t="n">
        <f aca="false">$B$5+N485</f>
        <v>0.0014647992109614</v>
      </c>
      <c r="R485" s="10" t="n">
        <f aca="false">(LN(O485/$B$4) + ((Q485 - $B$8) + 0.5*P485^2)*$B$7) / (P485 * SQRT($B$7))</f>
        <v>-0.060464662002473</v>
      </c>
      <c r="S485" s="10" t="n">
        <f aca="false">R485 - P485*SQRT($B$7)</f>
        <v>-0.163646869583716</v>
      </c>
      <c r="T485" s="36" t="n">
        <f aca="false">($B$3*EXP(-$B$8*$B$7)*_xlfn.NORM.DIST(R485, 0, 1, 1) - $B$4*EXP(-Q485*$B$7)*_xlfn.NORM.DIST(S485, 0, 1, 1)) * $B$2</f>
        <v>19214.22538683</v>
      </c>
      <c r="U485" s="37" t="n">
        <f aca="false">$B$17*O485+$B$18</f>
        <v>2806.38990333193</v>
      </c>
      <c r="V485" s="37" t="n">
        <f aca="false">T485-$B$13</f>
        <v>-374.663213601889</v>
      </c>
      <c r="W485" s="37" t="n">
        <f aca="false">U485-$B$19</f>
        <v>2806.38990333193</v>
      </c>
      <c r="X485" s="38" t="n">
        <f aca="false">V485+W485</f>
        <v>2431.72668973004</v>
      </c>
    </row>
    <row r="486" customFormat="false" ht="13.8" hidden="false" customHeight="false" outlineLevel="0" collapsed="false">
      <c r="I486" s="51" t="n">
        <f aca="false" t="array" ref="I486:K486">TRANSPOSE(MMULT($E$20:$G$22, TRANSPOSE(Random!L485:N485)))</f>
        <v>0.954921850120334</v>
      </c>
      <c r="J486" s="51" t="n">
        <v>-1.34181158867456</v>
      </c>
      <c r="K486" s="51" t="n">
        <v>1.67800546800878</v>
      </c>
      <c r="L486" s="19" t="n">
        <f aca="false">E$8 + E$9 * _xlfn.T.INV(_xlfn.NORM.DIST(I486, 0, 1, 1),  E$10)</f>
        <v>0.0139953308807512</v>
      </c>
      <c r="M486" s="19" t="n">
        <f aca="false">F$8 + F$9 * _xlfn.T.INV(_xlfn.NORM.DIST(J486, 0, 1, 1),  F$10)</f>
        <v>-0.0235427574332796</v>
      </c>
      <c r="N486" s="19" t="n">
        <f aca="false">G$8 + G$9 * _xlfn.T.INV(_xlfn.NORM.DIST(K486, 0, 1, 1),  G$10)</f>
        <v>0.000381393461078172</v>
      </c>
      <c r="O486" s="52" t="n">
        <f aca="false">$B$3 * (1 + L486)</f>
        <v>4766.69065093732</v>
      </c>
      <c r="P486" s="53" t="n">
        <f aca="false">$B$6+M486</f>
        <v>0.18545724256672</v>
      </c>
      <c r="Q486" s="53" t="n">
        <f aca="false">$B$5+N486</f>
        <v>0.00198139346107817</v>
      </c>
      <c r="R486" s="10" t="n">
        <f aca="false">(LN(O486/$B$4) + ((Q486 - $B$8) + 0.5*P486^2)*$B$7) / (P486 * SQRT($B$7))</f>
        <v>0.197274015497598</v>
      </c>
      <c r="S486" s="10" t="n">
        <f aca="false">R486 - P486*SQRT($B$7)</f>
        <v>0.104545394214238</v>
      </c>
      <c r="T486" s="36" t="n">
        <f aca="false">($B$3*EXP(-$B$8*$B$7)*_xlfn.NORM.DIST(R486, 0, 1, 1) - $B$4*EXP(-Q486*$B$7)*_xlfn.NORM.DIST(S486, 0, 1, 1)) * $B$2</f>
        <v>17211.573537849</v>
      </c>
      <c r="U486" s="37" t="n">
        <f aca="false">$B$17*O486+$B$18</f>
        <v>-3426.60903564078</v>
      </c>
      <c r="V486" s="37" t="n">
        <f aca="false">T486-$B$13</f>
        <v>-2377.31506258287</v>
      </c>
      <c r="W486" s="37" t="n">
        <f aca="false">U486-$B$19</f>
        <v>-3426.60903564078</v>
      </c>
      <c r="X486" s="38" t="n">
        <f aca="false">V486+W486</f>
        <v>-5803.92409822366</v>
      </c>
    </row>
    <row r="487" customFormat="false" ht="13.8" hidden="false" customHeight="false" outlineLevel="0" collapsed="false">
      <c r="I487" s="51" t="n">
        <f aca="false" t="array" ref="I487:K487">TRANSPOSE(MMULT($E$20:$G$22, TRANSPOSE(Random!L486:N486)))</f>
        <v>0.0106287304426569</v>
      </c>
      <c r="J487" s="51" t="n">
        <v>-0.571935074919078</v>
      </c>
      <c r="K487" s="51" t="n">
        <v>0.218848359524194</v>
      </c>
      <c r="L487" s="19" t="n">
        <f aca="false">E$8 + E$9 * _xlfn.T.INV(_xlfn.NORM.DIST(I487, 0, 1, 1),  E$10)</f>
        <v>0.00111044820004911</v>
      </c>
      <c r="M487" s="19" t="n">
        <f aca="false">F$8 + F$9 * _xlfn.T.INV(_xlfn.NORM.DIST(J487, 0, 1, 1),  F$10)</f>
        <v>-0.00895719446398955</v>
      </c>
      <c r="N487" s="19" t="n">
        <f aca="false">G$8 + G$9 * _xlfn.T.INV(_xlfn.NORM.DIST(K487, 0, 1, 1),  G$10)</f>
        <v>9.52567748159882E-006</v>
      </c>
      <c r="O487" s="52" t="n">
        <f aca="false">$B$3 * (1 + L487)</f>
        <v>4706.12010594361</v>
      </c>
      <c r="P487" s="53" t="n">
        <f aca="false">$B$6+M487</f>
        <v>0.20004280553601</v>
      </c>
      <c r="Q487" s="53" t="n">
        <f aca="false">$B$5+N487</f>
        <v>0.0016095256774816</v>
      </c>
      <c r="R487" s="10" t="n">
        <f aca="false">(LN(O487/$B$4) + ((Q487 - $B$8) + 0.5*P487^2)*$B$7) / (P487 * SQRT($B$7))</f>
        <v>0.0611304567272291</v>
      </c>
      <c r="S487" s="10" t="n">
        <f aca="false">R487 - P487*SQRT($B$7)</f>
        <v>-0.0388909460407761</v>
      </c>
      <c r="T487" s="36" t="n">
        <f aca="false">($B$3*EXP(-$B$8*$B$7)*_xlfn.NORM.DIST(R487, 0, 1, 1) - $B$4*EXP(-Q487*$B$7)*_xlfn.NORM.DIST(S487, 0, 1, 1)) * $B$2</f>
        <v>18749.4594704513</v>
      </c>
      <c r="U487" s="37" t="n">
        <f aca="false">$B$17*O487+$B$18</f>
        <v>-271.881520224182</v>
      </c>
      <c r="V487" s="37" t="n">
        <f aca="false">T487-$B$13</f>
        <v>-839.429129980545</v>
      </c>
      <c r="W487" s="37" t="n">
        <f aca="false">U487-$B$19</f>
        <v>-271.881520224182</v>
      </c>
      <c r="X487" s="38" t="n">
        <f aca="false">V487+W487</f>
        <v>-1111.31065020473</v>
      </c>
    </row>
    <row r="488" customFormat="false" ht="13.8" hidden="false" customHeight="false" outlineLevel="0" collapsed="false">
      <c r="I488" s="51" t="n">
        <f aca="false" t="array" ref="I488:K488">TRANSPOSE(MMULT($E$20:$G$22, TRANSPOSE(Random!L487:N487)))</f>
        <v>0.559682788194068</v>
      </c>
      <c r="J488" s="51" t="n">
        <v>-0.774829850016015</v>
      </c>
      <c r="K488" s="51" t="n">
        <v>-0.291676001488451</v>
      </c>
      <c r="L488" s="19" t="n">
        <f aca="false">E$8 + E$9 * _xlfn.T.INV(_xlfn.NORM.DIST(I488, 0, 1, 1),  E$10)</f>
        <v>0.00828898773330175</v>
      </c>
      <c r="M488" s="19" t="n">
        <f aca="false">F$8 + F$9 * _xlfn.T.INV(_xlfn.NORM.DIST(J488, 0, 1, 1),  F$10)</f>
        <v>-0.0124110686938791</v>
      </c>
      <c r="N488" s="19" t="n">
        <f aca="false">G$8 + G$9 * _xlfn.T.INV(_xlfn.NORM.DIST(K488, 0, 1, 1),  G$10)</f>
        <v>-9.40286688295131E-005</v>
      </c>
      <c r="O488" s="52" t="n">
        <f aca="false">$B$3 * (1 + L488)</f>
        <v>4739.86570243548</v>
      </c>
      <c r="P488" s="53" t="n">
        <f aca="false">$B$6+M488</f>
        <v>0.196588931306121</v>
      </c>
      <c r="Q488" s="53" t="n">
        <f aca="false">$B$5+N488</f>
        <v>0.00150597133117049</v>
      </c>
      <c r="R488" s="10" t="n">
        <f aca="false">(LN(O488/$B$4) + ((Q488 - $B$8) + 0.5*P488^2)*$B$7) / (P488 * SQRT($B$7))</f>
        <v>0.132888626792312</v>
      </c>
      <c r="S488" s="10" t="n">
        <f aca="false">R488 - P488*SQRT($B$7)</f>
        <v>0.034594161139252</v>
      </c>
      <c r="T488" s="36" t="n">
        <f aca="false">($B$3*EXP(-$B$8*$B$7)*_xlfn.NORM.DIST(R488, 0, 1, 1) - $B$4*EXP(-Q488*$B$7)*_xlfn.NORM.DIST(S488, 0, 1, 1)) * $B$2</f>
        <v>18356.4832157448</v>
      </c>
      <c r="U488" s="37" t="n">
        <f aca="false">$B$17*O488+$B$18</f>
        <v>-2029.47115043289</v>
      </c>
      <c r="V488" s="37" t="n">
        <f aca="false">T488-$B$13</f>
        <v>-1232.40538468708</v>
      </c>
      <c r="W488" s="37" t="n">
        <f aca="false">U488-$B$19</f>
        <v>-2029.47115043289</v>
      </c>
      <c r="X488" s="38" t="n">
        <f aca="false">V488+W488</f>
        <v>-3261.87653511997</v>
      </c>
    </row>
    <row r="489" customFormat="false" ht="13.8" hidden="false" customHeight="false" outlineLevel="0" collapsed="false">
      <c r="I489" s="51" t="n">
        <f aca="false" t="array" ref="I489:K489">TRANSPOSE(MMULT($E$20:$G$22, TRANSPOSE(Random!L488:N488)))</f>
        <v>0.847759974597019</v>
      </c>
      <c r="J489" s="51" t="n">
        <v>-0.604313637644951</v>
      </c>
      <c r="K489" s="51" t="n">
        <v>0.523377144209357</v>
      </c>
      <c r="L489" s="19" t="n">
        <f aca="false">E$8 + E$9 * _xlfn.T.INV(_xlfn.NORM.DIST(I489, 0, 1, 1),  E$10)</f>
        <v>0.0123756263912823</v>
      </c>
      <c r="M489" s="19" t="n">
        <f aca="false">F$8 + F$9 * _xlfn.T.INV(_xlfn.NORM.DIST(J489, 0, 1, 1),  F$10)</f>
        <v>-0.00949589143236583</v>
      </c>
      <c r="N489" s="19" t="n">
        <f aca="false">G$8 + G$9 * _xlfn.T.INV(_xlfn.NORM.DIST(K489, 0, 1, 1),  G$10)</f>
        <v>7.28855841698899E-005</v>
      </c>
      <c r="O489" s="52" t="n">
        <f aca="false">$B$3 * (1 + L489)</f>
        <v>4759.07658210278</v>
      </c>
      <c r="P489" s="53" t="n">
        <f aca="false">$B$6+M489</f>
        <v>0.199504108567634</v>
      </c>
      <c r="Q489" s="53" t="n">
        <f aca="false">$B$5+N489</f>
        <v>0.00167288558416989</v>
      </c>
      <c r="R489" s="10" t="n">
        <f aca="false">(LN(O489/$B$4) + ((Q489 - $B$8) + 0.5*P489^2)*$B$7) / (P489 * SQRT($B$7))</f>
        <v>0.17336116041309</v>
      </c>
      <c r="S489" s="10" t="n">
        <f aca="false">R489 - P489*SQRT($B$7)</f>
        <v>0.0736091061292731</v>
      </c>
      <c r="T489" s="36" t="n">
        <f aca="false">($B$3*EXP(-$B$8*$B$7)*_xlfn.NORM.DIST(R489, 0, 1, 1) - $B$4*EXP(-Q489*$B$7)*_xlfn.NORM.DIST(S489, 0, 1, 1)) * $B$2</f>
        <v>18562.2471611501</v>
      </c>
      <c r="U489" s="37" t="n">
        <f aca="false">$B$17*O489+$B$18</f>
        <v>-3030.04148850864</v>
      </c>
      <c r="V489" s="37" t="n">
        <f aca="false">T489-$B$13</f>
        <v>-1026.64143928178</v>
      </c>
      <c r="W489" s="37" t="n">
        <f aca="false">U489-$B$19</f>
        <v>-3030.04148850864</v>
      </c>
      <c r="X489" s="38" t="n">
        <f aca="false">V489+W489</f>
        <v>-4056.68292779041</v>
      </c>
    </row>
    <row r="490" customFormat="false" ht="13.8" hidden="false" customHeight="false" outlineLevel="0" collapsed="false">
      <c r="I490" s="51" t="n">
        <f aca="false" t="array" ref="I490:K490">TRANSPOSE(MMULT($E$20:$G$22, TRANSPOSE(Random!L489:N489)))</f>
        <v>2.24647095773694</v>
      </c>
      <c r="J490" s="51" t="n">
        <v>-1.80684778078153</v>
      </c>
      <c r="K490" s="51" t="n">
        <v>-0.684049795899153</v>
      </c>
      <c r="L490" s="19" t="n">
        <f aca="false">E$8 + E$9 * _xlfn.T.INV(_xlfn.NORM.DIST(I490, 0, 1, 1),  E$10)</f>
        <v>0.0431628934768543</v>
      </c>
      <c r="M490" s="19" t="n">
        <f aca="false">F$8 + F$9 * _xlfn.T.INV(_xlfn.NORM.DIST(J490, 0, 1, 1),  F$10)</f>
        <v>-0.0355014161648859</v>
      </c>
      <c r="N490" s="19" t="n">
        <f aca="false">G$8 + G$9 * _xlfn.T.INV(_xlfn.NORM.DIST(K490, 0, 1, 1),  G$10)</f>
        <v>-0.000177473905194354</v>
      </c>
      <c r="O490" s="52" t="n">
        <f aca="false">$B$3 * (1 + L490)</f>
        <v>4903.80444594534</v>
      </c>
      <c r="P490" s="53" t="n">
        <f aca="false">$B$6+M490</f>
        <v>0.173498583835114</v>
      </c>
      <c r="Q490" s="53" t="n">
        <f aca="false">$B$5+N490</f>
        <v>0.00142252609480565</v>
      </c>
      <c r="R490" s="10" t="n">
        <f aca="false">(LN(O490/$B$4) + ((Q490 - $B$8) + 0.5*P490^2)*$B$7) / (P490 * SQRT($B$7))</f>
        <v>0.529983495955203</v>
      </c>
      <c r="S490" s="10" t="n">
        <f aca="false">R490 - P490*SQRT($B$7)</f>
        <v>0.443234204037646</v>
      </c>
      <c r="T490" s="36" t="n">
        <f aca="false">($B$3*EXP(-$B$8*$B$7)*_xlfn.NORM.DIST(R490, 0, 1, 1) - $B$4*EXP(-Q490*$B$7)*_xlfn.NORM.DIST(S490, 0, 1, 1)) * $B$2</f>
        <v>14434.9139448351</v>
      </c>
      <c r="U490" s="37" t="n">
        <f aca="false">$B$17*O490+$B$18</f>
        <v>-10567.9788532624</v>
      </c>
      <c r="V490" s="37" t="n">
        <f aca="false">T490-$B$13</f>
        <v>-5153.97465559681</v>
      </c>
      <c r="W490" s="37" t="n">
        <f aca="false">U490-$B$19</f>
        <v>-10567.9788532624</v>
      </c>
      <c r="X490" s="38" t="n">
        <f aca="false">V490+W490</f>
        <v>-15721.9535088592</v>
      </c>
    </row>
    <row r="491" customFormat="false" ht="13.8" hidden="false" customHeight="false" outlineLevel="0" collapsed="false">
      <c r="I491" s="51" t="n">
        <f aca="false" t="array" ref="I491:K491">TRANSPOSE(MMULT($E$20:$G$22, TRANSPOSE(Random!L490:N490)))</f>
        <v>0.121880998380849</v>
      </c>
      <c r="J491" s="51" t="n">
        <v>0.428757732067084</v>
      </c>
      <c r="K491" s="51" t="n">
        <v>1.49672774234758</v>
      </c>
      <c r="L491" s="19" t="n">
        <f aca="false">E$8 + E$9 * _xlfn.T.INV(_xlfn.NORM.DIST(I491, 0, 1, 1),  E$10)</f>
        <v>0.00253465255665707</v>
      </c>
      <c r="M491" s="19" t="n">
        <f aca="false">F$8 + F$9 * _xlfn.T.INV(_xlfn.NORM.DIST(J491, 0, 1, 1),  F$10)</f>
        <v>0.00683266164482735</v>
      </c>
      <c r="N491" s="19" t="n">
        <f aca="false">G$8 + G$9 * _xlfn.T.INV(_xlfn.NORM.DIST(K491, 0, 1, 1),  G$10)</f>
        <v>0.00032048978849485</v>
      </c>
      <c r="O491" s="52" t="n">
        <f aca="false">$B$3 * (1 + L491)</f>
        <v>4712.81514820359</v>
      </c>
      <c r="P491" s="53" t="n">
        <f aca="false">$B$6+M491</f>
        <v>0.215832661644827</v>
      </c>
      <c r="Q491" s="53" t="n">
        <f aca="false">$B$5+N491</f>
        <v>0.00192048978849485</v>
      </c>
      <c r="R491" s="10" t="n">
        <f aca="false">(LN(O491/$B$4) + ((Q491 - $B$8) + 0.5*P491^2)*$B$7) / (P491 * SQRT($B$7))</f>
        <v>0.0781581003952527</v>
      </c>
      <c r="S491" s="10" t="n">
        <f aca="false">R491 - P491*SQRT($B$7)</f>
        <v>-0.029758230427161</v>
      </c>
      <c r="T491" s="36" t="n">
        <f aca="false">($B$3*EXP(-$B$8*$B$7)*_xlfn.NORM.DIST(R491, 0, 1, 1) - $B$4*EXP(-Q491*$B$7)*_xlfn.NORM.DIST(S491, 0, 1, 1)) * $B$2</f>
        <v>20241.1481115204</v>
      </c>
      <c r="U491" s="37" t="n">
        <f aca="false">$B$17*O491+$B$18</f>
        <v>-620.58292346602</v>
      </c>
      <c r="V491" s="37" t="n">
        <f aca="false">T491-$B$13</f>
        <v>652.259511088505</v>
      </c>
      <c r="W491" s="37" t="n">
        <f aca="false">U491-$B$19</f>
        <v>-620.58292346602</v>
      </c>
      <c r="X491" s="38" t="n">
        <f aca="false">V491+W491</f>
        <v>31.6765876224854</v>
      </c>
    </row>
    <row r="492" customFormat="false" ht="13.8" hidden="false" customHeight="false" outlineLevel="0" collapsed="false">
      <c r="I492" s="51" t="n">
        <f aca="false" t="array" ref="I492:K492">TRANSPOSE(MMULT($E$20:$G$22, TRANSPOSE(Random!L491:N491)))</f>
        <v>0.597245754181699</v>
      </c>
      <c r="J492" s="51" t="n">
        <v>-1.01067451638266</v>
      </c>
      <c r="K492" s="51" t="n">
        <v>1.17148684781226</v>
      </c>
      <c r="L492" s="19" t="n">
        <f aca="false">E$8 + E$9 * _xlfn.T.INV(_xlfn.NORM.DIST(I492, 0, 1, 1),  E$10)</f>
        <v>0.00880370608361091</v>
      </c>
      <c r="M492" s="19" t="n">
        <f aca="false">F$8 + F$9 * _xlfn.T.INV(_xlfn.NORM.DIST(J492, 0, 1, 1),  F$10)</f>
        <v>-0.0167198131558553</v>
      </c>
      <c r="N492" s="19" t="n">
        <f aca="false">G$8 + G$9 * _xlfn.T.INV(_xlfn.NORM.DIST(K492, 0, 1, 1),  G$10)</f>
        <v>0.00022592649824177</v>
      </c>
      <c r="O492" s="52" t="n">
        <f aca="false">$B$3 * (1 + L492)</f>
        <v>4742.28534192845</v>
      </c>
      <c r="P492" s="53" t="n">
        <f aca="false">$B$6+M492</f>
        <v>0.192280186844145</v>
      </c>
      <c r="Q492" s="53" t="n">
        <f aca="false">$B$5+N492</f>
        <v>0.00182592649824177</v>
      </c>
      <c r="R492" s="10" t="n">
        <f aca="false">(LN(O492/$B$4) + ((Q492 - $B$8) + 0.5*P492^2)*$B$7) / (P492 * SQRT($B$7))</f>
        <v>0.139828445594912</v>
      </c>
      <c r="S492" s="10" t="n">
        <f aca="false">R492 - P492*SQRT($B$7)</f>
        <v>0.0436883521728395</v>
      </c>
      <c r="T492" s="36" t="n">
        <f aca="false">($B$3*EXP(-$B$8*$B$7)*_xlfn.NORM.DIST(R492, 0, 1, 1) - $B$4*EXP(-Q492*$B$7)*_xlfn.NORM.DIST(S492, 0, 1, 1)) * $B$2</f>
        <v>17961.1362975399</v>
      </c>
      <c r="U492" s="37" t="n">
        <f aca="false">$B$17*O492+$B$18</f>
        <v>-2155.4945052937</v>
      </c>
      <c r="V492" s="37" t="n">
        <f aca="false">T492-$B$13</f>
        <v>-1627.75230289199</v>
      </c>
      <c r="W492" s="37" t="n">
        <f aca="false">U492-$B$19</f>
        <v>-2155.4945052937</v>
      </c>
      <c r="X492" s="38" t="n">
        <f aca="false">V492+W492</f>
        <v>-3783.24680818568</v>
      </c>
    </row>
    <row r="493" customFormat="false" ht="13.8" hidden="false" customHeight="false" outlineLevel="0" collapsed="false">
      <c r="I493" s="51" t="n">
        <f aca="false" t="array" ref="I493:K493">TRANSPOSE(MMULT($E$20:$G$22, TRANSPOSE(Random!L492:N492)))</f>
        <v>1.22622280590596</v>
      </c>
      <c r="J493" s="51" t="n">
        <v>-1.09863025527668</v>
      </c>
      <c r="K493" s="51" t="n">
        <v>-0.671759433275765</v>
      </c>
      <c r="L493" s="19" t="n">
        <f aca="false">E$8 + E$9 * _xlfn.T.INV(_xlfn.NORM.DIST(I493, 0, 1, 1),  E$10)</f>
        <v>0.0184284905670923</v>
      </c>
      <c r="M493" s="19" t="n">
        <f aca="false">F$8 + F$9 * _xlfn.T.INV(_xlfn.NORM.DIST(J493, 0, 1, 1),  F$10)</f>
        <v>-0.01843117946102</v>
      </c>
      <c r="N493" s="19" t="n">
        <f aca="false">G$8 + G$9 * _xlfn.T.INV(_xlfn.NORM.DIST(K493, 0, 1, 1),  G$10)</f>
        <v>-0.000174746092409424</v>
      </c>
      <c r="O493" s="52" t="n">
        <f aca="false">$B$3 * (1 + L493)</f>
        <v>4787.53049130684</v>
      </c>
      <c r="P493" s="53" t="n">
        <f aca="false">$B$6+M493</f>
        <v>0.19056882053898</v>
      </c>
      <c r="Q493" s="53" t="n">
        <f aca="false">$B$5+N493</f>
        <v>0.00142525390759058</v>
      </c>
      <c r="R493" s="10" t="n">
        <f aca="false">(LN(O493/$B$4) + ((Q493 - $B$8) + 0.5*P493^2)*$B$7) / (P493 * SQRT($B$7))</f>
        <v>0.238828329992606</v>
      </c>
      <c r="S493" s="10" t="n">
        <f aca="false">R493 - P493*SQRT($B$7)</f>
        <v>0.143543919723116</v>
      </c>
      <c r="T493" s="36" t="n">
        <f aca="false">($B$3*EXP(-$B$8*$B$7)*_xlfn.NORM.DIST(R493, 0, 1, 1) - $B$4*EXP(-Q493*$B$7)*_xlfn.NORM.DIST(S493, 0, 1, 1)) * $B$2</f>
        <v>17528.0699840721</v>
      </c>
      <c r="U493" s="37" t="n">
        <f aca="false">$B$17*O493+$B$18</f>
        <v>-4512.02138973866</v>
      </c>
      <c r="V493" s="37" t="n">
        <f aca="false">T493-$B$13</f>
        <v>-2060.8186163598</v>
      </c>
      <c r="W493" s="37" t="n">
        <f aca="false">U493-$B$19</f>
        <v>-4512.02138973866</v>
      </c>
      <c r="X493" s="38" t="n">
        <f aca="false">V493+W493</f>
        <v>-6572.84000609846</v>
      </c>
    </row>
    <row r="494" customFormat="false" ht="13.8" hidden="false" customHeight="false" outlineLevel="0" collapsed="false">
      <c r="I494" s="51" t="n">
        <f aca="false" t="array" ref="I494:K494">TRANSPOSE(MMULT($E$20:$G$22, TRANSPOSE(Random!L493:N493)))</f>
        <v>-0.670983102912856</v>
      </c>
      <c r="J494" s="51" t="n">
        <v>0.691943158463247</v>
      </c>
      <c r="K494" s="51" t="n">
        <v>-1.50320295362244</v>
      </c>
      <c r="L494" s="19" t="n">
        <f aca="false">E$8 + E$9 * _xlfn.T.INV(_xlfn.NORM.DIST(I494, 0, 1, 1),  E$10)</f>
        <v>-0.00787924741564735</v>
      </c>
      <c r="M494" s="19" t="n">
        <f aca="false">F$8 + F$9 * _xlfn.T.INV(_xlfn.NORM.DIST(J494, 0, 1, 1),  F$10)</f>
        <v>0.0111884260379541</v>
      </c>
      <c r="N494" s="19" t="n">
        <f aca="false">G$8 + G$9 * _xlfn.T.INV(_xlfn.NORM.DIST(K494, 0, 1, 1),  G$10)</f>
        <v>-0.000392150600930439</v>
      </c>
      <c r="O494" s="52" t="n">
        <f aca="false">$B$3 * (1 + L494)</f>
        <v>4663.86044582378</v>
      </c>
      <c r="P494" s="53" t="n">
        <f aca="false">$B$6+M494</f>
        <v>0.220188426037954</v>
      </c>
      <c r="Q494" s="53" t="n">
        <f aca="false">$B$5+N494</f>
        <v>0.00120784939906956</v>
      </c>
      <c r="R494" s="10" t="n">
        <f aca="false">(LN(O494/$B$4) + ((Q494 - $B$8) + 0.5*P494^2)*$B$7) / (P494 * SQRT($B$7))</f>
        <v>-0.0176950489628992</v>
      </c>
      <c r="S494" s="10" t="n">
        <f aca="false">R494 - P494*SQRT($B$7)</f>
        <v>-0.127789261981876</v>
      </c>
      <c r="T494" s="36" t="n">
        <f aca="false">($B$3*EXP(-$B$8*$B$7)*_xlfn.NORM.DIST(R494, 0, 1, 1) - $B$4*EXP(-Q494*$B$7)*_xlfn.NORM.DIST(S494, 0, 1, 1)) * $B$2</f>
        <v>20561.3391899497</v>
      </c>
      <c r="U494" s="37" t="n">
        <f aca="false">$B$17*O494+$B$18</f>
        <v>1929.15055875099</v>
      </c>
      <c r="V494" s="37" t="n">
        <f aca="false">T494-$B$13</f>
        <v>972.450589517801</v>
      </c>
      <c r="W494" s="37" t="n">
        <f aca="false">U494-$B$19</f>
        <v>1929.15055875099</v>
      </c>
      <c r="X494" s="38" t="n">
        <f aca="false">V494+W494</f>
        <v>2901.60114826879</v>
      </c>
    </row>
    <row r="495" customFormat="false" ht="13.8" hidden="false" customHeight="false" outlineLevel="0" collapsed="false">
      <c r="I495" s="51" t="n">
        <f aca="false" t="array" ref="I495:K495">TRANSPOSE(MMULT($E$20:$G$22, TRANSPOSE(Random!L494:N494)))</f>
        <v>-1.50010505064215</v>
      </c>
      <c r="J495" s="51" t="n">
        <v>0.664287807732046</v>
      </c>
      <c r="K495" s="51" t="n">
        <v>0.480981607503734</v>
      </c>
      <c r="L495" s="19" t="n">
        <f aca="false">E$8 + E$9 * _xlfn.T.INV(_xlfn.NORM.DIST(I495, 0, 1, 1),  E$10)</f>
        <v>-0.021598792357392</v>
      </c>
      <c r="M495" s="19" t="n">
        <f aca="false">F$8 + F$9 * _xlfn.T.INV(_xlfn.NORM.DIST(J495, 0, 1, 1),  F$10)</f>
        <v>0.0107174108071592</v>
      </c>
      <c r="N495" s="19" t="n">
        <f aca="false">G$8 + G$9 * _xlfn.T.INV(_xlfn.NORM.DIST(K495, 0, 1, 1),  G$10)</f>
        <v>6.38687364701404E-005</v>
      </c>
      <c r="O495" s="52" t="n">
        <f aca="false">$B$3 * (1 + L495)</f>
        <v>4599.36623700714</v>
      </c>
      <c r="P495" s="53" t="n">
        <f aca="false">$B$6+M495</f>
        <v>0.219717410807159</v>
      </c>
      <c r="Q495" s="53" t="n">
        <f aca="false">$B$5+N495</f>
        <v>0.00166386873647014</v>
      </c>
      <c r="R495" s="10" t="n">
        <f aca="false">(LN(O495/$B$4) + ((Q495 - $B$8) + 0.5*P495^2)*$B$7) / (P495 * SQRT($B$7))</f>
        <v>-0.143684794826139</v>
      </c>
      <c r="S495" s="10" t="n">
        <f aca="false">R495 - P495*SQRT($B$7)</f>
        <v>-0.253543500229718</v>
      </c>
      <c r="T495" s="36" t="n">
        <f aca="false">($B$3*EXP(-$B$8*$B$7)*_xlfn.NORM.DIST(R495, 0, 1, 1) - $B$4*EXP(-Q495*$B$7)*_xlfn.NORM.DIST(S495, 0, 1, 1)) * $B$2</f>
        <v>20193.6324179623</v>
      </c>
      <c r="U495" s="37" t="n">
        <f aca="false">$B$17*O495+$B$18</f>
        <v>5288.23631833962</v>
      </c>
      <c r="V495" s="37" t="n">
        <f aca="false">T495-$B$13</f>
        <v>604.74381753038</v>
      </c>
      <c r="W495" s="37" t="n">
        <f aca="false">U495-$B$19</f>
        <v>5288.23631833962</v>
      </c>
      <c r="X495" s="38" t="n">
        <f aca="false">V495+W495</f>
        <v>5892.98013587</v>
      </c>
    </row>
    <row r="496" customFormat="false" ht="13.8" hidden="false" customHeight="false" outlineLevel="0" collapsed="false">
      <c r="I496" s="51" t="n">
        <f aca="false" t="array" ref="I496:K496">TRANSPOSE(MMULT($E$20:$G$22, TRANSPOSE(Random!L495:N495)))</f>
        <v>0.887243926910841</v>
      </c>
      <c r="J496" s="51" t="n">
        <v>-0.776675891069398</v>
      </c>
      <c r="K496" s="51" t="n">
        <v>2.08587185450726</v>
      </c>
      <c r="L496" s="19" t="n">
        <f aca="false">E$8 + E$9 * _xlfn.T.INV(_xlfn.NORM.DIST(I496, 0, 1, 1),  E$10)</f>
        <v>0.012965043511565</v>
      </c>
      <c r="M496" s="19" t="n">
        <f aca="false">F$8 + F$9 * _xlfn.T.INV(_xlfn.NORM.DIST(J496, 0, 1, 1),  F$10)</f>
        <v>-0.0124434373991347</v>
      </c>
      <c r="N496" s="19" t="n">
        <f aca="false">G$8 + G$9 * _xlfn.T.INV(_xlfn.NORM.DIST(K496, 0, 1, 1),  G$10)</f>
        <v>0.000549337275726845</v>
      </c>
      <c r="O496" s="52" t="n">
        <f aca="false">$B$3 * (1 + L496)</f>
        <v>4761.84737304352</v>
      </c>
      <c r="P496" s="53" t="n">
        <f aca="false">$B$6+M496</f>
        <v>0.196556562600865</v>
      </c>
      <c r="Q496" s="53" t="n">
        <f aca="false">$B$5+N496</f>
        <v>0.00214933727572684</v>
      </c>
      <c r="R496" s="10" t="n">
        <f aca="false">(LN(O496/$B$4) + ((Q496 - $B$8) + 0.5*P496^2)*$B$7) / (P496 * SQRT($B$7))</f>
        <v>0.181610434733501</v>
      </c>
      <c r="S496" s="10" t="n">
        <f aca="false">R496 - P496*SQRT($B$7)</f>
        <v>0.083332153433068</v>
      </c>
      <c r="T496" s="36" t="n">
        <f aca="false">($B$3*EXP(-$B$8*$B$7)*_xlfn.NORM.DIST(R496, 0, 1, 1) - $B$4*EXP(-Q496*$B$7)*_xlfn.NORM.DIST(S496, 0, 1, 1)) * $B$2</f>
        <v>18297.1767766931</v>
      </c>
      <c r="U496" s="37" t="n">
        <f aca="false">$B$17*O496+$B$18</f>
        <v>-3174.35404869975</v>
      </c>
      <c r="V496" s="37" t="n">
        <f aca="false">T496-$B$13</f>
        <v>-1291.7118237388</v>
      </c>
      <c r="W496" s="37" t="n">
        <f aca="false">U496-$B$19</f>
        <v>-3174.35404869975</v>
      </c>
      <c r="X496" s="38" t="n">
        <f aca="false">V496+W496</f>
        <v>-4466.06587243855</v>
      </c>
    </row>
    <row r="497" customFormat="false" ht="13.8" hidden="false" customHeight="false" outlineLevel="0" collapsed="false">
      <c r="I497" s="51" t="n">
        <f aca="false" t="array" ref="I497:K497">TRANSPOSE(MMULT($E$20:$G$22, TRANSPOSE(Random!L496:N496)))</f>
        <v>-1.38637747854739</v>
      </c>
      <c r="J497" s="51" t="n">
        <v>1.25925149958806</v>
      </c>
      <c r="K497" s="51" t="n">
        <v>-0.645422930805065</v>
      </c>
      <c r="L497" s="19" t="n">
        <f aca="false">E$8 + E$9 * _xlfn.T.INV(_xlfn.NORM.DIST(I497, 0, 1, 1),  E$10)</f>
        <v>-0.019379728270947</v>
      </c>
      <c r="M497" s="19" t="n">
        <f aca="false">F$8 + F$9 * _xlfn.T.INV(_xlfn.NORM.DIST(J497, 0, 1, 1),  F$10)</f>
        <v>0.0219499805987908</v>
      </c>
      <c r="N497" s="19" t="n">
        <f aca="false">G$8 + G$9 * _xlfn.T.INV(_xlfn.NORM.DIST(K497, 0, 1, 1),  G$10)</f>
        <v>-0.000168931612312593</v>
      </c>
      <c r="O497" s="52" t="n">
        <f aca="false">$B$3 * (1 + L497)</f>
        <v>4609.79783537111</v>
      </c>
      <c r="P497" s="53" t="n">
        <f aca="false">$B$6+M497</f>
        <v>0.230949980598791</v>
      </c>
      <c r="Q497" s="53" t="n">
        <f aca="false">$B$5+N497</f>
        <v>0.00143106838768741</v>
      </c>
      <c r="R497" s="10" t="n">
        <f aca="false">(LN(O497/$B$4) + ((Q497 - $B$8) + 0.5*P497^2)*$B$7) / (P497 * SQRT($B$7))</f>
        <v>-0.112101965757877</v>
      </c>
      <c r="S497" s="10" t="n">
        <f aca="false">R497 - P497*SQRT($B$7)</f>
        <v>-0.227576956057273</v>
      </c>
      <c r="T497" s="36" t="n">
        <f aca="false">($B$3*EXP(-$B$8*$B$7)*_xlfn.NORM.DIST(R497, 0, 1, 1) - $B$4*EXP(-Q497*$B$7)*_xlfn.NORM.DIST(S497, 0, 1, 1)) * $B$2</f>
        <v>21326.2890594407</v>
      </c>
      <c r="U497" s="37" t="n">
        <f aca="false">$B$17*O497+$B$18</f>
        <v>4744.92190054784</v>
      </c>
      <c r="V497" s="37" t="n">
        <f aca="false">T497-$B$13</f>
        <v>1737.40045900882</v>
      </c>
      <c r="W497" s="37" t="n">
        <f aca="false">U497-$B$19</f>
        <v>4744.92190054784</v>
      </c>
      <c r="X497" s="38" t="n">
        <f aca="false">V497+W497</f>
        <v>6482.32235955665</v>
      </c>
    </row>
    <row r="498" customFormat="false" ht="13.8" hidden="false" customHeight="false" outlineLevel="0" collapsed="false">
      <c r="I498" s="51" t="n">
        <f aca="false" t="array" ref="I498:K498">TRANSPOSE(MMULT($E$20:$G$22, TRANSPOSE(Random!L497:N497)))</f>
        <v>0.184583748269962</v>
      </c>
      <c r="J498" s="51" t="n">
        <v>-1.55327987874478</v>
      </c>
      <c r="K498" s="51" t="n">
        <v>1.69141487161537</v>
      </c>
      <c r="L498" s="19" t="n">
        <f aca="false">E$8 + E$9 * _xlfn.T.INV(_xlfn.NORM.DIST(I498, 0, 1, 1),  E$10)</f>
        <v>0.00334041193509555</v>
      </c>
      <c r="M498" s="19" t="n">
        <f aca="false">F$8 + F$9 * _xlfn.T.INV(_xlfn.NORM.DIST(J498, 0, 1, 1),  F$10)</f>
        <v>-0.0285579807047445</v>
      </c>
      <c r="N498" s="19" t="n">
        <f aca="false">G$8 + G$9 * _xlfn.T.INV(_xlfn.NORM.DIST(K498, 0, 1, 1),  G$10)</f>
        <v>0.000386183520243072</v>
      </c>
      <c r="O498" s="52" t="n">
        <f aca="false">$B$3 * (1 + L498)</f>
        <v>4716.60294246569</v>
      </c>
      <c r="P498" s="53" t="n">
        <f aca="false">$B$6+M498</f>
        <v>0.180442019295256</v>
      </c>
      <c r="Q498" s="53" t="n">
        <f aca="false">$B$5+N498</f>
        <v>0.00198618352024307</v>
      </c>
      <c r="R498" s="10" t="n">
        <f aca="false">(LN(O498/$B$4) + ((Q498 - $B$8) + 0.5*P498^2)*$B$7) / (P498 * SQRT($B$7))</f>
        <v>0.0831436752135393</v>
      </c>
      <c r="S498" s="10" t="n">
        <f aca="false">R498 - P498*SQRT($B$7)</f>
        <v>-0.00707733443408849</v>
      </c>
      <c r="T498" s="36" t="n">
        <f aca="false">($B$3*EXP(-$B$8*$B$7)*_xlfn.NORM.DIST(R498, 0, 1, 1) - $B$4*EXP(-Q498*$B$7)*_xlfn.NORM.DIST(S498, 0, 1, 1)) * $B$2</f>
        <v>16924.5436899569</v>
      </c>
      <c r="U498" s="37" t="n">
        <f aca="false">$B$17*O498+$B$18</f>
        <v>-817.8646019226</v>
      </c>
      <c r="V498" s="37" t="n">
        <f aca="false">T498-$B$13</f>
        <v>-2664.34491047498</v>
      </c>
      <c r="W498" s="37" t="n">
        <f aca="false">U498-$B$19</f>
        <v>-817.8646019226</v>
      </c>
      <c r="X498" s="38" t="n">
        <f aca="false">V498+W498</f>
        <v>-3482.20951239758</v>
      </c>
    </row>
    <row r="499" customFormat="false" ht="13.8" hidden="false" customHeight="false" outlineLevel="0" collapsed="false">
      <c r="I499" s="51" t="n">
        <f aca="false" t="array" ref="I499:K499">TRANSPOSE(MMULT($E$20:$G$22, TRANSPOSE(Random!L498:N498)))</f>
        <v>1.73329236087973</v>
      </c>
      <c r="J499" s="51" t="n">
        <v>-1.05914539112729</v>
      </c>
      <c r="K499" s="51" t="n">
        <v>1.34737202619895</v>
      </c>
      <c r="L499" s="19" t="n">
        <f aca="false">E$8 + E$9 * _xlfn.T.INV(_xlfn.NORM.DIST(I499, 0, 1, 1),  E$10)</f>
        <v>0.0286062357820959</v>
      </c>
      <c r="M499" s="19" t="n">
        <f aca="false">F$8 + F$9 * _xlfn.T.INV(_xlfn.NORM.DIST(J499, 0, 1, 1),  F$10)</f>
        <v>-0.0176549539466654</v>
      </c>
      <c r="N499" s="19" t="n">
        <f aca="false">G$8 + G$9 * _xlfn.T.INV(_xlfn.NORM.DIST(K499, 0, 1, 1),  G$10)</f>
        <v>0.000275021526257721</v>
      </c>
      <c r="O499" s="52" t="n">
        <f aca="false">$B$3 * (1 + L499)</f>
        <v>4835.37505378805</v>
      </c>
      <c r="P499" s="53" t="n">
        <f aca="false">$B$6+M499</f>
        <v>0.191345046053335</v>
      </c>
      <c r="Q499" s="53" t="n">
        <f aca="false">$B$5+N499</f>
        <v>0.00187502152625772</v>
      </c>
      <c r="R499" s="10" t="n">
        <f aca="false">(LN(O499/$B$4) + ((Q499 - $B$8) + 0.5*P499^2)*$B$7) / (P499 * SQRT($B$7))</f>
        <v>0.343359691072231</v>
      </c>
      <c r="S499" s="10" t="n">
        <f aca="false">R499 - P499*SQRT($B$7)</f>
        <v>0.247687168045564</v>
      </c>
      <c r="T499" s="36" t="n">
        <f aca="false">($B$3*EXP(-$B$8*$B$7)*_xlfn.NORM.DIST(R499, 0, 1, 1) - $B$4*EXP(-Q499*$B$7)*_xlfn.NORM.DIST(S499, 0, 1, 1)) * $B$2</f>
        <v>17189.0250308167</v>
      </c>
      <c r="U499" s="37" t="n">
        <f aca="false">$B$17*O499+$B$18</f>
        <v>-7003.93487240927</v>
      </c>
      <c r="V499" s="37" t="n">
        <f aca="false">T499-$B$13</f>
        <v>-2399.86356961517</v>
      </c>
      <c r="W499" s="37" t="n">
        <f aca="false">U499-$B$19</f>
        <v>-7003.93487240927</v>
      </c>
      <c r="X499" s="38" t="n">
        <f aca="false">V499+W499</f>
        <v>-9403.79844202444</v>
      </c>
    </row>
    <row r="500" customFormat="false" ht="13.8" hidden="false" customHeight="false" outlineLevel="0" collapsed="false">
      <c r="I500" s="51" t="n">
        <f aca="false" t="array" ref="I500:K500">TRANSPOSE(MMULT($E$20:$G$22, TRANSPOSE(Random!L499:N499)))</f>
        <v>-1.05190018863821</v>
      </c>
      <c r="J500" s="51" t="n">
        <v>1.96898634240917</v>
      </c>
      <c r="K500" s="51" t="n">
        <v>-0.291145019932843</v>
      </c>
      <c r="L500" s="19" t="n">
        <f aca="false">E$8 + E$9 * _xlfn.T.INV(_xlfn.NORM.DIST(I500, 0, 1, 1),  E$10)</f>
        <v>-0.0135710730415994</v>
      </c>
      <c r="M500" s="19" t="n">
        <f aca="false">F$8 + F$9 * _xlfn.T.INV(_xlfn.NORM.DIST(J500, 0, 1, 1),  F$10)</f>
        <v>0.0408329305526838</v>
      </c>
      <c r="N500" s="19" t="n">
        <f aca="false">G$8 + G$9 * _xlfn.T.INV(_xlfn.NORM.DIST(K500, 0, 1, 1),  G$10)</f>
        <v>-9.39195769156981E-005</v>
      </c>
      <c r="O500" s="52" t="n">
        <f aca="false">$B$3 * (1 + L500)</f>
        <v>4637.10374273875</v>
      </c>
      <c r="P500" s="53" t="n">
        <f aca="false">$B$6+M500</f>
        <v>0.249832930552684</v>
      </c>
      <c r="Q500" s="53" t="n">
        <f aca="false">$B$5+N500</f>
        <v>0.0015060804230843</v>
      </c>
      <c r="R500" s="10" t="n">
        <f aca="false">(LN(O500/$B$4) + ((Q500 - $B$8) + 0.5*P500^2)*$B$7) / (P500 * SQRT($B$7))</f>
        <v>-0.0471148459532831</v>
      </c>
      <c r="S500" s="10" t="n">
        <f aca="false">R500 - P500*SQRT($B$7)</f>
        <v>-0.172031311229625</v>
      </c>
      <c r="T500" s="36" t="n">
        <f aca="false">($B$3*EXP(-$B$8*$B$7)*_xlfn.NORM.DIST(R500, 0, 1, 1) - $B$4*EXP(-Q500*$B$7)*_xlfn.NORM.DIST(S500, 0, 1, 1)) * $B$2</f>
        <v>23266.7540728003</v>
      </c>
      <c r="U500" s="37" t="n">
        <f aca="false">$B$17*O500+$B$18</f>
        <v>3322.73398206284</v>
      </c>
      <c r="V500" s="37" t="n">
        <f aca="false">T500-$B$13</f>
        <v>3677.8654723684</v>
      </c>
      <c r="W500" s="37" t="n">
        <f aca="false">U500-$B$19</f>
        <v>3322.73398206284</v>
      </c>
      <c r="X500" s="38" t="n">
        <f aca="false">V500+W500</f>
        <v>7000.59945443124</v>
      </c>
    </row>
    <row r="501" customFormat="false" ht="13.8" hidden="false" customHeight="false" outlineLevel="0" collapsed="false">
      <c r="I501" s="51" t="n">
        <f aca="false" t="array" ref="I501:K501">TRANSPOSE(MMULT($E$20:$G$22, TRANSPOSE(Random!L500:N500)))</f>
        <v>0.292446646812242</v>
      </c>
      <c r="J501" s="51" t="n">
        <v>1.15940896880609</v>
      </c>
      <c r="K501" s="51" t="n">
        <v>-0.0356233479739962</v>
      </c>
      <c r="L501" s="19" t="n">
        <f aca="false">E$8 + E$9 * _xlfn.T.INV(_xlfn.NORM.DIST(I501, 0, 1, 1),  E$10)</f>
        <v>0.00473631775261531</v>
      </c>
      <c r="M501" s="19" t="n">
        <f aca="false">F$8 + F$9 * _xlfn.T.INV(_xlfn.NORM.DIST(J501, 0, 1, 1),  F$10)</f>
        <v>0.0198650829138941</v>
      </c>
      <c r="N501" s="19" t="n">
        <f aca="false">G$8 + G$9 * _xlfn.T.INV(_xlfn.NORM.DIST(K501, 0, 1, 1),  G$10)</f>
        <v>-4.19919354036698E-005</v>
      </c>
      <c r="O501" s="52" t="n">
        <f aca="false">$B$3 * (1 + L501)</f>
        <v>4723.16495612327</v>
      </c>
      <c r="P501" s="53" t="n">
        <f aca="false">$B$6+M501</f>
        <v>0.228865082913894</v>
      </c>
      <c r="Q501" s="53" t="n">
        <f aca="false">$B$5+N501</f>
        <v>0.00155800806459633</v>
      </c>
      <c r="R501" s="10" t="n">
        <f aca="false">(LN(O501/$B$4) + ((Q501 - $B$8) + 0.5*P501^2)*$B$7) / (P501 * SQRT($B$7))</f>
        <v>0.0984164280143332</v>
      </c>
      <c r="S501" s="10" t="n">
        <f aca="false">R501 - P501*SQRT($B$7)</f>
        <v>-0.0160161134426139</v>
      </c>
      <c r="T501" s="36" t="n">
        <f aca="false">($B$3*EXP(-$B$8*$B$7)*_xlfn.NORM.DIST(R501, 0, 1, 1) - $B$4*EXP(-Q501*$B$7)*_xlfn.NORM.DIST(S501, 0, 1, 1)) * $B$2</f>
        <v>21428.2227289428</v>
      </c>
      <c r="U501" s="37" t="n">
        <f aca="false">$B$17*O501+$B$18</f>
        <v>-1159.63740657963</v>
      </c>
      <c r="V501" s="37" t="n">
        <f aca="false">T501-$B$13</f>
        <v>1839.33412851093</v>
      </c>
      <c r="W501" s="37" t="n">
        <f aca="false">U501-$B$19</f>
        <v>-1159.63740657963</v>
      </c>
      <c r="X501" s="38" t="n">
        <f aca="false">V501+W501</f>
        <v>679.696721931301</v>
      </c>
    </row>
    <row r="502" customFormat="false" ht="13.8" hidden="false" customHeight="false" outlineLevel="0" collapsed="false">
      <c r="I502" s="51" t="n">
        <f aca="false" t="array" ref="I502:K502">TRANSPOSE(MMULT($E$20:$G$22, TRANSPOSE(Random!L501:N501)))</f>
        <v>0.883525808991961</v>
      </c>
      <c r="J502" s="51" t="n">
        <v>-1.60335626286853</v>
      </c>
      <c r="K502" s="51" t="n">
        <v>2.5246421788262</v>
      </c>
      <c r="L502" s="19" t="n">
        <f aca="false">E$8 + E$9 * _xlfn.T.INV(_xlfn.NORM.DIST(I502, 0, 1, 1),  E$10)</f>
        <v>0.0129091853826639</v>
      </c>
      <c r="M502" s="19" t="n">
        <f aca="false">F$8 + F$9 * _xlfn.T.INV(_xlfn.NORM.DIST(J502, 0, 1, 1),  F$10)</f>
        <v>-0.0298404806811832</v>
      </c>
      <c r="N502" s="19" t="n">
        <f aca="false">G$8 + G$9 * _xlfn.T.INV(_xlfn.NORM.DIST(K502, 0, 1, 1),  G$10)</f>
        <v>0.000802421721673617</v>
      </c>
      <c r="O502" s="52" t="n">
        <f aca="false">$B$3 * (1 + L502)</f>
        <v>4761.58478956536</v>
      </c>
      <c r="P502" s="53" t="n">
        <f aca="false">$B$6+M502</f>
        <v>0.179159519318817</v>
      </c>
      <c r="Q502" s="53" t="n">
        <f aca="false">$B$5+N502</f>
        <v>0.00240242172167362</v>
      </c>
      <c r="R502" s="10" t="n">
        <f aca="false">(LN(O502/$B$4) + ((Q502 - $B$8) + 0.5*P502^2)*$B$7) / (P502 * SQRT($B$7))</f>
        <v>0.190215336983708</v>
      </c>
      <c r="S502" s="10" t="n">
        <f aca="false">R502 - P502*SQRT($B$7)</f>
        <v>0.100635577324299</v>
      </c>
      <c r="T502" s="36" t="n">
        <f aca="false">($B$3*EXP(-$B$8*$B$7)*_xlfn.NORM.DIST(R502, 0, 1, 1) - $B$4*EXP(-Q502*$B$7)*_xlfn.NORM.DIST(S502, 0, 1, 1)) * $B$2</f>
        <v>16668.4569470412</v>
      </c>
      <c r="U502" s="37" t="n">
        <f aca="false">$B$17*O502+$B$18</f>
        <v>-3160.67777545989</v>
      </c>
      <c r="V502" s="37" t="n">
        <f aca="false">T502-$B$13</f>
        <v>-2920.43165339073</v>
      </c>
      <c r="W502" s="37" t="n">
        <f aca="false">U502-$B$19</f>
        <v>-3160.67777545989</v>
      </c>
      <c r="X502" s="38" t="n">
        <f aca="false">V502+W502</f>
        <v>-6081.10942885062</v>
      </c>
    </row>
    <row r="503" customFormat="false" ht="13.8" hidden="false" customHeight="false" outlineLevel="0" collapsed="false">
      <c r="I503" s="51" t="n">
        <f aca="false" t="array" ref="I503:K503">TRANSPOSE(MMULT($E$20:$G$22, TRANSPOSE(Random!L502:N502)))</f>
        <v>-0.622289512236454</v>
      </c>
      <c r="J503" s="51" t="n">
        <v>0.27520201410189</v>
      </c>
      <c r="K503" s="51" t="n">
        <v>0.703287749504496</v>
      </c>
      <c r="L503" s="19" t="n">
        <f aca="false">E$8 + E$9 * _xlfn.T.INV(_xlfn.NORM.DIST(I503, 0, 1, 1),  E$10)</f>
        <v>-0.00720043612617983</v>
      </c>
      <c r="M503" s="19" t="n">
        <f aca="false">F$8 + F$9 * _xlfn.T.INV(_xlfn.NORM.DIST(J503, 0, 1, 1),  F$10)</f>
        <v>0.00439125533300791</v>
      </c>
      <c r="N503" s="19" t="n">
        <f aca="false">G$8 + G$9 * _xlfn.T.INV(_xlfn.NORM.DIST(K503, 0, 1, 1),  G$10)</f>
        <v>0.000112162724090221</v>
      </c>
      <c r="O503" s="52" t="n">
        <f aca="false">$B$3 * (1 + L503)</f>
        <v>4667.05146981444</v>
      </c>
      <c r="P503" s="53" t="n">
        <f aca="false">$B$6+M503</f>
        <v>0.213391255333008</v>
      </c>
      <c r="Q503" s="53" t="n">
        <f aca="false">$B$5+N503</f>
        <v>0.00171216272409022</v>
      </c>
      <c r="R503" s="10" t="n">
        <f aca="false">(LN(O503/$B$4) + ((Q503 - $B$8) + 0.5*P503^2)*$B$7) / (P503 * SQRT($B$7))</f>
        <v>-0.0141192779052646</v>
      </c>
      <c r="S503" s="10" t="n">
        <f aca="false">R503 - P503*SQRT($B$7)</f>
        <v>-0.120814905571769</v>
      </c>
      <c r="T503" s="36" t="n">
        <f aca="false">($B$3*EXP(-$B$8*$B$7)*_xlfn.NORM.DIST(R503, 0, 1, 1) - $B$4*EXP(-Q503*$B$7)*_xlfn.NORM.DIST(S503, 0, 1, 1)) * $B$2</f>
        <v>19960.6138690975</v>
      </c>
      <c r="U503" s="37" t="n">
        <f aca="false">$B$17*O503+$B$18</f>
        <v>1762.95077985307</v>
      </c>
      <c r="V503" s="37" t="n">
        <f aca="false">T503-$B$13</f>
        <v>371.725268665614</v>
      </c>
      <c r="W503" s="37" t="n">
        <f aca="false">U503-$B$19</f>
        <v>1762.95077985307</v>
      </c>
      <c r="X503" s="38" t="n">
        <f aca="false">V503+W503</f>
        <v>2134.67604851868</v>
      </c>
    </row>
    <row r="504" customFormat="false" ht="13.8" hidden="false" customHeight="false" outlineLevel="0" collapsed="false">
      <c r="I504" s="51" t="n">
        <f aca="false" t="array" ref="I504:K504">TRANSPOSE(MMULT($E$20:$G$22, TRANSPOSE(Random!L503:N503)))</f>
        <v>0.327546153285273</v>
      </c>
      <c r="J504" s="51" t="n">
        <v>-0.833910512254385</v>
      </c>
      <c r="K504" s="51" t="n">
        <v>0.968776149036355</v>
      </c>
      <c r="L504" s="19" t="n">
        <f aca="false">E$8 + E$9 * _xlfn.T.INV(_xlfn.NORM.DIST(I504, 0, 1, 1),  E$10)</f>
        <v>0.00519417535825148</v>
      </c>
      <c r="M504" s="19" t="n">
        <f aca="false">F$8 + F$9 * _xlfn.T.INV(_xlfn.NORM.DIST(J504, 0, 1, 1),  F$10)</f>
        <v>-0.0134566981162771</v>
      </c>
      <c r="N504" s="19" t="n">
        <f aca="false">G$8 + G$9 * _xlfn.T.INV(_xlfn.NORM.DIST(K504, 0, 1, 1),  G$10)</f>
        <v>0.000174140121232286</v>
      </c>
      <c r="O504" s="52" t="n">
        <f aca="false">$B$3 * (1 + L504)</f>
        <v>4725.3172989416</v>
      </c>
      <c r="P504" s="53" t="n">
        <f aca="false">$B$6+M504</f>
        <v>0.195543301883723</v>
      </c>
      <c r="Q504" s="53" t="n">
        <f aca="false">$B$5+N504</f>
        <v>0.00177414012123229</v>
      </c>
      <c r="R504" s="10" t="n">
        <f aca="false">(LN(O504/$B$4) + ((Q504 - $B$8) + 0.5*P504^2)*$B$7) / (P504 * SQRT($B$7))</f>
        <v>0.102319179006417</v>
      </c>
      <c r="S504" s="10" t="n">
        <f aca="false">R504 - P504*SQRT($B$7)</f>
        <v>0.00454752806455594</v>
      </c>
      <c r="T504" s="36" t="n">
        <f aca="false">($B$3*EXP(-$B$8*$B$7)*_xlfn.NORM.DIST(R504, 0, 1, 1) - $B$4*EXP(-Q504*$B$7)*_xlfn.NORM.DIST(S504, 0, 1, 1)) * $B$2</f>
        <v>18312.8188851649</v>
      </c>
      <c r="U504" s="37" t="n">
        <f aca="false">$B$17*O504+$B$18</f>
        <v>-1271.73900831214</v>
      </c>
      <c r="V504" s="37" t="n">
        <f aca="false">T504-$B$13</f>
        <v>-1276.06971526702</v>
      </c>
      <c r="W504" s="37" t="n">
        <f aca="false">U504-$B$19</f>
        <v>-1271.73900831214</v>
      </c>
      <c r="X504" s="38" t="n">
        <f aca="false">V504+W504</f>
        <v>-2547.80872357916</v>
      </c>
    </row>
    <row r="505" customFormat="false" ht="13.8" hidden="false" customHeight="false" outlineLevel="0" collapsed="false">
      <c r="I505" s="51" t="n">
        <f aca="false" t="array" ref="I505:K505">TRANSPOSE(MMULT($E$20:$G$22, TRANSPOSE(Random!L504:N504)))</f>
        <v>1.03497835660264</v>
      </c>
      <c r="J505" s="51" t="n">
        <v>0.255231165981472</v>
      </c>
      <c r="K505" s="51" t="n">
        <v>0.0772698979022104</v>
      </c>
      <c r="L505" s="19" t="n">
        <f aca="false">E$8 + E$9 * _xlfn.T.INV(_xlfn.NORM.DIST(I505, 0, 1, 1),  E$10)</f>
        <v>0.0152496806441041</v>
      </c>
      <c r="M505" s="19" t="n">
        <f aca="false">F$8 + F$9 * _xlfn.T.INV(_xlfn.NORM.DIST(J505, 0, 1, 1),  F$10)</f>
        <v>0.00407736564900297</v>
      </c>
      <c r="N505" s="19" t="n">
        <f aca="false">G$8 + G$9 * _xlfn.T.INV(_xlfn.NORM.DIST(K505, 0, 1, 1),  G$10)</f>
        <v>-1.91950444246601E-005</v>
      </c>
      <c r="O505" s="52" t="n">
        <f aca="false">$B$3 * (1 + L505)</f>
        <v>4772.58722373987</v>
      </c>
      <c r="P505" s="53" t="n">
        <f aca="false">$B$6+M505</f>
        <v>0.213077365649003</v>
      </c>
      <c r="Q505" s="53" t="n">
        <f aca="false">$B$5+N505</f>
        <v>0.00158080495557534</v>
      </c>
      <c r="R505" s="10" t="n">
        <f aca="false">(LN(O505/$B$4) + ((Q505 - $B$8) + 0.5*P505^2)*$B$7) / (P505 * SQRT($B$7))</f>
        <v>0.195281368059551</v>
      </c>
      <c r="S505" s="10" t="n">
        <f aca="false">R505 - P505*SQRT($B$7)</f>
        <v>0.0887426852350494</v>
      </c>
      <c r="T505" s="36" t="n">
        <f aca="false">($B$3*EXP(-$B$8*$B$7)*_xlfn.NORM.DIST(R505, 0, 1, 1) - $B$4*EXP(-Q505*$B$7)*_xlfn.NORM.DIST(S505, 0, 1, 1)) * $B$2</f>
        <v>19769.3030446076</v>
      </c>
      <c r="U505" s="37" t="n">
        <f aca="false">$B$17*O505+$B$18</f>
        <v>-3733.72333465819</v>
      </c>
      <c r="V505" s="37" t="n">
        <f aca="false">T505-$B$13</f>
        <v>180.414444175676</v>
      </c>
      <c r="W505" s="37" t="n">
        <f aca="false">U505-$B$19</f>
        <v>-3733.72333465819</v>
      </c>
      <c r="X505" s="38" t="n">
        <f aca="false">V505+W505</f>
        <v>-3553.30889048252</v>
      </c>
    </row>
    <row r="506" customFormat="false" ht="13.8" hidden="false" customHeight="false" outlineLevel="0" collapsed="false">
      <c r="I506" s="51" t="n">
        <f aca="false" t="array" ref="I506:K506">TRANSPOSE(MMULT($E$20:$G$22, TRANSPOSE(Random!L505:N505)))</f>
        <v>-0.364602300972999</v>
      </c>
      <c r="J506" s="51" t="n">
        <v>0.675160886110423</v>
      </c>
      <c r="K506" s="51" t="n">
        <v>-1.24531483612937</v>
      </c>
      <c r="L506" s="19" t="n">
        <f aca="false">E$8 + E$9 * _xlfn.T.INV(_xlfn.NORM.DIST(I506, 0, 1, 1),  E$10)</f>
        <v>-0.00373085932512985</v>
      </c>
      <c r="M506" s="19" t="n">
        <f aca="false">F$8 + F$9 * _xlfn.T.INV(_xlfn.NORM.DIST(J506, 0, 1, 1),  F$10)</f>
        <v>0.01090216500735</v>
      </c>
      <c r="N506" s="19" t="n">
        <f aca="false">G$8 + G$9 * _xlfn.T.INV(_xlfn.NORM.DIST(K506, 0, 1, 1),  G$10)</f>
        <v>-0.0003156067443301</v>
      </c>
      <c r="O506" s="52" t="n">
        <f aca="false">$B$3 * (1 + L506)</f>
        <v>4683.3616033985</v>
      </c>
      <c r="P506" s="53" t="n">
        <f aca="false">$B$6+M506</f>
        <v>0.21990216500735</v>
      </c>
      <c r="Q506" s="53" t="n">
        <f aca="false">$B$5+N506</f>
        <v>0.0012843932556699</v>
      </c>
      <c r="R506" s="10" t="n">
        <f aca="false">(LN(O506/$B$4) + ((Q506 - $B$8) + 0.5*P506^2)*$B$7) / (P506 * SQRT($B$7))</f>
        <v>0.0202624857832909</v>
      </c>
      <c r="S506" s="10" t="n">
        <f aca="false">R506 - P506*SQRT($B$7)</f>
        <v>-0.0896885967203841</v>
      </c>
      <c r="T506" s="36" t="n">
        <f aca="false">($B$3*EXP(-$B$8*$B$7)*_xlfn.NORM.DIST(R506, 0, 1, 1) - $B$4*EXP(-Q506*$B$7)*_xlfn.NORM.DIST(S506, 0, 1, 1)) * $B$2</f>
        <v>20580.0876425979</v>
      </c>
      <c r="U506" s="37" t="n">
        <f aca="false">$B$17*O506+$B$18</f>
        <v>913.46152392705</v>
      </c>
      <c r="V506" s="37" t="n">
        <f aca="false">T506-$B$13</f>
        <v>991.199042166001</v>
      </c>
      <c r="W506" s="37" t="n">
        <f aca="false">U506-$B$19</f>
        <v>913.46152392705</v>
      </c>
      <c r="X506" s="38" t="n">
        <f aca="false">V506+W506</f>
        <v>1904.66056609305</v>
      </c>
    </row>
    <row r="507" customFormat="false" ht="13.8" hidden="false" customHeight="false" outlineLevel="0" collapsed="false">
      <c r="I507" s="51" t="n">
        <f aca="false" t="array" ref="I507:K507">TRANSPOSE(MMULT($E$20:$G$22, TRANSPOSE(Random!L506:N506)))</f>
        <v>-0.115425517186717</v>
      </c>
      <c r="J507" s="51" t="n">
        <v>0.30507836914831</v>
      </c>
      <c r="K507" s="51" t="n">
        <v>1.52125418691509</v>
      </c>
      <c r="L507" s="19" t="n">
        <f aca="false">E$8 + E$9 * _xlfn.T.INV(_xlfn.NORM.DIST(I507, 0, 1, 1),  E$10)</f>
        <v>-0.000502792652497015</v>
      </c>
      <c r="M507" s="19" t="n">
        <f aca="false">F$8 + F$9 * _xlfn.T.INV(_xlfn.NORM.DIST(J507, 0, 1, 1),  F$10)</f>
        <v>0.00486218529556442</v>
      </c>
      <c r="N507" s="19" t="n">
        <f aca="false">G$8 + G$9 * _xlfn.T.INV(_xlfn.NORM.DIST(K507, 0, 1, 1),  G$10)</f>
        <v>0.000328337710990651</v>
      </c>
      <c r="O507" s="52" t="n">
        <f aca="false">$B$3 * (1 + L507)</f>
        <v>4698.53642201988</v>
      </c>
      <c r="P507" s="53" t="n">
        <f aca="false">$B$6+M507</f>
        <v>0.213862185295564</v>
      </c>
      <c r="Q507" s="53" t="n">
        <f aca="false">$B$5+N507</f>
        <v>0.00192833771099065</v>
      </c>
      <c r="R507" s="10" t="n">
        <f aca="false">(LN(O507/$B$4) + ((Q507 - $B$8) + 0.5*P507^2)*$B$7) / (P507 * SQRT($B$7))</f>
        <v>0.049529977567047</v>
      </c>
      <c r="S507" s="10" t="n">
        <f aca="false">R507 - P507*SQRT($B$7)</f>
        <v>-0.0574011150807352</v>
      </c>
      <c r="T507" s="36" t="n">
        <f aca="false">($B$3*EXP(-$B$8*$B$7)*_xlfn.NORM.DIST(R507, 0, 1, 1) - $B$4*EXP(-Q507*$B$7)*_xlfn.NORM.DIST(S507, 0, 1, 1)) * $B$2</f>
        <v>20062.4307943454</v>
      </c>
      <c r="U507" s="37" t="n">
        <f aca="false">$B$17*O507+$B$18</f>
        <v>123.103473635594</v>
      </c>
      <c r="V507" s="37" t="n">
        <f aca="false">T507-$B$13</f>
        <v>473.542193913545</v>
      </c>
      <c r="W507" s="37" t="n">
        <f aca="false">U507-$B$19</f>
        <v>123.103473635594</v>
      </c>
      <c r="X507" s="38" t="n">
        <f aca="false">V507+W507</f>
        <v>596.645667549139</v>
      </c>
    </row>
    <row r="508" customFormat="false" ht="13.8" hidden="false" customHeight="false" outlineLevel="0" collapsed="false">
      <c r="I508" s="51" t="n">
        <f aca="false" t="array" ref="I508:K508">TRANSPOSE(MMULT($E$20:$G$22, TRANSPOSE(Random!L507:N507)))</f>
        <v>1.01133099524547</v>
      </c>
      <c r="J508" s="51" t="n">
        <v>-1.43225059820266</v>
      </c>
      <c r="K508" s="51" t="n">
        <v>1.2079315802424</v>
      </c>
      <c r="L508" s="19" t="n">
        <f aca="false">E$8 + E$9 * _xlfn.T.INV(_xlfn.NORM.DIST(I508, 0, 1, 1),  E$10)</f>
        <v>0.0148749156632882</v>
      </c>
      <c r="M508" s="19" t="n">
        <f aca="false">F$8 + F$9 * _xlfn.T.INV(_xlfn.NORM.DIST(J508, 0, 1, 1),  F$10)</f>
        <v>-0.0256136391379041</v>
      </c>
      <c r="N508" s="19" t="n">
        <f aca="false">G$8 + G$9 * _xlfn.T.INV(_xlfn.NORM.DIST(K508, 0, 1, 1),  G$10)</f>
        <v>0.000235749072231005</v>
      </c>
      <c r="O508" s="52" t="n">
        <f aca="false">$B$3 * (1 + L508)</f>
        <v>4770.82549104155</v>
      </c>
      <c r="P508" s="53" t="n">
        <f aca="false">$B$6+M508</f>
        <v>0.183386360862096</v>
      </c>
      <c r="Q508" s="53" t="n">
        <f aca="false">$B$5+N508</f>
        <v>0.00183574907223101</v>
      </c>
      <c r="R508" s="10" t="n">
        <f aca="false">(LN(O508/$B$4) + ((Q508 - $B$8) + 0.5*P508^2)*$B$7) / (P508 * SQRT($B$7))</f>
        <v>0.207519533593084</v>
      </c>
      <c r="S508" s="10" t="n">
        <f aca="false">R508 - P508*SQRT($B$7)</f>
        <v>0.115826353162037</v>
      </c>
      <c r="T508" s="36" t="n">
        <f aca="false">($B$3*EXP(-$B$8*$B$7)*_xlfn.NORM.DIST(R508, 0, 1, 1) - $B$4*EXP(-Q508*$B$7)*_xlfn.NORM.DIST(S508, 0, 1, 1)) * $B$2</f>
        <v>16982.0941282228</v>
      </c>
      <c r="U508" s="37" t="n">
        <f aca="false">$B$17*O508+$B$18</f>
        <v>-3641.96608501204</v>
      </c>
      <c r="V508" s="37" t="n">
        <f aca="false">T508-$B$13</f>
        <v>-2606.79447220914</v>
      </c>
      <c r="W508" s="37" t="n">
        <f aca="false">U508-$B$19</f>
        <v>-3641.96608501204</v>
      </c>
      <c r="X508" s="38" t="n">
        <f aca="false">V508+W508</f>
        <v>-6248.76055722118</v>
      </c>
    </row>
    <row r="509" customFormat="false" ht="13.8" hidden="false" customHeight="false" outlineLevel="0" collapsed="false">
      <c r="I509" s="51" t="n">
        <f aca="false" t="array" ref="I509:K509">TRANSPOSE(MMULT($E$20:$G$22, TRANSPOSE(Random!L508:N508)))</f>
        <v>0.597143983384704</v>
      </c>
      <c r="J509" s="51" t="n">
        <v>-0.398633460770225</v>
      </c>
      <c r="K509" s="51" t="n">
        <v>1.49405001951821</v>
      </c>
      <c r="L509" s="19" t="n">
        <f aca="false">E$8 + E$9 * _xlfn.T.INV(_xlfn.NORM.DIST(I509, 0, 1, 1),  E$10)</f>
        <v>0.00880230524162161</v>
      </c>
      <c r="M509" s="19" t="n">
        <f aca="false">F$8 + F$9 * _xlfn.T.INV(_xlfn.NORM.DIST(J509, 0, 1, 1),  F$10)</f>
        <v>-0.00613720799606358</v>
      </c>
      <c r="N509" s="19" t="n">
        <f aca="false">G$8 + G$9 * _xlfn.T.INV(_xlfn.NORM.DIST(K509, 0, 1, 1),  G$10)</f>
        <v>0.000319639876588812</v>
      </c>
      <c r="O509" s="52" t="n">
        <f aca="false">$B$3 * (1 + L509)</f>
        <v>4742.27875671034</v>
      </c>
      <c r="P509" s="53" t="n">
        <f aca="false">$B$6+M509</f>
        <v>0.202862792003936</v>
      </c>
      <c r="Q509" s="53" t="n">
        <f aca="false">$B$5+N509</f>
        <v>0.00191963987658881</v>
      </c>
      <c r="R509" s="10" t="n">
        <f aca="false">(LN(O509/$B$4) + ((Q509 - $B$8) + 0.5*P509^2)*$B$7) / (P509 * SQRT($B$7))</f>
        <v>0.137904685988423</v>
      </c>
      <c r="S509" s="10" t="n">
        <f aca="false">R509 - P509*SQRT($B$7)</f>
        <v>0.0364732899864548</v>
      </c>
      <c r="T509" s="36" t="n">
        <f aca="false">($B$3*EXP(-$B$8*$B$7)*_xlfn.NORM.DIST(R509, 0, 1, 1) - $B$4*EXP(-Q509*$B$7)*_xlfn.NORM.DIST(S509, 0, 1, 1)) * $B$2</f>
        <v>18961.4235012538</v>
      </c>
      <c r="U509" s="37" t="n">
        <f aca="false">$B$17*O509+$B$18</f>
        <v>-2155.15152391949</v>
      </c>
      <c r="V509" s="37" t="n">
        <f aca="false">T509-$B$13</f>
        <v>-627.465099178062</v>
      </c>
      <c r="W509" s="37" t="n">
        <f aca="false">U509-$B$19</f>
        <v>-2155.15152391949</v>
      </c>
      <c r="X509" s="38" t="n">
        <f aca="false">V509+W509</f>
        <v>-2782.61662309755</v>
      </c>
    </row>
    <row r="510" customFormat="false" ht="13.8" hidden="false" customHeight="false" outlineLevel="0" collapsed="false">
      <c r="I510" s="51" t="n">
        <f aca="false" t="array" ref="I510:K510">TRANSPOSE(MMULT($E$20:$G$22, TRANSPOSE(Random!L509:N509)))</f>
        <v>-0.201663540629623</v>
      </c>
      <c r="J510" s="51" t="n">
        <v>-0.448227589166233</v>
      </c>
      <c r="K510" s="51" t="n">
        <v>0.845978655636118</v>
      </c>
      <c r="L510" s="19" t="n">
        <f aca="false">E$8 + E$9 * _xlfn.T.INV(_xlfn.NORM.DIST(I510, 0, 1, 1),  E$10)</f>
        <v>-0.00161143942467825</v>
      </c>
      <c r="M510" s="19" t="n">
        <f aca="false">F$8 + F$9 * _xlfn.T.INV(_xlfn.NORM.DIST(J510, 0, 1, 1),  F$10)</f>
        <v>-0.00693449005252083</v>
      </c>
      <c r="N510" s="19" t="n">
        <f aca="false">G$8 + G$9 * _xlfn.T.INV(_xlfn.NORM.DIST(K510, 0, 1, 1),  G$10)</f>
        <v>0.00014477151884855</v>
      </c>
      <c r="O510" s="52" t="n">
        <f aca="false">$B$3 * (1 + L510)</f>
        <v>4693.32478440853</v>
      </c>
      <c r="P510" s="53" t="n">
        <f aca="false">$B$6+M510</f>
        <v>0.202065509947479</v>
      </c>
      <c r="Q510" s="53" t="n">
        <f aca="false">$B$5+N510</f>
        <v>0.00174477151884855</v>
      </c>
      <c r="R510" s="10" t="n">
        <f aca="false">(LN(O510/$B$4) + ((Q510 - $B$8) + 0.5*P510^2)*$B$7) / (P510 * SQRT($B$7))</f>
        <v>0.0349120686624528</v>
      </c>
      <c r="S510" s="10" t="n">
        <f aca="false">R510 - P510*SQRT($B$7)</f>
        <v>-0.0661206863112868</v>
      </c>
      <c r="T510" s="36" t="n">
        <f aca="false">($B$3*EXP(-$B$8*$B$7)*_xlfn.NORM.DIST(R510, 0, 1, 1) - $B$4*EXP(-Q510*$B$7)*_xlfn.NORM.DIST(S510, 0, 1, 1)) * $B$2</f>
        <v>18945.2582274291</v>
      </c>
      <c r="U510" s="37" t="n">
        <f aca="false">$B$17*O510+$B$18</f>
        <v>394.543933261652</v>
      </c>
      <c r="V510" s="37" t="n">
        <f aca="false">T510-$B$13</f>
        <v>-643.630373002816</v>
      </c>
      <c r="W510" s="37" t="n">
        <f aca="false">U510-$B$19</f>
        <v>394.543933261652</v>
      </c>
      <c r="X510" s="38" t="n">
        <f aca="false">V510+W510</f>
        <v>-249.086439741164</v>
      </c>
    </row>
    <row r="511" customFormat="false" ht="13.8" hidden="false" customHeight="false" outlineLevel="0" collapsed="false">
      <c r="I511" s="51" t="n">
        <f aca="false" t="array" ref="I511:K511">TRANSPOSE(MMULT($E$20:$G$22, TRANSPOSE(Random!L510:N510)))</f>
        <v>0.711589409574212</v>
      </c>
      <c r="J511" s="51" t="n">
        <v>-1.20336797926564</v>
      </c>
      <c r="K511" s="51" t="n">
        <v>-1.00706511146618</v>
      </c>
      <c r="L511" s="19" t="n">
        <f aca="false">E$8 + E$9 * _xlfn.T.INV(_xlfn.NORM.DIST(I511, 0, 1, 1),  E$10)</f>
        <v>0.0104013673200264</v>
      </c>
      <c r="M511" s="19" t="n">
        <f aca="false">F$8 + F$9 * _xlfn.T.INV(_xlfn.NORM.DIST(J511, 0, 1, 1),  F$10)</f>
        <v>-0.020558601123764</v>
      </c>
      <c r="N511" s="19" t="n">
        <f aca="false">G$8 + G$9 * _xlfn.T.INV(_xlfn.NORM.DIST(K511, 0, 1, 1),  G$10)</f>
        <v>-0.000253183244404274</v>
      </c>
      <c r="O511" s="52" t="n">
        <f aca="false">$B$3 * (1 + L511)</f>
        <v>4749.79578763471</v>
      </c>
      <c r="P511" s="53" t="n">
        <f aca="false">$B$6+M511</f>
        <v>0.188441398876236</v>
      </c>
      <c r="Q511" s="53" t="n">
        <f aca="false">$B$5+N511</f>
        <v>0.00134681675559573</v>
      </c>
      <c r="R511" s="10" t="n">
        <f aca="false">(LN(O511/$B$4) + ((Q511 - $B$8) + 0.5*P511^2)*$B$7) / (P511 * SQRT($B$7))</f>
        <v>0.156262049395703</v>
      </c>
      <c r="S511" s="10" t="n">
        <f aca="false">R511 - P511*SQRT($B$7)</f>
        <v>0.062041349957585</v>
      </c>
      <c r="T511" s="36" t="n">
        <f aca="false">($B$3*EXP(-$B$8*$B$7)*_xlfn.NORM.DIST(R511, 0, 1, 1) - $B$4*EXP(-Q511*$B$7)*_xlfn.NORM.DIST(S511, 0, 1, 1)) * $B$2</f>
        <v>17543.054776503</v>
      </c>
      <c r="U511" s="37" t="n">
        <f aca="false">$B$17*O511+$B$18</f>
        <v>-2546.6649945977</v>
      </c>
      <c r="V511" s="37" t="n">
        <f aca="false">T511-$B$13</f>
        <v>-2045.83382392893</v>
      </c>
      <c r="W511" s="37" t="n">
        <f aca="false">U511-$B$19</f>
        <v>-2546.6649945977</v>
      </c>
      <c r="X511" s="38" t="n">
        <f aca="false">V511+W511</f>
        <v>-4592.49881852663</v>
      </c>
    </row>
    <row r="512" customFormat="false" ht="13.8" hidden="false" customHeight="false" outlineLevel="0" collapsed="false">
      <c r="I512" s="51" t="n">
        <f aca="false" t="array" ref="I512:K512">TRANSPOSE(MMULT($E$20:$G$22, TRANSPOSE(Random!L511:N511)))</f>
        <v>0.221982707618569</v>
      </c>
      <c r="J512" s="51" t="n">
        <v>-0.256650205002354</v>
      </c>
      <c r="K512" s="51" t="n">
        <v>-0.313004049575347</v>
      </c>
      <c r="L512" s="19" t="n">
        <f aca="false">E$8 + E$9 * _xlfn.T.INV(_xlfn.NORM.DIST(I512, 0, 1, 1),  E$10)</f>
        <v>0.00382276490194228</v>
      </c>
      <c r="M512" s="19" t="n">
        <f aca="false">F$8 + F$9 * _xlfn.T.INV(_xlfn.NORM.DIST(J512, 0, 1, 1),  F$10)</f>
        <v>-0.00388764677512639</v>
      </c>
      <c r="N512" s="19" t="n">
        <f aca="false">G$8 + G$9 * _xlfn.T.INV(_xlfn.NORM.DIST(K512, 0, 1, 1),  G$10)</f>
        <v>-9.8416511154669E-005</v>
      </c>
      <c r="O512" s="52" t="n">
        <f aca="false">$B$3 * (1 + L512)</f>
        <v>4718.87043552754</v>
      </c>
      <c r="P512" s="53" t="n">
        <f aca="false">$B$6+M512</f>
        <v>0.205112353224874</v>
      </c>
      <c r="Q512" s="53" t="n">
        <f aca="false">$B$5+N512</f>
        <v>0.00150158348884533</v>
      </c>
      <c r="R512" s="10" t="n">
        <f aca="false">(LN(O512/$B$4) + ((Q512 - $B$8) + 0.5*P512^2)*$B$7) / (P512 * SQRT($B$7))</f>
        <v>0.0882419524220843</v>
      </c>
      <c r="S512" s="10" t="n">
        <f aca="false">R512 - P512*SQRT($B$7)</f>
        <v>-0.0143142241903525</v>
      </c>
      <c r="T512" s="36" t="n">
        <f aca="false">($B$3*EXP(-$B$8*$B$7)*_xlfn.NORM.DIST(R512, 0, 1, 1) - $B$4*EXP(-Q512*$B$7)*_xlfn.NORM.DIST(S512, 0, 1, 1)) * $B$2</f>
        <v>19205.9996026152</v>
      </c>
      <c r="U512" s="37" t="n">
        <f aca="false">$B$17*O512+$B$18</f>
        <v>-935.963634281885</v>
      </c>
      <c r="V512" s="37" t="n">
        <f aca="false">T512-$B$13</f>
        <v>-382.888997816644</v>
      </c>
      <c r="W512" s="37" t="n">
        <f aca="false">U512-$B$19</f>
        <v>-935.963634281885</v>
      </c>
      <c r="X512" s="38" t="n">
        <f aca="false">V512+W512</f>
        <v>-1318.85263209853</v>
      </c>
    </row>
    <row r="513" customFormat="false" ht="13.8" hidden="false" customHeight="false" outlineLevel="0" collapsed="false">
      <c r="I513" s="51" t="n">
        <f aca="false" t="array" ref="I513:K513">TRANSPOSE(MMULT($E$20:$G$22, TRANSPOSE(Random!L512:N512)))</f>
        <v>-0.0299950966046915</v>
      </c>
      <c r="J513" s="51" t="n">
        <v>1.09461864595402</v>
      </c>
      <c r="K513" s="51" t="n">
        <v>0.572400001261432</v>
      </c>
      <c r="L513" s="19" t="n">
        <f aca="false">E$8 + E$9 * _xlfn.T.INV(_xlfn.NORM.DIST(I513, 0, 1, 1),  E$10)</f>
        <v>0.000590958691801232</v>
      </c>
      <c r="M513" s="19" t="n">
        <f aca="false">F$8 + F$9 * _xlfn.T.INV(_xlfn.NORM.DIST(J513, 0, 1, 1),  F$10)</f>
        <v>0.0185637016742492</v>
      </c>
      <c r="N513" s="19" t="n">
        <f aca="false">G$8 + G$9 * _xlfn.T.INV(_xlfn.NORM.DIST(K513, 0, 1, 1),  G$10)</f>
        <v>8.34157347363336E-005</v>
      </c>
      <c r="O513" s="52" t="n">
        <f aca="false">$B$3 * (1 + L513)</f>
        <v>4703.67803771429</v>
      </c>
      <c r="P513" s="53" t="n">
        <f aca="false">$B$6+M513</f>
        <v>0.227563701674249</v>
      </c>
      <c r="Q513" s="53" t="n">
        <f aca="false">$B$5+N513</f>
        <v>0.00168341573473633</v>
      </c>
      <c r="R513" s="10" t="n">
        <f aca="false">(LN(O513/$B$4) + ((Q513 - $B$8) + 0.5*P513^2)*$B$7) / (P513 * SQRT($B$7))</f>
        <v>0.0622664582795684</v>
      </c>
      <c r="S513" s="10" t="n">
        <f aca="false">R513 - P513*SQRT($B$7)</f>
        <v>-0.0515153925575562</v>
      </c>
      <c r="T513" s="36" t="n">
        <f aca="false">($B$3*EXP(-$B$8*$B$7)*_xlfn.NORM.DIST(R513, 0, 1, 1) - $B$4*EXP(-Q513*$B$7)*_xlfn.NORM.DIST(S513, 0, 1, 1)) * $B$2</f>
        <v>21331.3964464423</v>
      </c>
      <c r="U513" s="37" t="n">
        <f aca="false">$B$17*O513+$B$18</f>
        <v>-144.689997704991</v>
      </c>
      <c r="V513" s="37" t="n">
        <f aca="false">T513-$B$13</f>
        <v>1742.50784601041</v>
      </c>
      <c r="W513" s="37" t="n">
        <f aca="false">U513-$B$19</f>
        <v>-144.689997704991</v>
      </c>
      <c r="X513" s="38" t="n">
        <f aca="false">V513+W513</f>
        <v>1597.81784830541</v>
      </c>
    </row>
    <row r="514" customFormat="false" ht="13.8" hidden="false" customHeight="false" outlineLevel="0" collapsed="false">
      <c r="I514" s="51" t="n">
        <f aca="false" t="array" ref="I514:K514">TRANSPOSE(MMULT($E$20:$G$22, TRANSPOSE(Random!L513:N513)))</f>
        <v>0.810677179197526</v>
      </c>
      <c r="J514" s="51" t="n">
        <v>-1.16450558614579</v>
      </c>
      <c r="K514" s="51" t="n">
        <v>0.233003224680639</v>
      </c>
      <c r="L514" s="19" t="n">
        <f aca="false">E$8 + E$9 * _xlfn.T.INV(_xlfn.NORM.DIST(I514, 0, 1, 1),  E$10)</f>
        <v>0.0118293468019158</v>
      </c>
      <c r="M514" s="19" t="n">
        <f aca="false">F$8 + F$9 * _xlfn.T.INV(_xlfn.NORM.DIST(J514, 0, 1, 1),  F$10)</f>
        <v>-0.0197571063792475</v>
      </c>
      <c r="N514" s="19" t="n">
        <f aca="false">G$8 + G$9 * _xlfn.T.INV(_xlfn.NORM.DIST(K514, 0, 1, 1),  G$10)</f>
        <v>1.24135244176621E-005</v>
      </c>
      <c r="O514" s="52" t="n">
        <f aca="false">$B$3 * (1 + L514)</f>
        <v>4756.50857638113</v>
      </c>
      <c r="P514" s="53" t="n">
        <f aca="false">$B$6+M514</f>
        <v>0.189242893620752</v>
      </c>
      <c r="Q514" s="53" t="n">
        <f aca="false">$B$5+N514</f>
        <v>0.00161241352441766</v>
      </c>
      <c r="R514" s="10" t="n">
        <f aca="false">(LN(O514/$B$4) + ((Q514 - $B$8) + 0.5*P514^2)*$B$7) / (P514 * SQRT($B$7))</f>
        <v>0.171627469565275</v>
      </c>
      <c r="S514" s="10" t="n">
        <f aca="false">R514 - P514*SQRT($B$7)</f>
        <v>0.0770060227548991</v>
      </c>
      <c r="T514" s="36" t="n">
        <f aca="false">($B$3*EXP(-$B$8*$B$7)*_xlfn.NORM.DIST(R514, 0, 1, 1) - $B$4*EXP(-Q514*$B$7)*_xlfn.NORM.DIST(S514, 0, 1, 1)) * $B$2</f>
        <v>17602.9048893831</v>
      </c>
      <c r="U514" s="37" t="n">
        <f aca="false">$B$17*O514+$B$18</f>
        <v>-2896.29069741556</v>
      </c>
      <c r="V514" s="37" t="n">
        <f aca="false">T514-$B$13</f>
        <v>-1985.98371104881</v>
      </c>
      <c r="W514" s="37" t="n">
        <f aca="false">U514-$B$19</f>
        <v>-2896.29069741556</v>
      </c>
      <c r="X514" s="38" t="n">
        <f aca="false">V514+W514</f>
        <v>-4882.27440846438</v>
      </c>
    </row>
    <row r="515" customFormat="false" ht="13.8" hidden="false" customHeight="false" outlineLevel="0" collapsed="false">
      <c r="I515" s="51" t="n">
        <f aca="false" t="array" ref="I515:K515">TRANSPOSE(MMULT($E$20:$G$22, TRANSPOSE(Random!L514:N514)))</f>
        <v>-1.05539679975515</v>
      </c>
      <c r="J515" s="51" t="n">
        <v>0.547410480150638</v>
      </c>
      <c r="K515" s="51" t="n">
        <v>0.187992229390694</v>
      </c>
      <c r="L515" s="19" t="n">
        <f aca="false">E$8 + E$9 * _xlfn.T.INV(_xlfn.NORM.DIST(I515, 0, 1, 1),  E$10)</f>
        <v>-0.0136272021169088</v>
      </c>
      <c r="M515" s="19" t="n">
        <f aca="false">F$8 + F$9 * _xlfn.T.INV(_xlfn.NORM.DIST(J515, 0, 1, 1),  F$10)</f>
        <v>0.00876390488308782</v>
      </c>
      <c r="N515" s="19" t="n">
        <f aca="false">G$8 + G$9 * _xlfn.T.INV(_xlfn.NORM.DIST(K515, 0, 1, 1),  G$10)</f>
        <v>3.2429771869799E-006</v>
      </c>
      <c r="O515" s="52" t="n">
        <f aca="false">$B$3 * (1 + L515)</f>
        <v>4636.83988556862</v>
      </c>
      <c r="P515" s="53" t="n">
        <f aca="false">$B$6+M515</f>
        <v>0.217763904883088</v>
      </c>
      <c r="Q515" s="53" t="n">
        <f aca="false">$B$5+N515</f>
        <v>0.00160324297718698</v>
      </c>
      <c r="R515" s="10" t="n">
        <f aca="false">(LN(O515/$B$4) + ((Q515 - $B$8) + 0.5*P515^2)*$B$7) / (P515 * SQRT($B$7))</f>
        <v>-0.071567913468271</v>
      </c>
      <c r="S515" s="10" t="n">
        <f aca="false">R515 - P515*SQRT($B$7)</f>
        <v>-0.180449865909815</v>
      </c>
      <c r="T515" s="36" t="n">
        <f aca="false">($B$3*EXP(-$B$8*$B$7)*_xlfn.NORM.DIST(R515, 0, 1, 1) - $B$4*EXP(-Q515*$B$7)*_xlfn.NORM.DIST(S515, 0, 1, 1)) * $B$2</f>
        <v>20248.4359801914</v>
      </c>
      <c r="U515" s="37" t="n">
        <f aca="false">$B$17*O515+$B$18</f>
        <v>3336.47659367064</v>
      </c>
      <c r="V515" s="37" t="n">
        <f aca="false">T515-$B$13</f>
        <v>659.547379759533</v>
      </c>
      <c r="W515" s="37" t="n">
        <f aca="false">U515-$B$19</f>
        <v>3336.47659367064</v>
      </c>
      <c r="X515" s="38" t="n">
        <f aca="false">V515+W515</f>
        <v>3996.02397343017</v>
      </c>
    </row>
    <row r="516" customFormat="false" ht="13.8" hidden="false" customHeight="false" outlineLevel="0" collapsed="false">
      <c r="I516" s="51" t="n">
        <f aca="false" t="array" ref="I516:K516">TRANSPOSE(MMULT($E$20:$G$22, TRANSPOSE(Random!L515:N515)))</f>
        <v>1.54227034802465</v>
      </c>
      <c r="J516" s="51" t="n">
        <v>-1.87429385899968</v>
      </c>
      <c r="K516" s="51" t="n">
        <v>-0.360111241701152</v>
      </c>
      <c r="L516" s="19" t="n">
        <f aca="false">E$8 + E$9 * _xlfn.T.INV(_xlfn.NORM.DIST(I516, 0, 1, 1),  E$10)</f>
        <v>0.0244087763359564</v>
      </c>
      <c r="M516" s="19" t="n">
        <f aca="false">F$8 + F$9 * _xlfn.T.INV(_xlfn.NORM.DIST(J516, 0, 1, 1),  F$10)</f>
        <v>-0.0375582774084765</v>
      </c>
      <c r="N516" s="19" t="n">
        <f aca="false">G$8 + G$9 * _xlfn.T.INV(_xlfn.NORM.DIST(K516, 0, 1, 1),  G$10)</f>
        <v>-0.000108152166063824</v>
      </c>
      <c r="O516" s="52" t="n">
        <f aca="false">$B$3 * (1 + L516)</f>
        <v>4815.6432166777</v>
      </c>
      <c r="P516" s="53" t="n">
        <f aca="false">$B$6+M516</f>
        <v>0.171441722591523</v>
      </c>
      <c r="Q516" s="53" t="n">
        <f aca="false">$B$5+N516</f>
        <v>0.00149184783393618</v>
      </c>
      <c r="R516" s="10" t="n">
        <f aca="false">(LN(O516/$B$4) + ((Q516 - $B$8) + 0.5*P516^2)*$B$7) / (P516 * SQRT($B$7))</f>
        <v>0.32387259262195</v>
      </c>
      <c r="S516" s="10" t="n">
        <f aca="false">R516 - P516*SQRT($B$7)</f>
        <v>0.238151731326188</v>
      </c>
      <c r="T516" s="36" t="n">
        <f aca="false">($B$3*EXP(-$B$8*$B$7)*_xlfn.NORM.DIST(R516, 0, 1, 1) - $B$4*EXP(-Q516*$B$7)*_xlfn.NORM.DIST(S516, 0, 1, 1)) * $B$2</f>
        <v>15441.7021050861</v>
      </c>
      <c r="U516" s="37" t="n">
        <f aca="false">$B$17*O516+$B$18</f>
        <v>-5976.23123414381</v>
      </c>
      <c r="V516" s="37" t="n">
        <f aca="false">T516-$B$13</f>
        <v>-4147.18649534575</v>
      </c>
      <c r="W516" s="37" t="n">
        <f aca="false">U516-$B$19</f>
        <v>-5976.23123414381</v>
      </c>
      <c r="X516" s="38" t="n">
        <f aca="false">V516+W516</f>
        <v>-10123.4177294896</v>
      </c>
    </row>
    <row r="517" customFormat="false" ht="13.8" hidden="false" customHeight="false" outlineLevel="0" collapsed="false">
      <c r="I517" s="51" t="n">
        <f aca="false" t="array" ref="I517:K517">TRANSPOSE(MMULT($E$20:$G$22, TRANSPOSE(Random!L516:N516)))</f>
        <v>-0.858490779002637</v>
      </c>
      <c r="J517" s="51" t="n">
        <v>1.30087612979101</v>
      </c>
      <c r="K517" s="51" t="n">
        <v>-0.0810203103174195</v>
      </c>
      <c r="L517" s="19" t="n">
        <f aca="false">E$8 + E$9 * _xlfn.T.INV(_xlfn.NORM.DIST(I517, 0, 1, 1),  E$10)</f>
        <v>-0.0105859335859152</v>
      </c>
      <c r="M517" s="19" t="n">
        <f aca="false">F$8 + F$9 * _xlfn.T.INV(_xlfn.NORM.DIST(J517, 0, 1, 1),  F$10)</f>
        <v>0.0228502195760693</v>
      </c>
      <c r="N517" s="19" t="n">
        <f aca="false">G$8 + G$9 * _xlfn.T.INV(_xlfn.NORM.DIST(K517, 0, 1, 1),  G$10)</f>
        <v>-5.11630374866539E-005</v>
      </c>
      <c r="O517" s="52" t="n">
        <f aca="false">$B$3 * (1 + L517)</f>
        <v>4651.13658480597</v>
      </c>
      <c r="P517" s="53" t="n">
        <f aca="false">$B$6+M517</f>
        <v>0.231850219576069</v>
      </c>
      <c r="Q517" s="53" t="n">
        <f aca="false">$B$5+N517</f>
        <v>0.00154883696251335</v>
      </c>
      <c r="R517" s="10" t="n">
        <f aca="false">(LN(O517/$B$4) + ((Q517 - $B$8) + 0.5*P517^2)*$B$7) / (P517 * SQRT($B$7))</f>
        <v>-0.0339515606322567</v>
      </c>
      <c r="S517" s="10" t="n">
        <f aca="false">R517 - P517*SQRT($B$7)</f>
        <v>-0.149876670420291</v>
      </c>
      <c r="T517" s="36" t="n">
        <f aca="false">($B$3*EXP(-$B$8*$B$7)*_xlfn.NORM.DIST(R517, 0, 1, 1) - $B$4*EXP(-Q517*$B$7)*_xlfn.NORM.DIST(S517, 0, 1, 1)) * $B$2</f>
        <v>21634.1511214297</v>
      </c>
      <c r="U517" s="37" t="n">
        <f aca="false">$B$17*O517+$B$18</f>
        <v>2591.85409657445</v>
      </c>
      <c r="V517" s="37" t="n">
        <f aca="false">T517-$B$13</f>
        <v>2045.26252099781</v>
      </c>
      <c r="W517" s="37" t="n">
        <f aca="false">U517-$B$19</f>
        <v>2591.85409657445</v>
      </c>
      <c r="X517" s="38" t="n">
        <f aca="false">V517+W517</f>
        <v>4637.11661757226</v>
      </c>
    </row>
    <row r="518" customFormat="false" ht="13.8" hidden="false" customHeight="false" outlineLevel="0" collapsed="false">
      <c r="I518" s="51" t="n">
        <f aca="false" t="array" ref="I518:K518">TRANSPOSE(MMULT($E$20:$G$22, TRANSPOSE(Random!L517:N517)))</f>
        <v>-1.09849951596956</v>
      </c>
      <c r="J518" s="51" t="n">
        <v>0.91512681062349</v>
      </c>
      <c r="K518" s="51" t="n">
        <v>1.95474412640114</v>
      </c>
      <c r="L518" s="19" t="n">
        <f aca="false">E$8 + E$9 * _xlfn.T.INV(_xlfn.NORM.DIST(I518, 0, 1, 1),  E$10)</f>
        <v>-0.0143261180795785</v>
      </c>
      <c r="M518" s="19" t="n">
        <f aca="false">F$8 + F$9 * _xlfn.T.INV(_xlfn.NORM.DIST(J518, 0, 1, 1),  F$10)</f>
        <v>0.0151411745906749</v>
      </c>
      <c r="N518" s="19" t="n">
        <f aca="false">G$8 + G$9 * _xlfn.T.INV(_xlfn.NORM.DIST(K518, 0, 1, 1),  G$10)</f>
        <v>0.000489786867102052</v>
      </c>
      <c r="O518" s="52" t="n">
        <f aca="false">$B$3 * (1 + L518)</f>
        <v>4633.55435151971</v>
      </c>
      <c r="P518" s="53" t="n">
        <f aca="false">$B$6+M518</f>
        <v>0.224141174590675</v>
      </c>
      <c r="Q518" s="53" t="n">
        <f aca="false">$B$5+N518</f>
        <v>0.00208978686710205</v>
      </c>
      <c r="R518" s="10" t="n">
        <f aca="false">(LN(O518/$B$4) + ((Q518 - $B$8) + 0.5*P518^2)*$B$7) / (P518 * SQRT($B$7))</f>
        <v>-0.0716278272191939</v>
      </c>
      <c r="S518" s="10" t="n">
        <f aca="false">R518 - P518*SQRT($B$7)</f>
        <v>-0.183698414514531</v>
      </c>
      <c r="T518" s="36" t="n">
        <f aca="false">($B$3*EXP(-$B$8*$B$7)*_xlfn.NORM.DIST(R518, 0, 1, 1) - $B$4*EXP(-Q518*$B$7)*_xlfn.NORM.DIST(S518, 0, 1, 1)) * $B$2</f>
        <v>20860.8630848232</v>
      </c>
      <c r="U518" s="37" t="n">
        <f aca="false">$B$17*O518+$B$18</f>
        <v>3507.59878958328</v>
      </c>
      <c r="V518" s="37" t="n">
        <f aca="false">T518-$B$13</f>
        <v>1271.97448439126</v>
      </c>
      <c r="W518" s="37" t="n">
        <f aca="false">U518-$B$19</f>
        <v>3507.59878958328</v>
      </c>
      <c r="X518" s="38" t="n">
        <f aca="false">V518+W518</f>
        <v>4779.57327397454</v>
      </c>
    </row>
    <row r="519" customFormat="false" ht="13.8" hidden="false" customHeight="false" outlineLevel="0" collapsed="false">
      <c r="I519" s="51" t="n">
        <f aca="false" t="array" ref="I519:K519">TRANSPOSE(MMULT($E$20:$G$22, TRANSPOSE(Random!L518:N518)))</f>
        <v>-0.870554442308301</v>
      </c>
      <c r="J519" s="51" t="n">
        <v>1.84643992347547</v>
      </c>
      <c r="K519" s="51" t="n">
        <v>-0.0109399606601729</v>
      </c>
      <c r="L519" s="19" t="n">
        <f aca="false">E$8 + E$9 * _xlfn.T.INV(_xlfn.NORM.DIST(I519, 0, 1, 1),  E$10)</f>
        <v>-0.0107658252069274</v>
      </c>
      <c r="M519" s="19" t="n">
        <f aca="false">F$8 + F$9 * _xlfn.T.INV(_xlfn.NORM.DIST(J519, 0, 1, 1),  F$10)</f>
        <v>0.0369088698858418</v>
      </c>
      <c r="N519" s="19" t="n">
        <f aca="false">G$8 + G$9 * _xlfn.T.INV(_xlfn.NORM.DIST(K519, 0, 1, 1),  G$10)</f>
        <v>-3.7008474064942E-005</v>
      </c>
      <c r="O519" s="52" t="n">
        <f aca="false">$B$3 * (1 + L519)</f>
        <v>4650.29093228475</v>
      </c>
      <c r="P519" s="53" t="n">
        <f aca="false">$B$6+M519</f>
        <v>0.245908869885842</v>
      </c>
      <c r="Q519" s="53" t="n">
        <f aca="false">$B$5+N519</f>
        <v>0.00156299152593506</v>
      </c>
      <c r="R519" s="10" t="n">
        <f aca="false">(LN(O519/$B$4) + ((Q519 - $B$8) + 0.5*P519^2)*$B$7) / (P519 * SQRT($B$7))</f>
        <v>-0.0266322366094814</v>
      </c>
      <c r="S519" s="10" t="n">
        <f aca="false">R519 - P519*SQRT($B$7)</f>
        <v>-0.149586671552402</v>
      </c>
      <c r="T519" s="36" t="n">
        <f aca="false">($B$3*EXP(-$B$8*$B$7)*_xlfn.NORM.DIST(R519, 0, 1, 1) - $B$4*EXP(-Q519*$B$7)*_xlfn.NORM.DIST(S519, 0, 1, 1)) * $B$2</f>
        <v>22953.1278815698</v>
      </c>
      <c r="U519" s="37" t="n">
        <f aca="false">$B$17*O519+$B$18</f>
        <v>2635.89866109737</v>
      </c>
      <c r="V519" s="37" t="n">
        <f aca="false">T519-$B$13</f>
        <v>3364.23928113786</v>
      </c>
      <c r="W519" s="37" t="n">
        <f aca="false">U519-$B$19</f>
        <v>2635.89866109737</v>
      </c>
      <c r="X519" s="38" t="n">
        <f aca="false">V519+W519</f>
        <v>6000.13794223523</v>
      </c>
    </row>
    <row r="520" customFormat="false" ht="13.8" hidden="false" customHeight="false" outlineLevel="0" collapsed="false">
      <c r="I520" s="51" t="n">
        <f aca="false" t="array" ref="I520:K520">TRANSPOSE(MMULT($E$20:$G$22, TRANSPOSE(Random!L519:N519)))</f>
        <v>1.4040783362699</v>
      </c>
      <c r="J520" s="51" t="n">
        <v>-1.65428388058846</v>
      </c>
      <c r="K520" s="51" t="n">
        <v>-0.475000642453118</v>
      </c>
      <c r="L520" s="19" t="n">
        <f aca="false">E$8 + E$9 * _xlfn.T.INV(_xlfn.NORM.DIST(I520, 0, 1, 1),  E$10)</f>
        <v>0.0216648421715435</v>
      </c>
      <c r="M520" s="19" t="n">
        <f aca="false">F$8 + F$9 * _xlfn.T.INV(_xlfn.NORM.DIST(J520, 0, 1, 1),  F$10)</f>
        <v>-0.031186885922242</v>
      </c>
      <c r="N520" s="19" t="n">
        <f aca="false">G$8 + G$9 * _xlfn.T.INV(_xlfn.NORM.DIST(K520, 0, 1, 1),  G$10)</f>
        <v>-0.000132202928773401</v>
      </c>
      <c r="O520" s="52" t="n">
        <f aca="false">$B$3 * (1 + L520)</f>
        <v>4802.74425656421</v>
      </c>
      <c r="P520" s="53" t="n">
        <f aca="false">$B$6+M520</f>
        <v>0.177813114077758</v>
      </c>
      <c r="Q520" s="53" t="n">
        <f aca="false">$B$5+N520</f>
        <v>0.0014677970712266</v>
      </c>
      <c r="R520" s="10" t="n">
        <f aca="false">(LN(O520/$B$4) + ((Q520 - $B$8) + 0.5*P520^2)*$B$7) / (P520 * SQRT($B$7))</f>
        <v>0.285160431021005</v>
      </c>
      <c r="S520" s="10" t="n">
        <f aca="false">R520 - P520*SQRT($B$7)</f>
        <v>0.196253873982126</v>
      </c>
      <c r="T520" s="36" t="n">
        <f aca="false">($B$3*EXP(-$B$8*$B$7)*_xlfn.NORM.DIST(R520, 0, 1, 1) - $B$4*EXP(-Q520*$B$7)*_xlfn.NORM.DIST(S520, 0, 1, 1)) * $B$2</f>
        <v>16183.3265773826</v>
      </c>
      <c r="U520" s="37" t="n">
        <f aca="false">$B$17*O520+$B$18</f>
        <v>-5304.40791813261</v>
      </c>
      <c r="V520" s="37" t="n">
        <f aca="false">T520-$B$13</f>
        <v>-3405.56202304929</v>
      </c>
      <c r="W520" s="37" t="n">
        <f aca="false">U520-$B$19</f>
        <v>-5304.40791813261</v>
      </c>
      <c r="X520" s="38" t="n">
        <f aca="false">V520+W520</f>
        <v>-8709.9699411819</v>
      </c>
    </row>
    <row r="521" customFormat="false" ht="13.8" hidden="false" customHeight="false" outlineLevel="0" collapsed="false">
      <c r="I521" s="51" t="n">
        <f aca="false" t="array" ref="I521:K521">TRANSPOSE(MMULT($E$20:$G$22, TRANSPOSE(Random!L520:N520)))</f>
        <v>-0.944854927384985</v>
      </c>
      <c r="J521" s="51" t="n">
        <v>0.434123452562255</v>
      </c>
      <c r="K521" s="51" t="n">
        <v>0.365195209136027</v>
      </c>
      <c r="L521" s="19" t="n">
        <f aca="false">E$8 + E$9 * _xlfn.T.INV(_xlfn.NORM.DIST(I521, 0, 1, 1),  E$10)</f>
        <v>-0.0118913332239144</v>
      </c>
      <c r="M521" s="19" t="n">
        <f aca="false">F$8 + F$9 * _xlfn.T.INV(_xlfn.NORM.DIST(J521, 0, 1, 1),  F$10)</f>
        <v>0.00691903992842217</v>
      </c>
      <c r="N521" s="19" t="n">
        <f aca="false">G$8 + G$9 * _xlfn.T.INV(_xlfn.NORM.DIST(K521, 0, 1, 1),  G$10)</f>
        <v>3.96068014030443E-005</v>
      </c>
      <c r="O521" s="52" t="n">
        <f aca="false">$B$3 * (1 + L521)</f>
        <v>4645.0000316477</v>
      </c>
      <c r="P521" s="53" t="n">
        <f aca="false">$B$6+M521</f>
        <v>0.215919039928422</v>
      </c>
      <c r="Q521" s="53" t="n">
        <f aca="false">$B$5+N521</f>
        <v>0.00163960680140304</v>
      </c>
      <c r="R521" s="10" t="n">
        <f aca="false">(LN(O521/$B$4) + ((Q521 - $B$8) + 0.5*P521^2)*$B$7) / (P521 * SQRT($B$7))</f>
        <v>-0.0567348761194073</v>
      </c>
      <c r="S521" s="10" t="n">
        <f aca="false">R521 - P521*SQRT($B$7)</f>
        <v>-0.164694396083618</v>
      </c>
      <c r="T521" s="36" t="n">
        <f aca="false">($B$3*EXP(-$B$8*$B$7)*_xlfn.NORM.DIST(R521, 0, 1, 1) - $B$4*EXP(-Q521*$B$7)*_xlfn.NORM.DIST(S521, 0, 1, 1)) * $B$2</f>
        <v>20115.2615612109</v>
      </c>
      <c r="U521" s="37" t="n">
        <f aca="false">$B$17*O521+$B$18</f>
        <v>2911.46741853192</v>
      </c>
      <c r="V521" s="37" t="n">
        <f aca="false">T521-$B$13</f>
        <v>526.37296077903</v>
      </c>
      <c r="W521" s="37" t="n">
        <f aca="false">U521-$B$19</f>
        <v>2911.46741853192</v>
      </c>
      <c r="X521" s="38" t="n">
        <f aca="false">V521+W521</f>
        <v>3437.84037931095</v>
      </c>
    </row>
    <row r="522" customFormat="false" ht="13.8" hidden="false" customHeight="false" outlineLevel="0" collapsed="false">
      <c r="I522" s="51" t="n">
        <f aca="false" t="array" ref="I522:K522">TRANSPOSE(MMULT($E$20:$G$22, TRANSPOSE(Random!L521:N521)))</f>
        <v>0.567573334814916</v>
      </c>
      <c r="J522" s="51" t="n">
        <v>0.437844191610408</v>
      </c>
      <c r="K522" s="51" t="n">
        <v>-1.40875538414548</v>
      </c>
      <c r="L522" s="19" t="n">
        <f aca="false">E$8 + E$9 * _xlfn.T.INV(_xlfn.NORM.DIST(I522, 0, 1, 1),  E$10)</f>
        <v>0.00839673111721563</v>
      </c>
      <c r="M522" s="19" t="n">
        <f aca="false">F$8 + F$9 * _xlfn.T.INV(_xlfn.NORM.DIST(J522, 0, 1, 1),  F$10)</f>
        <v>0.00697898576697351</v>
      </c>
      <c r="N522" s="19" t="n">
        <f aca="false">G$8 + G$9 * _xlfn.T.INV(_xlfn.NORM.DIST(K522, 0, 1, 1),  G$10)</f>
        <v>-0.00036284702929674</v>
      </c>
      <c r="O522" s="52" t="n">
        <f aca="false">$B$3 * (1 + L522)</f>
        <v>4740.37219330892</v>
      </c>
      <c r="P522" s="53" t="n">
        <f aca="false">$B$6+M522</f>
        <v>0.215978985766973</v>
      </c>
      <c r="Q522" s="53" t="n">
        <f aca="false">$B$5+N522</f>
        <v>0.00123715297070326</v>
      </c>
      <c r="R522" s="10" t="n">
        <f aca="false">(LN(O522/$B$4) + ((Q522 - $B$8) + 0.5*P522^2)*$B$7) / (P522 * SQRT($B$7))</f>
        <v>0.130585187745818</v>
      </c>
      <c r="S522" s="10" t="n">
        <f aca="false">R522 - P522*SQRT($B$7)</f>
        <v>0.0225956948623309</v>
      </c>
      <c r="T522" s="36" t="n">
        <f aca="false">($B$3*EXP(-$B$8*$B$7)*_xlfn.NORM.DIST(R522, 0, 1, 1) - $B$4*EXP(-Q522*$B$7)*_xlfn.NORM.DIST(S522, 0, 1, 1)) * $B$2</f>
        <v>20161.4469456233</v>
      </c>
      <c r="U522" s="37" t="n">
        <f aca="false">$B$17*O522+$B$18</f>
        <v>-2055.85098067744</v>
      </c>
      <c r="V522" s="37" t="n">
        <f aca="false">T522-$B$13</f>
        <v>572.558345191374</v>
      </c>
      <c r="W522" s="37" t="n">
        <f aca="false">U522-$B$19</f>
        <v>-2055.85098067744</v>
      </c>
      <c r="X522" s="38" t="n">
        <f aca="false">V522+W522</f>
        <v>-1483.29263548606</v>
      </c>
    </row>
    <row r="523" customFormat="false" ht="13.8" hidden="false" customHeight="false" outlineLevel="0" collapsed="false">
      <c r="I523" s="51" t="n">
        <f aca="false" t="array" ref="I523:K523">TRANSPOSE(MMULT($E$20:$G$22, TRANSPOSE(Random!L522:N522)))</f>
        <v>-0.456246148061714</v>
      </c>
      <c r="J523" s="51" t="n">
        <v>1.33186009607526</v>
      </c>
      <c r="K523" s="51" t="n">
        <v>-0.36479933030305</v>
      </c>
      <c r="L523" s="19" t="n">
        <f aca="false">E$8 + E$9 * _xlfn.T.INV(_xlfn.NORM.DIST(I523, 0, 1, 1),  E$10)</f>
        <v>-0.00494448927263187</v>
      </c>
      <c r="M523" s="19" t="n">
        <f aca="false">F$8 + F$9 * _xlfn.T.INV(_xlfn.NORM.DIST(J523, 0, 1, 1),  F$10)</f>
        <v>0.0235330577149053</v>
      </c>
      <c r="N523" s="19" t="n">
        <f aca="false">G$8 + G$9 * _xlfn.T.INV(_xlfn.NORM.DIST(K523, 0, 1, 1),  G$10)</f>
        <v>-0.000109124650036762</v>
      </c>
      <c r="O523" s="52" t="n">
        <f aca="false">$B$3 * (1 + L523)</f>
        <v>4677.65645037829</v>
      </c>
      <c r="P523" s="53" t="n">
        <f aca="false">$B$6+M523</f>
        <v>0.232533057714905</v>
      </c>
      <c r="Q523" s="53" t="n">
        <f aca="false">$B$5+N523</f>
        <v>0.00149087534996324</v>
      </c>
      <c r="R523" s="10" t="n">
        <f aca="false">(LN(O523/$B$4) + ((Q523 - $B$8) + 0.5*P523^2)*$B$7) / (P523 * SQRT($B$7))</f>
        <v>0.0152659412578137</v>
      </c>
      <c r="S523" s="10" t="n">
        <f aca="false">R523 - P523*SQRT($B$7)</f>
        <v>-0.101000587599639</v>
      </c>
      <c r="T523" s="36" t="n">
        <f aca="false">($B$3*EXP(-$B$8*$B$7)*_xlfn.NORM.DIST(R523, 0, 1, 1) - $B$4*EXP(-Q523*$B$7)*_xlfn.NORM.DIST(S523, 0, 1, 1)) * $B$2</f>
        <v>21766.3199625413</v>
      </c>
      <c r="U523" s="37" t="n">
        <f aca="false">$B$17*O523+$B$18</f>
        <v>1210.60600585953</v>
      </c>
      <c r="V523" s="37" t="n">
        <f aca="false">T523-$B$13</f>
        <v>2177.43136210943</v>
      </c>
      <c r="W523" s="37" t="n">
        <f aca="false">U523-$B$19</f>
        <v>1210.60600585953</v>
      </c>
      <c r="X523" s="38" t="n">
        <f aca="false">V523+W523</f>
        <v>3388.03736796896</v>
      </c>
    </row>
    <row r="524" customFormat="false" ht="13.8" hidden="false" customHeight="false" outlineLevel="0" collapsed="false">
      <c r="I524" s="51" t="n">
        <f aca="false" t="array" ref="I524:K524">TRANSPOSE(MMULT($E$20:$G$22, TRANSPOSE(Random!L523:N523)))</f>
        <v>0.292409453036934</v>
      </c>
      <c r="J524" s="51" t="n">
        <v>-0.546562827317532</v>
      </c>
      <c r="K524" s="51" t="n">
        <v>-0.1615098015187</v>
      </c>
      <c r="L524" s="19" t="n">
        <f aca="false">E$8 + E$9 * _xlfn.T.INV(_xlfn.NORM.DIST(I524, 0, 1, 1),  E$10)</f>
        <v>0.00473583364830299</v>
      </c>
      <c r="M524" s="19" t="n">
        <f aca="false">F$8 + F$9 * _xlfn.T.INV(_xlfn.NORM.DIST(J524, 0, 1, 1),  F$10)</f>
        <v>-0.00853793731339488</v>
      </c>
      <c r="N524" s="19" t="n">
        <f aca="false">G$8 + G$9 * _xlfn.T.INV(_xlfn.NORM.DIST(K524, 0, 1, 1),  G$10)</f>
        <v>-6.74629412013462E-005</v>
      </c>
      <c r="O524" s="52" t="n">
        <f aca="false">$B$3 * (1 + L524)</f>
        <v>4723.16268039731</v>
      </c>
      <c r="P524" s="53" t="n">
        <f aca="false">$B$6+M524</f>
        <v>0.200462062686605</v>
      </c>
      <c r="Q524" s="53" t="n">
        <f aca="false">$B$5+N524</f>
        <v>0.00153253705879865</v>
      </c>
      <c r="R524" s="10" t="n">
        <f aca="false">(LN(O524/$B$4) + ((Q524 - $B$8) + 0.5*P524^2)*$B$7) / (P524 * SQRT($B$7))</f>
        <v>0.097084893016552</v>
      </c>
      <c r="S524" s="10" t="n">
        <f aca="false">R524 - P524*SQRT($B$7)</f>
        <v>-0.00314613832675058</v>
      </c>
      <c r="T524" s="36" t="n">
        <f aca="false">($B$3*EXP(-$B$8*$B$7)*_xlfn.NORM.DIST(R524, 0, 1, 1) - $B$4*EXP(-Q524*$B$7)*_xlfn.NORM.DIST(S524, 0, 1, 1)) * $B$2</f>
        <v>18764.688230907</v>
      </c>
      <c r="U524" s="37" t="n">
        <f aca="false">$B$17*O524+$B$18</f>
        <v>-1159.51887874876</v>
      </c>
      <c r="V524" s="37" t="n">
        <f aca="false">T524-$B$13</f>
        <v>-824.20036952485</v>
      </c>
      <c r="W524" s="37" t="n">
        <f aca="false">U524-$B$19</f>
        <v>-1159.51887874876</v>
      </c>
      <c r="X524" s="38" t="n">
        <f aca="false">V524+W524</f>
        <v>-1983.71924827361</v>
      </c>
    </row>
    <row r="525" customFormat="false" ht="13.8" hidden="false" customHeight="false" outlineLevel="0" collapsed="false">
      <c r="I525" s="51" t="n">
        <f aca="false" t="array" ref="I525:K525">TRANSPOSE(MMULT($E$20:$G$22, TRANSPOSE(Random!L524:N524)))</f>
        <v>0.0413298618890692</v>
      </c>
      <c r="J525" s="51" t="n">
        <v>-0.597329649879056</v>
      </c>
      <c r="K525" s="51" t="n">
        <v>-0.512187612424319</v>
      </c>
      <c r="L525" s="19" t="n">
        <f aca="false">E$8 + E$9 * _xlfn.T.INV(_xlfn.NORM.DIST(I525, 0, 1, 1),  E$10)</f>
        <v>0.00150309074166241</v>
      </c>
      <c r="M525" s="19" t="n">
        <f aca="false">F$8 + F$9 * _xlfn.T.INV(_xlfn.NORM.DIST(J525, 0, 1, 1),  F$10)</f>
        <v>-0.00937933641257689</v>
      </c>
      <c r="N525" s="19" t="n">
        <f aca="false">G$8 + G$9 * _xlfn.T.INV(_xlfn.NORM.DIST(K525, 0, 1, 1),  G$10)</f>
        <v>-0.000140098004707403</v>
      </c>
      <c r="O525" s="52" t="n">
        <f aca="false">$B$3 * (1 + L525)</f>
        <v>4707.96587926748</v>
      </c>
      <c r="P525" s="53" t="n">
        <f aca="false">$B$6+M525</f>
        <v>0.199620663587423</v>
      </c>
      <c r="Q525" s="53" t="n">
        <f aca="false">$B$5+N525</f>
        <v>0.0014599019952926</v>
      </c>
      <c r="R525" s="10" t="n">
        <f aca="false">(LN(O525/$B$4) + ((Q525 - $B$8) + 0.5*P525^2)*$B$7) / (P525 * SQRT($B$7))</f>
        <v>0.0646024192165077</v>
      </c>
      <c r="S525" s="10" t="n">
        <f aca="false">R525 - P525*SQRT($B$7)</f>
        <v>-0.0352079125772039</v>
      </c>
      <c r="T525" s="36" t="n">
        <f aca="false">($B$3*EXP(-$B$8*$B$7)*_xlfn.NORM.DIST(R525, 0, 1, 1) - $B$4*EXP(-Q525*$B$7)*_xlfn.NORM.DIST(S525, 0, 1, 1)) * $B$2</f>
        <v>18700.520381251</v>
      </c>
      <c r="U525" s="37" t="n">
        <f aca="false">$B$17*O525+$B$18</f>
        <v>-368.015901921463</v>
      </c>
      <c r="V525" s="37" t="n">
        <f aca="false">T525-$B$13</f>
        <v>-888.368219180939</v>
      </c>
      <c r="W525" s="37" t="n">
        <f aca="false">U525-$B$19</f>
        <v>-368.015901921463</v>
      </c>
      <c r="X525" s="38" t="n">
        <f aca="false">V525+W525</f>
        <v>-1256.3841211024</v>
      </c>
    </row>
    <row r="526" customFormat="false" ht="13.8" hidden="false" customHeight="false" outlineLevel="0" collapsed="false">
      <c r="I526" s="51" t="n">
        <f aca="false" t="array" ref="I526:K526">TRANSPOSE(MMULT($E$20:$G$22, TRANSPOSE(Random!L525:N525)))</f>
        <v>2.44602361925531</v>
      </c>
      <c r="J526" s="51" t="n">
        <v>-2.12182306561036</v>
      </c>
      <c r="K526" s="51" t="n">
        <v>1.46381062614934</v>
      </c>
      <c r="L526" s="19" t="n">
        <f aca="false">E$8 + E$9 * _xlfn.T.INV(_xlfn.NORM.DIST(I526, 0, 1, 1),  E$10)</f>
        <v>0.0506670028919924</v>
      </c>
      <c r="M526" s="19" t="n">
        <f aca="false">F$8 + F$9 * _xlfn.T.INV(_xlfn.NORM.DIST(J526, 0, 1, 1),  F$10)</f>
        <v>-0.046052372029722</v>
      </c>
      <c r="N526" s="19" t="n">
        <f aca="false">G$8 + G$9 * _xlfn.T.INV(_xlfn.NORM.DIST(K526, 0, 1, 1),  G$10)</f>
        <v>0.000310134020465146</v>
      </c>
      <c r="O526" s="52" t="n">
        <f aca="false">$B$3 * (1 + L526)</f>
        <v>4939.08051389497</v>
      </c>
      <c r="P526" s="53" t="n">
        <f aca="false">$B$6+M526</f>
        <v>0.162947627970278</v>
      </c>
      <c r="Q526" s="53" t="n">
        <f aca="false">$B$5+N526</f>
        <v>0.00191013402046515</v>
      </c>
      <c r="R526" s="10" t="n">
        <f aca="false">(LN(O526/$B$4) + ((Q526 - $B$8) + 0.5*P526^2)*$B$7) / (P526 * SQRT($B$7))</f>
        <v>0.648327670486613</v>
      </c>
      <c r="S526" s="10" t="n">
        <f aca="false">R526 - P526*SQRT($B$7)</f>
        <v>0.566853856501474</v>
      </c>
      <c r="T526" s="36" t="n">
        <f aca="false">($B$3*EXP(-$B$8*$B$7)*_xlfn.NORM.DIST(R526, 0, 1, 1) - $B$4*EXP(-Q526*$B$7)*_xlfn.NORM.DIST(S526, 0, 1, 1)) * $B$2</f>
        <v>12727.9784983704</v>
      </c>
      <c r="U526" s="37" t="n">
        <f aca="false">$B$17*O526+$B$18</f>
        <v>-12405.2808324329</v>
      </c>
      <c r="V526" s="37" t="n">
        <f aca="false">T526-$B$13</f>
        <v>-6860.91010206146</v>
      </c>
      <c r="W526" s="37" t="n">
        <f aca="false">U526-$B$19</f>
        <v>-12405.2808324329</v>
      </c>
      <c r="X526" s="38" t="n">
        <f aca="false">V526+W526</f>
        <v>-19266.1909344943</v>
      </c>
    </row>
    <row r="527" customFormat="false" ht="13.8" hidden="false" customHeight="false" outlineLevel="0" collapsed="false">
      <c r="I527" s="51" t="n">
        <f aca="false" t="array" ref="I527:K527">TRANSPOSE(MMULT($E$20:$G$22, TRANSPOSE(Random!L526:N526)))</f>
        <v>1.03288617076299</v>
      </c>
      <c r="J527" s="51" t="n">
        <v>-1.0485982781394</v>
      </c>
      <c r="K527" s="51" t="n">
        <v>-0.28605375253885</v>
      </c>
      <c r="L527" s="19" t="n">
        <f aca="false">E$8 + E$9 * _xlfn.T.INV(_xlfn.NORM.DIST(I527, 0, 1, 1),  E$10)</f>
        <v>0.0152163747037963</v>
      </c>
      <c r="M527" s="19" t="n">
        <f aca="false">F$8 + F$9 * _xlfn.T.INV(_xlfn.NORM.DIST(J527, 0, 1, 1),  F$10)</f>
        <v>-0.0174498427035174</v>
      </c>
      <c r="N527" s="19" t="n">
        <f aca="false">G$8 + G$9 * _xlfn.T.INV(_xlfn.NORM.DIST(K527, 0, 1, 1),  G$10)</f>
        <v>-9.28739116741531E-005</v>
      </c>
      <c r="O527" s="52" t="n">
        <f aca="false">$B$3 * (1 + L527)</f>
        <v>4772.43065584508</v>
      </c>
      <c r="P527" s="53" t="n">
        <f aca="false">$B$6+M527</f>
        <v>0.191550157296483</v>
      </c>
      <c r="Q527" s="53" t="n">
        <f aca="false">$B$5+N527</f>
        <v>0.00150712608832585</v>
      </c>
      <c r="R527" s="10" t="n">
        <f aca="false">(LN(O527/$B$4) + ((Q527 - $B$8) + 0.5*P527^2)*$B$7) / (P527 * SQRT($B$7))</f>
        <v>0.205324615416629</v>
      </c>
      <c r="S527" s="10" t="n">
        <f aca="false">R527 - P527*SQRT($B$7)</f>
        <v>0.109549536768388</v>
      </c>
      <c r="T527" s="36" t="n">
        <f aca="false">($B$3*EXP(-$B$8*$B$7)*_xlfn.NORM.DIST(R527, 0, 1, 1) - $B$4*EXP(-Q527*$B$7)*_xlfn.NORM.DIST(S527, 0, 1, 1)) * $B$2</f>
        <v>17727.7698632188</v>
      </c>
      <c r="U527" s="37" t="n">
        <f aca="false">$B$17*O527+$B$18</f>
        <v>-3725.56872674139</v>
      </c>
      <c r="V527" s="37" t="n">
        <f aca="false">T527-$B$13</f>
        <v>-1861.11873721311</v>
      </c>
      <c r="W527" s="37" t="n">
        <f aca="false">U527-$B$19</f>
        <v>-3725.56872674139</v>
      </c>
      <c r="X527" s="38" t="n">
        <f aca="false">V527+W527</f>
        <v>-5586.6874639545</v>
      </c>
    </row>
    <row r="528" customFormat="false" ht="13.8" hidden="false" customHeight="false" outlineLevel="0" collapsed="false">
      <c r="I528" s="51" t="n">
        <f aca="false" t="array" ref="I528:K528">TRANSPOSE(MMULT($E$20:$G$22, TRANSPOSE(Random!L527:N527)))</f>
        <v>1.5492031622939</v>
      </c>
      <c r="J528" s="51" t="n">
        <v>-1.12187532750547</v>
      </c>
      <c r="K528" s="51" t="n">
        <v>0.547544897931784</v>
      </c>
      <c r="L528" s="19" t="n">
        <f aca="false">E$8 + E$9 * _xlfn.T.INV(_xlfn.NORM.DIST(I528, 0, 1, 1),  E$10)</f>
        <v>0.0245524357853663</v>
      </c>
      <c r="M528" s="19" t="n">
        <f aca="false">F$8 + F$9 * _xlfn.T.INV(_xlfn.NORM.DIST(J528, 0, 1, 1),  F$10)</f>
        <v>-0.018894520464027</v>
      </c>
      <c r="N528" s="19" t="n">
        <f aca="false">G$8 + G$9 * _xlfn.T.INV(_xlfn.NORM.DIST(K528, 0, 1, 1),  G$10)</f>
        <v>7.80622789730308E-005</v>
      </c>
      <c r="O528" s="52" t="n">
        <f aca="false">$B$3 * (1 + L528)</f>
        <v>4816.31854538343</v>
      </c>
      <c r="P528" s="53" t="n">
        <f aca="false">$B$6+M528</f>
        <v>0.190105479535973</v>
      </c>
      <c r="Q528" s="53" t="n">
        <f aca="false">$B$5+N528</f>
        <v>0.00167806227897303</v>
      </c>
      <c r="R528" s="10" t="n">
        <f aca="false">(LN(O528/$B$4) + ((Q528 - $B$8) + 0.5*P528^2)*$B$7) / (P528 * SQRT($B$7))</f>
        <v>0.302914955700539</v>
      </c>
      <c r="S528" s="10" t="n">
        <f aca="false">R528 - P528*SQRT($B$7)</f>
        <v>0.207862215932552</v>
      </c>
      <c r="T528" s="36" t="n">
        <f aca="false">($B$3*EXP(-$B$8*$B$7)*_xlfn.NORM.DIST(R528, 0, 1, 1) - $B$4*EXP(-Q528*$B$7)*_xlfn.NORM.DIST(S528, 0, 1, 1)) * $B$2</f>
        <v>17253.3859526146</v>
      </c>
      <c r="U528" s="37" t="n">
        <f aca="false">$B$17*O528+$B$18</f>
        <v>-6011.40473390586</v>
      </c>
      <c r="V528" s="37" t="n">
        <f aca="false">T528-$B$13</f>
        <v>-2335.50264781734</v>
      </c>
      <c r="W528" s="37" t="n">
        <f aca="false">U528-$B$19</f>
        <v>-6011.40473390586</v>
      </c>
      <c r="X528" s="38" t="n">
        <f aca="false">V528+W528</f>
        <v>-8346.9073817232</v>
      </c>
    </row>
    <row r="529" customFormat="false" ht="13.8" hidden="false" customHeight="false" outlineLevel="0" collapsed="false">
      <c r="I529" s="51" t="n">
        <f aca="false" t="array" ref="I529:K529">TRANSPOSE(MMULT($E$20:$G$22, TRANSPOSE(Random!L528:N528)))</f>
        <v>0.0286570746156961</v>
      </c>
      <c r="J529" s="51" t="n">
        <v>-0.370961295328316</v>
      </c>
      <c r="K529" s="51" t="n">
        <v>-0.023363914614519</v>
      </c>
      <c r="L529" s="19" t="n">
        <f aca="false">E$8 + E$9 * _xlfn.T.INV(_xlfn.NORM.DIST(I529, 0, 1, 1),  E$10)</f>
        <v>0.00134099980173995</v>
      </c>
      <c r="M529" s="19" t="n">
        <f aca="false">F$8 + F$9 * _xlfn.T.INV(_xlfn.NORM.DIST(J529, 0, 1, 1),  F$10)</f>
        <v>-0.00569522090615692</v>
      </c>
      <c r="N529" s="19" t="n">
        <f aca="false">G$8 + G$9 * _xlfn.T.INV(_xlfn.NORM.DIST(K529, 0, 1, 1),  G$10)</f>
        <v>-3.9516664081115E-005</v>
      </c>
      <c r="O529" s="52" t="n">
        <f aca="false">$B$3 * (1 + L529)</f>
        <v>4707.203905968</v>
      </c>
      <c r="P529" s="53" t="n">
        <f aca="false">$B$6+M529</f>
        <v>0.203304779093843</v>
      </c>
      <c r="Q529" s="53" t="n">
        <f aca="false">$B$5+N529</f>
        <v>0.00156048333591889</v>
      </c>
      <c r="R529" s="10" t="n">
        <f aca="false">(LN(O529/$B$4) + ((Q529 - $B$8) + 0.5*P529^2)*$B$7) / (P529 * SQRT($B$7))</f>
        <v>0.0639121862040427</v>
      </c>
      <c r="S529" s="10" t="n">
        <f aca="false">R529 - P529*SQRT($B$7)</f>
        <v>-0.0377402033428789</v>
      </c>
      <c r="T529" s="36" t="n">
        <f aca="false">($B$3*EXP(-$B$8*$B$7)*_xlfn.NORM.DIST(R529, 0, 1, 1) - $B$4*EXP(-Q529*$B$7)*_xlfn.NORM.DIST(S529, 0, 1, 1)) * $B$2</f>
        <v>19051.6777954112</v>
      </c>
      <c r="U529" s="37" t="n">
        <f aca="false">$B$17*O529+$B$18</f>
        <v>-328.329646264727</v>
      </c>
      <c r="V529" s="37" t="n">
        <f aca="false">T529-$B$13</f>
        <v>-537.210805020688</v>
      </c>
      <c r="W529" s="37" t="n">
        <f aca="false">U529-$B$19</f>
        <v>-328.329646264727</v>
      </c>
      <c r="X529" s="38" t="n">
        <f aca="false">V529+W529</f>
        <v>-865.540451285415</v>
      </c>
    </row>
    <row r="530" customFormat="false" ht="13.8" hidden="false" customHeight="false" outlineLevel="0" collapsed="false">
      <c r="I530" s="51" t="n">
        <f aca="false" t="array" ref="I530:K530">TRANSPOSE(MMULT($E$20:$G$22, TRANSPOSE(Random!L529:N529)))</f>
        <v>1.85083485573202</v>
      </c>
      <c r="J530" s="51" t="n">
        <v>-1.21387235174206</v>
      </c>
      <c r="K530" s="51" t="n">
        <v>-0.235033824250576</v>
      </c>
      <c r="L530" s="19" t="n">
        <f aca="false">E$8 + E$9 * _xlfn.T.INV(_xlfn.NORM.DIST(I530, 0, 1, 1),  E$10)</f>
        <v>0.0314672665429547</v>
      </c>
      <c r="M530" s="19" t="n">
        <f aca="false">F$8 + F$9 * _xlfn.T.INV(_xlfn.NORM.DIST(J530, 0, 1, 1),  F$10)</f>
        <v>-0.0207778211918907</v>
      </c>
      <c r="N530" s="19" t="n">
        <f aca="false">G$8 + G$9 * _xlfn.T.INV(_xlfn.NORM.DIST(K530, 0, 1, 1),  G$10)</f>
        <v>-8.24281212992198E-005</v>
      </c>
      <c r="O530" s="52" t="n">
        <f aca="false">$B$3 * (1 + L530)</f>
        <v>4848.82447329178</v>
      </c>
      <c r="P530" s="53" t="n">
        <f aca="false">$B$6+M530</f>
        <v>0.188222178808109</v>
      </c>
      <c r="Q530" s="53" t="n">
        <f aca="false">$B$5+N530</f>
        <v>0.00151757187870078</v>
      </c>
      <c r="R530" s="10" t="n">
        <f aca="false">(LN(O530/$B$4) + ((Q530 - $B$8) + 0.5*P530^2)*$B$7) / (P530 * SQRT($B$7))</f>
        <v>0.376046658823906</v>
      </c>
      <c r="S530" s="10" t="n">
        <f aca="false">R530 - P530*SQRT($B$7)</f>
        <v>0.281935569419851</v>
      </c>
      <c r="T530" s="36" t="n">
        <f aca="false">($B$3*EXP(-$B$8*$B$7)*_xlfn.NORM.DIST(R530, 0, 1, 1) - $B$4*EXP(-Q530*$B$7)*_xlfn.NORM.DIST(S530, 0, 1, 1)) * $B$2</f>
        <v>16708.2969942648</v>
      </c>
      <c r="U530" s="37" t="n">
        <f aca="false">$B$17*O530+$B$18</f>
        <v>-7704.42805402383</v>
      </c>
      <c r="V530" s="37" t="n">
        <f aca="false">T530-$B$13</f>
        <v>-2880.59160616708</v>
      </c>
      <c r="W530" s="37" t="n">
        <f aca="false">U530-$B$19</f>
        <v>-7704.42805402383</v>
      </c>
      <c r="X530" s="38" t="n">
        <f aca="false">V530+W530</f>
        <v>-10585.0196601909</v>
      </c>
    </row>
    <row r="531" customFormat="false" ht="13.8" hidden="false" customHeight="false" outlineLevel="0" collapsed="false">
      <c r="I531" s="51" t="n">
        <f aca="false" t="array" ref="I531:K531">TRANSPOSE(MMULT($E$20:$G$22, TRANSPOSE(Random!L530:N530)))</f>
        <v>0.552549083523107</v>
      </c>
      <c r="J531" s="51" t="n">
        <v>-0.285364740310649</v>
      </c>
      <c r="K531" s="51" t="n">
        <v>1.00023341217101</v>
      </c>
      <c r="L531" s="19" t="n">
        <f aca="false">E$8 + E$9 * _xlfn.T.INV(_xlfn.NORM.DIST(I531, 0, 1, 1),  E$10)</f>
        <v>0.00819174743834933</v>
      </c>
      <c r="M531" s="19" t="n">
        <f aca="false">F$8 + F$9 * _xlfn.T.INV(_xlfn.NORM.DIST(J531, 0, 1, 1),  F$10)</f>
        <v>-0.00433925807184894</v>
      </c>
      <c r="N531" s="19" t="n">
        <f aca="false">G$8 + G$9 * _xlfn.T.INV(_xlfn.NORM.DIST(K531, 0, 1, 1),  G$10)</f>
        <v>0.00018188766992493</v>
      </c>
      <c r="O531" s="52" t="n">
        <f aca="false">$B$3 * (1 + L531)</f>
        <v>4739.40858553294</v>
      </c>
      <c r="P531" s="53" t="n">
        <f aca="false">$B$6+M531</f>
        <v>0.204660741928151</v>
      </c>
      <c r="Q531" s="53" t="n">
        <f aca="false">$B$5+N531</f>
        <v>0.00178188766992493</v>
      </c>
      <c r="R531" s="10" t="n">
        <f aca="false">(LN(O531/$B$4) + ((Q531 - $B$8) + 0.5*P531^2)*$B$7) / (P531 * SQRT($B$7))</f>
        <v>0.131335412874448</v>
      </c>
      <c r="S531" s="10" t="n">
        <f aca="false">R531 - P531*SQRT($B$7)</f>
        <v>0.029005041910372</v>
      </c>
      <c r="T531" s="36" t="n">
        <f aca="false">($B$3*EXP(-$B$8*$B$7)*_xlfn.NORM.DIST(R531, 0, 1, 1) - $B$4*EXP(-Q531*$B$7)*_xlfn.NORM.DIST(S531, 0, 1, 1)) * $B$2</f>
        <v>19131.9845419513</v>
      </c>
      <c r="U531" s="37" t="n">
        <f aca="false">$B$17*O531+$B$18</f>
        <v>-2005.66289065315</v>
      </c>
      <c r="V531" s="37" t="n">
        <f aca="false">T531-$B$13</f>
        <v>-456.904058480632</v>
      </c>
      <c r="W531" s="37" t="n">
        <f aca="false">U531-$B$19</f>
        <v>-2005.66289065315</v>
      </c>
      <c r="X531" s="38" t="n">
        <f aca="false">V531+W531</f>
        <v>-2462.56694913379</v>
      </c>
    </row>
    <row r="532" customFormat="false" ht="13.8" hidden="false" customHeight="false" outlineLevel="0" collapsed="false">
      <c r="I532" s="51" t="n">
        <f aca="false" t="array" ref="I532:K532">TRANSPOSE(MMULT($E$20:$G$22, TRANSPOSE(Random!L531:N531)))</f>
        <v>-0.908095606893359</v>
      </c>
      <c r="J532" s="51" t="n">
        <v>0.124659666362664</v>
      </c>
      <c r="K532" s="51" t="n">
        <v>-1.20815455991191</v>
      </c>
      <c r="L532" s="19" t="n">
        <f aca="false">E$8 + E$9 * _xlfn.T.INV(_xlfn.NORM.DIST(I532, 0, 1, 1),  E$10)</f>
        <v>-0.0113306361863791</v>
      </c>
      <c r="M532" s="19" t="n">
        <f aca="false">F$8 + F$9 * _xlfn.T.INV(_xlfn.NORM.DIST(J532, 0, 1, 1),  F$10)</f>
        <v>0.00203903909396214</v>
      </c>
      <c r="N532" s="19" t="n">
        <f aca="false">G$8 + G$9 * _xlfn.T.INV(_xlfn.NORM.DIST(K532, 0, 1, 1),  G$10)</f>
        <v>-0.000305409700825065</v>
      </c>
      <c r="O532" s="52" t="n">
        <f aca="false">$B$3 * (1 + L532)</f>
        <v>4647.63581235145</v>
      </c>
      <c r="P532" s="53" t="n">
        <f aca="false">$B$6+M532</f>
        <v>0.211039039093962</v>
      </c>
      <c r="Q532" s="53" t="n">
        <f aca="false">$B$5+N532</f>
        <v>0.00129459029917494</v>
      </c>
      <c r="R532" s="10" t="n">
        <f aca="false">(LN(O532/$B$4) + ((Q532 - $B$8) + 0.5*P532^2)*$B$7) / (P532 * SQRT($B$7))</f>
        <v>-0.0559563276909206</v>
      </c>
      <c r="S532" s="10" t="n">
        <f aca="false">R532 - P532*SQRT($B$7)</f>
        <v>-0.161475847237902</v>
      </c>
      <c r="T532" s="36" t="n">
        <f aca="false">($B$3*EXP(-$B$8*$B$7)*_xlfn.NORM.DIST(R532, 0, 1, 1) - $B$4*EXP(-Q532*$B$7)*_xlfn.NORM.DIST(S532, 0, 1, 1)) * $B$2</f>
        <v>19647.7417587316</v>
      </c>
      <c r="U532" s="37" t="n">
        <f aca="false">$B$17*O532+$B$18</f>
        <v>2774.18666744098</v>
      </c>
      <c r="V532" s="37" t="n">
        <f aca="false">T532-$B$13</f>
        <v>58.8531582996875</v>
      </c>
      <c r="W532" s="37" t="n">
        <f aca="false">U532-$B$19</f>
        <v>2774.18666744098</v>
      </c>
      <c r="X532" s="38" t="n">
        <f aca="false">V532+W532</f>
        <v>2833.03982574067</v>
      </c>
    </row>
    <row r="533" customFormat="false" ht="13.8" hidden="false" customHeight="false" outlineLevel="0" collapsed="false">
      <c r="I533" s="51" t="n">
        <f aca="false" t="array" ref="I533:K533">TRANSPOSE(MMULT($E$20:$G$22, TRANSPOSE(Random!L532:N532)))</f>
        <v>-0.312271087395499</v>
      </c>
      <c r="J533" s="51" t="n">
        <v>-0.0568166672200973</v>
      </c>
      <c r="K533" s="51" t="n">
        <v>0.427425094347556</v>
      </c>
      <c r="L533" s="19" t="n">
        <f aca="false">E$8 + E$9 * _xlfn.T.INV(_xlfn.NORM.DIST(I533, 0, 1, 1),  E$10)</f>
        <v>-0.00304559374419784</v>
      </c>
      <c r="M533" s="19" t="n">
        <f aca="false">F$8 + F$9 * _xlfn.T.INV(_xlfn.NORM.DIST(J533, 0, 1, 1),  F$10)</f>
        <v>-0.000774279748686796</v>
      </c>
      <c r="N533" s="19" t="n">
        <f aca="false">G$8 + G$9 * _xlfn.T.INV(_xlfn.NORM.DIST(K533, 0, 1, 1),  G$10)</f>
        <v>5.25852279917375E-005</v>
      </c>
      <c r="O533" s="52" t="n">
        <f aca="false">$B$3 * (1 + L533)</f>
        <v>4686.5829683679</v>
      </c>
      <c r="P533" s="53" t="n">
        <f aca="false">$B$6+M533</f>
        <v>0.208225720251313</v>
      </c>
      <c r="Q533" s="53" t="n">
        <f aca="false">$B$5+N533</f>
        <v>0.00165258522799174</v>
      </c>
      <c r="R533" s="10" t="n">
        <f aca="false">(LN(O533/$B$4) + ((Q533 - $B$8) + 0.5*P533^2)*$B$7) / (P533 * SQRT($B$7))</f>
        <v>0.0228852528198303</v>
      </c>
      <c r="S533" s="10" t="n">
        <f aca="false">R533 - P533*SQRT($B$7)</f>
        <v>-0.0812276073058263</v>
      </c>
      <c r="T533" s="36" t="n">
        <f aca="false">($B$3*EXP(-$B$8*$B$7)*_xlfn.NORM.DIST(R533, 0, 1, 1) - $B$4*EXP(-Q533*$B$7)*_xlfn.NORM.DIST(S533, 0, 1, 1)) * $B$2</f>
        <v>19510.9789012148</v>
      </c>
      <c r="U533" s="37" t="n">
        <f aca="false">$B$17*O533+$B$18</f>
        <v>745.681479893625</v>
      </c>
      <c r="V533" s="37" t="n">
        <f aca="false">T533-$B$13</f>
        <v>-77.909699217118</v>
      </c>
      <c r="W533" s="37" t="n">
        <f aca="false">U533-$B$19</f>
        <v>745.681479893625</v>
      </c>
      <c r="X533" s="38" t="n">
        <f aca="false">V533+W533</f>
        <v>667.771780676507</v>
      </c>
    </row>
    <row r="534" customFormat="false" ht="13.8" hidden="false" customHeight="false" outlineLevel="0" collapsed="false">
      <c r="I534" s="51" t="n">
        <f aca="false" t="array" ref="I534:K534">TRANSPOSE(MMULT($E$20:$G$22, TRANSPOSE(Random!L533:N533)))</f>
        <v>-1.45594268066314</v>
      </c>
      <c r="J534" s="51" t="n">
        <v>1.16450236241718</v>
      </c>
      <c r="K534" s="51" t="n">
        <v>-0.748557020013333</v>
      </c>
      <c r="L534" s="19" t="n">
        <f aca="false">E$8 + E$9 * _xlfn.T.INV(_xlfn.NORM.DIST(I534, 0, 1, 1),  E$10)</f>
        <v>-0.0207198596124288</v>
      </c>
      <c r="M534" s="19" t="n">
        <f aca="false">F$8 + F$9 * _xlfn.T.INV(_xlfn.NORM.DIST(J534, 0, 1, 1),  F$10)</f>
        <v>0.019969040503514</v>
      </c>
      <c r="N534" s="19" t="n">
        <f aca="false">G$8 + G$9 * _xlfn.T.INV(_xlfn.NORM.DIST(K534, 0, 1, 1),  G$10)</f>
        <v>-0.000191950397374914</v>
      </c>
      <c r="O534" s="52" t="n">
        <f aca="false">$B$3 * (1 + L534)</f>
        <v>4603.49801194793</v>
      </c>
      <c r="P534" s="53" t="n">
        <f aca="false">$B$6+M534</f>
        <v>0.228969040503514</v>
      </c>
      <c r="Q534" s="53" t="n">
        <f aca="false">$B$5+N534</f>
        <v>0.00140804960262509</v>
      </c>
      <c r="R534" s="10" t="n">
        <f aca="false">(LN(O534/$B$4) + ((Q534 - $B$8) + 0.5*P534^2)*$B$7) / (P534 * SQRT($B$7))</f>
        <v>-0.126062132556538</v>
      </c>
      <c r="S534" s="10" t="n">
        <f aca="false">R534 - P534*SQRT($B$7)</f>
        <v>-0.240546652808295</v>
      </c>
      <c r="T534" s="36" t="n">
        <f aca="false">($B$3*EXP(-$B$8*$B$7)*_xlfn.NORM.DIST(R534, 0, 1, 1) - $B$4*EXP(-Q534*$B$7)*_xlfn.NORM.DIST(S534, 0, 1, 1)) * $B$2</f>
        <v>21092.3212418361</v>
      </c>
      <c r="U534" s="37" t="n">
        <f aca="false">$B$17*O534+$B$18</f>
        <v>5073.03891348554</v>
      </c>
      <c r="V534" s="37" t="n">
        <f aca="false">T534-$B$13</f>
        <v>1503.4326414042</v>
      </c>
      <c r="W534" s="37" t="n">
        <f aca="false">U534-$B$19</f>
        <v>5073.03891348554</v>
      </c>
      <c r="X534" s="38" t="n">
        <f aca="false">V534+W534</f>
        <v>6576.47155488973</v>
      </c>
    </row>
    <row r="535" customFormat="false" ht="13.8" hidden="false" customHeight="false" outlineLevel="0" collapsed="false">
      <c r="I535" s="51" t="n">
        <f aca="false" t="array" ref="I535:K535">TRANSPOSE(MMULT($E$20:$G$22, TRANSPOSE(Random!L534:N534)))</f>
        <v>-1.9363934013568</v>
      </c>
      <c r="J535" s="51" t="n">
        <v>2.10755373408097</v>
      </c>
      <c r="K535" s="51" t="n">
        <v>0.909038149415218</v>
      </c>
      <c r="L535" s="19" t="n">
        <f aca="false">E$8 + E$9 * _xlfn.T.INV(_xlfn.NORM.DIST(I535, 0, 1, 1),  E$10)</f>
        <v>-0.0317560770444986</v>
      </c>
      <c r="M535" s="19" t="n">
        <f aca="false">F$8 + F$9 * _xlfn.T.INV(_xlfn.NORM.DIST(J535, 0, 1, 1),  F$10)</f>
        <v>0.0457293296975153</v>
      </c>
      <c r="N535" s="19" t="n">
        <f aca="false">G$8 + G$9 * _xlfn.T.INV(_xlfn.NORM.DIST(K535, 0, 1, 1),  G$10)</f>
        <v>0.000159686397143295</v>
      </c>
      <c r="O535" s="52" t="n">
        <f aca="false">$B$3 * (1 + L535)</f>
        <v>4551.61785742152</v>
      </c>
      <c r="P535" s="53" t="n">
        <f aca="false">$B$6+M535</f>
        <v>0.254729329697515</v>
      </c>
      <c r="Q535" s="53" t="n">
        <f aca="false">$B$5+N535</f>
        <v>0.00175968639714329</v>
      </c>
      <c r="R535" s="10" t="n">
        <f aca="false">(LN(O535/$B$4) + ((Q535 - $B$8) + 0.5*P535^2)*$B$7) / (P535 * SQRT($B$7))</f>
        <v>-0.189380912106916</v>
      </c>
      <c r="S535" s="10" t="n">
        <f aca="false">R535 - P535*SQRT($B$7)</f>
        <v>-0.316745576955674</v>
      </c>
      <c r="T535" s="36" t="n">
        <f aca="false">($B$3*EXP(-$B$8*$B$7)*_xlfn.NORM.DIST(R535, 0, 1, 1) - $B$4*EXP(-Q535*$B$7)*_xlfn.NORM.DIST(S535, 0, 1, 1)) * $B$2</f>
        <v>23125.5179177026</v>
      </c>
      <c r="U535" s="37" t="n">
        <f aca="false">$B$17*O535+$B$18</f>
        <v>7775.14025672985</v>
      </c>
      <c r="V535" s="37" t="n">
        <f aca="false">T535-$B$13</f>
        <v>3536.62931727069</v>
      </c>
      <c r="W535" s="37" t="n">
        <f aca="false">U535-$B$19</f>
        <v>7775.14025672985</v>
      </c>
      <c r="X535" s="38" t="n">
        <f aca="false">V535+W535</f>
        <v>11311.7695740005</v>
      </c>
    </row>
    <row r="536" customFormat="false" ht="13.8" hidden="false" customHeight="false" outlineLevel="0" collapsed="false">
      <c r="I536" s="51" t="n">
        <f aca="false" t="array" ref="I536:K536">TRANSPOSE(MMULT($E$20:$G$22, TRANSPOSE(Random!L535:N535)))</f>
        <v>0.247778597582032</v>
      </c>
      <c r="J536" s="51" t="n">
        <v>0.0870288909975331</v>
      </c>
      <c r="K536" s="51" t="n">
        <v>-1.00954820817561</v>
      </c>
      <c r="L536" s="19" t="n">
        <f aca="false">E$8 + E$9 * _xlfn.T.INV(_xlfn.NORM.DIST(I536, 0, 1, 1),  E$10)</f>
        <v>0.00415641852248372</v>
      </c>
      <c r="M536" s="19" t="n">
        <f aca="false">F$8 + F$9 * _xlfn.T.INV(_xlfn.NORM.DIST(J536, 0, 1, 1),  F$10)</f>
        <v>0.0014547730780496</v>
      </c>
      <c r="N536" s="19" t="n">
        <f aca="false">G$8 + G$9 * _xlfn.T.INV(_xlfn.NORM.DIST(K536, 0, 1, 1),  G$10)</f>
        <v>-0.000253800701341472</v>
      </c>
      <c r="O536" s="52" t="n">
        <f aca="false">$B$3 * (1 + L536)</f>
        <v>4720.43890783234</v>
      </c>
      <c r="P536" s="53" t="n">
        <f aca="false">$B$6+M536</f>
        <v>0.21045477307805</v>
      </c>
      <c r="Q536" s="53" t="n">
        <f aca="false">$B$5+N536</f>
        <v>0.00134619929865853</v>
      </c>
      <c r="R536" s="10" t="n">
        <f aca="false">(LN(O536/$B$4) + ((Q536 - $B$8) + 0.5*P536^2)*$B$7) / (P536 * SQRT($B$7))</f>
        <v>0.0914282493924373</v>
      </c>
      <c r="S536" s="10" t="n">
        <f aca="false">R536 - P536*SQRT($B$7)</f>
        <v>-0.0137991371465875</v>
      </c>
      <c r="T536" s="36" t="n">
        <f aca="false">($B$3*EXP(-$B$8*$B$7)*_xlfn.NORM.DIST(R536, 0, 1, 1) - $B$4*EXP(-Q536*$B$7)*_xlfn.NORM.DIST(S536, 0, 1, 1)) * $B$2</f>
        <v>19695.5251445575</v>
      </c>
      <c r="U536" s="37" t="n">
        <f aca="false">$B$17*O536+$B$18</f>
        <v>-1017.65520132409</v>
      </c>
      <c r="V536" s="37" t="n">
        <f aca="false">T536-$B$13</f>
        <v>106.636544125649</v>
      </c>
      <c r="W536" s="37" t="n">
        <f aca="false">U536-$B$19</f>
        <v>-1017.65520132409</v>
      </c>
      <c r="X536" s="38" t="n">
        <f aca="false">V536+W536</f>
        <v>-911.018657198438</v>
      </c>
    </row>
    <row r="537" customFormat="false" ht="13.8" hidden="false" customHeight="false" outlineLevel="0" collapsed="false">
      <c r="I537" s="51" t="n">
        <f aca="false" t="array" ref="I537:K537">TRANSPOSE(MMULT($E$20:$G$22, TRANSPOSE(Random!L536:N536)))</f>
        <v>-0.051011309246444</v>
      </c>
      <c r="J537" s="51" t="n">
        <v>0.168970726313562</v>
      </c>
      <c r="K537" s="51" t="n">
        <v>-0.155390127608455</v>
      </c>
      <c r="L537" s="19" t="n">
        <f aca="false">E$8 + E$9 * _xlfn.T.INV(_xlfn.NORM.DIST(I537, 0, 1, 1),  E$10)</f>
        <v>0.000322126905064337</v>
      </c>
      <c r="M537" s="19" t="n">
        <f aca="false">F$8 + F$9 * _xlfn.T.INV(_xlfn.NORM.DIST(J537, 0, 1, 1),  F$10)</f>
        <v>0.00272850951906678</v>
      </c>
      <c r="N537" s="19" t="n">
        <f aca="false">G$8 + G$9 * _xlfn.T.INV(_xlfn.NORM.DIST(K537, 0, 1, 1),  G$10)</f>
        <v>-6.62211121896003E-005</v>
      </c>
      <c r="O537" s="52" t="n">
        <f aca="false">$B$3 * (1 + L537)</f>
        <v>4702.41428636802</v>
      </c>
      <c r="P537" s="53" t="n">
        <f aca="false">$B$6+M537</f>
        <v>0.211728509519067</v>
      </c>
      <c r="Q537" s="53" t="n">
        <f aca="false">$B$5+N537</f>
        <v>0.0015337788878104</v>
      </c>
      <c r="R537" s="10" t="n">
        <f aca="false">(LN(O537/$B$4) + ((Q537 - $B$8) + 0.5*P537^2)*$B$7) / (P537 * SQRT($B$7))</f>
        <v>0.0558180850240992</v>
      </c>
      <c r="S537" s="10" t="n">
        <f aca="false">R537 - P537*SQRT($B$7)</f>
        <v>-0.0500461697354342</v>
      </c>
      <c r="T537" s="36" t="n">
        <f aca="false">($B$3*EXP(-$B$8*$B$7)*_xlfn.NORM.DIST(R537, 0, 1, 1) - $B$4*EXP(-Q537*$B$7)*_xlfn.NORM.DIST(S537, 0, 1, 1)) * $B$2</f>
        <v>19840.5671780774</v>
      </c>
      <c r="U537" s="37" t="n">
        <f aca="false">$B$17*O537+$B$18</f>
        <v>-78.8693724301411</v>
      </c>
      <c r="V537" s="37" t="n">
        <f aca="false">T537-$B$13</f>
        <v>251.6785776455</v>
      </c>
      <c r="W537" s="37" t="n">
        <f aca="false">U537-$B$19</f>
        <v>-78.8693724301411</v>
      </c>
      <c r="X537" s="38" t="n">
        <f aca="false">V537+W537</f>
        <v>172.809205215359</v>
      </c>
    </row>
    <row r="538" customFormat="false" ht="13.8" hidden="false" customHeight="false" outlineLevel="0" collapsed="false">
      <c r="I538" s="51" t="n">
        <f aca="false" t="array" ref="I538:K538">TRANSPOSE(MMULT($E$20:$G$22, TRANSPOSE(Random!L537:N537)))</f>
        <v>-1.42539912660427</v>
      </c>
      <c r="J538" s="51" t="n">
        <v>1.83809370779695</v>
      </c>
      <c r="K538" s="51" t="n">
        <v>-0.909362568276585</v>
      </c>
      <c r="L538" s="19" t="n">
        <f aca="false">E$8 + E$9 * _xlfn.T.INV(_xlfn.NORM.DIST(I538, 0, 1, 1),  E$10)</f>
        <v>-0.0201249703790715</v>
      </c>
      <c r="M538" s="19" t="n">
        <f aca="false">F$8 + F$9 * _xlfn.T.INV(_xlfn.NORM.DIST(J538, 0, 1, 1),  F$10)</f>
        <v>0.0366540735439228</v>
      </c>
      <c r="N538" s="19" t="n">
        <f aca="false">G$8 + G$9 * _xlfn.T.INV(_xlfn.NORM.DIST(K538, 0, 1, 1),  G$10)</f>
        <v>-0.000229364012618687</v>
      </c>
      <c r="O538" s="52" t="n">
        <f aca="false">$B$3 * (1 + L538)</f>
        <v>4606.29452674502</v>
      </c>
      <c r="P538" s="53" t="n">
        <f aca="false">$B$6+M538</f>
        <v>0.245654073543923</v>
      </c>
      <c r="Q538" s="53" t="n">
        <f aca="false">$B$5+N538</f>
        <v>0.00137063598738131</v>
      </c>
      <c r="R538" s="10" t="n">
        <f aca="false">(LN(O538/$B$4) + ((Q538 - $B$8) + 0.5*P538^2)*$B$7) / (P538 * SQRT($B$7))</f>
        <v>-0.104572552620228</v>
      </c>
      <c r="S538" s="10" t="n">
        <f aca="false">R538 - P538*SQRT($B$7)</f>
        <v>-0.227399589392189</v>
      </c>
      <c r="T538" s="36" t="n">
        <f aca="false">($B$3*EXP(-$B$8*$B$7)*_xlfn.NORM.DIST(R538, 0, 1, 1) - $B$4*EXP(-Q538*$B$7)*_xlfn.NORM.DIST(S538, 0, 1, 1)) * $B$2</f>
        <v>22694.7530765785</v>
      </c>
      <c r="U538" s="37" t="n">
        <f aca="false">$B$17*O538+$B$18</f>
        <v>4927.38656417018</v>
      </c>
      <c r="V538" s="37" t="n">
        <f aca="false">T538-$B$13</f>
        <v>3105.86447614662</v>
      </c>
      <c r="W538" s="37" t="n">
        <f aca="false">U538-$B$19</f>
        <v>4927.38656417018</v>
      </c>
      <c r="X538" s="38" t="n">
        <f aca="false">V538+W538</f>
        <v>8033.25104031681</v>
      </c>
    </row>
    <row r="539" customFormat="false" ht="13.8" hidden="false" customHeight="false" outlineLevel="0" collapsed="false">
      <c r="I539" s="51" t="n">
        <f aca="false" t="array" ref="I539:K539">TRANSPOSE(MMULT($E$20:$G$22, TRANSPOSE(Random!L538:N538)))</f>
        <v>1.45922662730717</v>
      </c>
      <c r="J539" s="51" t="n">
        <v>-1.38572275668599</v>
      </c>
      <c r="K539" s="51" t="n">
        <v>-2.52119329432753</v>
      </c>
      <c r="L539" s="19" t="n">
        <f aca="false">E$8 + E$9 * _xlfn.T.INV(_xlfn.NORM.DIST(I539, 0, 1, 1),  E$10)</f>
        <v>0.0227335137547701</v>
      </c>
      <c r="M539" s="19" t="n">
        <f aca="false">F$8 + F$9 * _xlfn.T.INV(_xlfn.NORM.DIST(J539, 0, 1, 1),  F$10)</f>
        <v>-0.0245353437026629</v>
      </c>
      <c r="N539" s="19" t="n">
        <f aca="false">G$8 + G$9 * _xlfn.T.INV(_xlfn.NORM.DIST(K539, 0, 1, 1),  G$10)</f>
        <v>-0.000869628473034306</v>
      </c>
      <c r="O539" s="52" t="n">
        <f aca="false">$B$3 * (1 + L539)</f>
        <v>4807.7679748098</v>
      </c>
      <c r="P539" s="53" t="n">
        <f aca="false">$B$6+M539</f>
        <v>0.184464656297337</v>
      </c>
      <c r="Q539" s="53" t="n">
        <f aca="false">$B$5+N539</f>
        <v>0.000730371526965694</v>
      </c>
      <c r="R539" s="10" t="n">
        <f aca="false">(LN(O539/$B$4) + ((Q539 - $B$8) + 0.5*P539^2)*$B$7) / (P539 * SQRT($B$7))</f>
        <v>0.287480027483432</v>
      </c>
      <c r="S539" s="10" t="n">
        <f aca="false">R539 - P539*SQRT($B$7)</f>
        <v>0.195247699334764</v>
      </c>
      <c r="T539" s="36" t="n">
        <f aca="false">($B$3*EXP(-$B$8*$B$7)*_xlfn.NORM.DIST(R539, 0, 1, 1) - $B$4*EXP(-Q539*$B$7)*_xlfn.NORM.DIST(S539, 0, 1, 1)) * $B$2</f>
        <v>16735.9460526144</v>
      </c>
      <c r="U539" s="37" t="n">
        <f aca="false">$B$17*O539+$B$18</f>
        <v>-5566.06087470928</v>
      </c>
      <c r="V539" s="37" t="n">
        <f aca="false">T539-$B$13</f>
        <v>-2852.94254781747</v>
      </c>
      <c r="W539" s="37" t="n">
        <f aca="false">U539-$B$19</f>
        <v>-5566.06087470928</v>
      </c>
      <c r="X539" s="38" t="n">
        <f aca="false">V539+W539</f>
        <v>-8419.00342252675</v>
      </c>
    </row>
    <row r="540" customFormat="false" ht="13.8" hidden="false" customHeight="false" outlineLevel="0" collapsed="false">
      <c r="I540" s="51" t="n">
        <f aca="false" t="array" ref="I540:K540">TRANSPOSE(MMULT($E$20:$G$22, TRANSPOSE(Random!L539:N539)))</f>
        <v>0.845907744896063</v>
      </c>
      <c r="J540" s="51" t="n">
        <v>-0.47962343039078</v>
      </c>
      <c r="K540" s="51" t="n">
        <v>0.384594465485113</v>
      </c>
      <c r="L540" s="19" t="n">
        <f aca="false">E$8 + E$9 * _xlfn.T.INV(_xlfn.NORM.DIST(I540, 0, 1, 1),  E$10)</f>
        <v>0.0123481763700628</v>
      </c>
      <c r="M540" s="19" t="n">
        <f aca="false">F$8 + F$9 * _xlfn.T.INV(_xlfn.NORM.DIST(J540, 0, 1, 1),  F$10)</f>
        <v>-0.00744295858664341</v>
      </c>
      <c r="N540" s="19" t="n">
        <f aca="false">G$8 + G$9 * _xlfn.T.INV(_xlfn.NORM.DIST(K540, 0, 1, 1),  G$10)</f>
        <v>4.36385926354577E-005</v>
      </c>
      <c r="O540" s="52" t="n">
        <f aca="false">$B$3 * (1 + L540)</f>
        <v>4758.94754229803</v>
      </c>
      <c r="P540" s="53" t="n">
        <f aca="false">$B$6+M540</f>
        <v>0.201557041413357</v>
      </c>
      <c r="Q540" s="53" t="n">
        <f aca="false">$B$5+N540</f>
        <v>0.00164363859263546</v>
      </c>
      <c r="R540" s="10" t="n">
        <f aca="false">(LN(O540/$B$4) + ((Q540 - $B$8) + 0.5*P540^2)*$B$7) / (P540 * SQRT($B$7))</f>
        <v>0.172275045666832</v>
      </c>
      <c r="S540" s="10" t="n">
        <f aca="false">R540 - P540*SQRT($B$7)</f>
        <v>0.0714965249601539</v>
      </c>
      <c r="T540" s="36" t="n">
        <f aca="false">($B$3*EXP(-$B$8*$B$7)*_xlfn.NORM.DIST(R540, 0, 1, 1) - $B$4*EXP(-Q540*$B$7)*_xlfn.NORM.DIST(S540, 0, 1, 1)) * $B$2</f>
        <v>18754.9033443655</v>
      </c>
      <c r="U540" s="37" t="n">
        <f aca="false">$B$17*O540+$B$18</f>
        <v>-3023.32064056722</v>
      </c>
      <c r="V540" s="37" t="n">
        <f aca="false">T540-$B$13</f>
        <v>-833.9852560664</v>
      </c>
      <c r="W540" s="37" t="n">
        <f aca="false">U540-$B$19</f>
        <v>-3023.32064056722</v>
      </c>
      <c r="X540" s="38" t="n">
        <f aca="false">V540+W540</f>
        <v>-3857.30589663362</v>
      </c>
    </row>
    <row r="541" customFormat="false" ht="13.8" hidden="false" customHeight="false" outlineLevel="0" collapsed="false">
      <c r="I541" s="51" t="n">
        <f aca="false" t="array" ref="I541:K541">TRANSPOSE(MMULT($E$20:$G$22, TRANSPOSE(Random!L540:N540)))</f>
        <v>-0.356025656032584</v>
      </c>
      <c r="J541" s="51" t="n">
        <v>0.311876752998178</v>
      </c>
      <c r="K541" s="51" t="n">
        <v>0.180710865383916</v>
      </c>
      <c r="L541" s="19" t="n">
        <f aca="false">E$8 + E$9 * _xlfn.T.INV(_xlfn.NORM.DIST(I541, 0, 1, 1),  E$10)</f>
        <v>-0.00361819986330972</v>
      </c>
      <c r="M541" s="19" t="n">
        <f aca="false">F$8 + F$9 * _xlfn.T.INV(_xlfn.NORM.DIST(J541, 0, 1, 1),  F$10)</f>
        <v>0.00496958780421159</v>
      </c>
      <c r="N541" s="19" t="n">
        <f aca="false">G$8 + G$9 * _xlfn.T.INV(_xlfn.NORM.DIST(K541, 0, 1, 1),  G$10)</f>
        <v>1.76269179538839E-006</v>
      </c>
      <c r="O541" s="52" t="n">
        <f aca="false">$B$3 * (1 + L541)</f>
        <v>4683.89120426257</v>
      </c>
      <c r="P541" s="53" t="n">
        <f aca="false">$B$6+M541</f>
        <v>0.213969587804212</v>
      </c>
      <c r="Q541" s="53" t="n">
        <f aca="false">$B$5+N541</f>
        <v>0.00160176269179539</v>
      </c>
      <c r="R541" s="10" t="n">
        <f aca="false">(LN(O541/$B$4) + ((Q541 - $B$8) + 0.5*P541^2)*$B$7) / (P541 * SQRT($B$7))</f>
        <v>0.0196154264459009</v>
      </c>
      <c r="S541" s="10" t="n">
        <f aca="false">R541 - P541*SQRT($B$7)</f>
        <v>-0.0873693674562049</v>
      </c>
      <c r="T541" s="36" t="n">
        <f aca="false">($B$3*EXP(-$B$8*$B$7)*_xlfn.NORM.DIST(R541, 0, 1, 1) - $B$4*EXP(-Q541*$B$7)*_xlfn.NORM.DIST(S541, 0, 1, 1)) * $B$2</f>
        <v>20042.8359428135</v>
      </c>
      <c r="U541" s="37" t="n">
        <f aca="false">$B$17*O541+$B$18</f>
        <v>885.878043899866</v>
      </c>
      <c r="V541" s="37" t="n">
        <f aca="false">T541-$B$13</f>
        <v>453.947342381573</v>
      </c>
      <c r="W541" s="37" t="n">
        <f aca="false">U541-$B$19</f>
        <v>885.878043899866</v>
      </c>
      <c r="X541" s="38" t="n">
        <f aca="false">V541+W541</f>
        <v>1339.82538628144</v>
      </c>
    </row>
    <row r="542" customFormat="false" ht="13.8" hidden="false" customHeight="false" outlineLevel="0" collapsed="false">
      <c r="I542" s="51" t="n">
        <f aca="false" t="array" ref="I542:K542">TRANSPOSE(MMULT($E$20:$G$22, TRANSPOSE(Random!L541:N541)))</f>
        <v>-0.13342539803939</v>
      </c>
      <c r="J542" s="51" t="n">
        <v>0.398486476363204</v>
      </c>
      <c r="K542" s="51" t="n">
        <v>-2.02377173080109</v>
      </c>
      <c r="L542" s="19" t="n">
        <f aca="false">E$8 + E$9 * _xlfn.T.INV(_xlfn.NORM.DIST(I542, 0, 1, 1),  E$10)</f>
        <v>-0.000733701796542659</v>
      </c>
      <c r="M542" s="19" t="n">
        <f aca="false">F$8 + F$9 * _xlfn.T.INV(_xlfn.NORM.DIST(J542, 0, 1, 1),  F$10)</f>
        <v>0.0063468551189275</v>
      </c>
      <c r="N542" s="19" t="n">
        <f aca="false">G$8 + G$9 * _xlfn.T.INV(_xlfn.NORM.DIST(K542, 0, 1, 1),  G$10)</f>
        <v>-0.000589986422774891</v>
      </c>
      <c r="O542" s="52" t="n">
        <f aca="false">$B$3 * (1 + L542)</f>
        <v>4697.45094122463</v>
      </c>
      <c r="P542" s="53" t="n">
        <f aca="false">$B$6+M542</f>
        <v>0.215346855118927</v>
      </c>
      <c r="Q542" s="53" t="n">
        <f aca="false">$B$5+N542</f>
        <v>0.00101001357722511</v>
      </c>
      <c r="R542" s="10" t="n">
        <f aca="false">(LN(O542/$B$4) + ((Q542 - $B$8) + 0.5*P542^2)*$B$7) / (P542 * SQRT($B$7))</f>
        <v>0.0456502214101065</v>
      </c>
      <c r="S542" s="10" t="n">
        <f aca="false">R542 - P542*SQRT($B$7)</f>
        <v>-0.0620232061493572</v>
      </c>
      <c r="T542" s="36" t="n">
        <f aca="false">($B$3*EXP(-$B$8*$B$7)*_xlfn.NORM.DIST(R542, 0, 1, 1) - $B$4*EXP(-Q542*$B$7)*_xlfn.NORM.DIST(S542, 0, 1, 1)) * $B$2</f>
        <v>20149.5607200916</v>
      </c>
      <c r="U542" s="37" t="n">
        <f aca="false">$B$17*O542+$B$18</f>
        <v>179.639140147541</v>
      </c>
      <c r="V542" s="37" t="n">
        <f aca="false">T542-$B$13</f>
        <v>560.672119659739</v>
      </c>
      <c r="W542" s="37" t="n">
        <f aca="false">U542-$B$19</f>
        <v>179.639140147541</v>
      </c>
      <c r="X542" s="38" t="n">
        <f aca="false">V542+W542</f>
        <v>740.31125980728</v>
      </c>
    </row>
    <row r="543" customFormat="false" ht="13.8" hidden="false" customHeight="false" outlineLevel="0" collapsed="false">
      <c r="I543" s="51" t="n">
        <f aca="false" t="array" ref="I543:K543">TRANSPOSE(MMULT($E$20:$G$22, TRANSPOSE(Random!L542:N542)))</f>
        <v>1.93859098991138</v>
      </c>
      <c r="J543" s="51" t="n">
        <v>-1.30139402470008</v>
      </c>
      <c r="K543" s="51" t="n">
        <v>0.629206380333524</v>
      </c>
      <c r="L543" s="19" t="n">
        <f aca="false">E$8 + E$9 * _xlfn.T.INV(_xlfn.NORM.DIST(I543, 0, 1, 1),  E$10)</f>
        <v>0.0337644957042802</v>
      </c>
      <c r="M543" s="19" t="n">
        <f aca="false">F$8 + F$9 * _xlfn.T.INV(_xlfn.NORM.DIST(J543, 0, 1, 1),  F$10)</f>
        <v>-0.0226495423343149</v>
      </c>
      <c r="N543" s="19" t="n">
        <f aca="false">G$8 + G$9 * _xlfn.T.INV(_xlfn.NORM.DIST(K543, 0, 1, 1),  G$10)</f>
        <v>9.57716335341498E-005</v>
      </c>
      <c r="O543" s="52" t="n">
        <f aca="false">$B$3 * (1 + L543)</f>
        <v>4859.62351785625</v>
      </c>
      <c r="P543" s="53" t="n">
        <f aca="false">$B$6+M543</f>
        <v>0.186350457665685</v>
      </c>
      <c r="Q543" s="53" t="n">
        <f aca="false">$B$5+N543</f>
        <v>0.00169577163353415</v>
      </c>
      <c r="R543" s="10" t="n">
        <f aca="false">(LN(O543/$B$4) + ((Q543 - $B$8) + 0.5*P543^2)*$B$7) / (P543 * SQRT($B$7))</f>
        <v>0.403237477570012</v>
      </c>
      <c r="S543" s="10" t="n">
        <f aca="false">R543 - P543*SQRT($B$7)</f>
        <v>0.31006224873717</v>
      </c>
      <c r="T543" s="36" t="n">
        <f aca="false">($B$3*EXP(-$B$8*$B$7)*_xlfn.NORM.DIST(R543, 0, 1, 1) - $B$4*EXP(-Q543*$B$7)*_xlfn.NORM.DIST(S543, 0, 1, 1)) * $B$2</f>
        <v>16399.0568154141</v>
      </c>
      <c r="U543" s="37" t="n">
        <f aca="false">$B$17*O543+$B$18</f>
        <v>-8266.880365313</v>
      </c>
      <c r="V543" s="37" t="n">
        <f aca="false">T543-$B$13</f>
        <v>-3189.83178501781</v>
      </c>
      <c r="W543" s="37" t="n">
        <f aca="false">U543-$B$19</f>
        <v>-8266.880365313</v>
      </c>
      <c r="X543" s="38" t="n">
        <f aca="false">V543+W543</f>
        <v>-11456.7121503308</v>
      </c>
    </row>
    <row r="544" customFormat="false" ht="13.8" hidden="false" customHeight="false" outlineLevel="0" collapsed="false">
      <c r="I544" s="51" t="n">
        <f aca="false" t="array" ref="I544:K544">TRANSPOSE(MMULT($E$20:$G$22, TRANSPOSE(Random!L543:N543)))</f>
        <v>-0.309766244196668</v>
      </c>
      <c r="J544" s="51" t="n">
        <v>-0.131825931484973</v>
      </c>
      <c r="K544" s="51" t="n">
        <v>0.619534268797065</v>
      </c>
      <c r="L544" s="19" t="n">
        <f aca="false">E$8 + E$9 * _xlfn.T.INV(_xlfn.NORM.DIST(I544, 0, 1, 1),  E$10)</f>
        <v>-0.00301291559053184</v>
      </c>
      <c r="M544" s="19" t="n">
        <f aca="false">F$8 + F$9 * _xlfn.T.INV(_xlfn.NORM.DIST(J544, 0, 1, 1),  F$10)</f>
        <v>-0.00193842290499755</v>
      </c>
      <c r="N544" s="19" t="n">
        <f aca="false">G$8 + G$9 * _xlfn.T.INV(_xlfn.NORM.DIST(K544, 0, 1, 1),  G$10)</f>
        <v>9.36554619000381E-005</v>
      </c>
      <c r="O544" s="52" t="n">
        <f aca="false">$B$3 * (1 + L544)</f>
        <v>4686.73658510047</v>
      </c>
      <c r="P544" s="53" t="n">
        <f aca="false">$B$6+M544</f>
        <v>0.207061577095002</v>
      </c>
      <c r="Q544" s="53" t="n">
        <f aca="false">$B$5+N544</f>
        <v>0.00169365546190004</v>
      </c>
      <c r="R544" s="10" t="n">
        <f aca="false">(LN(O544/$B$4) + ((Q544 - $B$8) + 0.5*P544^2)*$B$7) / (P544 * SQRT($B$7))</f>
        <v>0.0228459806902915</v>
      </c>
      <c r="S544" s="10" t="n">
        <f aca="false">R544 - P544*SQRT($B$7)</f>
        <v>-0.0806848078572097</v>
      </c>
      <c r="T544" s="36" t="n">
        <f aca="false">($B$3*EXP(-$B$8*$B$7)*_xlfn.NORM.DIST(R544, 0, 1, 1) - $B$4*EXP(-Q544*$B$7)*_xlfn.NORM.DIST(S544, 0, 1, 1)) * $B$2</f>
        <v>19404.412305931</v>
      </c>
      <c r="U544" s="37" t="n">
        <f aca="false">$B$17*O544+$B$18</f>
        <v>737.680578909261</v>
      </c>
      <c r="V544" s="37" t="n">
        <f aca="false">T544-$B$13</f>
        <v>-184.476294500884</v>
      </c>
      <c r="W544" s="37" t="n">
        <f aca="false">U544-$B$19</f>
        <v>737.680578909261</v>
      </c>
      <c r="X544" s="38" t="n">
        <f aca="false">V544+W544</f>
        <v>553.204284408377</v>
      </c>
    </row>
    <row r="545" customFormat="false" ht="13.8" hidden="false" customHeight="false" outlineLevel="0" collapsed="false">
      <c r="I545" s="51" t="n">
        <f aca="false" t="array" ref="I545:K545">TRANSPOSE(MMULT($E$20:$G$22, TRANSPOSE(Random!L544:N544)))</f>
        <v>1.0486031437221</v>
      </c>
      <c r="J545" s="51" t="n">
        <v>-0.90129421601516</v>
      </c>
      <c r="K545" s="51" t="n">
        <v>-0.103391270218515</v>
      </c>
      <c r="L545" s="19" t="n">
        <f aca="false">E$8 + E$9 * _xlfn.T.INV(_xlfn.NORM.DIST(I545, 0, 1, 1),  E$10)</f>
        <v>0.0154672950701034</v>
      </c>
      <c r="M545" s="19" t="n">
        <f aca="false">F$8 + F$9 * _xlfn.T.INV(_xlfn.NORM.DIST(J545, 0, 1, 1),  F$10)</f>
        <v>-0.014675332454196</v>
      </c>
      <c r="N545" s="19" t="n">
        <f aca="false">G$8 + G$9 * _xlfn.T.INV(_xlfn.NORM.DIST(K545, 0, 1, 1),  G$10)</f>
        <v>-5.56870822092574E-005</v>
      </c>
      <c r="O545" s="52" t="n">
        <f aca="false">$B$3 * (1 + L545)</f>
        <v>4773.61020739505</v>
      </c>
      <c r="P545" s="53" t="n">
        <f aca="false">$B$6+M545</f>
        <v>0.194324667545804</v>
      </c>
      <c r="Q545" s="53" t="n">
        <f aca="false">$B$5+N545</f>
        <v>0.00154431291779074</v>
      </c>
      <c r="R545" s="10" t="n">
        <f aca="false">(LN(O545/$B$4) + ((Q545 - $B$8) + 0.5*P545^2)*$B$7) / (P545 * SQRT($B$7))</f>
        <v>0.206409549684089</v>
      </c>
      <c r="S545" s="10" t="n">
        <f aca="false">R545 - P545*SQRT($B$7)</f>
        <v>0.109247215911187</v>
      </c>
      <c r="T545" s="36" t="n">
        <f aca="false">($B$3*EXP(-$B$8*$B$7)*_xlfn.NORM.DIST(R545, 0, 1, 1) - $B$4*EXP(-Q545*$B$7)*_xlfn.NORM.DIST(S545, 0, 1, 1)) * $B$2</f>
        <v>17985.7060752823</v>
      </c>
      <c r="U545" s="37" t="n">
        <f aca="false">$B$17*O545+$B$18</f>
        <v>-3787.00392979159</v>
      </c>
      <c r="V545" s="37" t="n">
        <f aca="false">T545-$B$13</f>
        <v>-1603.18252514958</v>
      </c>
      <c r="W545" s="37" t="n">
        <f aca="false">U545-$B$19</f>
        <v>-3787.00392979159</v>
      </c>
      <c r="X545" s="38" t="n">
        <f aca="false">V545+W545</f>
        <v>-5390.18645494117</v>
      </c>
    </row>
    <row r="546" customFormat="false" ht="13.8" hidden="false" customHeight="false" outlineLevel="0" collapsed="false">
      <c r="I546" s="51" t="n">
        <f aca="false" t="array" ref="I546:K546">TRANSPOSE(MMULT($E$20:$G$22, TRANSPOSE(Random!L545:N545)))</f>
        <v>0.855845530474126</v>
      </c>
      <c r="J546" s="51" t="n">
        <v>0.0217893600559562</v>
      </c>
      <c r="K546" s="51" t="n">
        <v>0.0894845049164375</v>
      </c>
      <c r="L546" s="19" t="n">
        <f aca="false">E$8 + E$9 * _xlfn.T.INV(_xlfn.NORM.DIST(I546, 0, 1, 1),  E$10)</f>
        <v>0.0124956609850879</v>
      </c>
      <c r="M546" s="19" t="n">
        <f aca="false">F$8 + F$9 * _xlfn.T.INV(_xlfn.NORM.DIST(J546, 0, 1, 1),  F$10)</f>
        <v>0.000443525644382008</v>
      </c>
      <c r="N546" s="19" t="n">
        <f aca="false">G$8 + G$9 * _xlfn.T.INV(_xlfn.NORM.DIST(K546, 0, 1, 1),  G$10)</f>
        <v>-1.67257120393814E-005</v>
      </c>
      <c r="O546" s="52" t="n">
        <f aca="false">$B$3 * (1 + L546)</f>
        <v>4759.6408527248</v>
      </c>
      <c r="P546" s="53" t="n">
        <f aca="false">$B$6+M546</f>
        <v>0.209443525644382</v>
      </c>
      <c r="Q546" s="53" t="n">
        <f aca="false">$B$5+N546</f>
        <v>0.00158327428796062</v>
      </c>
      <c r="R546" s="10" t="n">
        <f aca="false">(LN(O546/$B$4) + ((Q546 - $B$8) + 0.5*P546^2)*$B$7) / (P546 * SQRT($B$7))</f>
        <v>0.170904083702448</v>
      </c>
      <c r="S546" s="10" t="n">
        <f aca="false">R546 - P546*SQRT($B$7)</f>
        <v>0.0661823208802568</v>
      </c>
      <c r="T546" s="36" t="n">
        <f aca="false">($B$3*EXP(-$B$8*$B$7)*_xlfn.NORM.DIST(R546, 0, 1, 1) - $B$4*EXP(-Q546*$B$7)*_xlfn.NORM.DIST(S546, 0, 1, 1)) * $B$2</f>
        <v>19492.0665836689</v>
      </c>
      <c r="U546" s="37" t="n">
        <f aca="false">$B$17*O546+$B$18</f>
        <v>-3059.43069175282</v>
      </c>
      <c r="V546" s="37" t="n">
        <f aca="false">T546-$B$13</f>
        <v>-96.8220167629625</v>
      </c>
      <c r="W546" s="37" t="n">
        <f aca="false">U546-$B$19</f>
        <v>-3059.43069175282</v>
      </c>
      <c r="X546" s="38" t="n">
        <f aca="false">V546+W546</f>
        <v>-3156.25270851578</v>
      </c>
    </row>
    <row r="547" customFormat="false" ht="13.8" hidden="false" customHeight="false" outlineLevel="0" collapsed="false">
      <c r="I547" s="51" t="n">
        <f aca="false" t="array" ref="I547:K547">TRANSPOSE(MMULT($E$20:$G$22, TRANSPOSE(Random!L546:N546)))</f>
        <v>1.71387464218018</v>
      </c>
      <c r="J547" s="51" t="n">
        <v>-2.5026634789785</v>
      </c>
      <c r="K547" s="51" t="n">
        <v>-0.239652915175768</v>
      </c>
      <c r="L547" s="19" t="n">
        <f aca="false">E$8 + E$9 * _xlfn.T.INV(_xlfn.NORM.DIST(I547, 0, 1, 1),  E$10)</f>
        <v>0.0281553758555009</v>
      </c>
      <c r="M547" s="19" t="n">
        <f aca="false">F$8 + F$9 * _xlfn.T.INV(_xlfn.NORM.DIST(J547, 0, 1, 1),  F$10)</f>
        <v>-0.0629750894160547</v>
      </c>
      <c r="N547" s="19" t="n">
        <f aca="false">G$8 + G$9 * _xlfn.T.INV(_xlfn.NORM.DIST(K547, 0, 1, 1),  G$10)</f>
        <v>-8.33715288402394E-005</v>
      </c>
      <c r="O547" s="52" t="n">
        <f aca="false">$B$3 * (1 + L547)</f>
        <v>4833.25560635912</v>
      </c>
      <c r="P547" s="53" t="n">
        <f aca="false">$B$6+M547</f>
        <v>0.146024910583945</v>
      </c>
      <c r="Q547" s="53" t="n">
        <f aca="false">$B$5+N547</f>
        <v>0.00151662847115976</v>
      </c>
      <c r="R547" s="10" t="n">
        <f aca="false">(LN(O547/$B$4) + ((Q547 - $B$8) + 0.5*P547^2)*$B$7) / (P547 * SQRT($B$7))</f>
        <v>0.416516137558501</v>
      </c>
      <c r="S547" s="10" t="n">
        <f aca="false">R547 - P547*SQRT($B$7)</f>
        <v>0.343503682266528</v>
      </c>
      <c r="T547" s="36" t="n">
        <f aca="false">($B$3*EXP(-$B$8*$B$7)*_xlfn.NORM.DIST(R547, 0, 1, 1) - $B$4*EXP(-Q547*$B$7)*_xlfn.NORM.DIST(S547, 0, 1, 1)) * $B$2</f>
        <v>12730.2169050813</v>
      </c>
      <c r="U547" s="37" t="n">
        <f aca="false">$B$17*O547+$B$18</f>
        <v>-6893.54657852458</v>
      </c>
      <c r="V547" s="37" t="n">
        <f aca="false">T547-$B$13</f>
        <v>-6858.67169535063</v>
      </c>
      <c r="W547" s="37" t="n">
        <f aca="false">U547-$B$19</f>
        <v>-6893.54657852458</v>
      </c>
      <c r="X547" s="38" t="n">
        <f aca="false">V547+W547</f>
        <v>-13752.2182738752</v>
      </c>
    </row>
    <row r="548" customFormat="false" ht="13.8" hidden="false" customHeight="false" outlineLevel="0" collapsed="false">
      <c r="I548" s="51" t="n">
        <f aca="false" t="array" ref="I548:K548">TRANSPOSE(MMULT($E$20:$G$22, TRANSPOSE(Random!L547:N547)))</f>
        <v>0.411286709588415</v>
      </c>
      <c r="J548" s="51" t="n">
        <v>-1.34160971375894</v>
      </c>
      <c r="K548" s="51" t="n">
        <v>-0.457248131680552</v>
      </c>
      <c r="L548" s="19" t="n">
        <f aca="false">E$8 + E$9 * _xlfn.T.INV(_xlfn.NORM.DIST(I548, 0, 1, 1),  E$10)</f>
        <v>0.00629580859338552</v>
      </c>
      <c r="M548" s="19" t="n">
        <f aca="false">F$8 + F$9 * _xlfn.T.INV(_xlfn.NORM.DIST(J548, 0, 1, 1),  F$10)</f>
        <v>-0.0235382483435815</v>
      </c>
      <c r="N548" s="19" t="n">
        <f aca="false">G$8 + G$9 * _xlfn.T.INV(_xlfn.NORM.DIST(K548, 0, 1, 1),  G$10)</f>
        <v>-0.00012845445453117</v>
      </c>
      <c r="O548" s="52" t="n">
        <f aca="false">$B$3 * (1 + L548)</f>
        <v>4730.49596661665</v>
      </c>
      <c r="P548" s="53" t="n">
        <f aca="false">$B$6+M548</f>
        <v>0.185461751656418</v>
      </c>
      <c r="Q548" s="53" t="n">
        <f aca="false">$B$5+N548</f>
        <v>0.00147154554546883</v>
      </c>
      <c r="R548" s="10" t="n">
        <f aca="false">(LN(O548/$B$4) + ((Q548 - $B$8) + 0.5*P548^2)*$B$7) / (P548 * SQRT($B$7))</f>
        <v>0.113699636076349</v>
      </c>
      <c r="S548" s="10" t="n">
        <f aca="false">R548 - P548*SQRT($B$7)</f>
        <v>0.0209687602481397</v>
      </c>
      <c r="T548" s="36" t="n">
        <f aca="false">($B$3*EXP(-$B$8*$B$7)*_xlfn.NORM.DIST(R548, 0, 1, 1) - $B$4*EXP(-Q548*$B$7)*_xlfn.NORM.DIST(S548, 0, 1, 1)) * $B$2</f>
        <v>17337.394814529</v>
      </c>
      <c r="U548" s="37" t="n">
        <f aca="false">$B$17*O548+$B$18</f>
        <v>-1541.46227742507</v>
      </c>
      <c r="V548" s="37" t="n">
        <f aca="false">T548-$B$13</f>
        <v>-2251.4937859029</v>
      </c>
      <c r="W548" s="37" t="n">
        <f aca="false">U548-$B$19</f>
        <v>-1541.46227742507</v>
      </c>
      <c r="X548" s="38" t="n">
        <f aca="false">V548+W548</f>
        <v>-3792.95606332798</v>
      </c>
    </row>
    <row r="549" customFormat="false" ht="13.8" hidden="false" customHeight="false" outlineLevel="0" collapsed="false">
      <c r="I549" s="51" t="n">
        <f aca="false" t="array" ref="I549:K549">TRANSPOSE(MMULT($E$20:$G$22, TRANSPOSE(Random!L548:N548)))</f>
        <v>-0.962081473797734</v>
      </c>
      <c r="J549" s="51" t="n">
        <v>1.15025507685669</v>
      </c>
      <c r="K549" s="51" t="n">
        <v>1.37847799820112</v>
      </c>
      <c r="L549" s="19" t="n">
        <f aca="false">E$8 + E$9 * _xlfn.T.INV(_xlfn.NORM.DIST(I549, 0, 1, 1),  E$10)</f>
        <v>-0.0121568126170002</v>
      </c>
      <c r="M549" s="19" t="n">
        <f aca="false">F$8 + F$9 * _xlfn.T.INV(_xlfn.NORM.DIST(J549, 0, 1, 1),  F$10)</f>
        <v>0.0196788689961948</v>
      </c>
      <c r="N549" s="19" t="n">
        <f aca="false">G$8 + G$9 * _xlfn.T.INV(_xlfn.NORM.DIST(K549, 0, 1, 1),  G$10)</f>
        <v>0.000284180606576169</v>
      </c>
      <c r="O549" s="52" t="n">
        <f aca="false">$B$3 * (1 + L549)</f>
        <v>4643.75203956874</v>
      </c>
      <c r="P549" s="53" t="n">
        <f aca="false">$B$6+M549</f>
        <v>0.228678868996195</v>
      </c>
      <c r="Q549" s="53" t="n">
        <f aca="false">$B$5+N549</f>
        <v>0.00188418060657617</v>
      </c>
      <c r="R549" s="10" t="n">
        <f aca="false">(LN(O549/$B$4) + ((Q549 - $B$8) + 0.5*P549^2)*$B$7) / (P549 * SQRT($B$7))</f>
        <v>-0.0491826182911753</v>
      </c>
      <c r="S549" s="10" t="n">
        <f aca="false">R549 - P549*SQRT($B$7)</f>
        <v>-0.163522052789273</v>
      </c>
      <c r="T549" s="36" t="n">
        <f aca="false">($B$3*EXP(-$B$8*$B$7)*_xlfn.NORM.DIST(R549, 0, 1, 1) - $B$4*EXP(-Q549*$B$7)*_xlfn.NORM.DIST(S549, 0, 1, 1)) * $B$2</f>
        <v>21325.2019164218</v>
      </c>
      <c r="U549" s="37" t="n">
        <f aca="false">$B$17*O549+$B$18</f>
        <v>2976.46724560816</v>
      </c>
      <c r="V549" s="37" t="n">
        <f aca="false">T549-$B$13</f>
        <v>1736.31331598988</v>
      </c>
      <c r="W549" s="37" t="n">
        <f aca="false">U549-$B$19</f>
        <v>2976.46724560816</v>
      </c>
      <c r="X549" s="38" t="n">
        <f aca="false">V549+W549</f>
        <v>4712.78056159804</v>
      </c>
    </row>
    <row r="550" customFormat="false" ht="13.8" hidden="false" customHeight="false" outlineLevel="0" collapsed="false">
      <c r="I550" s="51" t="n">
        <f aca="false" t="array" ref="I550:K550">TRANSPOSE(MMULT($E$20:$G$22, TRANSPOSE(Random!L549:N549)))</f>
        <v>0.350698568456608</v>
      </c>
      <c r="J550" s="51" t="n">
        <v>-1.0440151218623</v>
      </c>
      <c r="K550" s="51" t="n">
        <v>0.0752529836920219</v>
      </c>
      <c r="L550" s="19" t="n">
        <f aca="false">E$8 + E$9 * _xlfn.T.INV(_xlfn.NORM.DIST(I550, 0, 1, 1),  E$10)</f>
        <v>0.00549736821207207</v>
      </c>
      <c r="M550" s="19" t="n">
        <f aca="false">F$8 + F$9 * _xlfn.T.INV(_xlfn.NORM.DIST(J550, 0, 1, 1),  F$10)</f>
        <v>-0.0173609997474285</v>
      </c>
      <c r="N550" s="19" t="n">
        <f aca="false">G$8 + G$9 * _xlfn.T.INV(_xlfn.NORM.DIST(K550, 0, 1, 1),  G$10)</f>
        <v>-1.96026912888196E-005</v>
      </c>
      <c r="O550" s="52" t="n">
        <f aca="false">$B$3 * (1 + L550)</f>
        <v>4726.74257822813</v>
      </c>
      <c r="P550" s="53" t="n">
        <f aca="false">$B$6+M550</f>
        <v>0.191639000252572</v>
      </c>
      <c r="Q550" s="53" t="n">
        <f aca="false">$B$5+N550</f>
        <v>0.00158039730871118</v>
      </c>
      <c r="R550" s="10" t="n">
        <f aca="false">(LN(O550/$B$4) + ((Q550 - $B$8) + 0.5*P550^2)*$B$7) / (P550 * SQRT($B$7))</f>
        <v>0.105073606635475</v>
      </c>
      <c r="S550" s="10" t="n">
        <f aca="false">R550 - P550*SQRT($B$7)</f>
        <v>0.00925410650918893</v>
      </c>
      <c r="T550" s="36" t="n">
        <f aca="false">($B$3*EXP(-$B$8*$B$7)*_xlfn.NORM.DIST(R550, 0, 1, 1) - $B$4*EXP(-Q550*$B$7)*_xlfn.NORM.DIST(S550, 0, 1, 1)) * $B$2</f>
        <v>17932.5367697958</v>
      </c>
      <c r="U550" s="37" t="n">
        <f aca="false">$B$17*O550+$B$18</f>
        <v>-1345.97257815738</v>
      </c>
      <c r="V550" s="37" t="n">
        <f aca="false">T550-$B$13</f>
        <v>-1656.35183063609</v>
      </c>
      <c r="W550" s="37" t="n">
        <f aca="false">U550-$B$19</f>
        <v>-1345.97257815738</v>
      </c>
      <c r="X550" s="38" t="n">
        <f aca="false">V550+W550</f>
        <v>-3002.32440879347</v>
      </c>
    </row>
    <row r="551" customFormat="false" ht="13.8" hidden="false" customHeight="false" outlineLevel="0" collapsed="false">
      <c r="I551" s="51" t="n">
        <f aca="false" t="array" ref="I551:K551">TRANSPOSE(MMULT($E$20:$G$22, TRANSPOSE(Random!L550:N550)))</f>
        <v>0.554375663234933</v>
      </c>
      <c r="J551" s="51" t="n">
        <v>0.0284725189759356</v>
      </c>
      <c r="K551" s="51" t="n">
        <v>-0.230010750892348</v>
      </c>
      <c r="L551" s="19" t="n">
        <f aca="false">E$8 + E$9 * _xlfn.T.INV(_xlfn.NORM.DIST(I551, 0, 1, 1),  E$10)</f>
        <v>0.00821663062637128</v>
      </c>
      <c r="M551" s="19" t="n">
        <f aca="false">F$8 + F$9 * _xlfn.T.INV(_xlfn.NORM.DIST(J551, 0, 1, 1),  F$10)</f>
        <v>0.000547060610448129</v>
      </c>
      <c r="N551" s="19" t="n">
        <f aca="false">G$8 + G$9 * _xlfn.T.INV(_xlfn.NORM.DIST(K551, 0, 1, 1),  G$10)</f>
        <v>-8.14026851185858E-005</v>
      </c>
      <c r="O551" s="52" t="n">
        <f aca="false">$B$3 * (1 + L551)</f>
        <v>4739.52555891151</v>
      </c>
      <c r="P551" s="53" t="n">
        <f aca="false">$B$6+M551</f>
        <v>0.209547060610448</v>
      </c>
      <c r="Q551" s="53" t="n">
        <f aca="false">$B$5+N551</f>
        <v>0.00151859731488141</v>
      </c>
      <c r="R551" s="10" t="n">
        <f aca="false">(LN(O551/$B$4) + ((Q551 - $B$8) + 0.5*P551^2)*$B$7) / (P551 * SQRT($B$7))</f>
        <v>0.130294870374138</v>
      </c>
      <c r="S551" s="10" t="n">
        <f aca="false">R551 - P551*SQRT($B$7)</f>
        <v>0.025521340068914</v>
      </c>
      <c r="T551" s="36" t="n">
        <f aca="false">($B$3*EXP(-$B$8*$B$7)*_xlfn.NORM.DIST(R551, 0, 1, 1) - $B$4*EXP(-Q551*$B$7)*_xlfn.NORM.DIST(S551, 0, 1, 1)) * $B$2</f>
        <v>19575.7753699871</v>
      </c>
      <c r="U551" s="37" t="n">
        <f aca="false">$B$17*O551+$B$18</f>
        <v>-2011.75527658089</v>
      </c>
      <c r="V551" s="37" t="n">
        <f aca="false">T551-$B$13</f>
        <v>-13.1132304447892</v>
      </c>
      <c r="W551" s="37" t="n">
        <f aca="false">U551-$B$19</f>
        <v>-2011.75527658089</v>
      </c>
      <c r="X551" s="38" t="n">
        <f aca="false">V551+W551</f>
        <v>-2024.86850702568</v>
      </c>
    </row>
    <row r="552" customFormat="false" ht="13.8" hidden="false" customHeight="false" outlineLevel="0" collapsed="false">
      <c r="I552" s="51" t="n">
        <f aca="false" t="array" ref="I552:K552">TRANSPOSE(MMULT($E$20:$G$22, TRANSPOSE(Random!L551:N551)))</f>
        <v>-0.117112452828093</v>
      </c>
      <c r="J552" s="51" t="n">
        <v>-0.108907902285756</v>
      </c>
      <c r="K552" s="51" t="n">
        <v>1.55072793820194</v>
      </c>
      <c r="L552" s="19" t="n">
        <f aca="false">E$8 + E$9 * _xlfn.T.INV(_xlfn.NORM.DIST(I552, 0, 1, 1),  E$10)</f>
        <v>-0.000524424362615175</v>
      </c>
      <c r="M552" s="19" t="n">
        <f aca="false">F$8 + F$9 * _xlfn.T.INV(_xlfn.NORM.DIST(J552, 0, 1, 1),  F$10)</f>
        <v>-0.00158235422183754</v>
      </c>
      <c r="N552" s="19" t="n">
        <f aca="false">G$8 + G$9 * _xlfn.T.INV(_xlfn.NORM.DIST(K552, 0, 1, 1),  G$10)</f>
        <v>0.000337922877869795</v>
      </c>
      <c r="O552" s="52" t="n">
        <f aca="false">$B$3 * (1 + L552)</f>
        <v>4698.43473351378</v>
      </c>
      <c r="P552" s="53" t="n">
        <f aca="false">$B$6+M552</f>
        <v>0.207417645778162</v>
      </c>
      <c r="Q552" s="53" t="n">
        <f aca="false">$B$5+N552</f>
        <v>0.0019379228778698</v>
      </c>
      <c r="R552" s="10" t="n">
        <f aca="false">(LN(O552/$B$4) + ((Q552 - $B$8) + 0.5*P552^2)*$B$7) / (P552 * SQRT($B$7))</f>
        <v>0.0476109807562056</v>
      </c>
      <c r="S552" s="10" t="n">
        <f aca="false">R552 - P552*SQRT($B$7)</f>
        <v>-0.0560978421328757</v>
      </c>
      <c r="T552" s="36" t="n">
        <f aca="false">($B$3*EXP(-$B$8*$B$7)*_xlfn.NORM.DIST(R552, 0, 1, 1) - $B$4*EXP(-Q552*$B$7)*_xlfn.NORM.DIST(S552, 0, 1, 1)) * $B$2</f>
        <v>19459.5058660335</v>
      </c>
      <c r="U552" s="37" t="n">
        <f aca="false">$B$17*O552+$B$18</f>
        <v>128.399769520183</v>
      </c>
      <c r="V552" s="37" t="n">
        <f aca="false">T552-$B$13</f>
        <v>-129.382734398405</v>
      </c>
      <c r="W552" s="37" t="n">
        <f aca="false">U552-$B$19</f>
        <v>128.399769520183</v>
      </c>
      <c r="X552" s="38" t="n">
        <f aca="false">V552+W552</f>
        <v>-0.982964878221537</v>
      </c>
    </row>
    <row r="553" customFormat="false" ht="13.8" hidden="false" customHeight="false" outlineLevel="0" collapsed="false">
      <c r="I553" s="51" t="n">
        <f aca="false" t="array" ref="I553:K553">TRANSPOSE(MMULT($E$20:$G$22, TRANSPOSE(Random!L552:N552)))</f>
        <v>0.773850623249474</v>
      </c>
      <c r="J553" s="51" t="n">
        <v>-1.59358609893675</v>
      </c>
      <c r="K553" s="51" t="n">
        <v>-0.139537152697274</v>
      </c>
      <c r="L553" s="19" t="n">
        <f aca="false">E$8 + E$9 * _xlfn.T.INV(_xlfn.NORM.DIST(I553, 0, 1, 1),  E$10)</f>
        <v>0.0112934457757564</v>
      </c>
      <c r="M553" s="19" t="n">
        <f aca="false">F$8 + F$9 * _xlfn.T.INV(_xlfn.NORM.DIST(J553, 0, 1, 1),  F$10)</f>
        <v>-0.0295871119372516</v>
      </c>
      <c r="N553" s="19" t="n">
        <f aca="false">G$8 + G$9 * _xlfn.T.INV(_xlfn.NORM.DIST(K553, 0, 1, 1),  G$10)</f>
        <v>-6.30063902882814E-005</v>
      </c>
      <c r="O553" s="52" t="n">
        <f aca="false">$B$3 * (1 + L553)</f>
        <v>4753.98935924725</v>
      </c>
      <c r="P553" s="53" t="n">
        <f aca="false">$B$6+M553</f>
        <v>0.179412888062748</v>
      </c>
      <c r="Q553" s="53" t="n">
        <f aca="false">$B$5+N553</f>
        <v>0.00153699360971172</v>
      </c>
      <c r="R553" s="10" t="n">
        <f aca="false">(LN(O553/$B$4) + ((Q553 - $B$8) + 0.5*P553^2)*$B$7) / (P553 * SQRT($B$7))</f>
        <v>0.169865415280472</v>
      </c>
      <c r="S553" s="10" t="n">
        <f aca="false">R553 - P553*SQRT($B$7)</f>
        <v>0.0801589712490978</v>
      </c>
      <c r="T553" s="36" t="n">
        <f aca="false">($B$3*EXP(-$B$8*$B$7)*_xlfn.NORM.DIST(R553, 0, 1, 1) - $B$4*EXP(-Q553*$B$7)*_xlfn.NORM.DIST(S553, 0, 1, 1)) * $B$2</f>
        <v>16683.043477507</v>
      </c>
      <c r="U553" s="37" t="n">
        <f aca="false">$B$17*O553+$B$18</f>
        <v>-2765.08098797081</v>
      </c>
      <c r="V553" s="37" t="n">
        <f aca="false">T553-$B$13</f>
        <v>-2905.84512292485</v>
      </c>
      <c r="W553" s="37" t="n">
        <f aca="false">U553-$B$19</f>
        <v>-2765.08098797081</v>
      </c>
      <c r="X553" s="38" t="n">
        <f aca="false">V553+W553</f>
        <v>-5670.92611089566</v>
      </c>
    </row>
    <row r="554" customFormat="false" ht="13.8" hidden="false" customHeight="false" outlineLevel="0" collapsed="false">
      <c r="I554" s="51" t="n">
        <f aca="false" t="array" ref="I554:K554">TRANSPOSE(MMULT($E$20:$G$22, TRANSPOSE(Random!L553:N553)))</f>
        <v>-0.683873309797296</v>
      </c>
      <c r="J554" s="51" t="n">
        <v>0.167037061733705</v>
      </c>
      <c r="K554" s="51" t="n">
        <v>-0.591876424751787</v>
      </c>
      <c r="L554" s="19" t="n">
        <f aca="false">E$8 + E$9 * _xlfn.T.INV(_xlfn.NORM.DIST(I554, 0, 1, 1),  E$10)</f>
        <v>-0.00806044586942158</v>
      </c>
      <c r="M554" s="19" t="n">
        <f aca="false">F$8 + F$9 * _xlfn.T.INV(_xlfn.NORM.DIST(J554, 0, 1, 1),  F$10)</f>
        <v>0.00269838152563052</v>
      </c>
      <c r="N554" s="19" t="n">
        <f aca="false">G$8 + G$9 * _xlfn.T.INV(_xlfn.NORM.DIST(K554, 0, 1, 1),  G$10)</f>
        <v>-0.000157232596247544</v>
      </c>
      <c r="O554" s="52" t="n">
        <f aca="false">$B$3 * (1 + L554)</f>
        <v>4663.00865001244</v>
      </c>
      <c r="P554" s="53" t="n">
        <f aca="false">$B$6+M554</f>
        <v>0.21169838152563</v>
      </c>
      <c r="Q554" s="53" t="n">
        <f aca="false">$B$5+N554</f>
        <v>0.00144276740375246</v>
      </c>
      <c r="R554" s="10" t="n">
        <f aca="false">(LN(O554/$B$4) + ((Q554 - $B$8) + 0.5*P554^2)*$B$7) / (P554 * SQRT($B$7))</f>
        <v>-0.0239056097466653</v>
      </c>
      <c r="S554" s="10" t="n">
        <f aca="false">R554 - P554*SQRT($B$7)</f>
        <v>-0.129754800509481</v>
      </c>
      <c r="T554" s="36" t="n">
        <f aca="false">($B$3*EXP(-$B$8*$B$7)*_xlfn.NORM.DIST(R554, 0, 1, 1) - $B$4*EXP(-Q554*$B$7)*_xlfn.NORM.DIST(S554, 0, 1, 1)) * $B$2</f>
        <v>19774.8587025858</v>
      </c>
      <c r="U554" s="37" t="n">
        <f aca="false">$B$17*O554+$B$18</f>
        <v>1973.51508748112</v>
      </c>
      <c r="V554" s="37" t="n">
        <f aca="false">T554-$B$13</f>
        <v>185.970102153897</v>
      </c>
      <c r="W554" s="37" t="n">
        <f aca="false">U554-$B$19</f>
        <v>1973.51508748112</v>
      </c>
      <c r="X554" s="38" t="n">
        <f aca="false">V554+W554</f>
        <v>2159.48518963502</v>
      </c>
    </row>
    <row r="555" customFormat="false" ht="13.8" hidden="false" customHeight="false" outlineLevel="0" collapsed="false">
      <c r="I555" s="51" t="n">
        <f aca="false" t="array" ref="I555:K555">TRANSPOSE(MMULT($E$20:$G$22, TRANSPOSE(Random!L554:N554)))</f>
        <v>1.18753738717512</v>
      </c>
      <c r="J555" s="51" t="n">
        <v>-0.476200621022607</v>
      </c>
      <c r="K555" s="51" t="n">
        <v>-1.41504172113658</v>
      </c>
      <c r="L555" s="19" t="n">
        <f aca="false">E$8 + E$9 * _xlfn.T.INV(_xlfn.NORM.DIST(I555, 0, 1, 1),  E$10)</f>
        <v>0.0177625533631298</v>
      </c>
      <c r="M555" s="19" t="n">
        <f aca="false">F$8 + F$9 * _xlfn.T.INV(_xlfn.NORM.DIST(J555, 0, 1, 1),  F$10)</f>
        <v>-0.0073873749052992</v>
      </c>
      <c r="N555" s="19" t="n">
        <f aca="false">G$8 + G$9 * _xlfn.T.INV(_xlfn.NORM.DIST(K555, 0, 1, 1),  G$10)</f>
        <v>-0.000364748675679891</v>
      </c>
      <c r="O555" s="52" t="n">
        <f aca="false">$B$3 * (1 + L555)</f>
        <v>4784.39998710474</v>
      </c>
      <c r="P555" s="53" t="n">
        <f aca="false">$B$6+M555</f>
        <v>0.201612625094701</v>
      </c>
      <c r="Q555" s="53" t="n">
        <f aca="false">$B$5+N555</f>
        <v>0.00123525132432011</v>
      </c>
      <c r="R555" s="10" t="n">
        <f aca="false">(LN(O555/$B$4) + ((Q555 - $B$8) + 0.5*P555^2)*$B$7) / (P555 * SQRT($B$7))</f>
        <v>0.224156715355454</v>
      </c>
      <c r="S555" s="10" t="n">
        <f aca="false">R555 - P555*SQRT($B$7)</f>
        <v>0.123350402808104</v>
      </c>
      <c r="T555" s="36" t="n">
        <f aca="false">($B$3*EXP(-$B$8*$B$7)*_xlfn.NORM.DIST(R555, 0, 1, 1) - $B$4*EXP(-Q555*$B$7)*_xlfn.NORM.DIST(S555, 0, 1, 1)) * $B$2</f>
        <v>18590.6782931083</v>
      </c>
      <c r="U555" s="37" t="n">
        <f aca="false">$B$17*O555+$B$18</f>
        <v>-4348.97369478163</v>
      </c>
      <c r="V555" s="37" t="n">
        <f aca="false">T555-$B$13</f>
        <v>-998.210307323599</v>
      </c>
      <c r="W555" s="37" t="n">
        <f aca="false">U555-$B$19</f>
        <v>-4348.97369478163</v>
      </c>
      <c r="X555" s="38" t="n">
        <f aca="false">V555+W555</f>
        <v>-5347.18400210523</v>
      </c>
    </row>
    <row r="556" customFormat="false" ht="13.8" hidden="false" customHeight="false" outlineLevel="0" collapsed="false">
      <c r="I556" s="51" t="n">
        <f aca="false" t="array" ref="I556:K556">TRANSPOSE(MMULT($E$20:$G$22, TRANSPOSE(Random!L555:N555)))</f>
        <v>0.201725120998978</v>
      </c>
      <c r="J556" s="51" t="n">
        <v>-1.81736069691677</v>
      </c>
      <c r="K556" s="51" t="n">
        <v>-1.86787632690595</v>
      </c>
      <c r="L556" s="19" t="n">
        <f aca="false">E$8 + E$9 * _xlfn.T.INV(_xlfn.NORM.DIST(I556, 0, 1, 1),  E$10)</f>
        <v>0.0035613046187899</v>
      </c>
      <c r="M556" s="19" t="n">
        <f aca="false">F$8 + F$9 * _xlfn.T.INV(_xlfn.NORM.DIST(J556, 0, 1, 1),  F$10)</f>
        <v>-0.0358156026182824</v>
      </c>
      <c r="N556" s="19" t="n">
        <f aca="false">G$8 + G$9 * _xlfn.T.INV(_xlfn.NORM.DIST(K556, 0, 1, 1),  G$10)</f>
        <v>-0.00052305006207585</v>
      </c>
      <c r="O556" s="52" t="n">
        <f aca="false">$B$3 * (1 + L556)</f>
        <v>4717.64133688247</v>
      </c>
      <c r="P556" s="53" t="n">
        <f aca="false">$B$6+M556</f>
        <v>0.173184397381718</v>
      </c>
      <c r="Q556" s="53" t="n">
        <f aca="false">$B$5+N556</f>
        <v>0.00107694993792415</v>
      </c>
      <c r="R556" s="10" t="n">
        <f aca="false">(LN(O556/$B$4) + ((Q556 - $B$8) + 0.5*P556^2)*$B$7) / (P556 * SQRT($B$7))</f>
        <v>0.0828402583519587</v>
      </c>
      <c r="S556" s="10" t="n">
        <f aca="false">R556 - P556*SQRT($B$7)</f>
        <v>-0.00375194033890013</v>
      </c>
      <c r="T556" s="36" t="n">
        <f aca="false">($B$3*EXP(-$B$8*$B$7)*_xlfn.NORM.DIST(R556, 0, 1, 1) - $B$4*EXP(-Q556*$B$7)*_xlfn.NORM.DIST(S556, 0, 1, 1)) * $B$2</f>
        <v>16190.9975119974</v>
      </c>
      <c r="U556" s="37" t="n">
        <f aca="false">$B$17*O556+$B$18</f>
        <v>-871.947843848291</v>
      </c>
      <c r="V556" s="37" t="n">
        <f aca="false">T556-$B$13</f>
        <v>-3397.89108843447</v>
      </c>
      <c r="W556" s="37" t="n">
        <f aca="false">U556-$B$19</f>
        <v>-871.947843848291</v>
      </c>
      <c r="X556" s="38" t="n">
        <f aca="false">V556+W556</f>
        <v>-4269.83893228276</v>
      </c>
    </row>
    <row r="557" customFormat="false" ht="13.8" hidden="false" customHeight="false" outlineLevel="0" collapsed="false">
      <c r="I557" s="51" t="n">
        <f aca="false" t="array" ref="I557:K557">TRANSPOSE(MMULT($E$20:$G$22, TRANSPOSE(Random!L556:N556)))</f>
        <v>0.714833463217049</v>
      </c>
      <c r="J557" s="51" t="n">
        <v>-0.429340836149733</v>
      </c>
      <c r="K557" s="51" t="n">
        <v>-0.541749188005605</v>
      </c>
      <c r="L557" s="19" t="n">
        <f aca="false">E$8 + E$9 * _xlfn.T.INV(_xlfn.NORM.DIST(I557, 0, 1, 1),  E$10)</f>
        <v>0.0104474369800143</v>
      </c>
      <c r="M557" s="19" t="n">
        <f aca="false">F$8 + F$9 * _xlfn.T.INV(_xlfn.NORM.DIST(J557, 0, 1, 1),  F$10)</f>
        <v>-0.00663004456088839</v>
      </c>
      <c r="N557" s="19" t="n">
        <f aca="false">G$8 + G$9 * _xlfn.T.INV(_xlfn.NORM.DIST(K557, 0, 1, 1),  G$10)</f>
        <v>-0.000146418319723627</v>
      </c>
      <c r="O557" s="52" t="n">
        <f aca="false">$B$3 * (1 + L557)</f>
        <v>4750.01235649935</v>
      </c>
      <c r="P557" s="53" t="n">
        <f aca="false">$B$6+M557</f>
        <v>0.202369955439112</v>
      </c>
      <c r="Q557" s="53" t="n">
        <f aca="false">$B$5+N557</f>
        <v>0.00145358168027637</v>
      </c>
      <c r="R557" s="10" t="n">
        <f aca="false">(LN(O557/$B$4) + ((Q557 - $B$8) + 0.5*P557^2)*$B$7) / (P557 * SQRT($B$7))</f>
        <v>0.152945973724464</v>
      </c>
      <c r="S557" s="10" t="n">
        <f aca="false">R557 - P557*SQRT($B$7)</f>
        <v>0.0517609960049081</v>
      </c>
      <c r="T557" s="36" t="n">
        <f aca="false">($B$3*EXP(-$B$8*$B$7)*_xlfn.NORM.DIST(R557, 0, 1, 1) - $B$4*EXP(-Q557*$B$7)*_xlfn.NORM.DIST(S557, 0, 1, 1)) * $B$2</f>
        <v>18860.0431429882</v>
      </c>
      <c r="U557" s="37" t="n">
        <f aca="false">$B$17*O557+$B$18</f>
        <v>-2557.94466454824</v>
      </c>
      <c r="V557" s="37" t="n">
        <f aca="false">T557-$B$13</f>
        <v>-728.845457443684</v>
      </c>
      <c r="W557" s="37" t="n">
        <f aca="false">U557-$B$19</f>
        <v>-2557.94466454824</v>
      </c>
      <c r="X557" s="38" t="n">
        <f aca="false">V557+W557</f>
        <v>-3286.79012199192</v>
      </c>
    </row>
    <row r="558" customFormat="false" ht="13.8" hidden="false" customHeight="false" outlineLevel="0" collapsed="false">
      <c r="I558" s="51" t="n">
        <f aca="false" t="array" ref="I558:K558">TRANSPOSE(MMULT($E$20:$G$22, TRANSPOSE(Random!L557:N557)))</f>
        <v>0.291349546059523</v>
      </c>
      <c r="J558" s="51" t="n">
        <v>0.165662993874489</v>
      </c>
      <c r="K558" s="51" t="n">
        <v>-1.48197714406568</v>
      </c>
      <c r="L558" s="19" t="n">
        <f aca="false">E$8 + E$9 * _xlfn.T.INV(_xlfn.NORM.DIST(I558, 0, 1, 1),  E$10)</f>
        <v>0.00472203909510997</v>
      </c>
      <c r="M558" s="19" t="n">
        <f aca="false">F$8 + F$9 * _xlfn.T.INV(_xlfn.NORM.DIST(J558, 0, 1, 1),  F$10)</f>
        <v>0.00267697493684466</v>
      </c>
      <c r="N558" s="19" t="n">
        <f aca="false">G$8 + G$9 * _xlfn.T.INV(_xlfn.NORM.DIST(K558, 0, 1, 1),  G$10)</f>
        <v>-0.000385424540852893</v>
      </c>
      <c r="O558" s="52" t="n">
        <f aca="false">$B$3 * (1 + L558)</f>
        <v>4723.0978335822</v>
      </c>
      <c r="P558" s="53" t="n">
        <f aca="false">$B$6+M558</f>
        <v>0.211676974936845</v>
      </c>
      <c r="Q558" s="53" t="n">
        <f aca="false">$B$5+N558</f>
        <v>0.00121457545914711</v>
      </c>
      <c r="R558" s="10" t="n">
        <f aca="false">(LN(O558/$B$4) + ((Q558 - $B$8) + 0.5*P558^2)*$B$7) / (P558 * SQRT($B$7))</f>
        <v>0.0965193481634603</v>
      </c>
      <c r="S558" s="10" t="n">
        <f aca="false">R558 - P558*SQRT($B$7)</f>
        <v>-0.00931913930496203</v>
      </c>
      <c r="T558" s="36" t="n">
        <f aca="false">($B$3*EXP(-$B$8*$B$7)*_xlfn.NORM.DIST(R558, 0, 1, 1) - $B$4*EXP(-Q558*$B$7)*_xlfn.NORM.DIST(S558, 0, 1, 1)) * $B$2</f>
        <v>19798.2487185811</v>
      </c>
      <c r="U558" s="37" t="n">
        <f aca="false">$B$17*O558+$B$18</f>
        <v>-1156.14142801063</v>
      </c>
      <c r="V558" s="37" t="n">
        <f aca="false">T558-$B$13</f>
        <v>209.360118149241</v>
      </c>
      <c r="W558" s="37" t="n">
        <f aca="false">U558-$B$19</f>
        <v>-1156.14142801063</v>
      </c>
      <c r="X558" s="38" t="n">
        <f aca="false">V558+W558</f>
        <v>-946.781309861384</v>
      </c>
    </row>
    <row r="559" customFormat="false" ht="13.8" hidden="false" customHeight="false" outlineLevel="0" collapsed="false">
      <c r="I559" s="51" t="n">
        <f aca="false" t="array" ref="I559:K559">TRANSPOSE(MMULT($E$20:$G$22, TRANSPOSE(Random!L558:N558)))</f>
        <v>0.550738823112564</v>
      </c>
      <c r="J559" s="51" t="n">
        <v>-0.187756746449966</v>
      </c>
      <c r="K559" s="51" t="n">
        <v>0.146593395961854</v>
      </c>
      <c r="L559" s="19" t="n">
        <f aca="false">E$8 + E$9 * _xlfn.T.INV(_xlfn.NORM.DIST(I559, 0, 1, 1),  E$10)</f>
        <v>0.00816709677039583</v>
      </c>
      <c r="M559" s="19" t="n">
        <f aca="false">F$8 + F$9 * _xlfn.T.INV(_xlfn.NORM.DIST(J559, 0, 1, 1),  F$10)</f>
        <v>-0.00280942978811949</v>
      </c>
      <c r="N559" s="19" t="n">
        <f aca="false">G$8 + G$9 * _xlfn.T.INV(_xlfn.NORM.DIST(K559, 0, 1, 1),  G$10)</f>
        <v>-5.16310386808084E-006</v>
      </c>
      <c r="O559" s="52" t="n">
        <f aca="false">$B$3 * (1 + L559)</f>
        <v>4739.29270520795</v>
      </c>
      <c r="P559" s="53" t="n">
        <f aca="false">$B$6+M559</f>
        <v>0.20619057021188</v>
      </c>
      <c r="Q559" s="53" t="n">
        <f aca="false">$B$5+N559</f>
        <v>0.00159483689613192</v>
      </c>
      <c r="R559" s="10" t="n">
        <f aca="false">(LN(O559/$B$4) + ((Q559 - $B$8) + 0.5*P559^2)*$B$7) / (P559 * SQRT($B$7))</f>
        <v>0.130432295056482</v>
      </c>
      <c r="S559" s="10" t="n">
        <f aca="false">R559 - P559*SQRT($B$7)</f>
        <v>0.0273370099505418</v>
      </c>
      <c r="T559" s="36" t="n">
        <f aca="false">($B$3*EXP(-$B$8*$B$7)*_xlfn.NORM.DIST(R559, 0, 1, 1) - $B$4*EXP(-Q559*$B$7)*_xlfn.NORM.DIST(S559, 0, 1, 1)) * $B$2</f>
        <v>19265.5109564807</v>
      </c>
      <c r="U559" s="37" t="n">
        <f aca="false">$B$17*O559+$B$18</f>
        <v>-1999.62743480981</v>
      </c>
      <c r="V559" s="37" t="n">
        <f aca="false">T559-$B$13</f>
        <v>-323.3776439512</v>
      </c>
      <c r="W559" s="37" t="n">
        <f aca="false">U559-$B$19</f>
        <v>-1999.62743480981</v>
      </c>
      <c r="X559" s="38" t="n">
        <f aca="false">V559+W559</f>
        <v>-2323.00507876101</v>
      </c>
    </row>
    <row r="560" customFormat="false" ht="13.8" hidden="false" customHeight="false" outlineLevel="0" collapsed="false">
      <c r="I560" s="51" t="n">
        <f aca="false" t="array" ref="I560:K560">TRANSPOSE(MMULT($E$20:$G$22, TRANSPOSE(Random!L559:N559)))</f>
        <v>-1.14304615794811</v>
      </c>
      <c r="J560" s="51" t="n">
        <v>1.31825494194183</v>
      </c>
      <c r="K560" s="51" t="n">
        <v>0.716671539633917</v>
      </c>
      <c r="L560" s="19" t="n">
        <f aca="false">E$8 + E$9 * _xlfn.T.INV(_xlfn.NORM.DIST(I560, 0, 1, 1),  E$10)</f>
        <v>-0.0150626371438015</v>
      </c>
      <c r="M560" s="19" t="n">
        <f aca="false">F$8 + F$9 * _xlfn.T.INV(_xlfn.NORM.DIST(J560, 0, 1, 1),  F$10)</f>
        <v>0.0232318507848299</v>
      </c>
      <c r="N560" s="19" t="n">
        <f aca="false">G$8 + G$9 * _xlfn.T.INV(_xlfn.NORM.DIST(K560, 0, 1, 1),  G$10)</f>
        <v>0.000115160476819755</v>
      </c>
      <c r="O560" s="52" t="n">
        <f aca="false">$B$3 * (1 + L560)</f>
        <v>4630.0920490507</v>
      </c>
      <c r="P560" s="53" t="n">
        <f aca="false">$B$6+M560</f>
        <v>0.23223185078483</v>
      </c>
      <c r="Q560" s="53" t="n">
        <f aca="false">$B$5+N560</f>
        <v>0.00171516047681976</v>
      </c>
      <c r="R560" s="10" t="n">
        <f aca="false">(LN(O560/$B$4) + ((Q560 - $B$8) + 0.5*P560^2)*$B$7) / (P560 * SQRT($B$7))</f>
        <v>-0.07240166780304</v>
      </c>
      <c r="S560" s="10" t="n">
        <f aca="false">R560 - P560*SQRT($B$7)</f>
        <v>-0.188517593195455</v>
      </c>
      <c r="T560" s="36" t="n">
        <f aca="false">($B$3*EXP(-$B$8*$B$7)*_xlfn.NORM.DIST(R560, 0, 1, 1) - $B$4*EXP(-Q560*$B$7)*_xlfn.NORM.DIST(S560, 0, 1, 1)) * $B$2</f>
        <v>21585.5496033097</v>
      </c>
      <c r="U560" s="37" t="n">
        <f aca="false">$B$17*O560+$B$18</f>
        <v>3687.92770798414</v>
      </c>
      <c r="V560" s="37" t="n">
        <f aca="false">T560-$B$13</f>
        <v>1996.66100287782</v>
      </c>
      <c r="W560" s="37" t="n">
        <f aca="false">U560-$B$19</f>
        <v>3687.92770798414</v>
      </c>
      <c r="X560" s="38" t="n">
        <f aca="false">V560+W560</f>
        <v>5684.58871086196</v>
      </c>
    </row>
    <row r="561" customFormat="false" ht="13.8" hidden="false" customHeight="false" outlineLevel="0" collapsed="false">
      <c r="I561" s="51" t="n">
        <f aca="false" t="array" ref="I561:K561">TRANSPOSE(MMULT($E$20:$G$22, TRANSPOSE(Random!L560:N560)))</f>
        <v>0.489997599825085</v>
      </c>
      <c r="J561" s="51" t="n">
        <v>-0.956874065166393</v>
      </c>
      <c r="K561" s="51" t="n">
        <v>1.1633490134793</v>
      </c>
      <c r="L561" s="19" t="n">
        <f aca="false">E$8 + E$9 * _xlfn.T.INV(_xlfn.NORM.DIST(I561, 0, 1, 1),  E$10)</f>
        <v>0.00734560885665526</v>
      </c>
      <c r="M561" s="19" t="n">
        <f aca="false">F$8 + F$9 * _xlfn.T.INV(_xlfn.NORM.DIST(J561, 0, 1, 1),  F$10)</f>
        <v>-0.0157033385379278</v>
      </c>
      <c r="N561" s="19" t="n">
        <f aca="false">G$8 + G$9 * _xlfn.T.INV(_xlfn.NORM.DIST(K561, 0, 1, 1),  G$10)</f>
        <v>0.000223756319794374</v>
      </c>
      <c r="O561" s="52" t="n">
        <f aca="false">$B$3 * (1 + L561)</f>
        <v>4735.43097267425</v>
      </c>
      <c r="P561" s="53" t="n">
        <f aca="false">$B$6+M561</f>
        <v>0.193296661462072</v>
      </c>
      <c r="Q561" s="53" t="n">
        <f aca="false">$B$5+N561</f>
        <v>0.00182375631979437</v>
      </c>
      <c r="R561" s="10" t="n">
        <f aca="false">(LN(O561/$B$4) + ((Q561 - $B$8) + 0.5*P561^2)*$B$7) / (P561 * SQRT($B$7))</f>
        <v>0.124628642540828</v>
      </c>
      <c r="S561" s="10" t="n">
        <f aca="false">R561 - P561*SQRT($B$7)</f>
        <v>0.0279803118097916</v>
      </c>
      <c r="T561" s="36" t="n">
        <f aca="false">($B$3*EXP(-$B$8*$B$7)*_xlfn.NORM.DIST(R561, 0, 1, 1) - $B$4*EXP(-Q561*$B$7)*_xlfn.NORM.DIST(S561, 0, 1, 1)) * $B$2</f>
        <v>18079.0710485899</v>
      </c>
      <c r="U561" s="37" t="n">
        <f aca="false">$B$17*O561+$B$18</f>
        <v>-1798.49479051022</v>
      </c>
      <c r="V561" s="37" t="n">
        <f aca="false">T561-$B$13</f>
        <v>-1509.81755184198</v>
      </c>
      <c r="W561" s="37" t="n">
        <f aca="false">U561-$B$19</f>
        <v>-1798.49479051022</v>
      </c>
      <c r="X561" s="38" t="n">
        <f aca="false">V561+W561</f>
        <v>-3308.3123423522</v>
      </c>
    </row>
    <row r="562" customFormat="false" ht="13.8" hidden="false" customHeight="false" outlineLevel="0" collapsed="false">
      <c r="I562" s="51" t="n">
        <f aca="false" t="array" ref="I562:K562">TRANSPOSE(MMULT($E$20:$G$22, TRANSPOSE(Random!L561:N561)))</f>
        <v>1.66749761522667</v>
      </c>
      <c r="J562" s="51" t="n">
        <v>-2.10570305868441</v>
      </c>
      <c r="K562" s="51" t="n">
        <v>0.294231539880447</v>
      </c>
      <c r="L562" s="19" t="n">
        <f aca="false">E$8 + E$9 * _xlfn.T.INV(_xlfn.NORM.DIST(I562, 0, 1, 1),  E$10)</f>
        <v>0.0271017838933292</v>
      </c>
      <c r="M562" s="19" t="n">
        <f aca="false">F$8 + F$9 * _xlfn.T.INV(_xlfn.NORM.DIST(J562, 0, 1, 1),  F$10)</f>
        <v>-0.0454483815070133</v>
      </c>
      <c r="N562" s="19" t="n">
        <f aca="false">G$8 + G$9 * _xlfn.T.INV(_xlfn.NORM.DIST(K562, 0, 1, 1),  G$10)</f>
        <v>2.49538106953118E-005</v>
      </c>
      <c r="O562" s="52" t="n">
        <f aca="false">$B$3 * (1 + L562)</f>
        <v>4828.30277590415</v>
      </c>
      <c r="P562" s="53" t="n">
        <f aca="false">$B$6+M562</f>
        <v>0.163551618492987</v>
      </c>
      <c r="Q562" s="53" t="n">
        <f aca="false">$B$5+N562</f>
        <v>0.00162495381069531</v>
      </c>
      <c r="R562" s="10" t="n">
        <f aca="false">(LN(O562/$B$4) + ((Q562 - $B$8) + 0.5*P562^2)*$B$7) / (P562 * SQRT($B$7))</f>
        <v>0.367968403276899</v>
      </c>
      <c r="S562" s="10" t="n">
        <f aca="false">R562 - P562*SQRT($B$7)</f>
        <v>0.286192594030406</v>
      </c>
      <c r="T562" s="36" t="n">
        <f aca="false">($B$3*EXP(-$B$8*$B$7)*_xlfn.NORM.DIST(R562, 0, 1, 1) - $B$4*EXP(-Q562*$B$7)*_xlfn.NORM.DIST(S562, 0, 1, 1)) * $B$2</f>
        <v>14535.5271831834</v>
      </c>
      <c r="U562" s="37" t="n">
        <f aca="false">$B$17*O562+$B$18</f>
        <v>-6635.58570798725</v>
      </c>
      <c r="V562" s="37" t="n">
        <f aca="false">T562-$B$13</f>
        <v>-5053.36141724847</v>
      </c>
      <c r="W562" s="37" t="n">
        <f aca="false">U562-$B$19</f>
        <v>-6635.58570798725</v>
      </c>
      <c r="X562" s="38" t="n">
        <f aca="false">V562+W562</f>
        <v>-11688.9471252357</v>
      </c>
    </row>
    <row r="563" customFormat="false" ht="13.8" hidden="false" customHeight="false" outlineLevel="0" collapsed="false">
      <c r="I563" s="51" t="n">
        <f aca="false" t="array" ref="I563:K563">TRANSPOSE(MMULT($E$20:$G$22, TRANSPOSE(Random!L562:N562)))</f>
        <v>0.863917444735808</v>
      </c>
      <c r="J563" s="51" t="n">
        <v>-1.04407984552153</v>
      </c>
      <c r="K563" s="51" t="n">
        <v>1.73591303836657</v>
      </c>
      <c r="L563" s="19" t="n">
        <f aca="false">E$8 + E$9 * _xlfn.T.INV(_xlfn.NORM.DIST(I563, 0, 1, 1),  E$10)</f>
        <v>0.0126158316538368</v>
      </c>
      <c r="M563" s="19" t="n">
        <f aca="false">F$8 + F$9 * _xlfn.T.INV(_xlfn.NORM.DIST(J563, 0, 1, 1),  F$10)</f>
        <v>-0.0173622531943962</v>
      </c>
      <c r="N563" s="19" t="n">
        <f aca="false">G$8 + G$9 * _xlfn.T.INV(_xlfn.NORM.DIST(K563, 0, 1, 1),  G$10)</f>
        <v>0.000402387626681668</v>
      </c>
      <c r="O563" s="52" t="n">
        <f aca="false">$B$3 * (1 + L563)</f>
        <v>4760.20576302152</v>
      </c>
      <c r="P563" s="53" t="n">
        <f aca="false">$B$6+M563</f>
        <v>0.191637746805604</v>
      </c>
      <c r="Q563" s="53" t="n">
        <f aca="false">$B$5+N563</f>
        <v>0.00200238762668167</v>
      </c>
      <c r="R563" s="10" t="n">
        <f aca="false">(LN(O563/$B$4) + ((Q563 - $B$8) + 0.5*P563^2)*$B$7) / (P563 * SQRT($B$7))</f>
        <v>0.17979902741025</v>
      </c>
      <c r="S563" s="10" t="n">
        <f aca="false">R563 - P563*SQRT($B$7)</f>
        <v>0.0839801540074483</v>
      </c>
      <c r="T563" s="36" t="n">
        <f aca="false">($B$3*EXP(-$B$8*$B$7)*_xlfn.NORM.DIST(R563, 0, 1, 1) - $B$4*EXP(-Q563*$B$7)*_xlfn.NORM.DIST(S563, 0, 1, 1)) * $B$2</f>
        <v>17832.6732642555</v>
      </c>
      <c r="U563" s="37" t="n">
        <f aca="false">$B$17*O563+$B$18</f>
        <v>-3088.85321151046</v>
      </c>
      <c r="V563" s="37" t="n">
        <f aca="false">T563-$B$13</f>
        <v>-1756.21533617636</v>
      </c>
      <c r="W563" s="37" t="n">
        <f aca="false">U563-$B$19</f>
        <v>-3088.85321151046</v>
      </c>
      <c r="X563" s="38" t="n">
        <f aca="false">V563+W563</f>
        <v>-4845.06854768682</v>
      </c>
    </row>
    <row r="564" customFormat="false" ht="13.8" hidden="false" customHeight="false" outlineLevel="0" collapsed="false">
      <c r="I564" s="51" t="n">
        <f aca="false" t="array" ref="I564:K564">TRANSPOSE(MMULT($E$20:$G$22, TRANSPOSE(Random!L563:N563)))</f>
        <v>-0.564579638354566</v>
      </c>
      <c r="J564" s="51" t="n">
        <v>-0.0908010428961932</v>
      </c>
      <c r="K564" s="51" t="n">
        <v>-0.180678871182008</v>
      </c>
      <c r="L564" s="19" t="n">
        <f aca="false">E$8 + E$9 * _xlfn.T.INV(_xlfn.NORM.DIST(I564, 0, 1, 1),  E$10)</f>
        <v>-0.00640675862942558</v>
      </c>
      <c r="M564" s="19" t="n">
        <f aca="false">F$8 + F$9 * _xlfn.T.INV(_xlfn.NORM.DIST(J564, 0, 1, 1),  F$10)</f>
        <v>-0.00130129912819676</v>
      </c>
      <c r="N564" s="19" t="n">
        <f aca="false">G$8 + G$9 * _xlfn.T.INV(_xlfn.NORM.DIST(K564, 0, 1, 1),  G$10)</f>
        <v>-7.13561892488473E-005</v>
      </c>
      <c r="O564" s="52" t="n">
        <f aca="false">$B$3 * (1 + L564)</f>
        <v>4670.78246835893</v>
      </c>
      <c r="P564" s="53" t="n">
        <f aca="false">$B$6+M564</f>
        <v>0.207698700871803</v>
      </c>
      <c r="Q564" s="53" t="n">
        <f aca="false">$B$5+N564</f>
        <v>0.00152864381075115</v>
      </c>
      <c r="R564" s="10" t="n">
        <f aca="false">(LN(O564/$B$4) + ((Q564 - $B$8) + 0.5*P564^2)*$B$7) / (P564 * SQRT($B$7))</f>
        <v>-0.0101383902666858</v>
      </c>
      <c r="S564" s="10" t="n">
        <f aca="false">R564 - P564*SQRT($B$7)</f>
        <v>-0.113987740702587</v>
      </c>
      <c r="T564" s="36" t="n">
        <f aca="false">($B$3*EXP(-$B$8*$B$7)*_xlfn.NORM.DIST(R564, 0, 1, 1) - $B$4*EXP(-Q564*$B$7)*_xlfn.NORM.DIST(S564, 0, 1, 1)) * $B$2</f>
        <v>19425.7974104809</v>
      </c>
      <c r="U564" s="37" t="n">
        <f aca="false">$B$17*O564+$B$18</f>
        <v>1568.62722259419</v>
      </c>
      <c r="V564" s="37" t="n">
        <f aca="false">T564-$B$13</f>
        <v>-163.091189951003</v>
      </c>
      <c r="W564" s="37" t="n">
        <f aca="false">U564-$B$19</f>
        <v>1568.62722259419</v>
      </c>
      <c r="X564" s="38" t="n">
        <f aca="false">V564+W564</f>
        <v>1405.53603264319</v>
      </c>
    </row>
    <row r="565" customFormat="false" ht="13.8" hidden="false" customHeight="false" outlineLevel="0" collapsed="false">
      <c r="I565" s="51" t="n">
        <f aca="false" t="array" ref="I565:K565">TRANSPOSE(MMULT($E$20:$G$22, TRANSPOSE(Random!L564:N564)))</f>
        <v>0.86975928337083</v>
      </c>
      <c r="J565" s="51" t="n">
        <v>-0.625551695762809</v>
      </c>
      <c r="K565" s="51" t="n">
        <v>0.659587019544034</v>
      </c>
      <c r="L565" s="19" t="n">
        <f aca="false">E$8 + E$9 * _xlfn.T.INV(_xlfn.NORM.DIST(I565, 0, 1, 1),  E$10)</f>
        <v>0.0127030153749289</v>
      </c>
      <c r="M565" s="19" t="n">
        <f aca="false">F$8 + F$9 * _xlfn.T.INV(_xlfn.NORM.DIST(J565, 0, 1, 1),  F$10)</f>
        <v>-0.00985158672516979</v>
      </c>
      <c r="N565" s="19" t="n">
        <f aca="false">G$8 + G$9 * _xlfn.T.INV(_xlfn.NORM.DIST(K565, 0, 1, 1),  G$10)</f>
        <v>0.000102453558076299</v>
      </c>
      <c r="O565" s="52" t="n">
        <f aca="false">$B$3 * (1 + L565)</f>
        <v>4760.615604976</v>
      </c>
      <c r="P565" s="53" t="n">
        <f aca="false">$B$6+M565</f>
        <v>0.19914841327483</v>
      </c>
      <c r="Q565" s="53" t="n">
        <f aca="false">$B$5+N565</f>
        <v>0.0017024535580763</v>
      </c>
      <c r="R565" s="10" t="n">
        <f aca="false">(LN(O565/$B$4) + ((Q565 - $B$8) + 0.5*P565^2)*$B$7) / (P565 * SQRT($B$7))</f>
        <v>0.176814199273027</v>
      </c>
      <c r="S565" s="10" t="n">
        <f aca="false">R565 - P565*SQRT($B$7)</f>
        <v>0.0772399926356123</v>
      </c>
      <c r="T565" s="36" t="n">
        <f aca="false">($B$3*EXP(-$B$8*$B$7)*_xlfn.NORM.DIST(R565, 0, 1, 1) - $B$4*EXP(-Q565*$B$7)*_xlfn.NORM.DIST(S565, 0, 1, 1)) * $B$2</f>
        <v>18522.834457651</v>
      </c>
      <c r="U565" s="37" t="n">
        <f aca="false">$B$17*O565+$B$18</f>
        <v>-3110.19922533465</v>
      </c>
      <c r="V565" s="37" t="n">
        <f aca="false">T565-$B$13</f>
        <v>-1066.05414278092</v>
      </c>
      <c r="W565" s="37" t="n">
        <f aca="false">U565-$B$19</f>
        <v>-3110.19922533465</v>
      </c>
      <c r="X565" s="38" t="n">
        <f aca="false">V565+W565</f>
        <v>-4176.25336811558</v>
      </c>
    </row>
    <row r="566" customFormat="false" ht="13.8" hidden="false" customHeight="false" outlineLevel="0" collapsed="false">
      <c r="I566" s="51" t="n">
        <f aca="false" t="array" ref="I566:K566">TRANSPOSE(MMULT($E$20:$G$22, TRANSPOSE(Random!L565:N565)))</f>
        <v>-1.58969262799387</v>
      </c>
      <c r="J566" s="51" t="n">
        <v>1.92319764995845</v>
      </c>
      <c r="K566" s="51" t="n">
        <v>-1.02613813464211</v>
      </c>
      <c r="L566" s="19" t="n">
        <f aca="false">E$8 + E$9 * _xlfn.T.INV(_xlfn.NORM.DIST(I566, 0, 1, 1),  E$10)</f>
        <v>-0.0234546964227159</v>
      </c>
      <c r="M566" s="19" t="n">
        <f aca="false">F$8 + F$9 * _xlfn.T.INV(_xlfn.NORM.DIST(J566, 0, 1, 1),  F$10)</f>
        <v>0.039325296182762</v>
      </c>
      <c r="N566" s="19" t="n">
        <f aca="false">G$8 + G$9 * _xlfn.T.INV(_xlfn.NORM.DIST(K566, 0, 1, 1),  G$10)</f>
        <v>-0.000257942238169666</v>
      </c>
      <c r="O566" s="52" t="n">
        <f aca="false">$B$3 * (1 + L566)</f>
        <v>4590.64181758645</v>
      </c>
      <c r="P566" s="53" t="n">
        <f aca="false">$B$6+M566</f>
        <v>0.248325296182762</v>
      </c>
      <c r="Q566" s="53" t="n">
        <f aca="false">$B$5+N566</f>
        <v>0.00134205776183033</v>
      </c>
      <c r="R566" s="10" t="n">
        <f aca="false">(LN(O566/$B$4) + ((Q566 - $B$8) + 0.5*P566^2)*$B$7) / (P566 * SQRT($B$7))</f>
        <v>-0.129591629411672</v>
      </c>
      <c r="S566" s="10" t="n">
        <f aca="false">R566 - P566*SQRT($B$7)</f>
        <v>-0.253754277503053</v>
      </c>
      <c r="T566" s="36" t="n">
        <f aca="false">($B$3*EXP(-$B$8*$B$7)*_xlfn.NORM.DIST(R566, 0, 1, 1) - $B$4*EXP(-Q566*$B$7)*_xlfn.NORM.DIST(S566, 0, 1, 1)) * $B$2</f>
        <v>22835.2229139835</v>
      </c>
      <c r="U566" s="37" t="n">
        <f aca="false">$B$17*O566+$B$18</f>
        <v>5742.63483836802</v>
      </c>
      <c r="V566" s="37" t="n">
        <f aca="false">T566-$B$13</f>
        <v>3246.33431355157</v>
      </c>
      <c r="W566" s="37" t="n">
        <f aca="false">U566-$B$19</f>
        <v>5742.63483836802</v>
      </c>
      <c r="X566" s="38" t="n">
        <f aca="false">V566+W566</f>
        <v>8988.96915191959</v>
      </c>
    </row>
    <row r="567" customFormat="false" ht="13.8" hidden="false" customHeight="false" outlineLevel="0" collapsed="false">
      <c r="I567" s="51" t="n">
        <f aca="false" t="array" ref="I567:K567">TRANSPOSE(MMULT($E$20:$G$22, TRANSPOSE(Random!L566:N566)))</f>
        <v>0.866282219880815</v>
      </c>
      <c r="J567" s="51" t="n">
        <v>-0.530665821817461</v>
      </c>
      <c r="K567" s="51" t="n">
        <v>-0.0170528860348555</v>
      </c>
      <c r="L567" s="19" t="n">
        <f aca="false">E$8 + E$9 * _xlfn.T.INV(_xlfn.NORM.DIST(I567, 0, 1, 1),  E$10)</f>
        <v>0.0126511019175539</v>
      </c>
      <c r="M567" s="19" t="n">
        <f aca="false">F$8 + F$9 * _xlfn.T.INV(_xlfn.NORM.DIST(J567, 0, 1, 1),  F$10)</f>
        <v>-0.00827647624296934</v>
      </c>
      <c r="N567" s="19" t="n">
        <f aca="false">G$8 + G$9 * _xlfn.T.INV(_xlfn.NORM.DIST(K567, 0, 1, 1),  G$10)</f>
        <v>-3.82425445527204E-005</v>
      </c>
      <c r="O567" s="52" t="n">
        <f aca="false">$B$3 * (1 + L567)</f>
        <v>4760.37156500423</v>
      </c>
      <c r="P567" s="53" t="n">
        <f aca="false">$B$6+M567</f>
        <v>0.200723523757031</v>
      </c>
      <c r="Q567" s="53" t="n">
        <f aca="false">$B$5+N567</f>
        <v>0.00156175745544728</v>
      </c>
      <c r="R567" s="10" t="n">
        <f aca="false">(LN(O567/$B$4) + ((Q567 - $B$8) + 0.5*P567^2)*$B$7) / (P567 * SQRT($B$7))</f>
        <v>0.175349913989453</v>
      </c>
      <c r="S567" s="10" t="n">
        <f aca="false">R567 - P567*SQRT($B$7)</f>
        <v>0.0749881521109372</v>
      </c>
      <c r="T567" s="36" t="n">
        <f aca="false">($B$3*EXP(-$B$8*$B$7)*_xlfn.NORM.DIST(R567, 0, 1, 1) - $B$4*EXP(-Q567*$B$7)*_xlfn.NORM.DIST(S567, 0, 1, 1)) * $B$2</f>
        <v>18664.7619343779</v>
      </c>
      <c r="U567" s="37" t="n">
        <f aca="false">$B$17*O567+$B$18</f>
        <v>-3097.48876327928</v>
      </c>
      <c r="V567" s="37" t="n">
        <f aca="false">T567-$B$13</f>
        <v>-924.126666053962</v>
      </c>
      <c r="W567" s="37" t="n">
        <f aca="false">U567-$B$19</f>
        <v>-3097.48876327928</v>
      </c>
      <c r="X567" s="38" t="n">
        <f aca="false">V567+W567</f>
        <v>-4021.61542933324</v>
      </c>
    </row>
    <row r="568" customFormat="false" ht="13.8" hidden="false" customHeight="false" outlineLevel="0" collapsed="false">
      <c r="I568" s="51" t="n">
        <f aca="false" t="array" ref="I568:K568">TRANSPOSE(MMULT($E$20:$G$22, TRANSPOSE(Random!L567:N567)))</f>
        <v>2.20650462208068</v>
      </c>
      <c r="J568" s="51" t="n">
        <v>-0.871476014754114</v>
      </c>
      <c r="K568" s="51" t="n">
        <v>0.477784015832524</v>
      </c>
      <c r="L568" s="19" t="n">
        <f aca="false">E$8 + E$9 * _xlfn.T.INV(_xlfn.NORM.DIST(I568, 0, 1, 1),  E$10)</f>
        <v>0.0418076886668949</v>
      </c>
      <c r="M568" s="19" t="n">
        <f aca="false">F$8 + F$9 * _xlfn.T.INV(_xlfn.NORM.DIST(J568, 0, 1, 1),  F$10)</f>
        <v>-0.01413247880179</v>
      </c>
      <c r="N568" s="19" t="n">
        <f aca="false">G$8 + G$9 * _xlfn.T.INV(_xlfn.NORM.DIST(K568, 0, 1, 1),  G$10)</f>
        <v>6.31918144466085E-005</v>
      </c>
      <c r="O568" s="52" t="n">
        <f aca="false">$B$3 * (1 + L568)</f>
        <v>4897.43376365421</v>
      </c>
      <c r="P568" s="53" t="n">
        <f aca="false">$B$6+M568</f>
        <v>0.19486752119821</v>
      </c>
      <c r="Q568" s="53" t="n">
        <f aca="false">$B$5+N568</f>
        <v>0.00166319181444661</v>
      </c>
      <c r="R568" s="10" t="n">
        <f aca="false">(LN(O568/$B$4) + ((Q568 - $B$8) + 0.5*P568^2)*$B$7) / (P568 * SQRT($B$7))</f>
        <v>0.469240158667867</v>
      </c>
      <c r="S568" s="10" t="n">
        <f aca="false">R568 - P568*SQRT($B$7)</f>
        <v>0.371806398068762</v>
      </c>
      <c r="T568" s="36" t="n">
        <f aca="false">($B$3*EXP(-$B$8*$B$7)*_xlfn.NORM.DIST(R568, 0, 1, 1) - $B$4*EXP(-Q568*$B$7)*_xlfn.NORM.DIST(S568, 0, 1, 1)) * $B$2</f>
        <v>16725.6599302609</v>
      </c>
      <c r="U568" s="37" t="n">
        <f aca="false">$B$17*O568+$B$18</f>
        <v>-10236.171260679</v>
      </c>
      <c r="V568" s="37" t="n">
        <f aca="false">T568-$B$13</f>
        <v>-2863.22867017097</v>
      </c>
      <c r="W568" s="37" t="n">
        <f aca="false">U568-$B$19</f>
        <v>-10236.171260679</v>
      </c>
      <c r="X568" s="38" t="n">
        <f aca="false">V568+W568</f>
        <v>-13099.39993085</v>
      </c>
    </row>
    <row r="569" customFormat="false" ht="13.8" hidden="false" customHeight="false" outlineLevel="0" collapsed="false">
      <c r="I569" s="51" t="n">
        <f aca="false" t="array" ref="I569:K569">TRANSPOSE(MMULT($E$20:$G$22, TRANSPOSE(Random!L568:N568)))</f>
        <v>0.721133615121853</v>
      </c>
      <c r="J569" s="51" t="n">
        <v>-0.810915026285229</v>
      </c>
      <c r="K569" s="51" t="n">
        <v>0.168876026833857</v>
      </c>
      <c r="L569" s="19" t="n">
        <f aca="false">E$8 + E$9 * _xlfn.T.INV(_xlfn.NORM.DIST(I569, 0, 1, 1),  E$10)</f>
        <v>0.010537032524486</v>
      </c>
      <c r="M569" s="19" t="n">
        <f aca="false">F$8 + F$9 * _xlfn.T.INV(_xlfn.NORM.DIST(J569, 0, 1, 1),  F$10)</f>
        <v>-0.0130472932554329</v>
      </c>
      <c r="N569" s="19" t="n">
        <f aca="false">G$8 + G$9 * _xlfn.T.INV(_xlfn.NORM.DIST(K569, 0, 1, 1),  G$10)</f>
        <v>-6.41597917150961E-007</v>
      </c>
      <c r="O569" s="52" t="n">
        <f aca="false">$B$3 * (1 + L569)</f>
        <v>4750.43353619436</v>
      </c>
      <c r="P569" s="53" t="n">
        <f aca="false">$B$6+M569</f>
        <v>0.195952706744567</v>
      </c>
      <c r="Q569" s="53" t="n">
        <f aca="false">$B$5+N569</f>
        <v>0.00159935840208285</v>
      </c>
      <c r="R569" s="10" t="n">
        <f aca="false">(LN(O569/$B$4) + ((Q569 - $B$8) + 0.5*P569^2)*$B$7) / (P569 * SQRT($B$7))</f>
        <v>0.155970567366785</v>
      </c>
      <c r="S569" s="10" t="n">
        <f aca="false">R569 - P569*SQRT($B$7)</f>
        <v>0.0579942139945012</v>
      </c>
      <c r="T569" s="36" t="n">
        <f aca="false">($B$3*EXP(-$B$8*$B$7)*_xlfn.NORM.DIST(R569, 0, 1, 1) - $B$4*EXP(-Q569*$B$7)*_xlfn.NORM.DIST(S569, 0, 1, 1)) * $B$2</f>
        <v>18262.2557367201</v>
      </c>
      <c r="U569" s="37" t="n">
        <f aca="false">$B$17*O569+$B$18</f>
        <v>-2579.88118786845</v>
      </c>
      <c r="V569" s="37" t="n">
        <f aca="false">T569-$B$13</f>
        <v>-1326.63286371175</v>
      </c>
      <c r="W569" s="37" t="n">
        <f aca="false">U569-$B$19</f>
        <v>-2579.88118786845</v>
      </c>
      <c r="X569" s="38" t="n">
        <f aca="false">V569+W569</f>
        <v>-3906.5140515802</v>
      </c>
    </row>
    <row r="570" customFormat="false" ht="13.8" hidden="false" customHeight="false" outlineLevel="0" collapsed="false">
      <c r="I570" s="51" t="n">
        <f aca="false" t="array" ref="I570:K570">TRANSPOSE(MMULT($E$20:$G$22, TRANSPOSE(Random!L569:N569)))</f>
        <v>-0.0666993923479111</v>
      </c>
      <c r="J570" s="51" t="n">
        <v>1.88471125312324</v>
      </c>
      <c r="K570" s="51" t="n">
        <v>1.53820541854397</v>
      </c>
      <c r="L570" s="19" t="n">
        <f aca="false">E$8 + E$9 * _xlfn.T.INV(_xlfn.NORM.DIST(I570, 0, 1, 1),  E$10)</f>
        <v>0.000121375415618612</v>
      </c>
      <c r="M570" s="19" t="n">
        <f aca="false">F$8 + F$9 * _xlfn.T.INV(_xlfn.NORM.DIST(J570, 0, 1, 1),  F$10)</f>
        <v>0.0380969033631582</v>
      </c>
      <c r="N570" s="19" t="n">
        <f aca="false">G$8 + G$9 * _xlfn.T.INV(_xlfn.NORM.DIST(K570, 0, 1, 1),  G$10)</f>
        <v>0.000333829517323928</v>
      </c>
      <c r="O570" s="52" t="n">
        <f aca="false">$B$3 * (1 + L570)</f>
        <v>4701.47057369128</v>
      </c>
      <c r="P570" s="53" t="n">
        <f aca="false">$B$6+M570</f>
        <v>0.247096903363158</v>
      </c>
      <c r="Q570" s="53" t="n">
        <f aca="false">$B$5+N570</f>
        <v>0.00193382951732393</v>
      </c>
      <c r="R570" s="10" t="n">
        <f aca="false">(LN(O570/$B$4) + ((Q570 - $B$8) + 0.5*P570^2)*$B$7) / (P570 * SQRT($B$7))</f>
        <v>0.0634320809313391</v>
      </c>
      <c r="S570" s="10" t="n">
        <f aca="false">R570 - P570*SQRT($B$7)</f>
        <v>-0.06011637075024</v>
      </c>
      <c r="T570" s="36" t="n">
        <f aca="false">($B$3*EXP(-$B$8*$B$7)*_xlfn.NORM.DIST(R570, 0, 1, 1) - $B$4*EXP(-Q570*$B$7)*_xlfn.NORM.DIST(S570, 0, 1, 1)) * $B$2</f>
        <v>23174.0408328917</v>
      </c>
      <c r="U570" s="37" t="n">
        <f aca="false">$B$17*O570+$B$18</f>
        <v>-29.7174893117626</v>
      </c>
      <c r="V570" s="37" t="n">
        <f aca="false">T570-$B$13</f>
        <v>3585.15223245981</v>
      </c>
      <c r="W570" s="37" t="n">
        <f aca="false">U570-$B$19</f>
        <v>-29.7174893117626</v>
      </c>
      <c r="X570" s="38" t="n">
        <f aca="false">V570+W570</f>
        <v>3555.43474314805</v>
      </c>
    </row>
    <row r="571" customFormat="false" ht="13.8" hidden="false" customHeight="false" outlineLevel="0" collapsed="false">
      <c r="I571" s="51" t="n">
        <f aca="false" t="array" ref="I571:K571">TRANSPOSE(MMULT($E$20:$G$22, TRANSPOSE(Random!L570:N570)))</f>
        <v>0.425618037185599</v>
      </c>
      <c r="J571" s="51" t="n">
        <v>0.421834692986521</v>
      </c>
      <c r="K571" s="51" t="n">
        <v>-0.421564616463144</v>
      </c>
      <c r="L571" s="19" t="n">
        <f aca="false">E$8 + E$9 * _xlfn.T.INV(_xlfn.NORM.DIST(I571, 0, 1, 1),  E$10)</f>
        <v>0.00648582946711059</v>
      </c>
      <c r="M571" s="19" t="n">
        <f aca="false">F$8 + F$9 * _xlfn.T.INV(_xlfn.NORM.DIST(J571, 0, 1, 1),  F$10)</f>
        <v>0.00672133443556283</v>
      </c>
      <c r="N571" s="19" t="n">
        <f aca="false">G$8 + G$9 * _xlfn.T.INV(_xlfn.NORM.DIST(K571, 0, 1, 1),  G$10)</f>
        <v>-0.000120957219744367</v>
      </c>
      <c r="O571" s="52" t="n">
        <f aca="false">$B$3 * (1 + L571)</f>
        <v>4731.38923574194</v>
      </c>
      <c r="P571" s="53" t="n">
        <f aca="false">$B$6+M571</f>
        <v>0.215721334435563</v>
      </c>
      <c r="Q571" s="53" t="n">
        <f aca="false">$B$5+N571</f>
        <v>0.00147904278025563</v>
      </c>
      <c r="R571" s="10" t="n">
        <f aca="false">(LN(O571/$B$4) + ((Q571 - $B$8) + 0.5*P571^2)*$B$7) / (P571 * SQRT($B$7))</f>
        <v>0.113587369304826</v>
      </c>
      <c r="S571" s="10" t="n">
        <f aca="false">R571 - P571*SQRT($B$7)</f>
        <v>0.00572670208704494</v>
      </c>
      <c r="T571" s="36" t="n">
        <f aca="false">($B$3*EXP(-$B$8*$B$7)*_xlfn.NORM.DIST(R571, 0, 1, 1) - $B$4*EXP(-Q571*$B$7)*_xlfn.NORM.DIST(S571, 0, 1, 1)) * $B$2</f>
        <v>20175.2049759014</v>
      </c>
      <c r="U571" s="37" t="n">
        <f aca="false">$B$17*O571+$B$18</f>
        <v>-1587.98688255335</v>
      </c>
      <c r="V571" s="37" t="n">
        <f aca="false">T571-$B$13</f>
        <v>586.316375469505</v>
      </c>
      <c r="W571" s="37" t="n">
        <f aca="false">U571-$B$19</f>
        <v>-1587.98688255335</v>
      </c>
      <c r="X571" s="38" t="n">
        <f aca="false">V571+W571</f>
        <v>-1001.67050708384</v>
      </c>
    </row>
    <row r="572" customFormat="false" ht="13.8" hidden="false" customHeight="false" outlineLevel="0" collapsed="false">
      <c r="I572" s="51" t="n">
        <f aca="false" t="array" ref="I572:K572">TRANSPOSE(MMULT($E$20:$G$22, TRANSPOSE(Random!L571:N571)))</f>
        <v>-0.39140135421371</v>
      </c>
      <c r="J572" s="51" t="n">
        <v>-0.0912504451580011</v>
      </c>
      <c r="K572" s="51" t="n">
        <v>1.40837023676618</v>
      </c>
      <c r="L572" s="19" t="n">
        <f aca="false">E$8 + E$9 * _xlfn.T.INV(_xlfn.NORM.DIST(I572, 0, 1, 1),  E$10)</f>
        <v>-0.0040838370229832</v>
      </c>
      <c r="M572" s="19" t="n">
        <f aca="false">F$8 + F$9 * _xlfn.T.INV(_xlfn.NORM.DIST(J572, 0, 1, 1),  F$10)</f>
        <v>-0.00130827228430797</v>
      </c>
      <c r="N572" s="19" t="n">
        <f aca="false">G$8 + G$9 * _xlfn.T.INV(_xlfn.NORM.DIST(K572, 0, 1, 1),  G$10)</f>
        <v>0.000293130738002277</v>
      </c>
      <c r="O572" s="52" t="n">
        <f aca="false">$B$3 * (1 + L572)</f>
        <v>4681.70229053866</v>
      </c>
      <c r="P572" s="53" t="n">
        <f aca="false">$B$6+M572</f>
        <v>0.207691727715692</v>
      </c>
      <c r="Q572" s="53" t="n">
        <f aca="false">$B$5+N572</f>
        <v>0.00189313073800228</v>
      </c>
      <c r="R572" s="10" t="n">
        <f aca="false">(LN(O572/$B$4) + ((Q572 - $B$8) + 0.5*P572^2)*$B$7) / (P572 * SQRT($B$7))</f>
        <v>0.0132221515184429</v>
      </c>
      <c r="S572" s="10" t="n">
        <f aca="false">R572 - P572*SQRT($B$7)</f>
        <v>-0.0906237123394031</v>
      </c>
      <c r="T572" s="36" t="n">
        <f aca="false">($B$3*EXP(-$B$8*$B$7)*_xlfn.NORM.DIST(R572, 0, 1, 1) - $B$4*EXP(-Q572*$B$7)*_xlfn.NORM.DIST(S572, 0, 1, 1)) * $B$2</f>
        <v>19467.8000336807</v>
      </c>
      <c r="U572" s="37" t="n">
        <f aca="false">$B$17*O572+$B$18</f>
        <v>999.884387319879</v>
      </c>
      <c r="V572" s="37" t="n">
        <f aca="false">T572-$B$13</f>
        <v>-121.088566751223</v>
      </c>
      <c r="W572" s="37" t="n">
        <f aca="false">U572-$B$19</f>
        <v>999.884387319879</v>
      </c>
      <c r="X572" s="38" t="n">
        <f aca="false">V572+W572</f>
        <v>878.795820568656</v>
      </c>
    </row>
    <row r="573" customFormat="false" ht="13.8" hidden="false" customHeight="false" outlineLevel="0" collapsed="false">
      <c r="I573" s="51" t="n">
        <f aca="false" t="array" ref="I573:K573">TRANSPOSE(MMULT($E$20:$G$22, TRANSPOSE(Random!L572:N572)))</f>
        <v>1.4042420502616</v>
      </c>
      <c r="J573" s="51" t="n">
        <v>-1.32632503414931</v>
      </c>
      <c r="K573" s="51" t="n">
        <v>-0.231076527488824</v>
      </c>
      <c r="L573" s="19" t="n">
        <f aca="false">E$8 + E$9 * _xlfn.T.INV(_xlfn.NORM.DIST(I573, 0, 1, 1),  E$10)</f>
        <v>0.0216679656610267</v>
      </c>
      <c r="M573" s="19" t="n">
        <f aca="false">F$8 + F$9 * _xlfn.T.INV(_xlfn.NORM.DIST(J573, 0, 1, 1),  F$10)</f>
        <v>-0.0231982543509313</v>
      </c>
      <c r="N573" s="19" t="n">
        <f aca="false">G$8 + G$9 * _xlfn.T.INV(_xlfn.NORM.DIST(K573, 0, 1, 1),  G$10)</f>
        <v>-8.16202168906197E-005</v>
      </c>
      <c r="O573" s="52" t="n">
        <f aca="false">$B$3 * (1 + L573)</f>
        <v>4802.75893977592</v>
      </c>
      <c r="P573" s="53" t="n">
        <f aca="false">$B$6+M573</f>
        <v>0.185801745649069</v>
      </c>
      <c r="Q573" s="53" t="n">
        <f aca="false">$B$5+N573</f>
        <v>0.00151837978310938</v>
      </c>
      <c r="R573" s="10" t="n">
        <f aca="false">(LN(O573/$B$4) + ((Q573 - $B$8) + 0.5*P573^2)*$B$7) / (P573 * SQRT($B$7))</f>
        <v>0.276977302955699</v>
      </c>
      <c r="S573" s="10" t="n">
        <f aca="false">R573 - P573*SQRT($B$7)</f>
        <v>0.184076430131165</v>
      </c>
      <c r="T573" s="36" t="n">
        <f aca="false">($B$3*EXP(-$B$8*$B$7)*_xlfn.NORM.DIST(R573, 0, 1, 1) - $B$4*EXP(-Q573*$B$7)*_xlfn.NORM.DIST(S573, 0, 1, 1)) * $B$2</f>
        <v>16954.4015495509</v>
      </c>
      <c r="U573" s="37" t="n">
        <f aca="false">$B$17*O573+$B$18</f>
        <v>-5305.17267156194</v>
      </c>
      <c r="V573" s="37" t="n">
        <f aca="false">T573-$B$13</f>
        <v>-2634.48705088094</v>
      </c>
      <c r="W573" s="37" t="n">
        <f aca="false">U573-$B$19</f>
        <v>-5305.17267156194</v>
      </c>
      <c r="X573" s="38" t="n">
        <f aca="false">V573+W573</f>
        <v>-7939.65972244289</v>
      </c>
    </row>
    <row r="574" customFormat="false" ht="13.8" hidden="false" customHeight="false" outlineLevel="0" collapsed="false">
      <c r="I574" s="51" t="n">
        <f aca="false" t="array" ref="I574:K574">TRANSPOSE(MMULT($E$20:$G$22, TRANSPOSE(Random!L573:N573)))</f>
        <v>-0.359493006240618</v>
      </c>
      <c r="J574" s="51" t="n">
        <v>1.02078134264157</v>
      </c>
      <c r="K574" s="51" t="n">
        <v>0.382488273141099</v>
      </c>
      <c r="L574" s="19" t="n">
        <f aca="false">E$8 + E$9 * _xlfn.T.INV(_xlfn.NORM.DIST(I574, 0, 1, 1),  E$10)</f>
        <v>-0.00366372830015538</v>
      </c>
      <c r="M574" s="19" t="n">
        <f aca="false">F$8 + F$9 * _xlfn.T.INV(_xlfn.NORM.DIST(J574, 0, 1, 1),  F$10)</f>
        <v>0.0171252443611479</v>
      </c>
      <c r="N574" s="19" t="n">
        <f aca="false">G$8 + G$9 * _xlfn.T.INV(_xlfn.NORM.DIST(K574, 0, 1, 1),  G$10)</f>
        <v>4.32002671297621E-005</v>
      </c>
      <c r="O574" s="52" t="n">
        <f aca="false">$B$3 * (1 + L574)</f>
        <v>4683.6771796338</v>
      </c>
      <c r="P574" s="53" t="n">
        <f aca="false">$B$6+M574</f>
        <v>0.226125244361148</v>
      </c>
      <c r="Q574" s="53" t="n">
        <f aca="false">$B$5+N574</f>
        <v>0.00164320026712976</v>
      </c>
      <c r="R574" s="10" t="n">
        <f aca="false">(LN(O574/$B$4) + ((Q574 - $B$8) + 0.5*P574^2)*$B$7) / (P574 * SQRT($B$7))</f>
        <v>0.0241629115863512</v>
      </c>
      <c r="S574" s="10" t="n">
        <f aca="false">R574 - P574*SQRT($B$7)</f>
        <v>-0.0888997105942227</v>
      </c>
      <c r="T574" s="36" t="n">
        <f aca="false">($B$3*EXP(-$B$8*$B$7)*_xlfn.NORM.DIST(R574, 0, 1, 1) - $B$4*EXP(-Q574*$B$7)*_xlfn.NORM.DIST(S574, 0, 1, 1)) * $B$2</f>
        <v>21183.6091757274</v>
      </c>
      <c r="U574" s="37" t="n">
        <f aca="false">$B$17*O574+$B$18</f>
        <v>897.02520107702</v>
      </c>
      <c r="V574" s="37" t="n">
        <f aca="false">T574-$B$13</f>
        <v>1594.72057529547</v>
      </c>
      <c r="W574" s="37" t="n">
        <f aca="false">U574-$B$19</f>
        <v>897.02520107702</v>
      </c>
      <c r="X574" s="38" t="n">
        <f aca="false">V574+W574</f>
        <v>2491.74577637249</v>
      </c>
    </row>
    <row r="575" customFormat="false" ht="13.8" hidden="false" customHeight="false" outlineLevel="0" collapsed="false">
      <c r="I575" s="51" t="n">
        <f aca="false" t="array" ref="I575:K575">TRANSPOSE(MMULT($E$20:$G$22, TRANSPOSE(Random!L574:N574)))</f>
        <v>1.54939327632508</v>
      </c>
      <c r="J575" s="51" t="n">
        <v>-0.957394198103105</v>
      </c>
      <c r="K575" s="51" t="n">
        <v>-0.0796715253071148</v>
      </c>
      <c r="L575" s="19" t="n">
        <f aca="false">E$8 + E$9 * _xlfn.T.INV(_xlfn.NORM.DIST(I575, 0, 1, 1),  E$10)</f>
        <v>0.0245563838167577</v>
      </c>
      <c r="M575" s="19" t="n">
        <f aca="false">F$8 + F$9 * _xlfn.T.INV(_xlfn.NORM.DIST(J575, 0, 1, 1),  F$10)</f>
        <v>-0.0157130623200469</v>
      </c>
      <c r="N575" s="19" t="n">
        <f aca="false">G$8 + G$9 * _xlfn.T.INV(_xlfn.NORM.DIST(K575, 0, 1, 1),  G$10)</f>
        <v>-5.08903928307564E-005</v>
      </c>
      <c r="O575" s="52" t="n">
        <f aca="false">$B$3 * (1 + L575)</f>
        <v>4816.3371046842</v>
      </c>
      <c r="P575" s="53" t="n">
        <f aca="false">$B$6+M575</f>
        <v>0.193286937679953</v>
      </c>
      <c r="Q575" s="53" t="n">
        <f aca="false">$B$5+N575</f>
        <v>0.00154910960716924</v>
      </c>
      <c r="R575" s="10" t="n">
        <f aca="false">(LN(O575/$B$4) + ((Q575 - $B$8) + 0.5*P575^2)*$B$7) / (P575 * SQRT($B$7))</f>
        <v>0.299212977496522</v>
      </c>
      <c r="S575" s="10" t="n">
        <f aca="false">R575 - P575*SQRT($B$7)</f>
        <v>0.202569508656546</v>
      </c>
      <c r="T575" s="36" t="n">
        <f aca="false">($B$3*EXP(-$B$8*$B$7)*_xlfn.NORM.DIST(R575, 0, 1, 1) - $B$4*EXP(-Q575*$B$7)*_xlfn.NORM.DIST(S575, 0, 1, 1)) * $B$2</f>
        <v>17552.975238263</v>
      </c>
      <c r="U575" s="37" t="n">
        <f aca="false">$B$17*O575+$B$18</f>
        <v>-6012.37136771777</v>
      </c>
      <c r="V575" s="37" t="n">
        <f aca="false">T575-$B$13</f>
        <v>-2035.91336216887</v>
      </c>
      <c r="W575" s="37" t="n">
        <f aca="false">U575-$B$19</f>
        <v>-6012.37136771777</v>
      </c>
      <c r="X575" s="38" t="n">
        <f aca="false">V575+W575</f>
        <v>-8048.28472988664</v>
      </c>
    </row>
    <row r="576" customFormat="false" ht="13.8" hidden="false" customHeight="false" outlineLevel="0" collapsed="false">
      <c r="I576" s="51" t="n">
        <f aca="false" t="array" ref="I576:K576">TRANSPOSE(MMULT($E$20:$G$22, TRANSPOSE(Random!L575:N575)))</f>
        <v>-0.657688464882394</v>
      </c>
      <c r="J576" s="51" t="n">
        <v>1.3984802706628</v>
      </c>
      <c r="K576" s="51" t="n">
        <v>0.667990354786993</v>
      </c>
      <c r="L576" s="19" t="n">
        <f aca="false">E$8 + E$9 * _xlfn.T.INV(_xlfn.NORM.DIST(I576, 0, 1, 1),  E$10)</f>
        <v>-0.00769303662711362</v>
      </c>
      <c r="M576" s="19" t="n">
        <f aca="false">F$8 + F$9 * _xlfn.T.INV(_xlfn.NORM.DIST(J576, 0, 1, 1),  F$10)</f>
        <v>0.0250402206533913</v>
      </c>
      <c r="N576" s="19" t="n">
        <f aca="false">G$8 + G$9 * _xlfn.T.INV(_xlfn.NORM.DIST(K576, 0, 1, 1),  G$10)</f>
        <v>0.000104311414405528</v>
      </c>
      <c r="O576" s="52" t="n">
        <f aca="false">$B$3 * (1 + L576)</f>
        <v>4664.7358041196</v>
      </c>
      <c r="P576" s="53" t="n">
        <f aca="false">$B$6+M576</f>
        <v>0.234040220653391</v>
      </c>
      <c r="Q576" s="53" t="n">
        <f aca="false">$B$5+N576</f>
        <v>0.00170431141440553</v>
      </c>
      <c r="R576" s="10" t="n">
        <f aca="false">(LN(O576/$B$4) + ((Q576 - $B$8) + 0.5*P576^2)*$B$7) / (P576 * SQRT($B$7))</f>
        <v>-0.00726242449467366</v>
      </c>
      <c r="S576" s="10" t="n">
        <f aca="false">R576 - P576*SQRT($B$7)</f>
        <v>-0.124282534821369</v>
      </c>
      <c r="T576" s="36" t="n">
        <f aca="false">($B$3*EXP(-$B$8*$B$7)*_xlfn.NORM.DIST(R576, 0, 1, 1) - $B$4*EXP(-Q576*$B$7)*_xlfn.NORM.DIST(S576, 0, 1, 1)) * $B$2</f>
        <v>21891.4795979234</v>
      </c>
      <c r="U576" s="37" t="n">
        <f aca="false">$B$17*O576+$B$18</f>
        <v>1883.55881276369</v>
      </c>
      <c r="V576" s="37" t="n">
        <f aca="false">T576-$B$13</f>
        <v>2302.5909974915</v>
      </c>
      <c r="W576" s="37" t="n">
        <f aca="false">U576-$B$19</f>
        <v>1883.55881276369</v>
      </c>
      <c r="X576" s="38" t="n">
        <f aca="false">V576+W576</f>
        <v>4186.14981025519</v>
      </c>
    </row>
    <row r="577" customFormat="false" ht="13.8" hidden="false" customHeight="false" outlineLevel="0" collapsed="false">
      <c r="I577" s="51" t="n">
        <f aca="false" t="array" ref="I577:K577">TRANSPOSE(MMULT($E$20:$G$22, TRANSPOSE(Random!L576:N576)))</f>
        <v>-1.54212469838868</v>
      </c>
      <c r="J577" s="51" t="n">
        <v>1.56302175151957</v>
      </c>
      <c r="K577" s="51" t="n">
        <v>-0.587140743792884</v>
      </c>
      <c r="L577" s="19" t="n">
        <f aca="false">E$8 + E$9 * _xlfn.T.INV(_xlfn.NORM.DIST(I577, 0, 1, 1),  E$10)</f>
        <v>-0.0224566936386811</v>
      </c>
      <c r="M577" s="19" t="n">
        <f aca="false">F$8 + F$9 * _xlfn.T.INV(_xlfn.NORM.DIST(J577, 0, 1, 1),  F$10)</f>
        <v>0.0290163769278792</v>
      </c>
      <c r="N577" s="19" t="n">
        <f aca="false">G$8 + G$9 * _xlfn.T.INV(_xlfn.NORM.DIST(K577, 0, 1, 1),  G$10)</f>
        <v>-0.00015620545215653</v>
      </c>
      <c r="O577" s="52" t="n">
        <f aca="false">$B$3 * (1 + L577)</f>
        <v>4595.33332887392</v>
      </c>
      <c r="P577" s="53" t="n">
        <f aca="false">$B$6+M577</f>
        <v>0.238016376927879</v>
      </c>
      <c r="Q577" s="53" t="n">
        <f aca="false">$B$5+N577</f>
        <v>0.00144379454784347</v>
      </c>
      <c r="R577" s="10" t="n">
        <f aca="false">(LN(O577/$B$4) + ((Q577 - $B$8) + 0.5*P577^2)*$B$7) / (P577 * SQRT($B$7))</f>
        <v>-0.131673811908256</v>
      </c>
      <c r="S577" s="10" t="n">
        <f aca="false">R577 - P577*SQRT($B$7)</f>
        <v>-0.250682000372196</v>
      </c>
      <c r="T577" s="36" t="n">
        <f aca="false">($B$3*EXP(-$B$8*$B$7)*_xlfn.NORM.DIST(R577, 0, 1, 1) - $B$4*EXP(-Q577*$B$7)*_xlfn.NORM.DIST(S577, 0, 1, 1)) * $B$2</f>
        <v>21894.6767991566</v>
      </c>
      <c r="U577" s="37" t="n">
        <f aca="false">$B$17*O577+$B$18</f>
        <v>5498.28439131484</v>
      </c>
      <c r="V577" s="37" t="n">
        <f aca="false">T577-$B$13</f>
        <v>2305.78819872469</v>
      </c>
      <c r="W577" s="37" t="n">
        <f aca="false">U577-$B$19</f>
        <v>5498.28439131484</v>
      </c>
      <c r="X577" s="38" t="n">
        <f aca="false">V577+W577</f>
        <v>7804.07259003953</v>
      </c>
    </row>
    <row r="578" customFormat="false" ht="13.8" hidden="false" customHeight="false" outlineLevel="0" collapsed="false">
      <c r="I578" s="51" t="n">
        <f aca="false" t="array" ref="I578:K578">TRANSPOSE(MMULT($E$20:$G$22, TRANSPOSE(Random!L577:N577)))</f>
        <v>2.52548499734559</v>
      </c>
      <c r="J578" s="51" t="n">
        <v>-2.6572330692288</v>
      </c>
      <c r="K578" s="51" t="n">
        <v>-1.43596388228931</v>
      </c>
      <c r="L578" s="19" t="n">
        <f aca="false">E$8 + E$9 * _xlfn.T.INV(_xlfn.NORM.DIST(I578, 0, 1, 1),  E$10)</f>
        <v>0.05404422258014</v>
      </c>
      <c r="M578" s="19" t="n">
        <f aca="false">F$8 + F$9 * _xlfn.T.INV(_xlfn.NORM.DIST(J578, 0, 1, 1),  F$10)</f>
        <v>-0.0716614930960731</v>
      </c>
      <c r="N578" s="19" t="n">
        <f aca="false">G$8 + G$9 * _xlfn.T.INV(_xlfn.NORM.DIST(K578, 0, 1, 1),  G$10)</f>
        <v>-0.000371126473342434</v>
      </c>
      <c r="O578" s="52" t="n">
        <f aca="false">$B$3 * (1 + L578)</f>
        <v>4954.95648592698</v>
      </c>
      <c r="P578" s="53" t="n">
        <f aca="false">$B$6+M578</f>
        <v>0.137338506903927</v>
      </c>
      <c r="Q578" s="53" t="n">
        <f aca="false">$B$5+N578</f>
        <v>0.00122887352665757</v>
      </c>
      <c r="R578" s="10" t="n">
        <f aca="false">(LN(O578/$B$4) + ((Q578 - $B$8) + 0.5*P578^2)*$B$7) / (P578 * SQRT($B$7))</f>
        <v>0.799475091877204</v>
      </c>
      <c r="S578" s="10" t="n">
        <f aca="false">R578 - P578*SQRT($B$7)</f>
        <v>0.730805838425241</v>
      </c>
      <c r="T578" s="36" t="n">
        <f aca="false">($B$3*EXP(-$B$8*$B$7)*_xlfn.NORM.DIST(R578, 0, 1, 1) - $B$4*EXP(-Q578*$B$7)*_xlfn.NORM.DIST(S578, 0, 1, 1)) * $B$2</f>
        <v>9575.81253207473</v>
      </c>
      <c r="U578" s="37" t="n">
        <f aca="false">$B$17*O578+$B$18</f>
        <v>-13232.1574241587</v>
      </c>
      <c r="V578" s="37" t="n">
        <f aca="false">T578-$B$13</f>
        <v>-10013.0760683572</v>
      </c>
      <c r="W578" s="37" t="n">
        <f aca="false">U578-$B$19</f>
        <v>-13232.1574241587</v>
      </c>
      <c r="X578" s="38" t="n">
        <f aca="false">V578+W578</f>
        <v>-23245.2334925159</v>
      </c>
    </row>
    <row r="579" customFormat="false" ht="13.8" hidden="false" customHeight="false" outlineLevel="0" collapsed="false">
      <c r="I579" s="51" t="n">
        <f aca="false" t="array" ref="I579:K579">TRANSPOSE(MMULT($E$20:$G$22, TRANSPOSE(Random!L578:N578)))</f>
        <v>0.666667658080654</v>
      </c>
      <c r="J579" s="51" t="n">
        <v>0.460482999657056</v>
      </c>
      <c r="K579" s="51" t="n">
        <v>0.176577664794415</v>
      </c>
      <c r="L579" s="19" t="n">
        <f aca="false">E$8 + E$9 * _xlfn.T.INV(_xlfn.NORM.DIST(I579, 0, 1, 1),  E$10)</f>
        <v>0.0097678002637971</v>
      </c>
      <c r="M579" s="19" t="n">
        <f aca="false">F$8 + F$9 * _xlfn.T.INV(_xlfn.NORM.DIST(J579, 0, 1, 1),  F$10)</f>
        <v>0.00734460869793367</v>
      </c>
      <c r="N579" s="19" t="n">
        <f aca="false">G$8 + G$9 * _xlfn.T.INV(_xlfn.NORM.DIST(K579, 0, 1, 1),  G$10)</f>
        <v>9.2278230061581E-007</v>
      </c>
      <c r="O579" s="52" t="n">
        <f aca="false">$B$3 * (1 + L579)</f>
        <v>4746.81745226008</v>
      </c>
      <c r="P579" s="53" t="n">
        <f aca="false">$B$6+M579</f>
        <v>0.216344608697934</v>
      </c>
      <c r="Q579" s="53" t="n">
        <f aca="false">$B$5+N579</f>
        <v>0.00160092278230062</v>
      </c>
      <c r="R579" s="10" t="n">
        <f aca="false">(LN(O579/$B$4) + ((Q579 - $B$8) + 0.5*P579^2)*$B$7) / (P579 * SQRT($B$7))</f>
        <v>0.143948658544381</v>
      </c>
      <c r="S579" s="10" t="n">
        <f aca="false">R579 - P579*SQRT($B$7)</f>
        <v>0.0357763541954147</v>
      </c>
      <c r="T579" s="36" t="n">
        <f aca="false">($B$3*EXP(-$B$8*$B$7)*_xlfn.NORM.DIST(R579, 0, 1, 1) - $B$4*EXP(-Q579*$B$7)*_xlfn.NORM.DIST(S579, 0, 1, 1)) * $B$2</f>
        <v>20195.0459692347</v>
      </c>
      <c r="U579" s="37" t="n">
        <f aca="false">$B$17*O579+$B$18</f>
        <v>-2391.54278862357</v>
      </c>
      <c r="V579" s="37" t="n">
        <f aca="false">T579-$B$13</f>
        <v>606.157368802858</v>
      </c>
      <c r="W579" s="37" t="n">
        <f aca="false">U579-$B$19</f>
        <v>-2391.54278862357</v>
      </c>
      <c r="X579" s="38" t="n">
        <f aca="false">V579+W579</f>
        <v>-1785.38541982071</v>
      </c>
    </row>
    <row r="580" customFormat="false" ht="13.8" hidden="false" customHeight="false" outlineLevel="0" collapsed="false">
      <c r="I580" s="51" t="n">
        <f aca="false" t="array" ref="I580:K580">TRANSPOSE(MMULT($E$20:$G$22, TRANSPOSE(Random!L579:N579)))</f>
        <v>-0.248315348306388</v>
      </c>
      <c r="J580" s="51" t="n">
        <v>-0.126738207834419</v>
      </c>
      <c r="K580" s="51" t="n">
        <v>0.474739829384554</v>
      </c>
      <c r="L580" s="19" t="n">
        <f aca="false">E$8 + E$9 * _xlfn.T.INV(_xlfn.NORM.DIST(I580, 0, 1, 1),  E$10)</f>
        <v>-0.00221429903502235</v>
      </c>
      <c r="M580" s="19" t="n">
        <f aca="false">F$8 + F$9 * _xlfn.T.INV(_xlfn.NORM.DIST(J580, 0, 1, 1),  F$10)</f>
        <v>-0.00185934109213012</v>
      </c>
      <c r="N580" s="19" t="n">
        <f aca="false">G$8 + G$9 * _xlfn.T.INV(_xlfn.NORM.DIST(K580, 0, 1, 1),  G$10)</f>
        <v>6.25477643522351E-005</v>
      </c>
      <c r="O580" s="52" t="n">
        <f aca="false">$B$3 * (1 + L580)</f>
        <v>4690.49080166626</v>
      </c>
      <c r="P580" s="53" t="n">
        <f aca="false">$B$6+M580</f>
        <v>0.20714065890787</v>
      </c>
      <c r="Q580" s="53" t="n">
        <f aca="false">$B$5+N580</f>
        <v>0.00166254776435224</v>
      </c>
      <c r="R580" s="10" t="n">
        <f aca="false">(LN(O580/$B$4) + ((Q580 - $B$8) + 0.5*P580^2)*$B$7) / (P580 * SQRT($B$7))</f>
        <v>0.0305327723607366</v>
      </c>
      <c r="S580" s="10" t="n">
        <f aca="false">R580 - P580*SQRT($B$7)</f>
        <v>-0.0730375570931983</v>
      </c>
      <c r="T580" s="36" t="n">
        <f aca="false">($B$3*EXP(-$B$8*$B$7)*_xlfn.NORM.DIST(R580, 0, 1, 1) - $B$4*EXP(-Q580*$B$7)*_xlfn.NORM.DIST(S580, 0, 1, 1)) * $B$2</f>
        <v>19413.8563411211</v>
      </c>
      <c r="U580" s="37" t="n">
        <f aca="false">$B$17*O580+$B$18</f>
        <v>542.147745249386</v>
      </c>
      <c r="V580" s="37" t="n">
        <f aca="false">T580-$B$13</f>
        <v>-175.032259310821</v>
      </c>
      <c r="W580" s="37" t="n">
        <f aca="false">U580-$B$19</f>
        <v>542.147745249386</v>
      </c>
      <c r="X580" s="38" t="n">
        <f aca="false">V580+W580</f>
        <v>367.115485938564</v>
      </c>
    </row>
    <row r="581" customFormat="false" ht="13.8" hidden="false" customHeight="false" outlineLevel="0" collapsed="false">
      <c r="I581" s="51" t="n">
        <f aca="false" t="array" ref="I581:K581">TRANSPOSE(MMULT($E$20:$G$22, TRANSPOSE(Random!L580:N580)))</f>
        <v>1.95475892506912</v>
      </c>
      <c r="J581" s="51" t="n">
        <v>-1.60396213637146</v>
      </c>
      <c r="K581" s="51" t="n">
        <v>0.224260462437757</v>
      </c>
      <c r="L581" s="19" t="n">
        <f aca="false">E$8 + E$9 * _xlfn.T.INV(_xlfn.NORM.DIST(I581, 0, 1, 1),  E$10)</f>
        <v>0.0342041170351261</v>
      </c>
      <c r="M581" s="19" t="n">
        <f aca="false">F$8 + F$9 * _xlfn.T.INV(_xlfn.NORM.DIST(J581, 0, 1, 1),  F$10)</f>
        <v>-0.0298562439819371</v>
      </c>
      <c r="N581" s="19" t="n">
        <f aca="false">G$8 + G$9 * _xlfn.T.INV(_xlfn.NORM.DIST(K581, 0, 1, 1),  G$10)</f>
        <v>1.06293931667622E-005</v>
      </c>
      <c r="O581" s="52" t="n">
        <f aca="false">$B$3 * (1 + L581)</f>
        <v>4861.69013377042</v>
      </c>
      <c r="P581" s="53" t="n">
        <f aca="false">$B$6+M581</f>
        <v>0.179143756018063</v>
      </c>
      <c r="Q581" s="53" t="n">
        <f aca="false">$B$5+N581</f>
        <v>0.00161062939316676</v>
      </c>
      <c r="R581" s="10" t="n">
        <f aca="false">(LN(O581/$B$4) + ((Q581 - $B$8) + 0.5*P581^2)*$B$7) / (P581 * SQRT($B$7))</f>
        <v>0.42029240327327</v>
      </c>
      <c r="S581" s="10" t="n">
        <f aca="false">R581 - P581*SQRT($B$7)</f>
        <v>0.330720525264239</v>
      </c>
      <c r="T581" s="36" t="n">
        <f aca="false">($B$3*EXP(-$B$8*$B$7)*_xlfn.NORM.DIST(R581, 0, 1, 1) - $B$4*EXP(-Q581*$B$7)*_xlfn.NORM.DIST(S581, 0, 1, 1)) * $B$2</f>
        <v>15650.9612031898</v>
      </c>
      <c r="U581" s="37" t="n">
        <f aca="false">$B$17*O581+$B$18</f>
        <v>-8374.51700765983</v>
      </c>
      <c r="V581" s="37" t="n">
        <f aca="false">T581-$B$13</f>
        <v>-3937.92739724208</v>
      </c>
      <c r="W581" s="37" t="n">
        <f aca="false">U581-$B$19</f>
        <v>-8374.51700765983</v>
      </c>
      <c r="X581" s="38" t="n">
        <f aca="false">V581+W581</f>
        <v>-12312.4444049019</v>
      </c>
    </row>
    <row r="582" customFormat="false" ht="13.8" hidden="false" customHeight="false" outlineLevel="0" collapsed="false">
      <c r="I582" s="51" t="n">
        <f aca="false" t="array" ref="I582:K582">TRANSPOSE(MMULT($E$20:$G$22, TRANSPOSE(Random!L581:N581)))</f>
        <v>0.248341607791353</v>
      </c>
      <c r="J582" s="51" t="n">
        <v>-0.724630401611124</v>
      </c>
      <c r="K582" s="51" t="n">
        <v>-0.535261942652215</v>
      </c>
      <c r="L582" s="19" t="n">
        <f aca="false">E$8 + E$9 * _xlfn.T.INV(_xlfn.NORM.DIST(I582, 0, 1, 1),  E$10)</f>
        <v>0.00416371022515462</v>
      </c>
      <c r="M582" s="19" t="n">
        <f aca="false">F$8 + F$9 * _xlfn.T.INV(_xlfn.NORM.DIST(J582, 0, 1, 1),  F$10)</f>
        <v>-0.0115379445262969</v>
      </c>
      <c r="N582" s="19" t="n">
        <f aca="false">G$8 + G$9 * _xlfn.T.INV(_xlfn.NORM.DIST(K582, 0, 1, 1),  G$10)</f>
        <v>-0.000145027839820662</v>
      </c>
      <c r="O582" s="52" t="n">
        <f aca="false">$B$3 * (1 + L582)</f>
        <v>4720.47318539743</v>
      </c>
      <c r="P582" s="53" t="n">
        <f aca="false">$B$6+M582</f>
        <v>0.197462055473703</v>
      </c>
      <c r="Q582" s="53" t="n">
        <f aca="false">$B$5+N582</f>
        <v>0.00145497216017934</v>
      </c>
      <c r="R582" s="10" t="n">
        <f aca="false">(LN(O582/$B$4) + ((Q582 - $B$8) + 0.5*P582^2)*$B$7) / (P582 * SQRT($B$7))</f>
        <v>0.0910829871356189</v>
      </c>
      <c r="S582" s="10" t="n">
        <f aca="false">R582 - P582*SQRT($B$7)</f>
        <v>-0.00764804060123267</v>
      </c>
      <c r="T582" s="36" t="n">
        <f aca="false">($B$3*EXP(-$B$8*$B$7)*_xlfn.NORM.DIST(R582, 0, 1, 1) - $B$4*EXP(-Q582*$B$7)*_xlfn.NORM.DIST(S582, 0, 1, 1)) * $B$2</f>
        <v>18483.8229030193</v>
      </c>
      <c r="U582" s="37" t="n">
        <f aca="false">$B$17*O582+$B$18</f>
        <v>-1019.440497754</v>
      </c>
      <c r="V582" s="37" t="n">
        <f aca="false">T582-$B$13</f>
        <v>-1105.0656974126</v>
      </c>
      <c r="W582" s="37" t="n">
        <f aca="false">U582-$B$19</f>
        <v>-1019.440497754</v>
      </c>
      <c r="X582" s="38" t="n">
        <f aca="false">V582+W582</f>
        <v>-2124.5061951666</v>
      </c>
    </row>
    <row r="583" customFormat="false" ht="13.8" hidden="false" customHeight="false" outlineLevel="0" collapsed="false">
      <c r="I583" s="51" t="n">
        <f aca="false" t="array" ref="I583:K583">TRANSPOSE(MMULT($E$20:$G$22, TRANSPOSE(Random!L582:N582)))</f>
        <v>0.0812810172035208</v>
      </c>
      <c r="J583" s="51" t="n">
        <v>-1.17014970419296</v>
      </c>
      <c r="K583" s="51" t="n">
        <v>-0.289517982397601</v>
      </c>
      <c r="L583" s="19" t="n">
        <f aca="false">E$8 + E$9 * _xlfn.T.INV(_xlfn.NORM.DIST(I583, 0, 1, 1),  E$10)</f>
        <v>0.00201436613579693</v>
      </c>
      <c r="M583" s="19" t="n">
        <f aca="false">F$8 + F$9 * _xlfn.T.INV(_xlfn.NORM.DIST(J583, 0, 1, 1),  F$10)</f>
        <v>-0.0198725949454025</v>
      </c>
      <c r="N583" s="19" t="n">
        <f aca="false">G$8 + G$9 * _xlfn.T.INV(_xlfn.NORM.DIST(K583, 0, 1, 1),  G$10)</f>
        <v>-9.35853400931144E-005</v>
      </c>
      <c r="O583" s="52" t="n">
        <f aca="false">$B$3 * (1 + L583)</f>
        <v>4710.36933376777</v>
      </c>
      <c r="P583" s="53" t="n">
        <f aca="false">$B$6+M583</f>
        <v>0.189127405054597</v>
      </c>
      <c r="Q583" s="53" t="n">
        <f aca="false">$B$5+N583</f>
        <v>0.00150641465990689</v>
      </c>
      <c r="R583" s="10" t="n">
        <f aca="false">(LN(O583/$B$4) + ((Q583 - $B$8) + 0.5*P583^2)*$B$7) / (P583 * SQRT($B$7))</f>
        <v>0.0683146961352892</v>
      </c>
      <c r="S583" s="10" t="n">
        <f aca="false">R583 - P583*SQRT($B$7)</f>
        <v>-0.0262490063920095</v>
      </c>
      <c r="T583" s="36" t="n">
        <f aca="false">($B$3*EXP(-$B$8*$B$7)*_xlfn.NORM.DIST(R583, 0, 1, 1) - $B$4*EXP(-Q583*$B$7)*_xlfn.NORM.DIST(S583, 0, 1, 1)) * $B$2</f>
        <v>17718.4536053338</v>
      </c>
      <c r="U583" s="37" t="n">
        <f aca="false">$B$17*O583+$B$18</f>
        <v>-493.196285305719</v>
      </c>
      <c r="V583" s="37" t="n">
        <f aca="false">T583-$B$13</f>
        <v>-1870.43499509814</v>
      </c>
      <c r="W583" s="37" t="n">
        <f aca="false">U583-$B$19</f>
        <v>-493.196285305719</v>
      </c>
      <c r="X583" s="38" t="n">
        <f aca="false">V583+W583</f>
        <v>-2363.63128040386</v>
      </c>
    </row>
    <row r="584" customFormat="false" ht="13.8" hidden="false" customHeight="false" outlineLevel="0" collapsed="false">
      <c r="I584" s="51" t="n">
        <f aca="false" t="array" ref="I584:K584">TRANSPOSE(MMULT($E$20:$G$22, TRANSPOSE(Random!L583:N583)))</f>
        <v>-0.0393455557424385</v>
      </c>
      <c r="J584" s="51" t="n">
        <v>-1.55364127673163</v>
      </c>
      <c r="K584" s="51" t="n">
        <v>-0.674205802611784</v>
      </c>
      <c r="L584" s="19" t="n">
        <f aca="false">E$8 + E$9 * _xlfn.T.INV(_xlfn.NORM.DIST(I584, 0, 1, 1),  E$10)</f>
        <v>0.00047136260878504</v>
      </c>
      <c r="M584" s="19" t="n">
        <f aca="false">F$8 + F$9 * _xlfn.T.INV(_xlfn.NORM.DIST(J584, 0, 1, 1),  F$10)</f>
        <v>-0.0285670951236862</v>
      </c>
      <c r="N584" s="19" t="n">
        <f aca="false">G$8 + G$9 * _xlfn.T.INV(_xlfn.NORM.DIST(K584, 0, 1, 1),  G$10)</f>
        <v>-0.000175288315293223</v>
      </c>
      <c r="O584" s="52" t="n">
        <f aca="false">$B$3 * (1 + L584)</f>
        <v>4703.11582848764</v>
      </c>
      <c r="P584" s="53" t="n">
        <f aca="false">$B$6+M584</f>
        <v>0.180432904876314</v>
      </c>
      <c r="Q584" s="53" t="n">
        <f aca="false">$B$5+N584</f>
        <v>0.00142471168470678</v>
      </c>
      <c r="R584" s="10" t="n">
        <f aca="false">(LN(O584/$B$4) + ((Q584 - $B$8) + 0.5*P584^2)*$B$7) / (P584 * SQRT($B$7))</f>
        <v>0.0498460480016126</v>
      </c>
      <c r="S584" s="10" t="n">
        <f aca="false">R584 - P584*SQRT($B$7)</f>
        <v>-0.0403704044365443</v>
      </c>
      <c r="T584" s="36" t="n">
        <f aca="false">($B$3*EXP(-$B$8*$B$7)*_xlfn.NORM.DIST(R584, 0, 1, 1) - $B$4*EXP(-Q584*$B$7)*_xlfn.NORM.DIST(S584, 0, 1, 1)) * $B$2</f>
        <v>16903.1887916183</v>
      </c>
      <c r="U584" s="37" t="n">
        <f aca="false">$B$17*O584+$B$18</f>
        <v>-115.408159198851</v>
      </c>
      <c r="V584" s="37" t="n">
        <f aca="false">T584-$B$13</f>
        <v>-2685.69980881362</v>
      </c>
      <c r="W584" s="37" t="n">
        <f aca="false">U584-$B$19</f>
        <v>-115.408159198851</v>
      </c>
      <c r="X584" s="38" t="n">
        <f aca="false">V584+W584</f>
        <v>-2801.10796801247</v>
      </c>
    </row>
    <row r="585" customFormat="false" ht="13.8" hidden="false" customHeight="false" outlineLevel="0" collapsed="false">
      <c r="I585" s="51" t="n">
        <f aca="false" t="array" ref="I585:K585">TRANSPOSE(MMULT($E$20:$G$22, TRANSPOSE(Random!L584:N584)))</f>
        <v>0.724460719945966</v>
      </c>
      <c r="J585" s="51" t="n">
        <v>-0.273945704957598</v>
      </c>
      <c r="K585" s="51" t="n">
        <v>-1.28773007579832</v>
      </c>
      <c r="L585" s="19" t="n">
        <f aca="false">E$8 + E$9 * _xlfn.T.INV(_xlfn.NORM.DIST(I585, 0, 1, 1),  E$10)</f>
        <v>0.0105844151460823</v>
      </c>
      <c r="M585" s="19" t="n">
        <f aca="false">F$8 + F$9 * _xlfn.T.INV(_xlfn.NORM.DIST(J585, 0, 1, 1),  F$10)</f>
        <v>-0.00415948890813149</v>
      </c>
      <c r="N585" s="19" t="n">
        <f aca="false">G$8 + G$9 * _xlfn.T.INV(_xlfn.NORM.DIST(K585, 0, 1, 1),  G$10)</f>
        <v>-0.000327479662145749</v>
      </c>
      <c r="O585" s="52" t="n">
        <f aca="false">$B$3 * (1 + L585)</f>
        <v>4750.65627716022</v>
      </c>
      <c r="P585" s="53" t="n">
        <f aca="false">$B$6+M585</f>
        <v>0.204840511091868</v>
      </c>
      <c r="Q585" s="53" t="n">
        <f aca="false">$B$5+N585</f>
        <v>0.00127252033785425</v>
      </c>
      <c r="R585" s="10" t="n">
        <f aca="false">(LN(O585/$B$4) + ((Q585 - $B$8) + 0.5*P585^2)*$B$7) / (P585 * SQRT($B$7))</f>
        <v>0.153210678331304</v>
      </c>
      <c r="S585" s="10" t="n">
        <f aca="false">R585 - P585*SQRT($B$7)</f>
        <v>0.0507904227853696</v>
      </c>
      <c r="T585" s="36" t="n">
        <f aca="false">($B$3*EXP(-$B$8*$B$7)*_xlfn.NORM.DIST(R585, 0, 1, 1) - $B$4*EXP(-Q585*$B$7)*_xlfn.NORM.DIST(S585, 0, 1, 1)) * $B$2</f>
        <v>19079.823894223</v>
      </c>
      <c r="U585" s="37" t="n">
        <f aca="false">$B$17*O585+$B$18</f>
        <v>-2591.4823226096</v>
      </c>
      <c r="V585" s="37" t="n">
        <f aca="false">T585-$B$13</f>
        <v>-509.064706208847</v>
      </c>
      <c r="W585" s="37" t="n">
        <f aca="false">U585-$B$19</f>
        <v>-2591.4823226096</v>
      </c>
      <c r="X585" s="38" t="n">
        <f aca="false">V585+W585</f>
        <v>-3100.54702881845</v>
      </c>
    </row>
    <row r="586" customFormat="false" ht="13.8" hidden="false" customHeight="false" outlineLevel="0" collapsed="false">
      <c r="I586" s="51" t="n">
        <f aca="false" t="array" ref="I586:K586">TRANSPOSE(MMULT($E$20:$G$22, TRANSPOSE(Random!L585:N585)))</f>
        <v>-0.196833931959481</v>
      </c>
      <c r="J586" s="51" t="n">
        <v>-0.101198292469805</v>
      </c>
      <c r="K586" s="51" t="n">
        <v>-0.163066621251038</v>
      </c>
      <c r="L586" s="19" t="n">
        <f aca="false">E$8 + E$9 * _xlfn.T.INV(_xlfn.NORM.DIST(I586, 0, 1, 1),  E$10)</f>
        <v>-0.00154917201606289</v>
      </c>
      <c r="M586" s="19" t="n">
        <f aca="false">F$8 + F$9 * _xlfn.T.INV(_xlfn.NORM.DIST(J586, 0, 1, 1),  F$10)</f>
        <v>-0.00146265960601934</v>
      </c>
      <c r="N586" s="19" t="n">
        <f aca="false">G$8 + G$9 * _xlfn.T.INV(_xlfn.NORM.DIST(K586, 0, 1, 1),  G$10)</f>
        <v>-6.77789377811658E-005</v>
      </c>
      <c r="O586" s="52" t="n">
        <f aca="false">$B$3 * (1 + L586)</f>
        <v>4693.61749726969</v>
      </c>
      <c r="P586" s="53" t="n">
        <f aca="false">$B$6+M586</f>
        <v>0.207537340393981</v>
      </c>
      <c r="Q586" s="53" t="n">
        <f aca="false">$B$5+N586</f>
        <v>0.00153222106221883</v>
      </c>
      <c r="R586" s="10" t="n">
        <f aca="false">(LN(O586/$B$4) + ((Q586 - $B$8) + 0.5*P586^2)*$B$7) / (P586 * SQRT($B$7))</f>
        <v>0.0367803739968862</v>
      </c>
      <c r="S586" s="10" t="n">
        <f aca="false">R586 - P586*SQRT($B$7)</f>
        <v>-0.0669882962001041</v>
      </c>
      <c r="T586" s="36" t="n">
        <f aca="false">($B$3*EXP(-$B$8*$B$7)*_xlfn.NORM.DIST(R586, 0, 1, 1) - $B$4*EXP(-Q586*$B$7)*_xlfn.NORM.DIST(S586, 0, 1, 1)) * $B$2</f>
        <v>19445.9349340158</v>
      </c>
      <c r="U586" s="37" t="n">
        <f aca="false">$B$17*O586+$B$18</f>
        <v>379.298415538244</v>
      </c>
      <c r="V586" s="37" t="n">
        <f aca="false">T586-$B$13</f>
        <v>-142.953666416135</v>
      </c>
      <c r="W586" s="37" t="n">
        <f aca="false">U586-$B$19</f>
        <v>379.298415538244</v>
      </c>
      <c r="X586" s="38" t="n">
        <f aca="false">V586+W586</f>
        <v>236.344749122109</v>
      </c>
    </row>
    <row r="587" customFormat="false" ht="13.8" hidden="false" customHeight="false" outlineLevel="0" collapsed="false">
      <c r="I587" s="51" t="n">
        <f aca="false" t="array" ref="I587:K587">TRANSPOSE(MMULT($E$20:$G$22, TRANSPOSE(Random!L586:N586)))</f>
        <v>1.57789506379808</v>
      </c>
      <c r="J587" s="51" t="n">
        <v>-1.53696548962395</v>
      </c>
      <c r="K587" s="51" t="n">
        <v>0.502705488929602</v>
      </c>
      <c r="L587" s="19" t="n">
        <f aca="false">E$8 + E$9 * _xlfn.T.INV(_xlfn.NORM.DIST(I587, 0, 1, 1),  E$10)</f>
        <v>0.0251535086960299</v>
      </c>
      <c r="M587" s="19" t="n">
        <f aca="false">F$8 + F$9 * _xlfn.T.INV(_xlfn.NORM.DIST(J587, 0, 1, 1),  F$10)</f>
        <v>-0.0281486173713505</v>
      </c>
      <c r="N587" s="19" t="n">
        <f aca="false">G$8 + G$9 * _xlfn.T.INV(_xlfn.NORM.DIST(K587, 0, 1, 1),  G$10)</f>
        <v>6.84791619754766E-005</v>
      </c>
      <c r="O587" s="52" t="n">
        <f aca="false">$B$3 * (1 + L587)</f>
        <v>4819.14412902917</v>
      </c>
      <c r="P587" s="53" t="n">
        <f aca="false">$B$6+M587</f>
        <v>0.180851382628649</v>
      </c>
      <c r="Q587" s="53" t="n">
        <f aca="false">$B$5+N587</f>
        <v>0.00166847916197548</v>
      </c>
      <c r="R587" s="10" t="n">
        <f aca="false">(LN(O587/$B$4) + ((Q587 - $B$8) + 0.5*P587^2)*$B$7) / (P587 * SQRT($B$7))</f>
        <v>0.32012902697061</v>
      </c>
      <c r="S587" s="10" t="n">
        <f aca="false">R587 - P587*SQRT($B$7)</f>
        <v>0.229703335656285</v>
      </c>
      <c r="T587" s="36" t="n">
        <f aca="false">($B$3*EXP(-$B$8*$B$7)*_xlfn.NORM.DIST(R587, 0, 1, 1) - $B$4*EXP(-Q587*$B$7)*_xlfn.NORM.DIST(S587, 0, 1, 1)) * $B$2</f>
        <v>16329.0486804149</v>
      </c>
      <c r="U587" s="37" t="n">
        <f aca="false">$B$17*O587+$B$18</f>
        <v>-6158.57109133663</v>
      </c>
      <c r="V587" s="37" t="n">
        <f aca="false">T587-$B$13</f>
        <v>-3259.83992001702</v>
      </c>
      <c r="W587" s="37" t="n">
        <f aca="false">U587-$B$19</f>
        <v>-6158.57109133663</v>
      </c>
      <c r="X587" s="38" t="n">
        <f aca="false">V587+W587</f>
        <v>-9418.41101135366</v>
      </c>
    </row>
    <row r="588" customFormat="false" ht="13.8" hidden="false" customHeight="false" outlineLevel="0" collapsed="false">
      <c r="I588" s="51" t="n">
        <f aca="false" t="array" ref="I588:K588">TRANSPOSE(MMULT($E$20:$G$22, TRANSPOSE(Random!L587:N587)))</f>
        <v>-0.392258224570633</v>
      </c>
      <c r="J588" s="51" t="n">
        <v>1.48196956200219</v>
      </c>
      <c r="K588" s="51" t="n">
        <v>-0.883450322938499</v>
      </c>
      <c r="L588" s="19" t="n">
        <f aca="false">E$8 + E$9 * _xlfn.T.INV(_xlfn.NORM.DIST(I588, 0, 1, 1),  E$10)</f>
        <v>-0.00409514780911708</v>
      </c>
      <c r="M588" s="19" t="n">
        <f aca="false">F$8 + F$9 * _xlfn.T.INV(_xlfn.NORM.DIST(J588, 0, 1, 1),  F$10)</f>
        <v>0.0270098510367525</v>
      </c>
      <c r="N588" s="19" t="n">
        <f aca="false">G$8 + G$9 * _xlfn.T.INV(_xlfn.NORM.DIST(K588, 0, 1, 1),  G$10)</f>
        <v>-0.000223193655753008</v>
      </c>
      <c r="O588" s="52" t="n">
        <f aca="false">$B$3 * (1 + L588)</f>
        <v>4681.64911966412</v>
      </c>
      <c r="P588" s="53" t="n">
        <f aca="false">$B$6+M588</f>
        <v>0.236009851036752</v>
      </c>
      <c r="Q588" s="53" t="n">
        <f aca="false">$B$5+N588</f>
        <v>0.00137680634424699</v>
      </c>
      <c r="R588" s="10" t="n">
        <f aca="false">(LN(O588/$B$4) + ((Q588 - $B$8) + 0.5*P588^2)*$B$7) / (P588 * SQRT($B$7))</f>
        <v>0.0237551687558875</v>
      </c>
      <c r="S588" s="10" t="n">
        <f aca="false">R588 - P588*SQRT($B$7)</f>
        <v>-0.0942497567624887</v>
      </c>
      <c r="T588" s="36" t="n">
        <f aca="false">($B$3*EXP(-$B$8*$B$7)*_xlfn.NORM.DIST(R588, 0, 1, 1) - $B$4*EXP(-Q588*$B$7)*_xlfn.NORM.DIST(S588, 0, 1, 1)) * $B$2</f>
        <v>22091.8159565473</v>
      </c>
      <c r="U588" s="37" t="n">
        <f aca="false">$B$17*O588+$B$18</f>
        <v>1002.65371391148</v>
      </c>
      <c r="V588" s="37" t="n">
        <f aca="false">T588-$B$13</f>
        <v>2502.92735611543</v>
      </c>
      <c r="W588" s="37" t="n">
        <f aca="false">U588-$B$19</f>
        <v>1002.65371391148</v>
      </c>
      <c r="X588" s="38" t="n">
        <f aca="false">V588+W588</f>
        <v>3505.58107002691</v>
      </c>
    </row>
    <row r="589" customFormat="false" ht="13.8" hidden="false" customHeight="false" outlineLevel="0" collapsed="false">
      <c r="I589" s="51" t="n">
        <f aca="false" t="array" ref="I589:K589">TRANSPOSE(MMULT($E$20:$G$22, TRANSPOSE(Random!L588:N588)))</f>
        <v>-0.40051522861218</v>
      </c>
      <c r="J589" s="51" t="n">
        <v>1.55500149551659</v>
      </c>
      <c r="K589" s="51" t="n">
        <v>1.11664672251667</v>
      </c>
      <c r="L589" s="19" t="n">
        <f aca="false">E$8 + E$9 * _xlfn.T.INV(_xlfn.NORM.DIST(I589, 0, 1, 1),  E$10)</f>
        <v>-0.00420422226493572</v>
      </c>
      <c r="M589" s="19" t="n">
        <f aca="false">F$8 + F$9 * _xlfn.T.INV(_xlfn.NORM.DIST(J589, 0, 1, 1),  F$10)</f>
        <v>0.0288134177629525</v>
      </c>
      <c r="N589" s="19" t="n">
        <f aca="false">G$8 + G$9 * _xlfn.T.INV(_xlfn.NORM.DIST(K589, 0, 1, 1),  G$10)</f>
        <v>0.000211458917426826</v>
      </c>
      <c r="O589" s="52" t="n">
        <f aca="false">$B$3 * (1 + L589)</f>
        <v>4681.13637155476</v>
      </c>
      <c r="P589" s="53" t="n">
        <f aca="false">$B$6+M589</f>
        <v>0.237813417762952</v>
      </c>
      <c r="Q589" s="53" t="n">
        <f aca="false">$B$5+N589</f>
        <v>0.00181145891742683</v>
      </c>
      <c r="R589" s="10" t="n">
        <f aca="false">(LN(O589/$B$4) + ((Q589 - $B$8) + 0.5*P589^2)*$B$7) / (P589 * SQRT($B$7))</f>
        <v>0.0244660928634512</v>
      </c>
      <c r="S589" s="10" t="n">
        <f aca="false">R589 - P589*SQRT($B$7)</f>
        <v>-0.094440616018025</v>
      </c>
      <c r="T589" s="36" t="n">
        <f aca="false">($B$3*EXP(-$B$8*$B$7)*_xlfn.NORM.DIST(R589, 0, 1, 1) - $B$4*EXP(-Q589*$B$7)*_xlfn.NORM.DIST(S589, 0, 1, 1)) * $B$2</f>
        <v>22284.3586555478</v>
      </c>
      <c r="U589" s="37" t="n">
        <f aca="false">$B$17*O589+$B$18</f>
        <v>1029.35944306146</v>
      </c>
      <c r="V589" s="37" t="n">
        <f aca="false">T589-$B$13</f>
        <v>2695.4700551159</v>
      </c>
      <c r="W589" s="37" t="n">
        <f aca="false">U589-$B$19</f>
        <v>1029.35944306146</v>
      </c>
      <c r="X589" s="38" t="n">
        <f aca="false">V589+W589</f>
        <v>3724.82949817737</v>
      </c>
    </row>
    <row r="590" customFormat="false" ht="13.8" hidden="false" customHeight="false" outlineLevel="0" collapsed="false">
      <c r="I590" s="51" t="n">
        <f aca="false" t="array" ref="I590:K590">TRANSPOSE(MMULT($E$20:$G$22, TRANSPOSE(Random!L589:N589)))</f>
        <v>0.914558335267921</v>
      </c>
      <c r="J590" s="51" t="n">
        <v>0.994856933738845</v>
      </c>
      <c r="K590" s="51" t="n">
        <v>0.459066677302579</v>
      </c>
      <c r="L590" s="19" t="n">
        <f aca="false">E$8 + E$9 * _xlfn.T.INV(_xlfn.NORM.DIST(I590, 0, 1, 1),  E$10)</f>
        <v>0.0133777246453304</v>
      </c>
      <c r="M590" s="19" t="n">
        <f aca="false">F$8 + F$9 * _xlfn.T.INV(_xlfn.NORM.DIST(J590, 0, 1, 1),  F$10)</f>
        <v>0.0166306864862332</v>
      </c>
      <c r="N590" s="19" t="n">
        <f aca="false">G$8 + G$9 * _xlfn.T.INV(_xlfn.NORM.DIST(K590, 0, 1, 1),  G$10)</f>
        <v>5.92378583349774E-005</v>
      </c>
      <c r="O590" s="52" t="n">
        <f aca="false">$B$3 * (1 + L590)</f>
        <v>4763.78734578523</v>
      </c>
      <c r="P590" s="53" t="n">
        <f aca="false">$B$6+M590</f>
        <v>0.225630686486233</v>
      </c>
      <c r="Q590" s="53" t="n">
        <f aca="false">$B$5+N590</f>
        <v>0.00165923785833498</v>
      </c>
      <c r="R590" s="10" t="n">
        <f aca="false">(LN(O590/$B$4) + ((Q590 - $B$8) + 0.5*P590^2)*$B$7) / (P590 * SQRT($B$7))</f>
        <v>0.174333497031788</v>
      </c>
      <c r="S590" s="10" t="n">
        <f aca="false">R590 - P590*SQRT($B$7)</f>
        <v>0.0615181537886713</v>
      </c>
      <c r="T590" s="36" t="n">
        <f aca="false">($B$3*EXP(-$B$8*$B$7)*_xlfn.NORM.DIST(R590, 0, 1, 1) - $B$4*EXP(-Q590*$B$7)*_xlfn.NORM.DIST(S590, 0, 1, 1)) * $B$2</f>
        <v>21003.3197512901</v>
      </c>
      <c r="U590" s="37" t="n">
        <f aca="false">$B$17*O590+$B$18</f>
        <v>-3275.39466816399</v>
      </c>
      <c r="V590" s="37" t="n">
        <f aca="false">T590-$B$13</f>
        <v>1414.43115085822</v>
      </c>
      <c r="W590" s="37" t="n">
        <f aca="false">U590-$B$19</f>
        <v>-3275.39466816399</v>
      </c>
      <c r="X590" s="38" t="n">
        <f aca="false">V590+W590</f>
        <v>-1860.96351730578</v>
      </c>
    </row>
    <row r="591" customFormat="false" ht="13.8" hidden="false" customHeight="false" outlineLevel="0" collapsed="false">
      <c r="I591" s="51" t="n">
        <f aca="false" t="array" ref="I591:K591">TRANSPOSE(MMULT($E$20:$G$22, TRANSPOSE(Random!L590:N590)))</f>
        <v>1.11812961588183</v>
      </c>
      <c r="J591" s="51" t="n">
        <v>-2.21061375995292</v>
      </c>
      <c r="K591" s="51" t="n">
        <v>1.6338022233841</v>
      </c>
      <c r="L591" s="19" t="n">
        <f aca="false">E$8 + E$9 * _xlfn.T.INV(_xlfn.NORM.DIST(I591, 0, 1, 1),  E$10)</f>
        <v>0.016597920278985</v>
      </c>
      <c r="M591" s="19" t="n">
        <f aca="false">F$8 + F$9 * _xlfn.T.INV(_xlfn.NORM.DIST(J591, 0, 1, 1),  F$10)</f>
        <v>-0.0495238974781295</v>
      </c>
      <c r="N591" s="19" t="n">
        <f aca="false">G$8 + G$9 * _xlfn.T.INV(_xlfn.NORM.DIST(K591, 0, 1, 1),  G$10)</f>
        <v>0.000365896348219076</v>
      </c>
      <c r="O591" s="52" t="n">
        <f aca="false">$B$3 * (1 + L591)</f>
        <v>4778.92516343948</v>
      </c>
      <c r="P591" s="53" t="n">
        <f aca="false">$B$6+M591</f>
        <v>0.15947610252187</v>
      </c>
      <c r="Q591" s="53" t="n">
        <f aca="false">$B$5+N591</f>
        <v>0.00196589634821908</v>
      </c>
      <c r="R591" s="10" t="n">
        <f aca="false">(LN(O591/$B$4) + ((Q591 - $B$8) + 0.5*P591^2)*$B$7) / (P591 * SQRT($B$7))</f>
        <v>0.24746319293815</v>
      </c>
      <c r="S591" s="10" t="n">
        <f aca="false">R591 - P591*SQRT($B$7)</f>
        <v>0.167725141677215</v>
      </c>
      <c r="T591" s="36" t="n">
        <f aca="false">($B$3*EXP(-$B$8*$B$7)*_xlfn.NORM.DIST(R591, 0, 1, 1) - $B$4*EXP(-Q591*$B$7)*_xlfn.NORM.DIST(S591, 0, 1, 1)) * $B$2</f>
        <v>14655.8540450945</v>
      </c>
      <c r="U591" s="37" t="n">
        <f aca="false">$B$17*O591+$B$18</f>
        <v>-4063.825577646</v>
      </c>
      <c r="V591" s="37" t="n">
        <f aca="false">T591-$B$13</f>
        <v>-4933.03455533737</v>
      </c>
      <c r="W591" s="37" t="n">
        <f aca="false">U591-$B$19</f>
        <v>-4063.825577646</v>
      </c>
      <c r="X591" s="38" t="n">
        <f aca="false">V591+W591</f>
        <v>-8996.86013298337</v>
      </c>
    </row>
    <row r="592" customFormat="false" ht="13.8" hidden="false" customHeight="false" outlineLevel="0" collapsed="false">
      <c r="I592" s="51" t="n">
        <f aca="false" t="array" ref="I592:K592">TRANSPOSE(MMULT($E$20:$G$22, TRANSPOSE(Random!L591:N591)))</f>
        <v>-0.356709723956063</v>
      </c>
      <c r="J592" s="51" t="n">
        <v>-0.331217244276786</v>
      </c>
      <c r="K592" s="51" t="n">
        <v>0.872977145362943</v>
      </c>
      <c r="L592" s="19" t="n">
        <f aca="false">E$8 + E$9 * _xlfn.T.INV(_xlfn.NORM.DIST(I592, 0, 1, 1),  E$10)</f>
        <v>-0.00362718024762802</v>
      </c>
      <c r="M592" s="19" t="n">
        <f aca="false">F$8 + F$9 * _xlfn.T.INV(_xlfn.NORM.DIST(J592, 0, 1, 1),  F$10)</f>
        <v>-0.0050636563339562</v>
      </c>
      <c r="N592" s="19" t="n">
        <f aca="false">G$8 + G$9 * _xlfn.T.INV(_xlfn.NORM.DIST(K592, 0, 1, 1),  G$10)</f>
        <v>0.000151116114936448</v>
      </c>
      <c r="O592" s="52" t="n">
        <f aca="false">$B$3 * (1 + L592)</f>
        <v>4683.84898837393</v>
      </c>
      <c r="P592" s="53" t="n">
        <f aca="false">$B$6+M592</f>
        <v>0.203936343666044</v>
      </c>
      <c r="Q592" s="53" t="n">
        <f aca="false">$B$5+N592</f>
        <v>0.00175111611493645</v>
      </c>
      <c r="R592" s="10" t="n">
        <f aca="false">(LN(O592/$B$4) + ((Q592 - $B$8) + 0.5*P592^2)*$B$7) / (P592 * SQRT($B$7))</f>
        <v>0.0157182247870388</v>
      </c>
      <c r="S592" s="10" t="n">
        <f aca="false">R592 - P592*SQRT($B$7)</f>
        <v>-0.0862499470459831</v>
      </c>
      <c r="T592" s="36" t="n">
        <f aca="false">($B$3*EXP(-$B$8*$B$7)*_xlfn.NORM.DIST(R592, 0, 1, 1) - $B$4*EXP(-Q592*$B$7)*_xlfn.NORM.DIST(S592, 0, 1, 1)) * $B$2</f>
        <v>19111.101759955</v>
      </c>
      <c r="U592" s="37" t="n">
        <f aca="false">$B$17*O592+$B$18</f>
        <v>888.076796205976</v>
      </c>
      <c r="V592" s="37" t="n">
        <f aca="false">T592-$B$13</f>
        <v>-477.786840476892</v>
      </c>
      <c r="W592" s="37" t="n">
        <f aca="false">U592-$B$19</f>
        <v>888.076796205976</v>
      </c>
      <c r="X592" s="38" t="n">
        <f aca="false">V592+W592</f>
        <v>410.289955729084</v>
      </c>
    </row>
    <row r="593" customFormat="false" ht="13.8" hidden="false" customHeight="false" outlineLevel="0" collapsed="false">
      <c r="I593" s="51" t="n">
        <f aca="false" t="array" ref="I593:K593">TRANSPOSE(MMULT($E$20:$G$22, TRANSPOSE(Random!L592:N592)))</f>
        <v>-1.19852419135237</v>
      </c>
      <c r="J593" s="51" t="n">
        <v>0.755333356316157</v>
      </c>
      <c r="K593" s="51" t="n">
        <v>-0.41970423126258</v>
      </c>
      <c r="L593" s="19" t="n">
        <f aca="false">E$8 + E$9 * _xlfn.T.INV(_xlfn.NORM.DIST(I593, 0, 1, 1),  E$10)</f>
        <v>-0.0160013455072587</v>
      </c>
      <c r="M593" s="19" t="n">
        <f aca="false">F$8 + F$9 * _xlfn.T.INV(_xlfn.NORM.DIST(J593, 0, 1, 1),  F$10)</f>
        <v>0.0122823606663962</v>
      </c>
      <c r="N593" s="19" t="n">
        <f aca="false">G$8 + G$9 * _xlfn.T.INV(_xlfn.NORM.DIST(K593, 0, 1, 1),  G$10)</f>
        <v>-0.000120567656268818</v>
      </c>
      <c r="O593" s="52" t="n">
        <f aca="false">$B$3 * (1 + L593)</f>
        <v>4625.67927490493</v>
      </c>
      <c r="P593" s="53" t="n">
        <f aca="false">$B$6+M593</f>
        <v>0.221282360666396</v>
      </c>
      <c r="Q593" s="53" t="n">
        <f aca="false">$B$5+N593</f>
        <v>0.00147943234373118</v>
      </c>
      <c r="R593" s="10" t="n">
        <f aca="false">(LN(O593/$B$4) + ((Q593 - $B$8) + 0.5*P593^2)*$B$7) / (P593 * SQRT($B$7))</f>
        <v>-0.0907451981921509</v>
      </c>
      <c r="S593" s="10" t="n">
        <f aca="false">R593 - P593*SQRT($B$7)</f>
        <v>-0.201386378525349</v>
      </c>
      <c r="T593" s="36" t="n">
        <f aca="false">($B$3*EXP(-$B$8*$B$7)*_xlfn.NORM.DIST(R593, 0, 1, 1) - $B$4*EXP(-Q593*$B$7)*_xlfn.NORM.DIST(S593, 0, 1, 1)) * $B$2</f>
        <v>20513.1431309214</v>
      </c>
      <c r="U593" s="37" t="n">
        <f aca="false">$B$17*O593+$B$18</f>
        <v>3917.76054205297</v>
      </c>
      <c r="V593" s="37" t="n">
        <f aca="false">T593-$B$13</f>
        <v>924.254530489521</v>
      </c>
      <c r="W593" s="37" t="n">
        <f aca="false">U593-$B$19</f>
        <v>3917.76054205297</v>
      </c>
      <c r="X593" s="38" t="n">
        <f aca="false">V593+W593</f>
        <v>4842.01507254249</v>
      </c>
    </row>
    <row r="594" customFormat="false" ht="13.8" hidden="false" customHeight="false" outlineLevel="0" collapsed="false">
      <c r="I594" s="51" t="n">
        <f aca="false" t="array" ref="I594:K594">TRANSPOSE(MMULT($E$20:$G$22, TRANSPOSE(Random!L593:N593)))</f>
        <v>0.8026440915695</v>
      </c>
      <c r="J594" s="51" t="n">
        <v>-0.693226196770823</v>
      </c>
      <c r="K594" s="51" t="n">
        <v>0.0186395370000835</v>
      </c>
      <c r="L594" s="19" t="n">
        <f aca="false">E$8 + E$9 * _xlfn.T.INV(_xlfn.NORM.DIST(I594, 0, 1, 1),  E$10)</f>
        <v>0.0117119007912762</v>
      </c>
      <c r="M594" s="19" t="n">
        <f aca="false">F$8 + F$9 * _xlfn.T.INV(_xlfn.NORM.DIST(J594, 0, 1, 1),  F$10)</f>
        <v>-0.0109983670383609</v>
      </c>
      <c r="N594" s="19" t="n">
        <f aca="false">G$8 + G$9 * _xlfn.T.INV(_xlfn.NORM.DIST(K594, 0, 1, 1),  G$10)</f>
        <v>-3.10371361887614E-005</v>
      </c>
      <c r="O594" s="52" t="n">
        <f aca="false">$B$3 * (1 + L594)</f>
        <v>4755.95647442971</v>
      </c>
      <c r="P594" s="53" t="n">
        <f aca="false">$B$6+M594</f>
        <v>0.198001632961639</v>
      </c>
      <c r="Q594" s="53" t="n">
        <f aca="false">$B$5+N594</f>
        <v>0.00156896286381124</v>
      </c>
      <c r="R594" s="10" t="n">
        <f aca="false">(LN(O594/$B$4) + ((Q594 - $B$8) + 0.5*P594^2)*$B$7) / (P594 * SQRT($B$7))</f>
        <v>0.167035681709664</v>
      </c>
      <c r="S594" s="10" t="n">
        <f aca="false">R594 - P594*SQRT($B$7)</f>
        <v>0.0680348652288449</v>
      </c>
      <c r="T594" s="36" t="n">
        <f aca="false">($B$3*EXP(-$B$8*$B$7)*_xlfn.NORM.DIST(R594, 0, 1, 1) - $B$4*EXP(-Q594*$B$7)*_xlfn.NORM.DIST(S594, 0, 1, 1)) * $B$2</f>
        <v>18429.3440918402</v>
      </c>
      <c r="U594" s="37" t="n">
        <f aca="false">$B$17*O594+$B$18</f>
        <v>-2867.53528143535</v>
      </c>
      <c r="V594" s="37" t="n">
        <f aca="false">T594-$B$13</f>
        <v>-1159.54450859172</v>
      </c>
      <c r="W594" s="37" t="n">
        <f aca="false">U594-$B$19</f>
        <v>-2867.53528143535</v>
      </c>
      <c r="X594" s="38" t="n">
        <f aca="false">V594+W594</f>
        <v>-4027.07979002707</v>
      </c>
    </row>
    <row r="595" customFormat="false" ht="13.8" hidden="false" customHeight="false" outlineLevel="0" collapsed="false">
      <c r="I595" s="51" t="n">
        <f aca="false" t="array" ref="I595:K595">TRANSPOSE(MMULT($E$20:$G$22, TRANSPOSE(Random!L594:N594)))</f>
        <v>-0.673615617413104</v>
      </c>
      <c r="J595" s="51" t="n">
        <v>-0.0641390550528981</v>
      </c>
      <c r="K595" s="51" t="n">
        <v>0.103829419446974</v>
      </c>
      <c r="L595" s="19" t="n">
        <f aca="false">E$8 + E$9 * _xlfn.T.INV(_xlfn.NORM.DIST(I595, 0, 1, 1),  E$10)</f>
        <v>-0.00791620016963987</v>
      </c>
      <c r="M595" s="19" t="n">
        <f aca="false">F$8 + F$9 * _xlfn.T.INV(_xlfn.NORM.DIST(J595, 0, 1, 1),  F$10)</f>
        <v>-0.000887788812400017</v>
      </c>
      <c r="N595" s="19" t="n">
        <f aca="false">G$8 + G$9 * _xlfn.T.INV(_xlfn.NORM.DIST(K595, 0, 1, 1),  G$10)</f>
        <v>-1.38242712852744E-005</v>
      </c>
      <c r="O595" s="52" t="n">
        <f aca="false">$B$3 * (1 + L595)</f>
        <v>4663.68673462254</v>
      </c>
      <c r="P595" s="53" t="n">
        <f aca="false">$B$6+M595</f>
        <v>0.2081122111876</v>
      </c>
      <c r="Q595" s="53" t="n">
        <f aca="false">$B$5+N595</f>
        <v>0.00158617572871473</v>
      </c>
      <c r="R595" s="10" t="n">
        <f aca="false">(LN(O595/$B$4) + ((Q595 - $B$8) + 0.5*P595^2)*$B$7) / (P595 * SQRT($B$7))</f>
        <v>-0.024384144758775</v>
      </c>
      <c r="S595" s="10" t="n">
        <f aca="false">R595 - P595*SQRT($B$7)</f>
        <v>-0.128440250352575</v>
      </c>
      <c r="T595" s="36" t="n">
        <f aca="false">($B$3*EXP(-$B$8*$B$7)*_xlfn.NORM.DIST(R595, 0, 1, 1) - $B$4*EXP(-Q595*$B$7)*_xlfn.NORM.DIST(S595, 0, 1, 1)) * $B$2</f>
        <v>19448.213874141</v>
      </c>
      <c r="U595" s="37" t="n">
        <f aca="false">$B$17*O595+$B$18</f>
        <v>1938.19805050391</v>
      </c>
      <c r="V595" s="37" t="n">
        <f aca="false">T595-$B$13</f>
        <v>-140.674726290854</v>
      </c>
      <c r="W595" s="37" t="n">
        <f aca="false">U595-$B$19</f>
        <v>1938.19805050391</v>
      </c>
      <c r="X595" s="38" t="n">
        <f aca="false">V595+W595</f>
        <v>1797.52332421306</v>
      </c>
    </row>
    <row r="596" customFormat="false" ht="13.8" hidden="false" customHeight="false" outlineLevel="0" collapsed="false">
      <c r="I596" s="51" t="n">
        <f aca="false" t="array" ref="I596:K596">TRANSPOSE(MMULT($E$20:$G$22, TRANSPOSE(Random!L595:N595)))</f>
        <v>1.67097067779055</v>
      </c>
      <c r="J596" s="51" t="n">
        <v>-0.997706651509691</v>
      </c>
      <c r="K596" s="51" t="n">
        <v>0.302507078057393</v>
      </c>
      <c r="L596" s="19" t="n">
        <f aca="false">E$8 + E$9 * _xlfn.T.INV(_xlfn.NORM.DIST(I596, 0, 1, 1),  E$10)</f>
        <v>0.0271795776701004</v>
      </c>
      <c r="M596" s="19" t="n">
        <f aca="false">F$8 + F$9 * _xlfn.T.INV(_xlfn.NORM.DIST(J596, 0, 1, 1),  F$10)</f>
        <v>-0.016472795123543</v>
      </c>
      <c r="N596" s="19" t="n">
        <f aca="false">G$8 + G$9 * _xlfn.T.INV(_xlfn.NORM.DIST(K596, 0, 1, 1),  G$10)</f>
        <v>2.66554941800178E-005</v>
      </c>
      <c r="O596" s="52" t="n">
        <f aca="false">$B$3 * (1 + L596)</f>
        <v>4828.66847666937</v>
      </c>
      <c r="P596" s="53" t="n">
        <f aca="false">$B$6+M596</f>
        <v>0.192527204876457</v>
      </c>
      <c r="Q596" s="53" t="n">
        <f aca="false">$B$5+N596</f>
        <v>0.00162665549418002</v>
      </c>
      <c r="R596" s="10" t="n">
        <f aca="false">(LN(O596/$B$4) + ((Q596 - $B$8) + 0.5*P596^2)*$B$7) / (P596 * SQRT($B$7))</f>
        <v>0.326777472047637</v>
      </c>
      <c r="S596" s="10" t="n">
        <f aca="false">R596 - P596*SQRT($B$7)</f>
        <v>0.230513869609408</v>
      </c>
      <c r="T596" s="36" t="n">
        <f aca="false">($B$3*EXP(-$B$8*$B$7)*_xlfn.NORM.DIST(R596, 0, 1, 1) - $B$4*EXP(-Q596*$B$7)*_xlfn.NORM.DIST(S596, 0, 1, 1)) * $B$2</f>
        <v>17361.4030014844</v>
      </c>
      <c r="U596" s="37" t="n">
        <f aca="false">$B$17*O596+$B$18</f>
        <v>-6654.63269306193</v>
      </c>
      <c r="V596" s="37" t="n">
        <f aca="false">T596-$B$13</f>
        <v>-2227.48559894753</v>
      </c>
      <c r="W596" s="37" t="n">
        <f aca="false">U596-$B$19</f>
        <v>-6654.63269306193</v>
      </c>
      <c r="X596" s="38" t="n">
        <f aca="false">V596+W596</f>
        <v>-8882.11829200946</v>
      </c>
    </row>
    <row r="597" customFormat="false" ht="13.8" hidden="false" customHeight="false" outlineLevel="0" collapsed="false">
      <c r="I597" s="51" t="n">
        <f aca="false" t="array" ref="I597:K597">TRANSPOSE(MMULT($E$20:$G$22, TRANSPOSE(Random!L596:N596)))</f>
        <v>-1.52483041873232</v>
      </c>
      <c r="J597" s="51" t="n">
        <v>1.18396718787273</v>
      </c>
      <c r="K597" s="51" t="n">
        <v>0.624001356330822</v>
      </c>
      <c r="L597" s="19" t="n">
        <f aca="false">E$8 + E$9 * _xlfn.T.INV(_xlfn.NORM.DIST(I597, 0, 1, 1),  E$10)</f>
        <v>-0.0221009793586584</v>
      </c>
      <c r="M597" s="19" t="n">
        <f aca="false">F$8 + F$9 * _xlfn.T.INV(_xlfn.NORM.DIST(J597, 0, 1, 1),  F$10)</f>
        <v>0.0203686268492182</v>
      </c>
      <c r="N597" s="19" t="n">
        <f aca="false">G$8 + G$9 * _xlfn.T.INV(_xlfn.NORM.DIST(K597, 0, 1, 1),  G$10)</f>
        <v>9.46321679200148E-005</v>
      </c>
      <c r="O597" s="52" t="n">
        <f aca="false">$B$3 * (1 + L597)</f>
        <v>4597.00550613288</v>
      </c>
      <c r="P597" s="53" t="n">
        <f aca="false">$B$6+M597</f>
        <v>0.229368626849218</v>
      </c>
      <c r="Q597" s="53" t="n">
        <f aca="false">$B$5+N597</f>
        <v>0.00169463216792002</v>
      </c>
      <c r="R597" s="10" t="n">
        <f aca="false">(LN(O597/$B$4) + ((Q597 - $B$8) + 0.5*P597^2)*$B$7) / (P597 * SQRT($B$7))</f>
        <v>-0.137324458515143</v>
      </c>
      <c r="S597" s="10" t="n">
        <f aca="false">R597 - P597*SQRT($B$7)</f>
        <v>-0.252008771939752</v>
      </c>
      <c r="T597" s="36" t="n">
        <f aca="false">($B$3*EXP(-$B$8*$B$7)*_xlfn.NORM.DIST(R597, 0, 1, 1) - $B$4*EXP(-Q597*$B$7)*_xlfn.NORM.DIST(S597, 0, 1, 1)) * $B$2</f>
        <v>21097.4054711252</v>
      </c>
      <c r="U597" s="37" t="n">
        <f aca="false">$B$17*O597+$B$18</f>
        <v>5411.19150466446</v>
      </c>
      <c r="V597" s="37" t="n">
        <f aca="false">T597-$B$13</f>
        <v>1508.51687069335</v>
      </c>
      <c r="W597" s="37" t="n">
        <f aca="false">U597-$B$19</f>
        <v>5411.19150466446</v>
      </c>
      <c r="X597" s="38" t="n">
        <f aca="false">V597+W597</f>
        <v>6919.7083753578</v>
      </c>
    </row>
    <row r="598" customFormat="false" ht="13.8" hidden="false" customHeight="false" outlineLevel="0" collapsed="false">
      <c r="I598" s="51" t="n">
        <f aca="false" t="array" ref="I598:K598">TRANSPOSE(MMULT($E$20:$G$22, TRANSPOSE(Random!L597:N597)))</f>
        <v>-0.124491494426841</v>
      </c>
      <c r="J598" s="51" t="n">
        <v>-0.215585553146632</v>
      </c>
      <c r="K598" s="51" t="n">
        <v>-1.25778248103099</v>
      </c>
      <c r="L598" s="19" t="n">
        <f aca="false">E$8 + E$9 * _xlfn.T.INV(_xlfn.NORM.DIST(I598, 0, 1, 1),  E$10)</f>
        <v>-0.000619067566363399</v>
      </c>
      <c r="M598" s="19" t="n">
        <f aca="false">F$8 + F$9 * _xlfn.T.INV(_xlfn.NORM.DIST(J598, 0, 1, 1),  F$10)</f>
        <v>-0.00324414962909501</v>
      </c>
      <c r="N598" s="19" t="n">
        <f aca="false">G$8 + G$9 * _xlfn.T.INV(_xlfn.NORM.DIST(K598, 0, 1, 1),  G$10)</f>
        <v>-0.000319070292936866</v>
      </c>
      <c r="O598" s="52" t="n">
        <f aca="false">$B$3 * (1 + L598)</f>
        <v>4697.98982527728</v>
      </c>
      <c r="P598" s="53" t="n">
        <f aca="false">$B$6+M598</f>
        <v>0.205755850370905</v>
      </c>
      <c r="Q598" s="53" t="n">
        <f aca="false">$B$5+N598</f>
        <v>0.00128092970706313</v>
      </c>
      <c r="R598" s="10" t="n">
        <f aca="false">(LN(O598/$B$4) + ((Q598 - $B$8) + 0.5*P598^2)*$B$7) / (P598 * SQRT($B$7))</f>
        <v>0.0446442411810636</v>
      </c>
      <c r="S598" s="10" t="n">
        <f aca="false">R598 - P598*SQRT($B$7)</f>
        <v>-0.0582336840043889</v>
      </c>
      <c r="T598" s="36" t="n">
        <f aca="false">($B$3*EXP(-$B$8*$B$7)*_xlfn.NORM.DIST(R598, 0, 1, 1) - $B$4*EXP(-Q598*$B$7)*_xlfn.NORM.DIST(S598, 0, 1, 1)) * $B$2</f>
        <v>19266.7714237979</v>
      </c>
      <c r="U598" s="37" t="n">
        <f aca="false">$B$17*O598+$B$18</f>
        <v>151.572158932686</v>
      </c>
      <c r="V598" s="37" t="n">
        <f aca="false">T598-$B$13</f>
        <v>-322.11717663399</v>
      </c>
      <c r="W598" s="37" t="n">
        <f aca="false">U598-$B$19</f>
        <v>151.572158932686</v>
      </c>
      <c r="X598" s="38" t="n">
        <f aca="false">V598+W598</f>
        <v>-170.545017701304</v>
      </c>
    </row>
    <row r="599" customFormat="false" ht="13.8" hidden="false" customHeight="false" outlineLevel="0" collapsed="false">
      <c r="I599" s="51" t="n">
        <f aca="false" t="array" ref="I599:K599">TRANSPOSE(MMULT($E$20:$G$22, TRANSPOSE(Random!L598:N598)))</f>
        <v>0.470785133035924</v>
      </c>
      <c r="J599" s="51" t="n">
        <v>-0.345302867803873</v>
      </c>
      <c r="K599" s="51" t="n">
        <v>0.000221128579784655</v>
      </c>
      <c r="L599" s="19" t="n">
        <f aca="false">E$8 + E$9 * _xlfn.T.INV(_xlfn.NORM.DIST(I599, 0, 1, 1),  E$10)</f>
        <v>0.00708792300559776</v>
      </c>
      <c r="M599" s="19" t="n">
        <f aca="false">F$8 + F$9 * _xlfn.T.INV(_xlfn.NORM.DIST(J599, 0, 1, 1),  F$10)</f>
        <v>-0.00528707351252478</v>
      </c>
      <c r="N599" s="19" t="n">
        <f aca="false">G$8 + G$9 * _xlfn.T.INV(_xlfn.NORM.DIST(K599, 0, 1, 1),  G$10)</f>
        <v>-3.47553606532382E-005</v>
      </c>
      <c r="O599" s="52" t="n">
        <f aca="false">$B$3 * (1 + L599)</f>
        <v>4734.21961725702</v>
      </c>
      <c r="P599" s="53" t="n">
        <f aca="false">$B$6+M599</f>
        <v>0.203712926487475</v>
      </c>
      <c r="Q599" s="53" t="n">
        <f aca="false">$B$5+N599</f>
        <v>0.00156524463934676</v>
      </c>
      <c r="R599" s="10" t="n">
        <f aca="false">(LN(O599/$B$4) + ((Q599 - $B$8) + 0.5*P599^2)*$B$7) / (P599 * SQRT($B$7))</f>
        <v>0.120184837270586</v>
      </c>
      <c r="S599" s="10" t="n">
        <f aca="false">R599 - P599*SQRT($B$7)</f>
        <v>0.0183283740268485</v>
      </c>
      <c r="T599" s="36" t="n">
        <f aca="false">($B$3*EXP(-$B$8*$B$7)*_xlfn.NORM.DIST(R599, 0, 1, 1) - $B$4*EXP(-Q599*$B$7)*_xlfn.NORM.DIST(S599, 0, 1, 1)) * $B$2</f>
        <v>19046.0130299877</v>
      </c>
      <c r="U599" s="37" t="n">
        <f aca="false">$B$17*O599+$B$18</f>
        <v>-1735.40312993331</v>
      </c>
      <c r="V599" s="37" t="n">
        <f aca="false">T599-$B$13</f>
        <v>-542.875570444176</v>
      </c>
      <c r="W599" s="37" t="n">
        <f aca="false">U599-$B$19</f>
        <v>-1735.40312993331</v>
      </c>
      <c r="X599" s="38" t="n">
        <f aca="false">V599+W599</f>
        <v>-2278.27870037749</v>
      </c>
    </row>
    <row r="600" customFormat="false" ht="13.8" hidden="false" customHeight="false" outlineLevel="0" collapsed="false">
      <c r="I600" s="51" t="n">
        <f aca="false" t="array" ref="I600:K600">TRANSPOSE(MMULT($E$20:$G$22, TRANSPOSE(Random!L599:N599)))</f>
        <v>0.0535262612733532</v>
      </c>
      <c r="J600" s="51" t="n">
        <v>0.430721932846238</v>
      </c>
      <c r="K600" s="51" t="n">
        <v>0.452794070607145</v>
      </c>
      <c r="L600" s="19" t="n">
        <f aca="false">E$8 + E$9 * _xlfn.T.INV(_xlfn.NORM.DIST(I600, 0, 1, 1),  E$10)</f>
        <v>0.0016591215774112</v>
      </c>
      <c r="M600" s="19" t="n">
        <f aca="false">F$8 + F$9 * _xlfn.T.INV(_xlfn.NORM.DIST(J600, 0, 1, 1),  F$10)</f>
        <v>0.00686427210689408</v>
      </c>
      <c r="N600" s="19" t="n">
        <f aca="false">G$8 + G$9 * _xlfn.T.INV(_xlfn.NORM.DIST(K600, 0, 1, 1),  G$10)</f>
        <v>5.79159599125457E-005</v>
      </c>
      <c r="O600" s="52" t="n">
        <f aca="false">$B$3 * (1 + L600)</f>
        <v>4708.69936462325</v>
      </c>
      <c r="P600" s="53" t="n">
        <f aca="false">$B$6+M600</f>
        <v>0.215864272106894</v>
      </c>
      <c r="Q600" s="53" t="n">
        <f aca="false">$B$5+N600</f>
        <v>0.00165791595991255</v>
      </c>
      <c r="R600" s="10" t="n">
        <f aca="false">(LN(O600/$B$4) + ((Q600 - $B$8) + 0.5*P600^2)*$B$7) / (P600 * SQRT($B$7))</f>
        <v>0.0694593752731496</v>
      </c>
      <c r="S600" s="10" t="n">
        <f aca="false">R600 - P600*SQRT($B$7)</f>
        <v>-0.0384727607802974</v>
      </c>
      <c r="T600" s="36" t="n">
        <f aca="false">($B$3*EXP(-$B$8*$B$7)*_xlfn.NORM.DIST(R600, 0, 1, 1) - $B$4*EXP(-Q600*$B$7)*_xlfn.NORM.DIST(S600, 0, 1, 1)) * $B$2</f>
        <v>20232.5130729553</v>
      </c>
      <c r="U600" s="37" t="n">
        <f aca="false">$B$17*O600+$B$18</f>
        <v>-406.218405039836</v>
      </c>
      <c r="V600" s="37" t="n">
        <f aca="false">T600-$B$13</f>
        <v>643.624472523425</v>
      </c>
      <c r="W600" s="37" t="n">
        <f aca="false">U600-$B$19</f>
        <v>-406.218405039836</v>
      </c>
      <c r="X600" s="38" t="n">
        <f aca="false">V600+W600</f>
        <v>237.406067483589</v>
      </c>
    </row>
    <row r="601" customFormat="false" ht="13.8" hidden="false" customHeight="false" outlineLevel="0" collapsed="false">
      <c r="I601" s="51" t="n">
        <f aca="false" t="array" ref="I601:K601">TRANSPOSE(MMULT($E$20:$G$22, TRANSPOSE(Random!L600:N600)))</f>
        <v>0.492091922485618</v>
      </c>
      <c r="J601" s="51" t="n">
        <v>0.488386994687408</v>
      </c>
      <c r="K601" s="51" t="n">
        <v>1.46859743917504</v>
      </c>
      <c r="L601" s="19" t="n">
        <f aca="false">E$8 + E$9 * _xlfn.T.INV(_xlfn.NORM.DIST(I601, 0, 1, 1),  E$10)</f>
        <v>0.00737375865032597</v>
      </c>
      <c r="M601" s="19" t="n">
        <f aca="false">F$8 + F$9 * _xlfn.T.INV(_xlfn.NORM.DIST(J601, 0, 1, 1),  F$10)</f>
        <v>0.00779744420485864</v>
      </c>
      <c r="N601" s="19" t="n">
        <f aca="false">G$8 + G$9 * _xlfn.T.INV(_xlfn.NORM.DIST(K601, 0, 1, 1),  G$10)</f>
        <v>0.000311627617357566</v>
      </c>
      <c r="O601" s="52" t="n">
        <f aca="false">$B$3 * (1 + L601)</f>
        <v>4735.56330203932</v>
      </c>
      <c r="P601" s="53" t="n">
        <f aca="false">$B$6+M601</f>
        <v>0.216797444204859</v>
      </c>
      <c r="Q601" s="53" t="n">
        <f aca="false">$B$5+N601</f>
        <v>0.00191162761735757</v>
      </c>
      <c r="R601" s="10" t="n">
        <f aca="false">(LN(O601/$B$4) + ((Q601 - $B$8) + 0.5*P601^2)*$B$7) / (P601 * SQRT($B$7))</f>
        <v>0.122692901937786</v>
      </c>
      <c r="S601" s="10" t="n">
        <f aca="false">R601 - P601*SQRT($B$7)</f>
        <v>0.0142941798353571</v>
      </c>
      <c r="T601" s="36" t="n">
        <f aca="false">($B$3*EXP(-$B$8*$B$7)*_xlfn.NORM.DIST(R601, 0, 1, 1) - $B$4*EXP(-Q601*$B$7)*_xlfn.NORM.DIST(S601, 0, 1, 1)) * $B$2</f>
        <v>20289.9753349849</v>
      </c>
      <c r="U601" s="37" t="n">
        <f aca="false">$B$17*O601+$B$18</f>
        <v>-1805.38697034973</v>
      </c>
      <c r="V601" s="37" t="n">
        <f aca="false">T601-$B$13</f>
        <v>701.08673455302</v>
      </c>
      <c r="W601" s="37" t="n">
        <f aca="false">U601-$B$19</f>
        <v>-1805.38697034973</v>
      </c>
      <c r="X601" s="38" t="n">
        <f aca="false">V601+W601</f>
        <v>-1104.30023579671</v>
      </c>
    </row>
    <row r="602" customFormat="false" ht="13.8" hidden="false" customHeight="false" outlineLevel="0" collapsed="false">
      <c r="I602" s="51" t="n">
        <f aca="false" t="array" ref="I602:K602">TRANSPOSE(MMULT($E$20:$G$22, TRANSPOSE(Random!L601:N601)))</f>
        <v>0.311673886914459</v>
      </c>
      <c r="J602" s="51" t="n">
        <v>0.139397229903014</v>
      </c>
      <c r="K602" s="51" t="n">
        <v>-0.520988377053932</v>
      </c>
      <c r="L602" s="19" t="n">
        <f aca="false">E$8 + E$9 * _xlfn.T.INV(_xlfn.NORM.DIST(I602, 0, 1, 1),  E$10)</f>
        <v>0.0049868728037008</v>
      </c>
      <c r="M602" s="19" t="n">
        <f aca="false">F$8 + F$9 * _xlfn.T.INV(_xlfn.NORM.DIST(J602, 0, 1, 1),  F$10)</f>
        <v>0.00226814951362188</v>
      </c>
      <c r="N602" s="19" t="n">
        <f aca="false">G$8 + G$9 * _xlfn.T.INV(_xlfn.NORM.DIST(K602, 0, 1, 1),  G$10)</f>
        <v>-0.000141975398310301</v>
      </c>
      <c r="O602" s="52" t="n">
        <f aca="false">$B$3 * (1 + L602)</f>
        <v>4724.34279036292</v>
      </c>
      <c r="P602" s="53" t="n">
        <f aca="false">$B$6+M602</f>
        <v>0.211268149513622</v>
      </c>
      <c r="Q602" s="53" t="n">
        <f aca="false">$B$5+N602</f>
        <v>0.0014580246016897</v>
      </c>
      <c r="R602" s="10" t="n">
        <f aca="false">(LN(O602/$B$4) + ((Q602 - $B$8) + 0.5*P602^2)*$B$7) / (P602 * SQRT($B$7))</f>
        <v>0.099572648204362</v>
      </c>
      <c r="S602" s="10" t="n">
        <f aca="false">R602 - P602*SQRT($B$7)</f>
        <v>-0.00606142655244893</v>
      </c>
      <c r="T602" s="36" t="n">
        <f aca="false">($B$3*EXP(-$B$8*$B$7)*_xlfn.NORM.DIST(R602, 0, 1, 1) - $B$4*EXP(-Q602*$B$7)*_xlfn.NORM.DIST(S602, 0, 1, 1)) * $B$2</f>
        <v>19771.3641235616</v>
      </c>
      <c r="U602" s="37" t="n">
        <f aca="false">$B$17*O602+$B$18</f>
        <v>-1220.98316605401</v>
      </c>
      <c r="V602" s="37" t="n">
        <f aca="false">T602-$B$13</f>
        <v>182.475523129688</v>
      </c>
      <c r="W602" s="37" t="n">
        <f aca="false">U602-$B$19</f>
        <v>-1220.98316605401</v>
      </c>
      <c r="X602" s="38" t="n">
        <f aca="false">V602+W602</f>
        <v>-1038.50764292432</v>
      </c>
    </row>
    <row r="603" customFormat="false" ht="13.8" hidden="false" customHeight="false" outlineLevel="0" collapsed="false">
      <c r="I603" s="51" t="n">
        <f aca="false" t="array" ref="I603:K603">TRANSPOSE(MMULT($E$20:$G$22, TRANSPOSE(Random!L602:N602)))</f>
        <v>0.149552656456554</v>
      </c>
      <c r="J603" s="51" t="n">
        <v>0.365952377583756</v>
      </c>
      <c r="K603" s="51" t="n">
        <v>1.88686633334145</v>
      </c>
      <c r="L603" s="19" t="n">
        <f aca="false">E$8 + E$9 * _xlfn.T.INV(_xlfn.NORM.DIST(I603, 0, 1, 1),  E$10)</f>
        <v>0.00288985377159063</v>
      </c>
      <c r="M603" s="19" t="n">
        <f aca="false">F$8 + F$9 * _xlfn.T.INV(_xlfn.NORM.DIST(J603, 0, 1, 1),  F$10)</f>
        <v>0.00582742152382399</v>
      </c>
      <c r="N603" s="19" t="n">
        <f aca="false">G$8 + G$9 * _xlfn.T.INV(_xlfn.NORM.DIST(K603, 0, 1, 1),  G$10)</f>
        <v>0.000461197835522787</v>
      </c>
      <c r="O603" s="52" t="n">
        <f aca="false">$B$3 * (1 + L603)</f>
        <v>4714.48491359487</v>
      </c>
      <c r="P603" s="53" t="n">
        <f aca="false">$B$6+M603</f>
        <v>0.214827421523824</v>
      </c>
      <c r="Q603" s="53" t="n">
        <f aca="false">$B$5+N603</f>
        <v>0.00206119783552279</v>
      </c>
      <c r="R603" s="10" t="n">
        <f aca="false">(LN(O603/$B$4) + ((Q603 - $B$8) + 0.5*P603^2)*$B$7) / (P603 * SQRT($B$7))</f>
        <v>0.0816454268073928</v>
      </c>
      <c r="S603" s="10" t="n">
        <f aca="false">R603 - P603*SQRT($B$7)</f>
        <v>-0.0257682839545191</v>
      </c>
      <c r="T603" s="36" t="n">
        <f aca="false">($B$3*EXP(-$B$8*$B$7)*_xlfn.NORM.DIST(R603, 0, 1, 1) - $B$4*EXP(-Q603*$B$7)*_xlfn.NORM.DIST(S603, 0, 1, 1)) * $B$2</f>
        <v>20153.2488326356</v>
      </c>
      <c r="U603" s="37" t="n">
        <f aca="false">$B$17*O603+$B$18</f>
        <v>-707.55019154519</v>
      </c>
      <c r="V603" s="37" t="n">
        <f aca="false">T603-$B$13</f>
        <v>564.360232203719</v>
      </c>
      <c r="W603" s="37" t="n">
        <f aca="false">U603-$B$19</f>
        <v>-707.55019154519</v>
      </c>
      <c r="X603" s="38" t="n">
        <f aca="false">V603+W603</f>
        <v>-143.189959341471</v>
      </c>
    </row>
    <row r="604" customFormat="false" ht="13.8" hidden="false" customHeight="false" outlineLevel="0" collapsed="false">
      <c r="I604" s="51" t="n">
        <f aca="false" t="array" ref="I604:K604">TRANSPOSE(MMULT($E$20:$G$22, TRANSPOSE(Random!L603:N603)))</f>
        <v>-1.42066828698764</v>
      </c>
      <c r="J604" s="51" t="n">
        <v>2.32744264992523</v>
      </c>
      <c r="K604" s="51" t="n">
        <v>1.5446760271864</v>
      </c>
      <c r="L604" s="19" t="n">
        <f aca="false">E$8 + E$9 * _xlfn.T.INV(_xlfn.NORM.DIST(I604, 0, 1, 1),  E$10)</f>
        <v>-0.0200337496730507</v>
      </c>
      <c r="M604" s="19" t="n">
        <f aca="false">F$8 + F$9 * _xlfn.T.INV(_xlfn.NORM.DIST(J604, 0, 1, 1),  F$10)</f>
        <v>0.0547115006010322</v>
      </c>
      <c r="N604" s="19" t="n">
        <f aca="false">G$8 + G$9 * _xlfn.T.INV(_xlfn.NORM.DIST(K604, 0, 1, 1),  G$10)</f>
        <v>0.000335940736430875</v>
      </c>
      <c r="O604" s="52" t="n">
        <f aca="false">$B$3 * (1 + L604)</f>
        <v>4606.72334616196</v>
      </c>
      <c r="P604" s="53" t="n">
        <f aca="false">$B$6+M604</f>
        <v>0.263711500601032</v>
      </c>
      <c r="Q604" s="53" t="n">
        <f aca="false">$B$5+N604</f>
        <v>0.00193594073643088</v>
      </c>
      <c r="R604" s="10" t="n">
        <f aca="false">(LN(O604/$B$4) + ((Q604 - $B$8) + 0.5*P604^2)*$B$7) / (P604 * SQRT($B$7))</f>
        <v>-0.0869146146341114</v>
      </c>
      <c r="S604" s="10" t="n">
        <f aca="false">R604 - P604*SQRT($B$7)</f>
        <v>-0.218770364934627</v>
      </c>
      <c r="T604" s="36" t="n">
        <f aca="false">($B$3*EXP(-$B$8*$B$7)*_xlfn.NORM.DIST(R604, 0, 1, 1) - $B$4*EXP(-Q604*$B$7)*_xlfn.NORM.DIST(S604, 0, 1, 1)) * $B$2</f>
        <v>24439.9528007751</v>
      </c>
      <c r="U604" s="37" t="n">
        <f aca="false">$B$17*O604+$B$18</f>
        <v>4905.05213719938</v>
      </c>
      <c r="V604" s="37" t="n">
        <f aca="false">T604-$B$13</f>
        <v>4851.06420034324</v>
      </c>
      <c r="W604" s="37" t="n">
        <f aca="false">U604-$B$19</f>
        <v>4905.05213719938</v>
      </c>
      <c r="X604" s="38" t="n">
        <f aca="false">V604+W604</f>
        <v>9756.11633754262</v>
      </c>
    </row>
    <row r="605" customFormat="false" ht="13.8" hidden="false" customHeight="false" outlineLevel="0" collapsed="false">
      <c r="I605" s="51" t="n">
        <f aca="false" t="array" ref="I605:K605">TRANSPOSE(MMULT($E$20:$G$22, TRANSPOSE(Random!L604:N604)))</f>
        <v>0.895468422969135</v>
      </c>
      <c r="J605" s="51" t="n">
        <v>0.107485429624274</v>
      </c>
      <c r="K605" s="51" t="n">
        <v>-0.335154828936629</v>
      </c>
      <c r="L605" s="19" t="n">
        <f aca="false">E$8 + E$9 * _xlfn.T.INV(_xlfn.NORM.DIST(I605, 0, 1, 1),  E$10)</f>
        <v>0.0130888695641907</v>
      </c>
      <c r="M605" s="19" t="n">
        <f aca="false">F$8 + F$9 * _xlfn.T.INV(_xlfn.NORM.DIST(J605, 0, 1, 1),  F$10)</f>
        <v>0.00177226674711209</v>
      </c>
      <c r="N605" s="19" t="n">
        <f aca="false">G$8 + G$9 * _xlfn.T.INV(_xlfn.NORM.DIST(K605, 0, 1, 1),  G$10)</f>
        <v>-0.00010298647640997</v>
      </c>
      <c r="O605" s="52" t="n">
        <f aca="false">$B$3 * (1 + L605)</f>
        <v>4762.4294669343</v>
      </c>
      <c r="P605" s="53" t="n">
        <f aca="false">$B$6+M605</f>
        <v>0.210772266747112</v>
      </c>
      <c r="Q605" s="53" t="n">
        <f aca="false">$B$5+N605</f>
        <v>0.00149701352359003</v>
      </c>
      <c r="R605" s="10" t="n">
        <f aca="false">(LN(O605/$B$4) + ((Q605 - $B$8) + 0.5*P605^2)*$B$7) / (P605 * SQRT($B$7))</f>
        <v>0.17584213260365</v>
      </c>
      <c r="S605" s="10" t="n">
        <f aca="false">R605 - P605*SQRT($B$7)</f>
        <v>0.0704559992300937</v>
      </c>
      <c r="T605" s="36" t="n">
        <f aca="false">($B$3*EXP(-$B$8*$B$7)*_xlfn.NORM.DIST(R605, 0, 1, 1) - $B$4*EXP(-Q605*$B$7)*_xlfn.NORM.DIST(S605, 0, 1, 1)) * $B$2</f>
        <v>19599.358850333</v>
      </c>
      <c r="U605" s="37" t="n">
        <f aca="false">$B$17*O605+$B$18</f>
        <v>-3204.67155061447</v>
      </c>
      <c r="V605" s="37" t="n">
        <f aca="false">T605-$B$13</f>
        <v>10.4702499010746</v>
      </c>
      <c r="W605" s="37" t="n">
        <f aca="false">U605-$B$19</f>
        <v>-3204.67155061447</v>
      </c>
      <c r="X605" s="38" t="n">
        <f aca="false">V605+W605</f>
        <v>-3194.20130071339</v>
      </c>
    </row>
    <row r="606" customFormat="false" ht="13.8" hidden="false" customHeight="false" outlineLevel="0" collapsed="false">
      <c r="I606" s="51" t="n">
        <f aca="false" t="array" ref="I606:K606">TRANSPOSE(MMULT($E$20:$G$22, TRANSPOSE(Random!L605:N605)))</f>
        <v>0.191150432197534</v>
      </c>
      <c r="J606" s="51" t="n">
        <v>-0.552484607978988</v>
      </c>
      <c r="K606" s="51" t="n">
        <v>0.937114733312746</v>
      </c>
      <c r="L606" s="19" t="n">
        <f aca="false">E$8 + E$9 * _xlfn.T.INV(_xlfn.NORM.DIST(I606, 0, 1, 1),  E$10)</f>
        <v>0.00342499796950961</v>
      </c>
      <c r="M606" s="19" t="n">
        <f aca="false">F$8 + F$9 * _xlfn.T.INV(_xlfn.NORM.DIST(J606, 0, 1, 1),  F$10)</f>
        <v>-0.00863557203631335</v>
      </c>
      <c r="N606" s="19" t="n">
        <f aca="false">G$8 + G$9 * _xlfn.T.INV(_xlfn.NORM.DIST(K606, 0, 1, 1),  G$10)</f>
        <v>0.000166438543771227</v>
      </c>
      <c r="O606" s="52" t="n">
        <f aca="false">$B$3 * (1 + L606)</f>
        <v>4717.00057295487</v>
      </c>
      <c r="P606" s="53" t="n">
        <f aca="false">$B$6+M606</f>
        <v>0.200364427963687</v>
      </c>
      <c r="Q606" s="53" t="n">
        <f aca="false">$B$5+N606</f>
        <v>0.00176643854377123</v>
      </c>
      <c r="R606" s="10" t="n">
        <f aca="false">(LN(O606/$B$4) + ((Q606 - $B$8) + 0.5*P606^2)*$B$7) / (P606 * SQRT($B$7))</f>
        <v>0.0846357184592406</v>
      </c>
      <c r="S606" s="10" t="n">
        <f aca="false">R606 - P606*SQRT($B$7)</f>
        <v>-0.0155464955226028</v>
      </c>
      <c r="T606" s="36" t="n">
        <f aca="false">($B$3*EXP(-$B$8*$B$7)*_xlfn.NORM.DIST(R606, 0, 1, 1) - $B$4*EXP(-Q606*$B$7)*_xlfn.NORM.DIST(S606, 0, 1, 1)) * $B$2</f>
        <v>18778.6617372595</v>
      </c>
      <c r="U606" s="37" t="n">
        <f aca="false">$B$17*O606+$B$18</f>
        <v>-838.574599584128</v>
      </c>
      <c r="V606" s="37" t="n">
        <f aca="false">T606-$B$13</f>
        <v>-810.226863172375</v>
      </c>
      <c r="W606" s="37" t="n">
        <f aca="false">U606-$B$19</f>
        <v>-838.574599584128</v>
      </c>
      <c r="X606" s="38" t="n">
        <f aca="false">V606+W606</f>
        <v>-1648.8014627565</v>
      </c>
    </row>
    <row r="607" customFormat="false" ht="13.8" hidden="false" customHeight="false" outlineLevel="0" collapsed="false">
      <c r="I607" s="51" t="n">
        <f aca="false" t="array" ref="I607:K607">TRANSPOSE(MMULT($E$20:$G$22, TRANSPOSE(Random!L606:N606)))</f>
        <v>1.71935657333264</v>
      </c>
      <c r="J607" s="51" t="n">
        <v>-1.83239193010387</v>
      </c>
      <c r="K607" s="51" t="n">
        <v>-1.54178150944995</v>
      </c>
      <c r="L607" s="19" t="n">
        <f aca="false">E$8 + E$9 * _xlfn.T.INV(_xlfn.NORM.DIST(I607, 0, 1, 1),  E$10)</f>
        <v>0.0282820671360619</v>
      </c>
      <c r="M607" s="19" t="n">
        <f aca="false">F$8 + F$9 * _xlfn.T.INV(_xlfn.NORM.DIST(J607, 0, 1, 1),  F$10)</f>
        <v>-0.0362688727625109</v>
      </c>
      <c r="N607" s="19" t="n">
        <f aca="false">G$8 + G$9 * _xlfn.T.INV(_xlfn.NORM.DIST(K607, 0, 1, 1),  G$10)</f>
        <v>-0.000404595292727477</v>
      </c>
      <c r="O607" s="52" t="n">
        <f aca="false">$B$3 * (1 + L607)</f>
        <v>4833.85116939991</v>
      </c>
      <c r="P607" s="53" t="n">
        <f aca="false">$B$6+M607</f>
        <v>0.172731127237489</v>
      </c>
      <c r="Q607" s="53" t="n">
        <f aca="false">$B$5+N607</f>
        <v>0.00119540470727252</v>
      </c>
      <c r="R607" s="10" t="n">
        <f aca="false">(LN(O607/$B$4) + ((Q607 - $B$8) + 0.5*P607^2)*$B$7) / (P607 * SQRT($B$7))</f>
        <v>0.36493561688094</v>
      </c>
      <c r="S607" s="10" t="n">
        <f aca="false">R607 - P607*SQRT($B$7)</f>
        <v>0.278570053262196</v>
      </c>
      <c r="T607" s="36" t="n">
        <f aca="false">($B$3*EXP(-$B$8*$B$7)*_xlfn.NORM.DIST(R607, 0, 1, 1) - $B$4*EXP(-Q607*$B$7)*_xlfn.NORM.DIST(S607, 0, 1, 1)) * $B$2</f>
        <v>15346.5536633379</v>
      </c>
      <c r="U607" s="37" t="n">
        <f aca="false">$B$17*O607+$B$18</f>
        <v>-6924.56560125484</v>
      </c>
      <c r="V607" s="37" t="n">
        <f aca="false">T607-$B$13</f>
        <v>-4242.33493709403</v>
      </c>
      <c r="W607" s="37" t="n">
        <f aca="false">U607-$B$19</f>
        <v>-6924.56560125484</v>
      </c>
      <c r="X607" s="38" t="n">
        <f aca="false">V607+W607</f>
        <v>-11166.9005383489</v>
      </c>
    </row>
    <row r="608" customFormat="false" ht="13.8" hidden="false" customHeight="false" outlineLevel="0" collapsed="false">
      <c r="I608" s="51" t="n">
        <f aca="false" t="array" ref="I608:K608">TRANSPOSE(MMULT($E$20:$G$22, TRANSPOSE(Random!L607:N607)))</f>
        <v>0.073645160630223</v>
      </c>
      <c r="J608" s="51" t="n">
        <v>-0.167032334013426</v>
      </c>
      <c r="K608" s="51" t="n">
        <v>-0.394416310460844</v>
      </c>
      <c r="L608" s="19" t="n">
        <f aca="false">E$8 + E$9 * _xlfn.T.INV(_xlfn.NORM.DIST(I608, 0, 1, 1),  E$10)</f>
        <v>0.00191660333169432</v>
      </c>
      <c r="M608" s="19" t="n">
        <f aca="false">F$8 + F$9 * _xlfn.T.INV(_xlfn.NORM.DIST(J608, 0, 1, 1),  F$10)</f>
        <v>-0.00248630786904424</v>
      </c>
      <c r="N608" s="19" t="n">
        <f aca="false">G$8 + G$9 * _xlfn.T.INV(_xlfn.NORM.DIST(K608, 0, 1, 1),  G$10)</f>
        <v>-0.000115284595967767</v>
      </c>
      <c r="O608" s="52" t="n">
        <f aca="false">$B$3 * (1 + L608)</f>
        <v>4709.90976060196</v>
      </c>
      <c r="P608" s="53" t="n">
        <f aca="false">$B$6+M608</f>
        <v>0.206513692130956</v>
      </c>
      <c r="Q608" s="53" t="n">
        <f aca="false">$B$5+N608</f>
        <v>0.00148471540403223</v>
      </c>
      <c r="R608" s="10" t="n">
        <f aca="false">(LN(O608/$B$4) + ((Q608 - $B$8) + 0.5*P608^2)*$B$7) / (P608 * SQRT($B$7))</f>
        <v>0.0698930506465785</v>
      </c>
      <c r="S608" s="10" t="n">
        <f aca="false">R608 - P608*SQRT($B$7)</f>
        <v>-0.0333637954188993</v>
      </c>
      <c r="T608" s="36" t="n">
        <f aca="false">($B$3*EXP(-$B$8*$B$7)*_xlfn.NORM.DIST(R608, 0, 1, 1) - $B$4*EXP(-Q608*$B$7)*_xlfn.NORM.DIST(S608, 0, 1, 1)) * $B$2</f>
        <v>19346.2438086514</v>
      </c>
      <c r="U608" s="37" t="n">
        <f aca="false">$B$17*O608+$B$18</f>
        <v>-469.260094676021</v>
      </c>
      <c r="V608" s="37" t="n">
        <f aca="false">T608-$B$13</f>
        <v>-242.644791780458</v>
      </c>
      <c r="W608" s="37" t="n">
        <f aca="false">U608-$B$19</f>
        <v>-469.260094676021</v>
      </c>
      <c r="X608" s="38" t="n">
        <f aca="false">V608+W608</f>
        <v>-711.904886456479</v>
      </c>
    </row>
    <row r="609" customFormat="false" ht="13.8" hidden="false" customHeight="false" outlineLevel="0" collapsed="false">
      <c r="I609" s="51" t="n">
        <f aca="false" t="array" ref="I609:K609">TRANSPOSE(MMULT($E$20:$G$22, TRANSPOSE(Random!L608:N608)))</f>
        <v>0.616975078594328</v>
      </c>
      <c r="J609" s="51" t="n">
        <v>-1.05941675858221</v>
      </c>
      <c r="K609" s="51" t="n">
        <v>-0.362040232271394</v>
      </c>
      <c r="L609" s="19" t="n">
        <f aca="false">E$8 + E$9 * _xlfn.T.INV(_xlfn.NORM.DIST(I609, 0, 1, 1),  E$10)</f>
        <v>0.00907594379317063</v>
      </c>
      <c r="M609" s="19" t="n">
        <f aca="false">F$8 + F$9 * _xlfn.T.INV(_xlfn.NORM.DIST(J609, 0, 1, 1),  F$10)</f>
        <v>-0.0176602434752091</v>
      </c>
      <c r="N609" s="19" t="n">
        <f aca="false">G$8 + G$9 * _xlfn.T.INV(_xlfn.NORM.DIST(K609, 0, 1, 1),  G$10)</f>
        <v>-0.000108552227763498</v>
      </c>
      <c r="O609" s="52" t="n">
        <f aca="false">$B$3 * (1 + L609)</f>
        <v>4743.56510417732</v>
      </c>
      <c r="P609" s="53" t="n">
        <f aca="false">$B$6+M609</f>
        <v>0.191339756524791</v>
      </c>
      <c r="Q609" s="53" t="n">
        <f aca="false">$B$5+N609</f>
        <v>0.0014914477722365</v>
      </c>
      <c r="R609" s="10" t="n">
        <f aca="false">(LN(O609/$B$4) + ((Q609 - $B$8) + 0.5*P609^2)*$B$7) / (P609 * SQRT($B$7))</f>
        <v>0.141990665482831</v>
      </c>
      <c r="S609" s="10" t="n">
        <f aca="false">R609 - P609*SQRT($B$7)</f>
        <v>0.046320787220436</v>
      </c>
      <c r="T609" s="36" t="n">
        <f aca="false">($B$3*EXP(-$B$8*$B$7)*_xlfn.NORM.DIST(R609, 0, 1, 1) - $B$4*EXP(-Q609*$B$7)*_xlfn.NORM.DIST(S609, 0, 1, 1)) * $B$2</f>
        <v>17849.0943297853</v>
      </c>
      <c r="U609" s="37" t="n">
        <f aca="false">$B$17*O609+$B$18</f>
        <v>-2222.14903481989</v>
      </c>
      <c r="V609" s="37" t="n">
        <f aca="false">T609-$B$13</f>
        <v>-1739.79427064655</v>
      </c>
      <c r="W609" s="37" t="n">
        <f aca="false">U609-$B$19</f>
        <v>-2222.14903481989</v>
      </c>
      <c r="X609" s="38" t="n">
        <f aca="false">V609+W609</f>
        <v>-3961.94330546644</v>
      </c>
    </row>
    <row r="610" customFormat="false" ht="13.8" hidden="false" customHeight="false" outlineLevel="0" collapsed="false">
      <c r="I610" s="51" t="n">
        <f aca="false" t="array" ref="I610:K610">TRANSPOSE(MMULT($E$20:$G$22, TRANSPOSE(Random!L609:N609)))</f>
        <v>-0.091288019128743</v>
      </c>
      <c r="J610" s="51" t="n">
        <v>1.25448712165507</v>
      </c>
      <c r="K610" s="51" t="n">
        <v>0.190490778260401</v>
      </c>
      <c r="L610" s="19" t="n">
        <f aca="false">E$8 + E$9 * _xlfn.T.INV(_xlfn.NORM.DIST(I610, 0, 1, 1),  E$10)</f>
        <v>-0.000193454384606061</v>
      </c>
      <c r="M610" s="19" t="n">
        <f aca="false">F$8 + F$9 * _xlfn.T.INV(_xlfn.NORM.DIST(J610, 0, 1, 1),  F$10)</f>
        <v>0.0218481500796346</v>
      </c>
      <c r="N610" s="19" t="n">
        <f aca="false">G$8 + G$9 * _xlfn.T.INV(_xlfn.NORM.DIST(K610, 0, 1, 1),  G$10)</f>
        <v>3.75111860046326E-006</v>
      </c>
      <c r="O610" s="52" t="n">
        <f aca="false">$B$3 * (1 + L610)</f>
        <v>4699.99059028341</v>
      </c>
      <c r="P610" s="53" t="n">
        <f aca="false">$B$6+M610</f>
        <v>0.230848150079635</v>
      </c>
      <c r="Q610" s="53" t="n">
        <f aca="false">$B$5+N610</f>
        <v>0.00160375111860046</v>
      </c>
      <c r="R610" s="10" t="n">
        <f aca="false">(LN(O610/$B$4) + ((Q610 - $B$8) + 0.5*P610^2)*$B$7) / (P610 * SQRT($B$7))</f>
        <v>0.0560439685351446</v>
      </c>
      <c r="S610" s="10" t="n">
        <f aca="false">R610 - P610*SQRT($B$7)</f>
        <v>-0.0593801065046726</v>
      </c>
      <c r="T610" s="36" t="n">
        <f aca="false">($B$3*EXP(-$B$8*$B$7)*_xlfn.NORM.DIST(R610, 0, 1, 1) - $B$4*EXP(-Q610*$B$7)*_xlfn.NORM.DIST(S610, 0, 1, 1)) * $B$2</f>
        <v>21634.6594891298</v>
      </c>
      <c r="U610" s="37" t="n">
        <f aca="false">$B$17*O610+$B$18</f>
        <v>47.3652640243527</v>
      </c>
      <c r="V610" s="37" t="n">
        <f aca="false">T610-$B$13</f>
        <v>2045.77088869792</v>
      </c>
      <c r="W610" s="37" t="n">
        <f aca="false">U610-$B$19</f>
        <v>47.3652640243527</v>
      </c>
      <c r="X610" s="38" t="n">
        <f aca="false">V610+W610</f>
        <v>2093.13615272227</v>
      </c>
    </row>
    <row r="611" customFormat="false" ht="13.8" hidden="false" customHeight="false" outlineLevel="0" collapsed="false">
      <c r="I611" s="51" t="n">
        <f aca="false" t="array" ref="I611:K611">TRANSPOSE(MMULT($E$20:$G$22, TRANSPOSE(Random!L610:N610)))</f>
        <v>0.439973767828686</v>
      </c>
      <c r="J611" s="51" t="n">
        <v>-0.148130507091438</v>
      </c>
      <c r="K611" s="51" t="n">
        <v>0.277934806794661</v>
      </c>
      <c r="L611" s="19" t="n">
        <f aca="false">E$8 + E$9 * _xlfn.T.INV(_xlfn.NORM.DIST(I611, 0, 1, 1),  E$10)</f>
        <v>0.00667665450536573</v>
      </c>
      <c r="M611" s="19" t="n">
        <f aca="false">F$8 + F$9 * _xlfn.T.INV(_xlfn.NORM.DIST(J611, 0, 1, 1),  F$10)</f>
        <v>-0.00219200796814995</v>
      </c>
      <c r="N611" s="19" t="n">
        <f aca="false">G$8 + G$9 * _xlfn.T.INV(_xlfn.NORM.DIST(K611, 0, 1, 1),  G$10)</f>
        <v>2.16077086212784E-005</v>
      </c>
      <c r="O611" s="52" t="n">
        <f aca="false">$B$3 * (1 + L611)</f>
        <v>4732.28628516427</v>
      </c>
      <c r="P611" s="53" t="n">
        <f aca="false">$B$6+M611</f>
        <v>0.20680799203185</v>
      </c>
      <c r="Q611" s="53" t="n">
        <f aca="false">$B$5+N611</f>
        <v>0.00162160770862128</v>
      </c>
      <c r="R611" s="10" t="n">
        <f aca="false">(LN(O611/$B$4) + ((Q611 - $B$8) + 0.5*P611^2)*$B$7) / (P611 * SQRT($B$7))</f>
        <v>0.116108273851021</v>
      </c>
      <c r="S611" s="10" t="n">
        <f aca="false">R611 - P611*SQRT($B$7)</f>
        <v>0.0127042778350962</v>
      </c>
      <c r="T611" s="36" t="n">
        <f aca="false">($B$3*EXP(-$B$8*$B$7)*_xlfn.NORM.DIST(R611, 0, 1, 1) - $B$4*EXP(-Q611*$B$7)*_xlfn.NORM.DIST(S611, 0, 1, 1)) * $B$2</f>
        <v>19344.7795033815</v>
      </c>
      <c r="U611" s="37" t="n">
        <f aca="false">$B$17*O611+$B$18</f>
        <v>-1634.70837887831</v>
      </c>
      <c r="V611" s="37" t="n">
        <f aca="false">T611-$B$13</f>
        <v>-244.10909705043</v>
      </c>
      <c r="W611" s="37" t="n">
        <f aca="false">U611-$B$19</f>
        <v>-1634.70837887831</v>
      </c>
      <c r="X611" s="38" t="n">
        <f aca="false">V611+W611</f>
        <v>-1878.81747592874</v>
      </c>
    </row>
    <row r="612" customFormat="false" ht="13.8" hidden="false" customHeight="false" outlineLevel="0" collapsed="false">
      <c r="I612" s="51" t="n">
        <f aca="false" t="array" ref="I612:K612">TRANSPOSE(MMULT($E$20:$G$22, TRANSPOSE(Random!L611:N611)))</f>
        <v>0.453702283606051</v>
      </c>
      <c r="J612" s="51" t="n">
        <v>0.368031440155357</v>
      </c>
      <c r="K612" s="51" t="n">
        <v>0.595750122431679</v>
      </c>
      <c r="L612" s="19" t="n">
        <f aca="false">E$8 + E$9 * _xlfn.T.INV(_xlfn.NORM.DIST(I612, 0, 1, 1),  E$10)</f>
        <v>0.00685960816724066</v>
      </c>
      <c r="M612" s="19" t="n">
        <f aca="false">F$8 + F$9 * _xlfn.T.INV(_xlfn.NORM.DIST(J612, 0, 1, 1),  F$10)</f>
        <v>0.00586053664085618</v>
      </c>
      <c r="N612" s="19" t="n">
        <f aca="false">G$8 + G$9 * _xlfn.T.INV(_xlfn.NORM.DIST(K612, 0, 1, 1),  G$10)</f>
        <v>8.84736616913633E-005</v>
      </c>
      <c r="O612" s="52" t="n">
        <f aca="false">$B$3 * (1 + L612)</f>
        <v>4733.14633203338</v>
      </c>
      <c r="P612" s="53" t="n">
        <f aca="false">$B$6+M612</f>
        <v>0.214860536640856</v>
      </c>
      <c r="Q612" s="53" t="n">
        <f aca="false">$B$5+N612</f>
        <v>0.00168847366169136</v>
      </c>
      <c r="R612" s="10" t="n">
        <f aca="false">(LN(O612/$B$4) + ((Q612 - $B$8) + 0.5*P612^2)*$B$7) / (P612 * SQRT($B$7))</f>
        <v>0.11755474489989</v>
      </c>
      <c r="S612" s="10" t="n">
        <f aca="false">R612 - P612*SQRT($B$7)</f>
        <v>0.0101244765794623</v>
      </c>
      <c r="T612" s="36" t="n">
        <f aca="false">($B$3*EXP(-$B$8*$B$7)*_xlfn.NORM.DIST(R612, 0, 1, 1) - $B$4*EXP(-Q612*$B$7)*_xlfn.NORM.DIST(S612, 0, 1, 1)) * $B$2</f>
        <v>20101.9431540924</v>
      </c>
      <c r="U612" s="37" t="n">
        <f aca="false">$B$17*O612+$B$18</f>
        <v>-1679.50265178445</v>
      </c>
      <c r="V612" s="37" t="n">
        <f aca="false">T612-$B$13</f>
        <v>513.05455366055</v>
      </c>
      <c r="W612" s="37" t="n">
        <f aca="false">U612-$B$19</f>
        <v>-1679.50265178445</v>
      </c>
      <c r="X612" s="38" t="n">
        <f aca="false">V612+W612</f>
        <v>-1166.4480981239</v>
      </c>
    </row>
    <row r="613" customFormat="false" ht="13.8" hidden="false" customHeight="false" outlineLevel="0" collapsed="false">
      <c r="I613" s="51" t="n">
        <f aca="false" t="array" ref="I613:K613">TRANSPOSE(MMULT($E$20:$G$22, TRANSPOSE(Random!L612:N612)))</f>
        <v>0.791548317985576</v>
      </c>
      <c r="J613" s="51" t="n">
        <v>0.334976575548702</v>
      </c>
      <c r="K613" s="51" t="n">
        <v>0.530956986047583</v>
      </c>
      <c r="L613" s="19" t="n">
        <f aca="false">E$8 + E$9 * _xlfn.T.INV(_xlfn.NORM.DIST(I613, 0, 1, 1),  E$10)</f>
        <v>0.011550185179609</v>
      </c>
      <c r="M613" s="19" t="n">
        <f aca="false">F$8 + F$9 * _xlfn.T.INV(_xlfn.NORM.DIST(J613, 0, 1, 1),  F$10)</f>
        <v>0.0053352415156289</v>
      </c>
      <c r="N613" s="19" t="n">
        <f aca="false">G$8 + G$9 * _xlfn.T.INV(_xlfn.NORM.DIST(K613, 0, 1, 1),  G$10)</f>
        <v>7.45062121130359E-005</v>
      </c>
      <c r="O613" s="52" t="n">
        <f aca="false">$B$3 * (1 + L613)</f>
        <v>4755.19626551082</v>
      </c>
      <c r="P613" s="53" t="n">
        <f aca="false">$B$6+M613</f>
        <v>0.214335241515629</v>
      </c>
      <c r="Q613" s="53" t="n">
        <f aca="false">$B$5+N613</f>
        <v>0.00167450621211304</v>
      </c>
      <c r="R613" s="10" t="n">
        <f aca="false">(LN(O613/$B$4) + ((Q613 - $B$8) + 0.5*P613^2)*$B$7) / (P613 * SQRT($B$7))</f>
        <v>0.160916766715575</v>
      </c>
      <c r="S613" s="10" t="n">
        <f aca="false">R613 - P613*SQRT($B$7)</f>
        <v>0.0537491459577603</v>
      </c>
      <c r="T613" s="36" t="n">
        <f aca="false">($B$3*EXP(-$B$8*$B$7)*_xlfn.NORM.DIST(R613, 0, 1, 1) - $B$4*EXP(-Q613*$B$7)*_xlfn.NORM.DIST(S613, 0, 1, 1)) * $B$2</f>
        <v>19977.7660938047</v>
      </c>
      <c r="U613" s="37" t="n">
        <f aca="false">$B$17*O613+$B$18</f>
        <v>-2827.94092094008</v>
      </c>
      <c r="V613" s="37" t="n">
        <f aca="false">T613-$B$13</f>
        <v>388.87749337282</v>
      </c>
      <c r="W613" s="37" t="n">
        <f aca="false">U613-$B$19</f>
        <v>-2827.94092094008</v>
      </c>
      <c r="X613" s="38" t="n">
        <f aca="false">V613+W613</f>
        <v>-2439.06342756726</v>
      </c>
    </row>
    <row r="614" customFormat="false" ht="13.8" hidden="false" customHeight="false" outlineLevel="0" collapsed="false">
      <c r="I614" s="51" t="n">
        <f aca="false" t="array" ref="I614:K614">TRANSPOSE(MMULT($E$20:$G$22, TRANSPOSE(Random!L613:N613)))</f>
        <v>1.13427224936115</v>
      </c>
      <c r="J614" s="51" t="n">
        <v>-0.150249879020156</v>
      </c>
      <c r="K614" s="51" t="n">
        <v>-2.818995636615</v>
      </c>
      <c r="L614" s="19" t="n">
        <f aca="false">E$8 + E$9 * _xlfn.T.INV(_xlfn.NORM.DIST(I614, 0, 1, 1),  E$10)</f>
        <v>0.0168654632572513</v>
      </c>
      <c r="M614" s="19" t="n">
        <f aca="false">F$8 + F$9 * _xlfn.T.INV(_xlfn.NORM.DIST(J614, 0, 1, 1),  F$10)</f>
        <v>-0.00222498861332929</v>
      </c>
      <c r="N614" s="19" t="n">
        <f aca="false">G$8 + G$9 * _xlfn.T.INV(_xlfn.NORM.DIST(K614, 0, 1, 1),  G$10)</f>
        <v>-0.00110792748277195</v>
      </c>
      <c r="O614" s="52" t="n">
        <f aca="false">$B$3 * (1 + L614)</f>
        <v>4780.18285622601</v>
      </c>
      <c r="P614" s="53" t="n">
        <f aca="false">$B$6+M614</f>
        <v>0.206775011386671</v>
      </c>
      <c r="Q614" s="53" t="n">
        <f aca="false">$B$5+N614</f>
        <v>0.000492072517228046</v>
      </c>
      <c r="R614" s="10" t="n">
        <f aca="false">(LN(O614/$B$4) + ((Q614 - $B$8) + 0.5*P614^2)*$B$7) / (P614 * SQRT($B$7))</f>
        <v>0.210782982104187</v>
      </c>
      <c r="S614" s="10" t="n">
        <f aca="false">R614 - P614*SQRT($B$7)</f>
        <v>0.107395476410852</v>
      </c>
      <c r="T614" s="36" t="n">
        <f aca="false">($B$3*EXP(-$B$8*$B$7)*_xlfn.NORM.DIST(R614, 0, 1, 1) - $B$4*EXP(-Q614*$B$7)*_xlfn.NORM.DIST(S614, 0, 1, 1)) * $B$2</f>
        <v>19066.3596752316</v>
      </c>
      <c r="U614" s="37" t="n">
        <f aca="false">$B$17*O614+$B$18</f>
        <v>-4129.33065177113</v>
      </c>
      <c r="V614" s="37" t="n">
        <f aca="false">T614-$B$13</f>
        <v>-522.52892520032</v>
      </c>
      <c r="W614" s="37" t="n">
        <f aca="false">U614-$B$19</f>
        <v>-4129.33065177113</v>
      </c>
      <c r="X614" s="38" t="n">
        <f aca="false">V614+W614</f>
        <v>-4651.85957697145</v>
      </c>
    </row>
    <row r="615" customFormat="false" ht="13.8" hidden="false" customHeight="false" outlineLevel="0" collapsed="false">
      <c r="I615" s="51" t="n">
        <f aca="false" t="array" ref="I615:K615">TRANSPOSE(MMULT($E$20:$G$22, TRANSPOSE(Random!L614:N614)))</f>
        <v>-1.02314202483907</v>
      </c>
      <c r="J615" s="51" t="n">
        <v>0.443362450311038</v>
      </c>
      <c r="K615" s="51" t="n">
        <v>-1.21800290325998</v>
      </c>
      <c r="L615" s="19" t="n">
        <f aca="false">E$8 + E$9 * _xlfn.T.INV(_xlfn.NORM.DIST(I615, 0, 1, 1),  E$10)</f>
        <v>-0.013112567198767</v>
      </c>
      <c r="M615" s="19" t="n">
        <f aca="false">F$8 + F$9 * _xlfn.T.INV(_xlfn.NORM.DIST(J615, 0, 1, 1),  F$10)</f>
        <v>0.00706796632754669</v>
      </c>
      <c r="N615" s="19" t="n">
        <f aca="false">G$8 + G$9 * _xlfn.T.INV(_xlfn.NORM.DIST(K615, 0, 1, 1),  G$10)</f>
        <v>-0.000308094054872918</v>
      </c>
      <c r="O615" s="52" t="n">
        <f aca="false">$B$3 * (1 + L615)</f>
        <v>4639.25913285532</v>
      </c>
      <c r="P615" s="53" t="n">
        <f aca="false">$B$6+M615</f>
        <v>0.216067966327547</v>
      </c>
      <c r="Q615" s="53" t="n">
        <f aca="false">$B$5+N615</f>
        <v>0.00129190594512708</v>
      </c>
      <c r="R615" s="10" t="n">
        <f aca="false">(LN(O615/$B$4) + ((Q615 - $B$8) + 0.5*P615^2)*$B$7) / (P615 * SQRT($B$7))</f>
        <v>-0.0688732233720603</v>
      </c>
      <c r="S615" s="10" t="n">
        <f aca="false">R615 - P615*SQRT($B$7)</f>
        <v>-0.176907206535834</v>
      </c>
      <c r="T615" s="36" t="n">
        <f aca="false">($B$3*EXP(-$B$8*$B$7)*_xlfn.NORM.DIST(R615, 0, 1, 1) - $B$4*EXP(-Q615*$B$7)*_xlfn.NORM.DIST(S615, 0, 1, 1)) * $B$2</f>
        <v>20082.960304591</v>
      </c>
      <c r="U615" s="37" t="n">
        <f aca="false">$B$17*O615+$B$18</f>
        <v>3210.47366629538</v>
      </c>
      <c r="V615" s="37" t="n">
        <f aca="false">T615-$B$13</f>
        <v>494.07170415916</v>
      </c>
      <c r="W615" s="37" t="n">
        <f aca="false">U615-$B$19</f>
        <v>3210.47366629538</v>
      </c>
      <c r="X615" s="38" t="n">
        <f aca="false">V615+W615</f>
        <v>3704.54537045454</v>
      </c>
    </row>
    <row r="616" customFormat="false" ht="13.8" hidden="false" customHeight="false" outlineLevel="0" collapsed="false">
      <c r="I616" s="51" t="n">
        <f aca="false" t="array" ref="I616:K616">TRANSPOSE(MMULT($E$20:$G$22, TRANSPOSE(Random!L615:N615)))</f>
        <v>-1.06138951619244</v>
      </c>
      <c r="J616" s="51" t="n">
        <v>0.693665223396388</v>
      </c>
      <c r="K616" s="51" t="n">
        <v>-0.207203394284949</v>
      </c>
      <c r="L616" s="19" t="n">
        <f aca="false">E$8 + E$9 * _xlfn.T.INV(_xlfn.NORM.DIST(I616, 0, 1, 1),  E$10)</f>
        <v>-0.0137235950402646</v>
      </c>
      <c r="M616" s="19" t="n">
        <f aca="false">F$8 + F$9 * _xlfn.T.INV(_xlfn.NORM.DIST(J616, 0, 1, 1),  F$10)</f>
        <v>0.0112178765896911</v>
      </c>
      <c r="N616" s="19" t="n">
        <f aca="false">G$8 + G$9 * _xlfn.T.INV(_xlfn.NORM.DIST(K616, 0, 1, 1),  G$10)</f>
        <v>-7.67526828538727E-005</v>
      </c>
      <c r="O616" s="52" t="n">
        <f aca="false">$B$3 * (1 + L616)</f>
        <v>4636.38675207522</v>
      </c>
      <c r="P616" s="53" t="n">
        <f aca="false">$B$6+M616</f>
        <v>0.220217876589691</v>
      </c>
      <c r="Q616" s="53" t="n">
        <f aca="false">$B$5+N616</f>
        <v>0.00152324731714613</v>
      </c>
      <c r="R616" s="10" t="n">
        <f aca="false">(LN(O616/$B$4) + ((Q616 - $B$8) + 0.5*P616^2)*$B$7) / (P616 * SQRT($B$7))</f>
        <v>-0.0706194541119746</v>
      </c>
      <c r="S616" s="10" t="n">
        <f aca="false">R616 - P616*SQRT($B$7)</f>
        <v>-0.18072839240682</v>
      </c>
      <c r="T616" s="36" t="n">
        <f aca="false">($B$3*EXP(-$B$8*$B$7)*_xlfn.NORM.DIST(R616, 0, 1, 1) - $B$4*EXP(-Q616*$B$7)*_xlfn.NORM.DIST(S616, 0, 1, 1)) * $B$2</f>
        <v>20473.2230528305</v>
      </c>
      <c r="U616" s="37" t="n">
        <f aca="false">$B$17*O616+$B$18</f>
        <v>3360.07738345955</v>
      </c>
      <c r="V616" s="37" t="n">
        <f aca="false">T616-$B$13</f>
        <v>884.334452398638</v>
      </c>
      <c r="W616" s="37" t="n">
        <f aca="false">U616-$B$19</f>
        <v>3360.07738345955</v>
      </c>
      <c r="X616" s="38" t="n">
        <f aca="false">V616+W616</f>
        <v>4244.41183585818</v>
      </c>
    </row>
    <row r="617" customFormat="false" ht="13.8" hidden="false" customHeight="false" outlineLevel="0" collapsed="false">
      <c r="I617" s="51" t="n">
        <f aca="false" t="array" ref="I617:K617">TRANSPOSE(MMULT($E$20:$G$22, TRANSPOSE(Random!L616:N616)))</f>
        <v>0.92391878163244</v>
      </c>
      <c r="J617" s="51" t="n">
        <v>-1.39225049801335</v>
      </c>
      <c r="K617" s="51" t="n">
        <v>0.114151705936315</v>
      </c>
      <c r="L617" s="19" t="n">
        <f aca="false">E$8 + E$9 * _xlfn.T.INV(_xlfn.NORM.DIST(I617, 0, 1, 1),  E$10)</f>
        <v>0.013520109760286</v>
      </c>
      <c r="M617" s="19" t="n">
        <f aca="false">F$8 + F$9 * _xlfn.T.INV(_xlfn.NORM.DIST(J617, 0, 1, 1),  F$10)</f>
        <v>-0.0246849440736115</v>
      </c>
      <c r="N617" s="19" t="n">
        <f aca="false">G$8 + G$9 * _xlfn.T.INV(_xlfn.NORM.DIST(K617, 0, 1, 1),  G$10)</f>
        <v>-1.17353635437257E-005</v>
      </c>
      <c r="O617" s="52" t="n">
        <f aca="false">$B$3 * (1 + L617)</f>
        <v>4764.45668397213</v>
      </c>
      <c r="P617" s="53" t="n">
        <f aca="false">$B$6+M617</f>
        <v>0.184315055926389</v>
      </c>
      <c r="Q617" s="53" t="n">
        <f aca="false">$B$5+N617</f>
        <v>0.00158826463645627</v>
      </c>
      <c r="R617" s="10" t="n">
        <f aca="false">(LN(O617/$B$4) + ((Q617 - $B$8) + 0.5*P617^2)*$B$7) / (P617 * SQRT($B$7))</f>
        <v>0.191770549163308</v>
      </c>
      <c r="S617" s="10" t="n">
        <f aca="false">R617 - P617*SQRT($B$7)</f>
        <v>0.0996130212001141</v>
      </c>
      <c r="T617" s="36" t="n">
        <f aca="false">($B$3*EXP(-$B$8*$B$7)*_xlfn.NORM.DIST(R617, 0, 1, 1) - $B$4*EXP(-Q617*$B$7)*_xlfn.NORM.DIST(S617, 0, 1, 1)) * $B$2</f>
        <v>17093.9879830324</v>
      </c>
      <c r="U617" s="37" t="n">
        <f aca="false">$B$17*O617+$B$18</f>
        <v>-3310.25616058632</v>
      </c>
      <c r="V617" s="37" t="n">
        <f aca="false">T617-$B$13</f>
        <v>-2494.90061739948</v>
      </c>
      <c r="W617" s="37" t="n">
        <f aca="false">U617-$B$19</f>
        <v>-3310.25616058632</v>
      </c>
      <c r="X617" s="38" t="n">
        <f aca="false">V617+W617</f>
        <v>-5805.15677798579</v>
      </c>
    </row>
    <row r="618" customFormat="false" ht="13.8" hidden="false" customHeight="false" outlineLevel="0" collapsed="false">
      <c r="I618" s="51" t="n">
        <f aca="false" t="array" ref="I618:K618">TRANSPOSE(MMULT($E$20:$G$22, TRANSPOSE(Random!L617:N617)))</f>
        <v>0.93004762229149</v>
      </c>
      <c r="J618" s="51" t="n">
        <v>0.222730488017956</v>
      </c>
      <c r="K618" s="51" t="n">
        <v>-0.247646867780389</v>
      </c>
      <c r="L618" s="19" t="n">
        <f aca="false">E$8 + E$9 * _xlfn.T.INV(_xlfn.NORM.DIST(I618, 0, 1, 1),  E$10)</f>
        <v>0.0136136093320003</v>
      </c>
      <c r="M618" s="19" t="n">
        <f aca="false">F$8 + F$9 * _xlfn.T.INV(_xlfn.NORM.DIST(J618, 0, 1, 1),  F$10)</f>
        <v>0.00356793106922839</v>
      </c>
      <c r="N618" s="19" t="n">
        <f aca="false">G$8 + G$9 * _xlfn.T.INV(_xlfn.NORM.DIST(K618, 0, 1, 1),  G$10)</f>
        <v>-8.50052485406988E-005</v>
      </c>
      <c r="O618" s="52" t="n">
        <f aca="false">$B$3 * (1 + L618)</f>
        <v>4764.8962161088</v>
      </c>
      <c r="P618" s="53" t="n">
        <f aca="false">$B$6+M618</f>
        <v>0.212567931069228</v>
      </c>
      <c r="Q618" s="53" t="n">
        <f aca="false">$B$5+N618</f>
        <v>0.0015149947514593</v>
      </c>
      <c r="R618" s="10" t="n">
        <f aca="false">(LN(O618/$B$4) + ((Q618 - $B$8) + 0.5*P618^2)*$B$7) / (P618 * SQRT($B$7))</f>
        <v>0.180165144568844</v>
      </c>
      <c r="S618" s="10" t="n">
        <f aca="false">R618 - P618*SQRT($B$7)</f>
        <v>0.0738811790342301</v>
      </c>
      <c r="T618" s="36" t="n">
        <f aca="false">($B$3*EXP(-$B$8*$B$7)*_xlfn.NORM.DIST(R618, 0, 1, 1) - $B$4*EXP(-Q618*$B$7)*_xlfn.NORM.DIST(S618, 0, 1, 1)) * $B$2</f>
        <v>19757.7669356711</v>
      </c>
      <c r="U618" s="37" t="n">
        <f aca="false">$B$17*O618+$B$18</f>
        <v>-3333.14854376722</v>
      </c>
      <c r="V618" s="37" t="n">
        <f aca="false">T618-$B$13</f>
        <v>168.878335239242</v>
      </c>
      <c r="W618" s="37" t="n">
        <f aca="false">U618-$B$19</f>
        <v>-3333.14854376722</v>
      </c>
      <c r="X618" s="38" t="n">
        <f aca="false">V618+W618</f>
        <v>-3164.27020852798</v>
      </c>
    </row>
    <row r="619" customFormat="false" ht="13.8" hidden="false" customHeight="false" outlineLevel="0" collapsed="false">
      <c r="I619" s="51" t="n">
        <f aca="false" t="array" ref="I619:K619">TRANSPOSE(MMULT($E$20:$G$22, TRANSPOSE(Random!L618:N618)))</f>
        <v>-0.11804367746031</v>
      </c>
      <c r="J619" s="51" t="n">
        <v>0.186615898195701</v>
      </c>
      <c r="K619" s="51" t="n">
        <v>-0.510191951302996</v>
      </c>
      <c r="L619" s="19" t="n">
        <f aca="false">E$8 + E$9 * _xlfn.T.INV(_xlfn.NORM.DIST(I619, 0, 1, 1),  E$10)</f>
        <v>-0.000536366287628896</v>
      </c>
      <c r="M619" s="19" t="n">
        <f aca="false">F$8 + F$9 * _xlfn.T.INV(_xlfn.NORM.DIST(J619, 0, 1, 1),  F$10)</f>
        <v>0.00300362937541608</v>
      </c>
      <c r="N619" s="19" t="n">
        <f aca="false">G$8 + G$9 * _xlfn.T.INV(_xlfn.NORM.DIST(K619, 0, 1, 1),  G$10)</f>
        <v>-0.000139672774223078</v>
      </c>
      <c r="O619" s="52" t="n">
        <f aca="false">$B$3 * (1 + L619)</f>
        <v>4698.37859571849</v>
      </c>
      <c r="P619" s="53" t="n">
        <f aca="false">$B$6+M619</f>
        <v>0.212003629375416</v>
      </c>
      <c r="Q619" s="53" t="n">
        <f aca="false">$B$5+N619</f>
        <v>0.00146032722577692</v>
      </c>
      <c r="R619" s="10" t="n">
        <f aca="false">(LN(O619/$B$4) + ((Q619 - $B$8) + 0.5*P619^2)*$B$7) / (P619 * SQRT($B$7))</f>
        <v>0.0476101658860638</v>
      </c>
      <c r="S619" s="10" t="n">
        <f aca="false">R619 - P619*SQRT($B$7)</f>
        <v>-0.0583916488016443</v>
      </c>
      <c r="T619" s="36" t="n">
        <f aca="false">($B$3*EXP(-$B$8*$B$7)*_xlfn.NORM.DIST(R619, 0, 1, 1) - $B$4*EXP(-Q619*$B$7)*_xlfn.NORM.DIST(S619, 0, 1, 1)) * $B$2</f>
        <v>19862.03358504</v>
      </c>
      <c r="U619" s="37" t="n">
        <f aca="false">$B$17*O619+$B$18</f>
        <v>131.323623804405</v>
      </c>
      <c r="V619" s="37" t="n">
        <f aca="false">T619-$B$13</f>
        <v>273.144984608098</v>
      </c>
      <c r="W619" s="37" t="n">
        <f aca="false">U619-$B$19</f>
        <v>131.323623804405</v>
      </c>
      <c r="X619" s="38" t="n">
        <f aca="false">V619+W619</f>
        <v>404.468608412502</v>
      </c>
    </row>
    <row r="620" customFormat="false" ht="13.8" hidden="false" customHeight="false" outlineLevel="0" collapsed="false">
      <c r="I620" s="51" t="n">
        <f aca="false" t="array" ref="I620:K620">TRANSPOSE(MMULT($E$20:$G$22, TRANSPOSE(Random!L619:N619)))</f>
        <v>-1.25613001877973</v>
      </c>
      <c r="J620" s="51" t="n">
        <v>2.25766502103043</v>
      </c>
      <c r="K620" s="51" t="n">
        <v>-0.558806405800627</v>
      </c>
      <c r="L620" s="19" t="n">
        <f aca="false">E$8 + E$9 * _xlfn.T.INV(_xlfn.NORM.DIST(I620, 0, 1, 1),  E$10)</f>
        <v>-0.0170029869163256</v>
      </c>
      <c r="M620" s="19" t="n">
        <f aca="false">F$8 + F$9 * _xlfn.T.INV(_xlfn.NORM.DIST(J620, 0, 1, 1),  F$10)</f>
        <v>0.0516809658500612</v>
      </c>
      <c r="N620" s="19" t="n">
        <f aca="false">G$8 + G$9 * _xlfn.T.INV(_xlfn.NORM.DIST(K620, 0, 1, 1),  G$10)</f>
        <v>-0.000150084057431941</v>
      </c>
      <c r="O620" s="52" t="n">
        <f aca="false">$B$3 * (1 + L620)</f>
        <v>4620.97065880505</v>
      </c>
      <c r="P620" s="53" t="n">
        <f aca="false">$B$6+M620</f>
        <v>0.260680965850061</v>
      </c>
      <c r="Q620" s="53" t="n">
        <f aca="false">$B$5+N620</f>
        <v>0.00144991594256806</v>
      </c>
      <c r="R620" s="10" t="n">
        <f aca="false">(LN(O620/$B$4) + ((Q620 - $B$8) + 0.5*P620^2)*$B$7) / (P620 * SQRT($B$7))</f>
        <v>-0.0666899299922802</v>
      </c>
      <c r="S620" s="10" t="n">
        <f aca="false">R620 - P620*SQRT($B$7)</f>
        <v>-0.197030412917311</v>
      </c>
      <c r="T620" s="36" t="n">
        <f aca="false">($B$3*EXP(-$B$8*$B$7)*_xlfn.NORM.DIST(R620, 0, 1, 1) - $B$4*EXP(-Q620*$B$7)*_xlfn.NORM.DIST(S620, 0, 1, 1)) * $B$2</f>
        <v>24208.0254151539</v>
      </c>
      <c r="U620" s="37" t="n">
        <f aca="false">$B$17*O620+$B$18</f>
        <v>4163.00186803698</v>
      </c>
      <c r="V620" s="37" t="n">
        <f aca="false">T620-$B$13</f>
        <v>4619.13681472204</v>
      </c>
      <c r="W620" s="37" t="n">
        <f aca="false">U620-$B$19</f>
        <v>4163.00186803698</v>
      </c>
      <c r="X620" s="38" t="n">
        <f aca="false">V620+W620</f>
        <v>8782.13868275902</v>
      </c>
    </row>
    <row r="621" customFormat="false" ht="13.8" hidden="false" customHeight="false" outlineLevel="0" collapsed="false">
      <c r="I621" s="51" t="n">
        <f aca="false" t="array" ref="I621:K621">TRANSPOSE(MMULT($E$20:$G$22, TRANSPOSE(Random!L620:N620)))</f>
        <v>-1.32635662312264</v>
      </c>
      <c r="J621" s="51" t="n">
        <v>0.814974529912982</v>
      </c>
      <c r="K621" s="51" t="n">
        <v>-0.721161221416666</v>
      </c>
      <c r="L621" s="19" t="n">
        <f aca="false">E$8 + E$9 * _xlfn.T.INV(_xlfn.NORM.DIST(I621, 0, 1, 1),  E$10)</f>
        <v>-0.0182641467602096</v>
      </c>
      <c r="M621" s="19" t="n">
        <f aca="false">F$8 + F$9 * _xlfn.T.INV(_xlfn.NORM.DIST(J621, 0, 1, 1),  F$10)</f>
        <v>0.0133313383831876</v>
      </c>
      <c r="N621" s="19" t="n">
        <f aca="false">G$8 + G$9 * _xlfn.T.INV(_xlfn.NORM.DIST(K621, 0, 1, 1),  G$10)</f>
        <v>-0.00018576872618526</v>
      </c>
      <c r="O621" s="52" t="n">
        <f aca="false">$B$3 * (1 + L621)</f>
        <v>4615.04207249493</v>
      </c>
      <c r="P621" s="53" t="n">
        <f aca="false">$B$6+M621</f>
        <v>0.222331338383188</v>
      </c>
      <c r="Q621" s="53" t="n">
        <f aca="false">$B$5+N621</f>
        <v>0.00141423127381474</v>
      </c>
      <c r="R621" s="10" t="n">
        <f aca="false">(LN(O621/$B$4) + ((Q621 - $B$8) + 0.5*P621^2)*$B$7) / (P621 * SQRT($B$7))</f>
        <v>-0.110650478995499</v>
      </c>
      <c r="S621" s="10" t="n">
        <f aca="false">R621 - P621*SQRT($B$7)</f>
        <v>-0.221816148187093</v>
      </c>
      <c r="T621" s="36" t="n">
        <f aca="false">($B$3*EXP(-$B$8*$B$7)*_xlfn.NORM.DIST(R621, 0, 1, 1) - $B$4*EXP(-Q621*$B$7)*_xlfn.NORM.DIST(S621, 0, 1, 1)) * $B$2</f>
        <v>20542.5141853078</v>
      </c>
      <c r="U621" s="37" t="n">
        <f aca="false">$B$17*O621+$B$18</f>
        <v>4471.78354338731</v>
      </c>
      <c r="V621" s="37" t="n">
        <f aca="false">T621-$B$13</f>
        <v>953.625584875932</v>
      </c>
      <c r="W621" s="37" t="n">
        <f aca="false">U621-$B$19</f>
        <v>4471.78354338731</v>
      </c>
      <c r="X621" s="38" t="n">
        <f aca="false">V621+W621</f>
        <v>5425.40912826324</v>
      </c>
    </row>
    <row r="622" customFormat="false" ht="13.8" hidden="false" customHeight="false" outlineLevel="0" collapsed="false">
      <c r="I622" s="51" t="n">
        <f aca="false" t="array" ref="I622:K622">TRANSPOSE(MMULT($E$20:$G$22, TRANSPOSE(Random!L621:N621)))</f>
        <v>-2.22397572388595</v>
      </c>
      <c r="J622" s="51" t="n">
        <v>1.12135073621095</v>
      </c>
      <c r="K622" s="51" t="n">
        <v>1.36173174141873</v>
      </c>
      <c r="L622" s="19" t="n">
        <f aca="false">E$8 + E$9 * _xlfn.T.INV(_xlfn.NORM.DIST(I622, 0, 1, 1),  E$10)</f>
        <v>-0.0404455004477901</v>
      </c>
      <c r="M622" s="19" t="n">
        <f aca="false">F$8 + F$9 * _xlfn.T.INV(_xlfn.NORM.DIST(J622, 0, 1, 1),  F$10)</f>
        <v>0.0190960103591352</v>
      </c>
      <c r="N622" s="19" t="n">
        <f aca="false">G$8 + G$9 * _xlfn.T.INV(_xlfn.NORM.DIST(K622, 0, 1, 1),  G$10)</f>
        <v>0.000279230503170424</v>
      </c>
      <c r="O622" s="52" t="n">
        <f aca="false">$B$3 * (1 + L622)</f>
        <v>4510.76974694498</v>
      </c>
      <c r="P622" s="53" t="n">
        <f aca="false">$B$6+M622</f>
        <v>0.228096010359135</v>
      </c>
      <c r="Q622" s="53" t="n">
        <f aca="false">$B$5+N622</f>
        <v>0.00187923050317042</v>
      </c>
      <c r="R622" s="10" t="n">
        <f aca="false">(LN(O622/$B$4) + ((Q622 - $B$8) + 0.5*P622^2)*$B$7) / (P622 * SQRT($B$7))</f>
        <v>-0.304370810993833</v>
      </c>
      <c r="S622" s="10" t="n">
        <f aca="false">R622 - P622*SQRT($B$7)</f>
        <v>-0.418418816173401</v>
      </c>
      <c r="T622" s="36" t="n">
        <f aca="false">($B$3*EXP(-$B$8*$B$7)*_xlfn.NORM.DIST(R622, 0, 1, 1) - $B$4*EXP(-Q622*$B$7)*_xlfn.NORM.DIST(S622, 0, 1, 1)) * $B$2</f>
        <v>20037.970431469</v>
      </c>
      <c r="U622" s="37" t="n">
        <f aca="false">$B$17*O622+$B$18</f>
        <v>9902.65385408106</v>
      </c>
      <c r="V622" s="37" t="n">
        <f aca="false">T622-$B$13</f>
        <v>449.081831037118</v>
      </c>
      <c r="W622" s="37" t="n">
        <f aca="false">U622-$B$19</f>
        <v>9902.65385408106</v>
      </c>
      <c r="X622" s="38" t="n">
        <f aca="false">V622+W622</f>
        <v>10351.7356851182</v>
      </c>
    </row>
    <row r="623" customFormat="false" ht="13.8" hidden="false" customHeight="false" outlineLevel="0" collapsed="false">
      <c r="I623" s="51" t="n">
        <f aca="false" t="array" ref="I623:K623">TRANSPOSE(MMULT($E$20:$G$22, TRANSPOSE(Random!L622:N622)))</f>
        <v>0.985377086429042</v>
      </c>
      <c r="J623" s="51" t="n">
        <v>-0.773648203973638</v>
      </c>
      <c r="K623" s="51" t="n">
        <v>-0.420493875206391</v>
      </c>
      <c r="L623" s="19" t="n">
        <f aca="false">E$8 + E$9 * _xlfn.T.INV(_xlfn.NORM.DIST(I623, 0, 1, 1),  E$10)</f>
        <v>0.0144677553589447</v>
      </c>
      <c r="M623" s="19" t="n">
        <f aca="false">F$8 + F$9 * _xlfn.T.INV(_xlfn.NORM.DIST(J623, 0, 1, 1),  F$10)</f>
        <v>-0.0123903595174666</v>
      </c>
      <c r="N623" s="19" t="n">
        <f aca="false">G$8 + G$9 * _xlfn.T.INV(_xlfn.NORM.DIST(K623, 0, 1, 1),  G$10)</f>
        <v>-0.00012073299182716</v>
      </c>
      <c r="O623" s="52" t="n">
        <f aca="false">$B$3 * (1 + L623)</f>
        <v>4768.91147116686</v>
      </c>
      <c r="P623" s="53" t="n">
        <f aca="false">$B$6+M623</f>
        <v>0.196609640482533</v>
      </c>
      <c r="Q623" s="53" t="n">
        <f aca="false">$B$5+N623</f>
        <v>0.00147926700817284</v>
      </c>
      <c r="R623" s="10" t="n">
        <f aca="false">(LN(O623/$B$4) + ((Q623 - $B$8) + 0.5*P623^2)*$B$7) / (P623 * SQRT($B$7))</f>
        <v>0.19496329425818</v>
      </c>
      <c r="S623" s="10" t="n">
        <f aca="false">R623 - P623*SQRT($B$7)</f>
        <v>0.0966584740169132</v>
      </c>
      <c r="T623" s="36" t="n">
        <f aca="false">($B$3*EXP(-$B$8*$B$7)*_xlfn.NORM.DIST(R623, 0, 1, 1) - $B$4*EXP(-Q623*$B$7)*_xlfn.NORM.DIST(S623, 0, 1, 1)) * $B$2</f>
        <v>18226.1948598629</v>
      </c>
      <c r="U623" s="37" t="n">
        <f aca="false">$B$17*O623+$B$18</f>
        <v>-3542.27718235549</v>
      </c>
      <c r="V623" s="37" t="n">
        <f aca="false">T623-$B$13</f>
        <v>-1362.69374056901</v>
      </c>
      <c r="W623" s="37" t="n">
        <f aca="false">U623-$B$19</f>
        <v>-3542.27718235549</v>
      </c>
      <c r="X623" s="38" t="n">
        <f aca="false">V623+W623</f>
        <v>-4904.97092292451</v>
      </c>
    </row>
    <row r="624" customFormat="false" ht="13.8" hidden="false" customHeight="false" outlineLevel="0" collapsed="false">
      <c r="I624" s="51" t="n">
        <f aca="false" t="array" ref="I624:K624">TRANSPOSE(MMULT($E$20:$G$22, TRANSPOSE(Random!L623:N623)))</f>
        <v>0.123155993791136</v>
      </c>
      <c r="J624" s="51" t="n">
        <v>-0.665299676649578</v>
      </c>
      <c r="K624" s="51" t="n">
        <v>1.08125642890605</v>
      </c>
      <c r="L624" s="19" t="n">
        <f aca="false">E$8 + E$9 * _xlfn.T.INV(_xlfn.NORM.DIST(I624, 0, 1, 1),  E$10)</f>
        <v>0.00255100698232421</v>
      </c>
      <c r="M624" s="19" t="n">
        <f aca="false">F$8 + F$9 * _xlfn.T.INV(_xlfn.NORM.DIST(J624, 0, 1, 1),  F$10)</f>
        <v>-0.0105225811226097</v>
      </c>
      <c r="N624" s="19" t="n">
        <f aca="false">G$8 + G$9 * _xlfn.T.INV(_xlfn.NORM.DIST(K624, 0, 1, 1),  G$10)</f>
        <v>0.000202311525222034</v>
      </c>
      <c r="O624" s="52" t="n">
        <f aca="false">$B$3 * (1 + L624)</f>
        <v>4712.89202872321</v>
      </c>
      <c r="P624" s="53" t="n">
        <f aca="false">$B$6+M624</f>
        <v>0.19847741887739</v>
      </c>
      <c r="Q624" s="53" t="n">
        <f aca="false">$B$5+N624</f>
        <v>0.00180231152522203</v>
      </c>
      <c r="R624" s="10" t="n">
        <f aca="false">(LN(O624/$B$4) + ((Q624 - $B$8) + 0.5*P624^2)*$B$7) / (P624 * SQRT($B$7))</f>
        <v>0.0758020467668763</v>
      </c>
      <c r="S624" s="10" t="n">
        <f aca="false">R624 - P624*SQRT($B$7)</f>
        <v>-0.0234366626718188</v>
      </c>
      <c r="T624" s="36" t="n">
        <f aca="false">($B$3*EXP(-$B$8*$B$7)*_xlfn.NORM.DIST(R624, 0, 1, 1) - $B$4*EXP(-Q624*$B$7)*_xlfn.NORM.DIST(S624, 0, 1, 1)) * $B$2</f>
        <v>18608.7671434899</v>
      </c>
      <c r="U624" s="37" t="n">
        <f aca="false">$B$17*O624+$B$18</f>
        <v>-624.587131958251</v>
      </c>
      <c r="V624" s="37" t="n">
        <f aca="false">T624-$B$13</f>
        <v>-980.121456942015</v>
      </c>
      <c r="W624" s="37" t="n">
        <f aca="false">U624-$B$19</f>
        <v>-624.587131958251</v>
      </c>
      <c r="X624" s="38" t="n">
        <f aca="false">V624+W624</f>
        <v>-1604.70858890027</v>
      </c>
    </row>
    <row r="625" customFormat="false" ht="13.8" hidden="false" customHeight="false" outlineLevel="0" collapsed="false">
      <c r="I625" s="51" t="n">
        <f aca="false" t="array" ref="I625:K625">TRANSPOSE(MMULT($E$20:$G$22, TRANSPOSE(Random!L624:N624)))</f>
        <v>-1.02838993751231</v>
      </c>
      <c r="J625" s="51" t="n">
        <v>0.900083427274135</v>
      </c>
      <c r="K625" s="51" t="n">
        <v>-1.66736378094232</v>
      </c>
      <c r="L625" s="19" t="n">
        <f aca="false">E$8 + E$9 * _xlfn.T.INV(_xlfn.NORM.DIST(I625, 0, 1, 1),  E$10)</f>
        <v>-0.0131958256624582</v>
      </c>
      <c r="M625" s="19" t="n">
        <f aca="false">F$8 + F$9 * _xlfn.T.INV(_xlfn.NORM.DIST(J625, 0, 1, 1),  F$10)</f>
        <v>0.0148651748308591</v>
      </c>
      <c r="N625" s="19" t="n">
        <f aca="false">G$8 + G$9 * _xlfn.T.INV(_xlfn.NORM.DIST(K625, 0, 1, 1),  G$10)</f>
        <v>-0.000447221912943441</v>
      </c>
      <c r="O625" s="52" t="n">
        <f aca="false">$B$3 * (1 + L625)</f>
        <v>4638.86774314335</v>
      </c>
      <c r="P625" s="53" t="n">
        <f aca="false">$B$6+M625</f>
        <v>0.223865174830859</v>
      </c>
      <c r="Q625" s="53" t="n">
        <f aca="false">$B$5+N625</f>
        <v>0.00115277808705656</v>
      </c>
      <c r="R625" s="10" t="n">
        <f aca="false">(LN(O625/$B$4) + ((Q625 - $B$8) + 0.5*P625^2)*$B$7) / (P625 * SQRT($B$7))</f>
        <v>-0.0637081455915307</v>
      </c>
      <c r="S625" s="10" t="n">
        <f aca="false">R625 - P625*SQRT($B$7)</f>
        <v>-0.17564073300696</v>
      </c>
      <c r="T625" s="36" t="n">
        <f aca="false">($B$3*EXP(-$B$8*$B$7)*_xlfn.NORM.DIST(R625, 0, 1, 1) - $B$4*EXP(-Q625*$B$7)*_xlfn.NORM.DIST(S625, 0, 1, 1)) * $B$2</f>
        <v>20808.5800843089</v>
      </c>
      <c r="U625" s="37" t="n">
        <f aca="false">$B$17*O625+$B$18</f>
        <v>3230.85862227879</v>
      </c>
      <c r="V625" s="37" t="n">
        <f aca="false">T625-$B$13</f>
        <v>1219.69148387698</v>
      </c>
      <c r="W625" s="37" t="n">
        <f aca="false">U625-$B$19</f>
        <v>3230.85862227879</v>
      </c>
      <c r="X625" s="38" t="n">
        <f aca="false">V625+W625</f>
        <v>4450.55010615576</v>
      </c>
    </row>
    <row r="626" customFormat="false" ht="13.8" hidden="false" customHeight="false" outlineLevel="0" collapsed="false">
      <c r="I626" s="51" t="n">
        <f aca="false" t="array" ref="I626:K626">TRANSPOSE(MMULT($E$20:$G$22, TRANSPOSE(Random!L625:N625)))</f>
        <v>-1.58866528096871</v>
      </c>
      <c r="J626" s="51" t="n">
        <v>1.19640528275983</v>
      </c>
      <c r="K626" s="51" t="n">
        <v>-1.903780461863</v>
      </c>
      <c r="L626" s="19" t="n">
        <f aca="false">E$8 + E$9 * _xlfn.T.INV(_xlfn.NORM.DIST(I626, 0, 1, 1),  E$10)</f>
        <v>-0.0234328304166309</v>
      </c>
      <c r="M626" s="19" t="n">
        <f aca="false">F$8 + F$9 * _xlfn.T.INV(_xlfn.NORM.DIST(J626, 0, 1, 1),  F$10)</f>
        <v>0.0206259066839362</v>
      </c>
      <c r="N626" s="19" t="n">
        <f aca="false">G$8 + G$9 * _xlfn.T.INV(_xlfn.NORM.DIST(K626, 0, 1, 1),  G$10)</f>
        <v>-0.000537789043608305</v>
      </c>
      <c r="O626" s="52" t="n">
        <f aca="false">$B$3 * (1 + L626)</f>
        <v>4590.74460749446</v>
      </c>
      <c r="P626" s="53" t="n">
        <f aca="false">$B$6+M626</f>
        <v>0.229625906683936</v>
      </c>
      <c r="Q626" s="53" t="n">
        <f aca="false">$B$5+N626</f>
        <v>0.0010622109563917</v>
      </c>
      <c r="R626" s="10" t="n">
        <f aca="false">(LN(O626/$B$4) + ((Q626 - $B$8) + 0.5*P626^2)*$B$7) / (P626 * SQRT($B$7))</f>
        <v>-0.150289532726621</v>
      </c>
      <c r="S626" s="10" t="n">
        <f aca="false">R626 - P626*SQRT($B$7)</f>
        <v>-0.26510248606859</v>
      </c>
      <c r="T626" s="36" t="n">
        <f aca="false">($B$3*EXP(-$B$8*$B$7)*_xlfn.NORM.DIST(R626, 0, 1, 1) - $B$4*EXP(-Q626*$B$7)*_xlfn.NORM.DIST(S626, 0, 1, 1)) * $B$2</f>
        <v>21036.3707360978</v>
      </c>
      <c r="U626" s="37" t="n">
        <f aca="false">$B$17*O626+$B$18</f>
        <v>5737.28117758912</v>
      </c>
      <c r="V626" s="37" t="n">
        <f aca="false">T626-$B$13</f>
        <v>1447.48213566586</v>
      </c>
      <c r="W626" s="37" t="n">
        <f aca="false">U626-$B$19</f>
        <v>5737.28117758912</v>
      </c>
      <c r="X626" s="38" t="n">
        <f aca="false">V626+W626</f>
        <v>7184.76331325497</v>
      </c>
    </row>
    <row r="627" customFormat="false" ht="13.8" hidden="false" customHeight="false" outlineLevel="0" collapsed="false">
      <c r="I627" s="51" t="n">
        <f aca="false" t="array" ref="I627:K627">TRANSPOSE(MMULT($E$20:$G$22, TRANSPOSE(Random!L626:N626)))</f>
        <v>1.88653559428941</v>
      </c>
      <c r="J627" s="51" t="n">
        <v>-1.29868105043546</v>
      </c>
      <c r="K627" s="51" t="n">
        <v>-0.5050488853861</v>
      </c>
      <c r="L627" s="19" t="n">
        <f aca="false">E$8 + E$9 * _xlfn.T.INV(_xlfn.NORM.DIST(I627, 0, 1, 1),  E$10)</f>
        <v>0.0323841771464114</v>
      </c>
      <c r="M627" s="19" t="n">
        <f aca="false">F$8 + F$9 * _xlfn.T.INV(_xlfn.NORM.DIST(J627, 0, 1, 1),  F$10)</f>
        <v>-0.022590262282707</v>
      </c>
      <c r="N627" s="19" t="n">
        <f aca="false">G$8 + G$9 * _xlfn.T.INV(_xlfn.NORM.DIST(K627, 0, 1, 1),  G$10)</f>
        <v>-0.000138577723448191</v>
      </c>
      <c r="O627" s="52" t="n">
        <f aca="false">$B$3 * (1 + L627)</f>
        <v>4853.13477834757</v>
      </c>
      <c r="P627" s="53" t="n">
        <f aca="false">$B$6+M627</f>
        <v>0.186409737717293</v>
      </c>
      <c r="Q627" s="53" t="n">
        <f aca="false">$B$5+N627</f>
        <v>0.00146142227655181</v>
      </c>
      <c r="R627" s="10" t="n">
        <f aca="false">(LN(O627/$B$4) + ((Q627 - $B$8) + 0.5*P627^2)*$B$7) / (P627 * SQRT($B$7))</f>
        <v>0.38817491258219</v>
      </c>
      <c r="S627" s="10" t="n">
        <f aca="false">R627 - P627*SQRT($B$7)</f>
        <v>0.294970043723543</v>
      </c>
      <c r="T627" s="36" t="n">
        <f aca="false">($B$3*EXP(-$B$8*$B$7)*_xlfn.NORM.DIST(R627, 0, 1, 1) - $B$4*EXP(-Q627*$B$7)*_xlfn.NORM.DIST(S627, 0, 1, 1)) * $B$2</f>
        <v>16473.7127615288</v>
      </c>
      <c r="U627" s="37" t="n">
        <f aca="false">$B$17*O627+$B$18</f>
        <v>-7928.92393664713</v>
      </c>
      <c r="V627" s="37" t="n">
        <f aca="false">T627-$B$13</f>
        <v>-3115.17583890309</v>
      </c>
      <c r="W627" s="37" t="n">
        <f aca="false">U627-$B$19</f>
        <v>-7928.92393664713</v>
      </c>
      <c r="X627" s="38" t="n">
        <f aca="false">V627+W627</f>
        <v>-11044.0997755502</v>
      </c>
    </row>
    <row r="628" customFormat="false" ht="13.8" hidden="false" customHeight="false" outlineLevel="0" collapsed="false">
      <c r="I628" s="51" t="n">
        <f aca="false" t="array" ref="I628:K628">TRANSPOSE(MMULT($E$20:$G$22, TRANSPOSE(Random!L627:N627)))</f>
        <v>0.86899958584752</v>
      </c>
      <c r="J628" s="51" t="n">
        <v>-0.664197219952708</v>
      </c>
      <c r="K628" s="51" t="n">
        <v>-0.242820576993694</v>
      </c>
      <c r="L628" s="19" t="n">
        <f aca="false">E$8 + E$9 * _xlfn.T.INV(_xlfn.NORM.DIST(I628, 0, 1, 1),  E$10)</f>
        <v>0.0126916674353056</v>
      </c>
      <c r="M628" s="19" t="n">
        <f aca="false">F$8 + F$9 * _xlfn.T.INV(_xlfn.NORM.DIST(J628, 0, 1, 1),  F$10)</f>
        <v>-0.0105038738622942</v>
      </c>
      <c r="N628" s="19" t="n">
        <f aca="false">G$8 + G$9 * _xlfn.T.INV(_xlfn.NORM.DIST(K628, 0, 1, 1),  G$10)</f>
        <v>-8.40187446825409E-005</v>
      </c>
      <c r="O628" s="52" t="n">
        <f aca="false">$B$3 * (1 + L628)</f>
        <v>4760.56225944663</v>
      </c>
      <c r="P628" s="53" t="n">
        <f aca="false">$B$6+M628</f>
        <v>0.198496126137706</v>
      </c>
      <c r="Q628" s="53" t="n">
        <f aca="false">$B$5+N628</f>
        <v>0.00151598125531746</v>
      </c>
      <c r="R628" s="10" t="n">
        <f aca="false">(LN(O628/$B$4) + ((Q628 - $B$8) + 0.5*P628^2)*$B$7) / (P628 * SQRT($B$7))</f>
        <v>0.176485938744828</v>
      </c>
      <c r="S628" s="10" t="n">
        <f aca="false">R628 - P628*SQRT($B$7)</f>
        <v>0.0772378756759749</v>
      </c>
      <c r="T628" s="36" t="n">
        <f aca="false">($B$3*EXP(-$B$8*$B$7)*_xlfn.NORM.DIST(R628, 0, 1, 1) - $B$4*EXP(-Q628*$B$7)*_xlfn.NORM.DIST(S628, 0, 1, 1)) * $B$2</f>
        <v>18450.9898517198</v>
      </c>
      <c r="U628" s="37" t="n">
        <f aca="false">$B$17*O628+$B$18</f>
        <v>-3107.42080210333</v>
      </c>
      <c r="V628" s="37" t="n">
        <f aca="false">T628-$B$13</f>
        <v>-1137.89874871213</v>
      </c>
      <c r="W628" s="37" t="n">
        <f aca="false">U628-$B$19</f>
        <v>-3107.42080210333</v>
      </c>
      <c r="X628" s="38" t="n">
        <f aca="false">V628+W628</f>
        <v>-4245.31955081546</v>
      </c>
    </row>
    <row r="629" customFormat="false" ht="13.8" hidden="false" customHeight="false" outlineLevel="0" collapsed="false">
      <c r="I629" s="51" t="n">
        <f aca="false" t="array" ref="I629:K629">TRANSPOSE(MMULT($E$20:$G$22, TRANSPOSE(Random!L628:N628)))</f>
        <v>0.161685321767537</v>
      </c>
      <c r="J629" s="51" t="n">
        <v>0.0521102753790565</v>
      </c>
      <c r="K629" s="51" t="n">
        <v>0.326622552279518</v>
      </c>
      <c r="L629" s="19" t="n">
        <f aca="false">E$8 + E$9 * _xlfn.T.INV(_xlfn.NORM.DIST(I629, 0, 1, 1),  E$10)</f>
        <v>0.00304577767935076</v>
      </c>
      <c r="M629" s="19" t="n">
        <f aca="false">F$8 + F$9 * _xlfn.T.INV(_xlfn.NORM.DIST(J629, 0, 1, 1),  F$10)</f>
        <v>0.00091333342486439</v>
      </c>
      <c r="N629" s="19" t="n">
        <f aca="false">G$8 + G$9 * _xlfn.T.INV(_xlfn.NORM.DIST(K629, 0, 1, 1),  G$10)</f>
        <v>3.16245561834302E-005</v>
      </c>
      <c r="O629" s="52" t="n">
        <f aca="false">$B$3 * (1 + L629)</f>
        <v>4715.21789629286</v>
      </c>
      <c r="P629" s="53" t="n">
        <f aca="false">$B$6+M629</f>
        <v>0.209913333424864</v>
      </c>
      <c r="Q629" s="53" t="n">
        <f aca="false">$B$5+N629</f>
        <v>0.00163162455618343</v>
      </c>
      <c r="R629" s="10" t="n">
        <f aca="false">(LN(O629/$B$4) + ((Q629 - $B$8) + 0.5*P629^2)*$B$7) / (P629 * SQRT($B$7))</f>
        <v>0.0815289399534152</v>
      </c>
      <c r="S629" s="10" t="n">
        <f aca="false">R629 - P629*SQRT($B$7)</f>
        <v>-0.0234277267590169</v>
      </c>
      <c r="T629" s="36" t="n">
        <f aca="false">($B$3*EXP(-$B$8*$B$7)*_xlfn.NORM.DIST(R629, 0, 1, 1) - $B$4*EXP(-Q629*$B$7)*_xlfn.NORM.DIST(S629, 0, 1, 1)) * $B$2</f>
        <v>19667.9449150123</v>
      </c>
      <c r="U629" s="37" t="n">
        <f aca="false">$B$17*O629+$B$18</f>
        <v>-745.726514474227</v>
      </c>
      <c r="V629" s="37" t="n">
        <f aca="false">T629-$B$13</f>
        <v>79.0563145804299</v>
      </c>
      <c r="W629" s="37" t="n">
        <f aca="false">U629-$B$19</f>
        <v>-745.726514474227</v>
      </c>
      <c r="X629" s="38" t="n">
        <f aca="false">V629+W629</f>
        <v>-666.670199893797</v>
      </c>
    </row>
    <row r="630" customFormat="false" ht="13.8" hidden="false" customHeight="false" outlineLevel="0" collapsed="false">
      <c r="I630" s="51" t="n">
        <f aca="false" t="array" ref="I630:K630">TRANSPOSE(MMULT($E$20:$G$22, TRANSPOSE(Random!L629:N629)))</f>
        <v>2.60623452754772</v>
      </c>
      <c r="J630" s="51" t="n">
        <v>-3.04303551620816</v>
      </c>
      <c r="K630" s="51" t="n">
        <v>2.19974019451658</v>
      </c>
      <c r="L630" s="19" t="n">
        <f aca="false">E$8 + E$9 * _xlfn.T.INV(_xlfn.NORM.DIST(I630, 0, 1, 1),  E$10)</f>
        <v>0.0577384137316254</v>
      </c>
      <c r="M630" s="19" t="n">
        <f aca="false">F$8 + F$9 * _xlfn.T.INV(_xlfn.NORM.DIST(J630, 0, 1, 1),  F$10)</f>
        <v>-0.100030561370149</v>
      </c>
      <c r="N630" s="19" t="n">
        <f aca="false">G$8 + G$9 * _xlfn.T.INV(_xlfn.NORM.DIST(K630, 0, 1, 1),  G$10)</f>
        <v>0.000606278916592215</v>
      </c>
      <c r="O630" s="52" t="n">
        <f aca="false">$B$3 * (1 + L630)</f>
        <v>4972.322509111</v>
      </c>
      <c r="P630" s="53" t="n">
        <f aca="false">$B$6+M630</f>
        <v>0.108969438629851</v>
      </c>
      <c r="Q630" s="53" t="n">
        <f aca="false">$B$5+N630</f>
        <v>0.00220627891659221</v>
      </c>
      <c r="R630" s="10" t="n">
        <f aca="false">(LN(O630/$B$4) + ((Q630 - $B$8) + 0.5*P630^2)*$B$7) / (P630 * SQRT($B$7))</f>
        <v>1.06027744366407</v>
      </c>
      <c r="S630" s="10" t="n">
        <f aca="false">R630 - P630*SQRT($B$7)</f>
        <v>1.00579272434914</v>
      </c>
      <c r="T630" s="36" t="n">
        <f aca="false">($B$3*EXP(-$B$8*$B$7)*_xlfn.NORM.DIST(R630, 0, 1, 1) - $B$4*EXP(-Q630*$B$7)*_xlfn.NORM.DIST(S630, 0, 1, 1)) * $B$2</f>
        <v>6052.95854821593</v>
      </c>
      <c r="U630" s="37" t="n">
        <f aca="false">$B$17*O630+$B$18</f>
        <v>-14136.6411328272</v>
      </c>
      <c r="V630" s="37" t="n">
        <f aca="false">T630-$B$13</f>
        <v>-13535.930052216</v>
      </c>
      <c r="W630" s="37" t="n">
        <f aca="false">U630-$B$19</f>
        <v>-14136.6411328272</v>
      </c>
      <c r="X630" s="38" t="n">
        <f aca="false">V630+W630</f>
        <v>-27672.5711850431</v>
      </c>
    </row>
    <row r="631" customFormat="false" ht="13.8" hidden="false" customHeight="false" outlineLevel="0" collapsed="false">
      <c r="I631" s="51" t="n">
        <f aca="false" t="array" ref="I631:K631">TRANSPOSE(MMULT($E$20:$G$22, TRANSPOSE(Random!L630:N630)))</f>
        <v>-1.62015789752169</v>
      </c>
      <c r="J631" s="51" t="n">
        <v>-0.0333196099822237</v>
      </c>
      <c r="K631" s="51" t="n">
        <v>-0.387403171929752</v>
      </c>
      <c r="L631" s="19" t="n">
        <f aca="false">E$8 + E$9 * _xlfn.T.INV(_xlfn.NORM.DIST(I631, 0, 1, 1),  E$10)</f>
        <v>-0.0241095675195945</v>
      </c>
      <c r="M631" s="19" t="n">
        <f aca="false">F$8 + F$9 * _xlfn.T.INV(_xlfn.NORM.DIST(J631, 0, 1, 1),  F$10)</f>
        <v>-0.00041015636043911</v>
      </c>
      <c r="N631" s="19" t="n">
        <f aca="false">G$8 + G$9 * _xlfn.T.INV(_xlfn.NORM.DIST(K631, 0, 1, 1),  G$10)</f>
        <v>-0.000113823348836546</v>
      </c>
      <c r="O631" s="52" t="n">
        <f aca="false">$B$3 * (1 + L631)</f>
        <v>4587.56333404714</v>
      </c>
      <c r="P631" s="53" t="n">
        <f aca="false">$B$6+M631</f>
        <v>0.208589843639561</v>
      </c>
      <c r="Q631" s="53" t="n">
        <f aca="false">$B$5+N631</f>
        <v>0.00148617665116345</v>
      </c>
      <c r="R631" s="10" t="n">
        <f aca="false">(LN(O631/$B$4) + ((Q631 - $B$8) + 0.5*P631^2)*$B$7) / (P631 * SQRT($B$7))</f>
        <v>-0.18212488988745</v>
      </c>
      <c r="S631" s="10" t="n">
        <f aca="false">R631 - P631*SQRT($B$7)</f>
        <v>-0.286419811707231</v>
      </c>
      <c r="T631" s="36" t="n">
        <f aca="false">($B$3*EXP(-$B$8*$B$7)*_xlfn.NORM.DIST(R631, 0, 1, 1) - $B$4*EXP(-Q631*$B$7)*_xlfn.NORM.DIST(S631, 0, 1, 1)) * $B$2</f>
        <v>19016.5678410311</v>
      </c>
      <c r="U631" s="37" t="n">
        <f aca="false">$B$17*O631+$B$18</f>
        <v>5902.97311381606</v>
      </c>
      <c r="V631" s="37" t="n">
        <f aca="false">T631-$B$13</f>
        <v>-572.320759400758</v>
      </c>
      <c r="W631" s="37" t="n">
        <f aca="false">U631-$B$19</f>
        <v>5902.97311381606</v>
      </c>
      <c r="X631" s="38" t="n">
        <f aca="false">V631+W631</f>
        <v>5330.6523544153</v>
      </c>
    </row>
    <row r="632" customFormat="false" ht="13.8" hidden="false" customHeight="false" outlineLevel="0" collapsed="false">
      <c r="I632" s="51" t="n">
        <f aca="false" t="array" ref="I632:K632">TRANSPOSE(MMULT($E$20:$G$22, TRANSPOSE(Random!L631:N631)))</f>
        <v>0.0701916107598039</v>
      </c>
      <c r="J632" s="51" t="n">
        <v>-0.854011704902518</v>
      </c>
      <c r="K632" s="51" t="n">
        <v>-2.04364156252251</v>
      </c>
      <c r="L632" s="19" t="n">
        <f aca="false">E$8 + E$9 * _xlfn.T.INV(_xlfn.NORM.DIST(I632, 0, 1, 1),  E$10)</f>
        <v>0.00187239473893893</v>
      </c>
      <c r="M632" s="19" t="n">
        <f aca="false">F$8 + F$9 * _xlfn.T.INV(_xlfn.NORM.DIST(J632, 0, 1, 1),  F$10)</f>
        <v>-0.0138172068019088</v>
      </c>
      <c r="N632" s="19" t="n">
        <f aca="false">G$8 + G$9 * _xlfn.T.INV(_xlfn.NORM.DIST(K632, 0, 1, 1),  G$10)</f>
        <v>-0.000599097945945751</v>
      </c>
      <c r="O632" s="52" t="n">
        <f aca="false">$B$3 * (1 + L632)</f>
        <v>4709.70194042828</v>
      </c>
      <c r="P632" s="53" t="n">
        <f aca="false">$B$6+M632</f>
        <v>0.195182793198091</v>
      </c>
      <c r="Q632" s="53" t="n">
        <f aca="false">$B$5+N632</f>
        <v>0.00100090205405425</v>
      </c>
      <c r="R632" s="10" t="n">
        <f aca="false">(LN(O632/$B$4) + ((Q632 - $B$8) + 0.5*P632^2)*$B$7) / (P632 * SQRT($B$7))</f>
        <v>0.0664291123754041</v>
      </c>
      <c r="S632" s="10" t="n">
        <f aca="false">R632 - P632*SQRT($B$7)</f>
        <v>-0.0311622842236415</v>
      </c>
      <c r="T632" s="36" t="n">
        <f aca="false">($B$3*EXP(-$B$8*$B$7)*_xlfn.NORM.DIST(R632, 0, 1, 1) - $B$4*EXP(-Q632*$B$7)*_xlfn.NORM.DIST(S632, 0, 1, 1)) * $B$2</f>
        <v>18257.7377827212</v>
      </c>
      <c r="U632" s="37" t="n">
        <f aca="false">$B$17*O632+$B$18</f>
        <v>-458.436087392503</v>
      </c>
      <c r="V632" s="37" t="n">
        <f aca="false">T632-$B$13</f>
        <v>-1331.1508177107</v>
      </c>
      <c r="W632" s="37" t="n">
        <f aca="false">U632-$B$19</f>
        <v>-458.436087392503</v>
      </c>
      <c r="X632" s="38" t="n">
        <f aca="false">V632+W632</f>
        <v>-1789.58690510321</v>
      </c>
    </row>
    <row r="633" customFormat="false" ht="13.8" hidden="false" customHeight="false" outlineLevel="0" collapsed="false">
      <c r="I633" s="51" t="n">
        <f aca="false" t="array" ref="I633:K633">TRANSPOSE(MMULT($E$20:$G$22, TRANSPOSE(Random!L632:N632)))</f>
        <v>0.44738332943768</v>
      </c>
      <c r="J633" s="51" t="n">
        <v>0.604136918627542</v>
      </c>
      <c r="K633" s="51" t="n">
        <v>1.4961881562095</v>
      </c>
      <c r="L633" s="19" t="n">
        <f aca="false">E$8 + E$9 * _xlfn.T.INV(_xlfn.NORM.DIST(I633, 0, 1, 1),  E$10)</f>
        <v>0.00677534076638695</v>
      </c>
      <c r="M633" s="19" t="n">
        <f aca="false">F$8 + F$9 * _xlfn.T.INV(_xlfn.NORM.DIST(J633, 0, 1, 1),  F$10)</f>
        <v>0.00970493970117138</v>
      </c>
      <c r="N633" s="19" t="n">
        <f aca="false">G$8 + G$9 * _xlfn.T.INV(_xlfn.NORM.DIST(K633, 0, 1, 1),  G$10)</f>
        <v>0.000320318415114991</v>
      </c>
      <c r="O633" s="52" t="n">
        <f aca="false">$B$3 * (1 + L633)</f>
        <v>4732.75019940871</v>
      </c>
      <c r="P633" s="53" t="n">
        <f aca="false">$B$6+M633</f>
        <v>0.218704939701171</v>
      </c>
      <c r="Q633" s="53" t="n">
        <f aca="false">$B$5+N633</f>
        <v>0.00192031841511499</v>
      </c>
      <c r="R633" s="10" t="n">
        <f aca="false">(LN(O633/$B$4) + ((Q633 - $B$8) + 0.5*P633^2)*$B$7) / (P633 * SQRT($B$7))</f>
        <v>0.117158325259617</v>
      </c>
      <c r="S633" s="10" t="n">
        <f aca="false">R633 - P633*SQRT($B$7)</f>
        <v>0.00780585540903096</v>
      </c>
      <c r="T633" s="36" t="n">
        <f aca="false">($B$3*EXP(-$B$8*$B$7)*_xlfn.NORM.DIST(R633, 0, 1, 1) - $B$4*EXP(-Q633*$B$7)*_xlfn.NORM.DIST(S633, 0, 1, 1)) * $B$2</f>
        <v>20476.6211197229</v>
      </c>
      <c r="U633" s="37" t="n">
        <f aca="false">$B$17*O633+$B$18</f>
        <v>-1658.87066818678</v>
      </c>
      <c r="V633" s="37" t="n">
        <f aca="false">T633-$B$13</f>
        <v>887.732519291058</v>
      </c>
      <c r="W633" s="37" t="n">
        <f aca="false">U633-$B$19</f>
        <v>-1658.87066818678</v>
      </c>
      <c r="X633" s="38" t="n">
        <f aca="false">V633+W633</f>
        <v>-771.13814889572</v>
      </c>
    </row>
    <row r="634" customFormat="false" ht="13.8" hidden="false" customHeight="false" outlineLevel="0" collapsed="false">
      <c r="I634" s="51" t="n">
        <f aca="false" t="array" ref="I634:K634">TRANSPOSE(MMULT($E$20:$G$22, TRANSPOSE(Random!L633:N633)))</f>
        <v>-1.51739923927142</v>
      </c>
      <c r="J634" s="51" t="n">
        <v>1.17960915683147</v>
      </c>
      <c r="K634" s="51" t="n">
        <v>-0.320393829891066</v>
      </c>
      <c r="L634" s="19" t="n">
        <f aca="false">E$8 + E$9 * _xlfn.T.INV(_xlfn.NORM.DIST(I634, 0, 1, 1),  E$10)</f>
        <v>-0.0219492671618681</v>
      </c>
      <c r="M634" s="19" t="n">
        <f aca="false">F$8 + F$9 * _xlfn.T.INV(_xlfn.NORM.DIST(J634, 0, 1, 1),  F$10)</f>
        <v>0.0202788423846671</v>
      </c>
      <c r="N634" s="19" t="n">
        <f aca="false">G$8 + G$9 * _xlfn.T.INV(_xlfn.NORM.DIST(K634, 0, 1, 1),  G$10)</f>
        <v>-9.99396065325423E-005</v>
      </c>
      <c r="O634" s="52" t="n">
        <f aca="false">$B$3 * (1 + L634)</f>
        <v>4597.71868999877</v>
      </c>
      <c r="P634" s="53" t="n">
        <f aca="false">$B$6+M634</f>
        <v>0.229278842384667</v>
      </c>
      <c r="Q634" s="53" t="n">
        <f aca="false">$B$5+N634</f>
        <v>0.00150006039346746</v>
      </c>
      <c r="R634" s="10" t="n">
        <f aca="false">(LN(O634/$B$4) + ((Q634 - $B$8) + 0.5*P634^2)*$B$7) / (P634 * SQRT($B$7))</f>
        <v>-0.136494257545467</v>
      </c>
      <c r="S634" s="10" t="n">
        <f aca="false">R634 - P634*SQRT($B$7)</f>
        <v>-0.251133678737801</v>
      </c>
      <c r="T634" s="36" t="n">
        <f aca="false">($B$3*EXP(-$B$8*$B$7)*_xlfn.NORM.DIST(R634, 0, 1, 1) - $B$4*EXP(-Q634*$B$7)*_xlfn.NORM.DIST(S634, 0, 1, 1)) * $B$2</f>
        <v>21083.4835591013</v>
      </c>
      <c r="U634" s="37" t="n">
        <f aca="false">$B$17*O634+$B$18</f>
        <v>5374.04637470876</v>
      </c>
      <c r="V634" s="37" t="n">
        <f aca="false">T634-$B$13</f>
        <v>1494.59495866936</v>
      </c>
      <c r="W634" s="37" t="n">
        <f aca="false">U634-$B$19</f>
        <v>5374.04637470876</v>
      </c>
      <c r="X634" s="38" t="n">
        <f aca="false">V634+W634</f>
        <v>6868.64133337812</v>
      </c>
    </row>
    <row r="635" customFormat="false" ht="13.8" hidden="false" customHeight="false" outlineLevel="0" collapsed="false">
      <c r="I635" s="51" t="n">
        <f aca="false" t="array" ref="I635:K635">TRANSPOSE(MMULT($E$20:$G$22, TRANSPOSE(Random!L634:N634)))</f>
        <v>-0.926360315779541</v>
      </c>
      <c r="J635" s="51" t="n">
        <v>0.249186506596939</v>
      </c>
      <c r="K635" s="51" t="n">
        <v>-1.01324472931377</v>
      </c>
      <c r="L635" s="19" t="n">
        <f aca="false">E$8 + E$9 * _xlfn.T.INV(_xlfn.NORM.DIST(I635, 0, 1, 1),  E$10)</f>
        <v>-0.0116082600150481</v>
      </c>
      <c r="M635" s="19" t="n">
        <f aca="false">F$8 + F$9 * _xlfn.T.INV(_xlfn.NORM.DIST(J635, 0, 1, 1),  F$10)</f>
        <v>0.00398249226992263</v>
      </c>
      <c r="N635" s="19" t="n">
        <f aca="false">G$8 + G$9 * _xlfn.T.INV(_xlfn.NORM.DIST(K635, 0, 1, 1),  G$10)</f>
        <v>-0.00025472105735738</v>
      </c>
      <c r="O635" s="52" t="n">
        <f aca="false">$B$3 * (1 + L635)</f>
        <v>4646.33073049526</v>
      </c>
      <c r="P635" s="53" t="n">
        <f aca="false">$B$6+M635</f>
        <v>0.212982492269923</v>
      </c>
      <c r="Q635" s="53" t="n">
        <f aca="false">$B$5+N635</f>
        <v>0.00134527894264262</v>
      </c>
      <c r="R635" s="10" t="n">
        <f aca="false">(LN(O635/$B$4) + ((Q635 - $B$8) + 0.5*P635^2)*$B$7) / (P635 * SQRT($B$7))</f>
        <v>-0.056996697768893</v>
      </c>
      <c r="S635" s="10" t="n">
        <f aca="false">R635 - P635*SQRT($B$7)</f>
        <v>-0.163487943903854</v>
      </c>
      <c r="T635" s="36" t="n">
        <f aca="false">($B$3*EXP(-$B$8*$B$7)*_xlfn.NORM.DIST(R635, 0, 1, 1) - $B$4*EXP(-Q635*$B$7)*_xlfn.NORM.DIST(S635, 0, 1, 1)) * $B$2</f>
        <v>19827.9610626975</v>
      </c>
      <c r="U635" s="37" t="n">
        <f aca="false">$B$17*O635+$B$18</f>
        <v>2842.15993137681</v>
      </c>
      <c r="V635" s="37" t="n">
        <f aca="false">T635-$B$13</f>
        <v>239.072462265653</v>
      </c>
      <c r="W635" s="37" t="n">
        <f aca="false">U635-$B$19</f>
        <v>2842.15993137681</v>
      </c>
      <c r="X635" s="38" t="n">
        <f aca="false">V635+W635</f>
        <v>3081.23239364246</v>
      </c>
    </row>
    <row r="636" customFormat="false" ht="13.8" hidden="false" customHeight="false" outlineLevel="0" collapsed="false">
      <c r="I636" s="51" t="n">
        <f aca="false" t="array" ref="I636:K636">TRANSPOSE(MMULT($E$20:$G$22, TRANSPOSE(Random!L635:N635)))</f>
        <v>-1.16595062361437</v>
      </c>
      <c r="J636" s="51" t="n">
        <v>0.492020826355565</v>
      </c>
      <c r="K636" s="51" t="n">
        <v>-0.119109361849759</v>
      </c>
      <c r="L636" s="19" t="n">
        <f aca="false">E$8 + E$9 * _xlfn.T.INV(_xlfn.NORM.DIST(I636, 0, 1, 1),  E$10)</f>
        <v>-0.0154472209153063</v>
      </c>
      <c r="M636" s="19" t="n">
        <f aca="false">F$8 + F$9 * _xlfn.T.INV(_xlfn.NORM.DIST(J636, 0, 1, 1),  F$10)</f>
        <v>0.00785659975848188</v>
      </c>
      <c r="N636" s="19" t="n">
        <f aca="false">G$8 + G$9 * _xlfn.T.INV(_xlfn.NORM.DIST(K636, 0, 1, 1),  G$10)</f>
        <v>-5.88682679922752E-005</v>
      </c>
      <c r="O636" s="52" t="n">
        <f aca="false">$B$3 * (1 + L636)</f>
        <v>4628.28415919924</v>
      </c>
      <c r="P636" s="53" t="n">
        <f aca="false">$B$6+M636</f>
        <v>0.216856599758482</v>
      </c>
      <c r="Q636" s="53" t="n">
        <f aca="false">$B$5+N636</f>
        <v>0.00154113173200773</v>
      </c>
      <c r="R636" s="10" t="n">
        <f aca="false">(LN(O636/$B$4) + ((Q636 - $B$8) + 0.5*P636^2)*$B$7) / (P636 * SQRT($B$7))</f>
        <v>-0.0894982331186568</v>
      </c>
      <c r="S636" s="10" t="n">
        <f aca="false">R636 - P636*SQRT($B$7)</f>
        <v>-0.197926532997898</v>
      </c>
      <c r="T636" s="36" t="n">
        <f aca="false">($B$3*EXP(-$B$8*$B$7)*_xlfn.NORM.DIST(R636, 0, 1, 1) - $B$4*EXP(-Q636*$B$7)*_xlfn.NORM.DIST(S636, 0, 1, 1)) * $B$2</f>
        <v>20113.0369029648</v>
      </c>
      <c r="U636" s="37" t="n">
        <f aca="false">$B$17*O636+$B$18</f>
        <v>3782.0889848863</v>
      </c>
      <c r="V636" s="37" t="n">
        <f aca="false">T636-$B$13</f>
        <v>524.148302532944</v>
      </c>
      <c r="W636" s="37" t="n">
        <f aca="false">U636-$B$19</f>
        <v>3782.0889848863</v>
      </c>
      <c r="X636" s="38" t="n">
        <f aca="false">V636+W636</f>
        <v>4306.23728741924</v>
      </c>
    </row>
    <row r="637" customFormat="false" ht="13.8" hidden="false" customHeight="false" outlineLevel="0" collapsed="false">
      <c r="I637" s="51" t="n">
        <f aca="false" t="array" ref="I637:K637">TRANSPOSE(MMULT($E$20:$G$22, TRANSPOSE(Random!L636:N636)))</f>
        <v>0.731701221987443</v>
      </c>
      <c r="J637" s="51" t="n">
        <v>-0.333496698692934</v>
      </c>
      <c r="K637" s="51" t="n">
        <v>-1.96520246570536</v>
      </c>
      <c r="L637" s="19" t="n">
        <f aca="false">E$8 + E$9 * _xlfn.T.INV(_xlfn.NORM.DIST(I637, 0, 1, 1),  E$10)</f>
        <v>0.0106876922527207</v>
      </c>
      <c r="M637" s="19" t="n">
        <f aca="false">F$8 + F$9 * _xlfn.T.INV(_xlfn.NORM.DIST(J637, 0, 1, 1),  F$10)</f>
        <v>-0.0050997818682409</v>
      </c>
      <c r="N637" s="19" t="n">
        <f aca="false">G$8 + G$9 * _xlfn.T.INV(_xlfn.NORM.DIST(K637, 0, 1, 1),  G$10)</f>
        <v>-0.000563921009068608</v>
      </c>
      <c r="O637" s="52" t="n">
        <f aca="false">$B$3 * (1 + L637)</f>
        <v>4751.14177251081</v>
      </c>
      <c r="P637" s="53" t="n">
        <f aca="false">$B$6+M637</f>
        <v>0.203900218131759</v>
      </c>
      <c r="Q637" s="53" t="n">
        <f aca="false">$B$5+N637</f>
        <v>0.00103607899093139</v>
      </c>
      <c r="R637" s="10" t="n">
        <f aca="false">(LN(O637/$B$4) + ((Q637 - $B$8) + 0.5*P637^2)*$B$7) / (P637 * SQRT($B$7))</f>
        <v>0.153868542530179</v>
      </c>
      <c r="S637" s="10" t="n">
        <f aca="false">R637 - P637*SQRT($B$7)</f>
        <v>0.0519184334642992</v>
      </c>
      <c r="T637" s="36" t="n">
        <f aca="false">($B$3*EXP(-$B$8*$B$7)*_xlfn.NORM.DIST(R637, 0, 1, 1) - $B$4*EXP(-Q637*$B$7)*_xlfn.NORM.DIST(S637, 0, 1, 1)) * $B$2</f>
        <v>18975.9984853886</v>
      </c>
      <c r="U637" s="37" t="n">
        <f aca="false">$B$17*O637+$B$18</f>
        <v>-2616.76863200785</v>
      </c>
      <c r="V637" s="37" t="n">
        <f aca="false">T637-$B$13</f>
        <v>-612.890115043319</v>
      </c>
      <c r="W637" s="37" t="n">
        <f aca="false">U637-$B$19</f>
        <v>-2616.76863200785</v>
      </c>
      <c r="X637" s="38" t="n">
        <f aca="false">V637+W637</f>
        <v>-3229.65874705117</v>
      </c>
    </row>
    <row r="638" customFormat="false" ht="13.8" hidden="false" customHeight="false" outlineLevel="0" collapsed="false">
      <c r="I638" s="51" t="n">
        <f aca="false" t="array" ref="I638:K638">TRANSPOSE(MMULT($E$20:$G$22, TRANSPOSE(Random!L637:N637)))</f>
        <v>0.871571501369354</v>
      </c>
      <c r="J638" s="51" t="n">
        <v>-0.79708533809105</v>
      </c>
      <c r="K638" s="51" t="n">
        <v>1.02832782968176</v>
      </c>
      <c r="L638" s="19" t="n">
        <f aca="false">E$8 + E$9 * _xlfn.T.INV(_xlfn.NORM.DIST(I638, 0, 1, 1),  E$10)</f>
        <v>0.0127300976379982</v>
      </c>
      <c r="M638" s="19" t="n">
        <f aca="false">F$8 + F$9 * _xlfn.T.INV(_xlfn.NORM.DIST(J638, 0, 1, 1),  F$10)</f>
        <v>-0.0128025775627904</v>
      </c>
      <c r="N638" s="19" t="n">
        <f aca="false">G$8 + G$9 * _xlfn.T.INV(_xlfn.NORM.DIST(K638, 0, 1, 1),  G$10)</f>
        <v>0.000188891005253538</v>
      </c>
      <c r="O638" s="52" t="n">
        <f aca="false">$B$3 * (1 + L638)</f>
        <v>4760.74291598647</v>
      </c>
      <c r="P638" s="53" t="n">
        <f aca="false">$B$6+M638</f>
        <v>0.19619742243721</v>
      </c>
      <c r="Q638" s="53" t="n">
        <f aca="false">$B$5+N638</f>
        <v>0.00178889100525354</v>
      </c>
      <c r="R638" s="10" t="n">
        <f aca="false">(LN(O638/$B$4) + ((Q638 - $B$8) + 0.5*P638^2)*$B$7) / (P638 * SQRT($B$7))</f>
        <v>0.178479943428656</v>
      </c>
      <c r="S638" s="10" t="n">
        <f aca="false">R638 - P638*SQRT($B$7)</f>
        <v>0.080381232210051</v>
      </c>
      <c r="T638" s="36" t="n">
        <f aca="false">($B$3*EXP(-$B$8*$B$7)*_xlfn.NORM.DIST(R638, 0, 1, 1) - $B$4*EXP(-Q638*$B$7)*_xlfn.NORM.DIST(S638, 0, 1, 1)) * $B$2</f>
        <v>18248.477519445</v>
      </c>
      <c r="U638" s="37" t="n">
        <f aca="false">$B$17*O638+$B$18</f>
        <v>-3116.83003157502</v>
      </c>
      <c r="V638" s="37" t="n">
        <f aca="false">T638-$B$13</f>
        <v>-1340.41108098686</v>
      </c>
      <c r="W638" s="37" t="n">
        <f aca="false">U638-$B$19</f>
        <v>-3116.83003157502</v>
      </c>
      <c r="X638" s="38" t="n">
        <f aca="false">V638+W638</f>
        <v>-4457.24111256188</v>
      </c>
    </row>
    <row r="639" customFormat="false" ht="13.8" hidden="false" customHeight="false" outlineLevel="0" collapsed="false">
      <c r="I639" s="51" t="n">
        <f aca="false" t="array" ref="I639:K639">TRANSPOSE(MMULT($E$20:$G$22, TRANSPOSE(Random!L638:N638)))</f>
        <v>0.729036905595049</v>
      </c>
      <c r="J639" s="51" t="n">
        <v>-0.793814302131809</v>
      </c>
      <c r="K639" s="51" t="n">
        <v>-0.28208990059067</v>
      </c>
      <c r="L639" s="19" t="n">
        <f aca="false">E$8 + E$9 * _xlfn.T.INV(_xlfn.NORM.DIST(I639, 0, 1, 1),  E$10)</f>
        <v>0.0106496629996343</v>
      </c>
      <c r="M639" s="19" t="n">
        <f aca="false">F$8 + F$9 * _xlfn.T.INV(_xlfn.NORM.DIST(J639, 0, 1, 1),  F$10)</f>
        <v>-0.0127448585705082</v>
      </c>
      <c r="N639" s="19" t="n">
        <f aca="false">G$8 + G$9 * _xlfn.T.INV(_xlfn.NORM.DIST(K639, 0, 1, 1),  G$10)</f>
        <v>-9.2060236542551E-005</v>
      </c>
      <c r="O639" s="52" t="n">
        <f aca="false">$B$3 * (1 + L639)</f>
        <v>4750.96300079498</v>
      </c>
      <c r="P639" s="53" t="n">
        <f aca="false">$B$6+M639</f>
        <v>0.196255141429492</v>
      </c>
      <c r="Q639" s="53" t="n">
        <f aca="false">$B$5+N639</f>
        <v>0.00150793976345745</v>
      </c>
      <c r="R639" s="10" t="n">
        <f aca="false">(LN(O639/$B$4) + ((Q639 - $B$8) + 0.5*P639^2)*$B$7) / (P639 * SQRT($B$7))</f>
        <v>0.156784170418913</v>
      </c>
      <c r="S639" s="10" t="n">
        <f aca="false">R639 - P639*SQRT($B$7)</f>
        <v>0.0586565997041676</v>
      </c>
      <c r="T639" s="36" t="n">
        <f aca="false">($B$3*EXP(-$B$8*$B$7)*_xlfn.NORM.DIST(R639, 0, 1, 1) - $B$4*EXP(-Q639*$B$7)*_xlfn.NORM.DIST(S639, 0, 1, 1)) * $B$2</f>
        <v>18283.3484868738</v>
      </c>
      <c r="U639" s="37" t="n">
        <f aca="false">$B$17*O639+$B$18</f>
        <v>-2607.45757081502</v>
      </c>
      <c r="V639" s="37" t="n">
        <f aca="false">T639-$B$13</f>
        <v>-1305.54011355807</v>
      </c>
      <c r="W639" s="37" t="n">
        <f aca="false">U639-$B$19</f>
        <v>-2607.45757081502</v>
      </c>
      <c r="X639" s="38" t="n">
        <f aca="false">V639+W639</f>
        <v>-3912.99768437309</v>
      </c>
    </row>
    <row r="640" customFormat="false" ht="13.8" hidden="false" customHeight="false" outlineLevel="0" collapsed="false">
      <c r="I640" s="51" t="n">
        <f aca="false" t="array" ref="I640:K640">TRANSPOSE(MMULT($E$20:$G$22, TRANSPOSE(Random!L639:N639)))</f>
        <v>0.789245056642557</v>
      </c>
      <c r="J640" s="51" t="n">
        <v>-0.644241062892066</v>
      </c>
      <c r="K640" s="51" t="n">
        <v>0.415212537355147</v>
      </c>
      <c r="L640" s="19" t="n">
        <f aca="false">E$8 + E$9 * _xlfn.T.INV(_xlfn.NORM.DIST(I640, 0, 1, 1),  E$10)</f>
        <v>0.0115166892582293</v>
      </c>
      <c r="M640" s="19" t="n">
        <f aca="false">F$8 + F$9 * _xlfn.T.INV(_xlfn.NORM.DIST(J640, 0, 1, 1),  F$10)</f>
        <v>-0.0101662055916122</v>
      </c>
      <c r="N640" s="19" t="n">
        <f aca="false">G$8 + G$9 * _xlfn.T.INV(_xlfn.NORM.DIST(K640, 0, 1, 1),  G$10)</f>
        <v>5.00276151239223E-005</v>
      </c>
      <c r="O640" s="52" t="n">
        <f aca="false">$B$3 * (1 + L640)</f>
        <v>4755.03880453401</v>
      </c>
      <c r="P640" s="53" t="n">
        <f aca="false">$B$6+M640</f>
        <v>0.198833794408388</v>
      </c>
      <c r="Q640" s="53" t="n">
        <f aca="false">$B$5+N640</f>
        <v>0.00165002761512392</v>
      </c>
      <c r="R640" s="10" t="n">
        <f aca="false">(LN(O640/$B$4) + ((Q640 - $B$8) + 0.5*P640^2)*$B$7) / (P640 * SQRT($B$7))</f>
        <v>0.165014641306986</v>
      </c>
      <c r="S640" s="10" t="n">
        <f aca="false">R640 - P640*SQRT($B$7)</f>
        <v>0.0655977441027919</v>
      </c>
      <c r="T640" s="36" t="n">
        <f aca="false">($B$3*EXP(-$B$8*$B$7)*_xlfn.NORM.DIST(R640, 0, 1, 1) - $B$4*EXP(-Q640*$B$7)*_xlfn.NORM.DIST(S640, 0, 1, 1)) * $B$2</f>
        <v>18516.560273998</v>
      </c>
      <c r="U640" s="37" t="n">
        <f aca="false">$B$17*O640+$B$18</f>
        <v>-2819.73979816312</v>
      </c>
      <c r="V640" s="37" t="n">
        <f aca="false">T640-$B$13</f>
        <v>-1072.32832643385</v>
      </c>
      <c r="W640" s="37" t="n">
        <f aca="false">U640-$B$19</f>
        <v>-2819.73979816312</v>
      </c>
      <c r="X640" s="38" t="n">
        <f aca="false">V640+W640</f>
        <v>-3892.06812459698</v>
      </c>
    </row>
    <row r="641" customFormat="false" ht="13.8" hidden="false" customHeight="false" outlineLevel="0" collapsed="false">
      <c r="I641" s="51" t="n">
        <f aca="false" t="array" ref="I641:K641">TRANSPOSE(MMULT($E$20:$G$22, TRANSPOSE(Random!L640:N640)))</f>
        <v>-0.531334201057387</v>
      </c>
      <c r="J641" s="51" t="n">
        <v>-0.233384704146602</v>
      </c>
      <c r="K641" s="51" t="n">
        <v>0.00863228411710252</v>
      </c>
      <c r="L641" s="19" t="n">
        <f aca="false">E$8 + E$9 * _xlfn.T.INV(_xlfn.NORM.DIST(I641, 0, 1, 1),  E$10)</f>
        <v>-0.00595441744124296</v>
      </c>
      <c r="M641" s="19" t="n">
        <f aca="false">F$8 + F$9 * _xlfn.T.INV(_xlfn.NORM.DIST(J641, 0, 1, 1),  F$10)</f>
        <v>-0.00352275234023483</v>
      </c>
      <c r="N641" s="19" t="n">
        <f aca="false">G$8 + G$9 * _xlfn.T.INV(_xlfn.NORM.DIST(K641, 0, 1, 1),  G$10)</f>
        <v>-3.3057387145101E-005</v>
      </c>
      <c r="O641" s="52" t="n">
        <f aca="false">$B$3 * (1 + L641)</f>
        <v>4672.90887905046</v>
      </c>
      <c r="P641" s="53" t="n">
        <f aca="false">$B$6+M641</f>
        <v>0.205477247659765</v>
      </c>
      <c r="Q641" s="53" t="n">
        <f aca="false">$B$5+N641</f>
        <v>0.0015669426128549</v>
      </c>
      <c r="R641" s="10" t="n">
        <f aca="false">(LN(O641/$B$4) + ((Q641 - $B$8) + 0.5*P641^2)*$B$7) / (P641 * SQRT($B$7))</f>
        <v>-0.006841318088214</v>
      </c>
      <c r="S641" s="10" t="n">
        <f aca="false">R641 - P641*SQRT($B$7)</f>
        <v>-0.109579941918097</v>
      </c>
      <c r="T641" s="36" t="n">
        <f aca="false">($B$3*EXP(-$B$8*$B$7)*_xlfn.NORM.DIST(R641, 0, 1, 1) - $B$4*EXP(-Q641*$B$7)*_xlfn.NORM.DIST(S641, 0, 1, 1)) * $B$2</f>
        <v>19224.659230615</v>
      </c>
      <c r="U641" s="37" t="n">
        <f aca="false">$B$17*O641+$B$18</f>
        <v>1457.8762574454</v>
      </c>
      <c r="V641" s="37" t="n">
        <f aca="false">T641-$B$13</f>
        <v>-364.229369816938</v>
      </c>
      <c r="W641" s="37" t="n">
        <f aca="false">U641-$B$19</f>
        <v>1457.8762574454</v>
      </c>
      <c r="X641" s="38" t="n">
        <f aca="false">V641+W641</f>
        <v>1093.64688762846</v>
      </c>
    </row>
    <row r="642" customFormat="false" ht="13.8" hidden="false" customHeight="false" outlineLevel="0" collapsed="false">
      <c r="I642" s="51" t="n">
        <f aca="false" t="array" ref="I642:K642">TRANSPOSE(MMULT($E$20:$G$22, TRANSPOSE(Random!L641:N641)))</f>
        <v>-0.0263688969042331</v>
      </c>
      <c r="J642" s="51" t="n">
        <v>0.458559935320169</v>
      </c>
      <c r="K642" s="51" t="n">
        <v>-0.434930654914338</v>
      </c>
      <c r="L642" s="19" t="n">
        <f aca="false">E$8 + E$9 * _xlfn.T.INV(_xlfn.NORM.DIST(I642, 0, 1, 1),  E$10)</f>
        <v>0.000637335243715381</v>
      </c>
      <c r="M642" s="19" t="n">
        <f aca="false">F$8 + F$9 * _xlfn.T.INV(_xlfn.NORM.DIST(J642, 0, 1, 1),  F$10)</f>
        <v>0.00731349057908925</v>
      </c>
      <c r="N642" s="19" t="n">
        <f aca="false">G$8 + G$9 * _xlfn.T.INV(_xlfn.NORM.DIST(K642, 0, 1, 1),  G$10)</f>
        <v>-0.000123759806994194</v>
      </c>
      <c r="O642" s="52" t="n">
        <f aca="false">$B$3 * (1 + L642)</f>
        <v>4703.89604924718</v>
      </c>
      <c r="P642" s="53" t="n">
        <f aca="false">$B$6+M642</f>
        <v>0.216313490579089</v>
      </c>
      <c r="Q642" s="53" t="n">
        <f aca="false">$B$5+N642</f>
        <v>0.00147624019300581</v>
      </c>
      <c r="R642" s="10" t="n">
        <f aca="false">(LN(O642/$B$4) + ((Q642 - $B$8) + 0.5*P642^2)*$B$7) / (P642 * SQRT($B$7))</f>
        <v>0.0596831296896582</v>
      </c>
      <c r="S642" s="10" t="n">
        <f aca="false">R642 - P642*SQRT($B$7)</f>
        <v>-0.0484736155998865</v>
      </c>
      <c r="T642" s="36" t="n">
        <f aca="false">($B$3*EXP(-$B$8*$B$7)*_xlfn.NORM.DIST(R642, 0, 1, 1) - $B$4*EXP(-Q642*$B$7)*_xlfn.NORM.DIST(S642, 0, 1, 1)) * $B$2</f>
        <v>20266.3922176217</v>
      </c>
      <c r="U642" s="37" t="n">
        <f aca="false">$B$17*O642+$B$18</f>
        <v>-156.044806904247</v>
      </c>
      <c r="V642" s="37" t="n">
        <f aca="false">T642-$B$13</f>
        <v>677.503617189814</v>
      </c>
      <c r="W642" s="37" t="n">
        <f aca="false">U642-$B$19</f>
        <v>-156.044806904247</v>
      </c>
      <c r="X642" s="38" t="n">
        <f aca="false">V642+W642</f>
        <v>521.458810285567</v>
      </c>
    </row>
    <row r="643" customFormat="false" ht="13.8" hidden="false" customHeight="false" outlineLevel="0" collapsed="false">
      <c r="I643" s="51" t="n">
        <f aca="false" t="array" ref="I643:K643">TRANSPOSE(MMULT($E$20:$G$22, TRANSPOSE(Random!L642:N642)))</f>
        <v>-0.895337981949382</v>
      </c>
      <c r="J643" s="51" t="n">
        <v>1.16372112408874</v>
      </c>
      <c r="K643" s="51" t="n">
        <v>1.25988145476315</v>
      </c>
      <c r="L643" s="19" t="n">
        <f aca="false">E$8 + E$9 * _xlfn.T.INV(_xlfn.NORM.DIST(I643, 0, 1, 1),  E$10)</f>
        <v>-0.0111378316957672</v>
      </c>
      <c r="M643" s="19" t="n">
        <f aca="false">F$8 + F$9 * _xlfn.T.INV(_xlfn.NORM.DIST(J643, 0, 1, 1),  F$10)</f>
        <v>0.0199530791141225</v>
      </c>
      <c r="N643" s="19" t="n">
        <f aca="false">G$8 + G$9 * _xlfn.T.INV(_xlfn.NORM.DIST(K643, 0, 1, 1),  G$10)</f>
        <v>0.000250055531566312</v>
      </c>
      <c r="O643" s="52" t="n">
        <f aca="false">$B$3 * (1 + L643)</f>
        <v>4648.54216698137</v>
      </c>
      <c r="P643" s="53" t="n">
        <f aca="false">$B$6+M643</f>
        <v>0.228953079114122</v>
      </c>
      <c r="Q643" s="53" t="n">
        <f aca="false">$B$5+N643</f>
        <v>0.00185005553156631</v>
      </c>
      <c r="R643" s="10" t="n">
        <f aca="false">(LN(O643/$B$4) + ((Q643 - $B$8) + 0.5*P643^2)*$B$7) / (P643 * SQRT($B$7))</f>
        <v>-0.04005509652466</v>
      </c>
      <c r="S643" s="10" t="n">
        <f aca="false">R643 - P643*SQRT($B$7)</f>
        <v>-0.154531636081721</v>
      </c>
      <c r="T643" s="36" t="n">
        <f aca="false">($B$3*EXP(-$B$8*$B$7)*_xlfn.NORM.DIST(R643, 0, 1, 1) - $B$4*EXP(-Q643*$B$7)*_xlfn.NORM.DIST(S643, 0, 1, 1)) * $B$2</f>
        <v>21368.755825529</v>
      </c>
      <c r="U643" s="37" t="n">
        <f aca="false">$B$17*O643+$B$18</f>
        <v>2726.98052310097</v>
      </c>
      <c r="V643" s="37" t="n">
        <f aca="false">T643-$B$13</f>
        <v>1779.86722509713</v>
      </c>
      <c r="W643" s="37" t="n">
        <f aca="false">U643-$B$19</f>
        <v>2726.98052310097</v>
      </c>
      <c r="X643" s="38" t="n">
        <f aca="false">V643+W643</f>
        <v>4506.8477481981</v>
      </c>
    </row>
    <row r="644" customFormat="false" ht="13.8" hidden="false" customHeight="false" outlineLevel="0" collapsed="false">
      <c r="I644" s="51" t="n">
        <f aca="false" t="array" ref="I644:K644">TRANSPOSE(MMULT($E$20:$G$22, TRANSPOSE(Random!L643:N643)))</f>
        <v>0.412323536412082</v>
      </c>
      <c r="J644" s="51" t="n">
        <v>-0.495648457542766</v>
      </c>
      <c r="K644" s="51" t="n">
        <v>0.922736890309465</v>
      </c>
      <c r="L644" s="19" t="n">
        <f aca="false">E$8 + E$9 * _xlfn.T.INV(_xlfn.NORM.DIST(I644, 0, 1, 1),  E$10)</f>
        <v>0.00630954029546683</v>
      </c>
      <c r="M644" s="19" t="n">
        <f aca="false">F$8 + F$9 * _xlfn.T.INV(_xlfn.NORM.DIST(J644, 0, 1, 1),  F$10)</f>
        <v>-0.00770369790669867</v>
      </c>
      <c r="N644" s="19" t="n">
        <f aca="false">G$8 + G$9 * _xlfn.T.INV(_xlfn.NORM.DIST(K644, 0, 1, 1),  G$10)</f>
        <v>0.000162971914996792</v>
      </c>
      <c r="O644" s="52" t="n">
        <f aca="false">$B$3 * (1 + L644)</f>
        <v>4730.56051797496</v>
      </c>
      <c r="P644" s="53" t="n">
        <f aca="false">$B$6+M644</f>
        <v>0.201296302093301</v>
      </c>
      <c r="Q644" s="53" t="n">
        <f aca="false">$B$5+N644</f>
        <v>0.00176297191499679</v>
      </c>
      <c r="R644" s="10" t="n">
        <f aca="false">(LN(O644/$B$4) + ((Q644 - $B$8) + 0.5*P644^2)*$B$7) / (P644 * SQRT($B$7))</f>
        <v>0.113221022889148</v>
      </c>
      <c r="S644" s="10" t="n">
        <f aca="false">R644 - P644*SQRT($B$7)</f>
        <v>0.0125728718424971</v>
      </c>
      <c r="T644" s="36" t="n">
        <f aca="false">($B$3*EXP(-$B$8*$B$7)*_xlfn.NORM.DIST(R644, 0, 1, 1) - $B$4*EXP(-Q644*$B$7)*_xlfn.NORM.DIST(S644, 0, 1, 1)) * $B$2</f>
        <v>18839.8876187387</v>
      </c>
      <c r="U644" s="37" t="n">
        <f aca="false">$B$17*O644+$B$18</f>
        <v>-1544.82433973195</v>
      </c>
      <c r="V644" s="37" t="n">
        <f aca="false">T644-$B$13</f>
        <v>-749.000981693189</v>
      </c>
      <c r="W644" s="37" t="n">
        <f aca="false">U644-$B$19</f>
        <v>-1544.82433973195</v>
      </c>
      <c r="X644" s="38" t="n">
        <f aca="false">V644+W644</f>
        <v>-2293.82532142513</v>
      </c>
    </row>
    <row r="645" customFormat="false" ht="13.8" hidden="false" customHeight="false" outlineLevel="0" collapsed="false">
      <c r="I645" s="51" t="n">
        <f aca="false" t="array" ref="I645:K645">TRANSPOSE(MMULT($E$20:$G$22, TRANSPOSE(Random!L644:N644)))</f>
        <v>-0.321945301653064</v>
      </c>
      <c r="J645" s="51" t="n">
        <v>-0.38939595978303</v>
      </c>
      <c r="K645" s="51" t="n">
        <v>1.1668988165174</v>
      </c>
      <c r="L645" s="19" t="n">
        <f aca="false">E$8 + E$9 * _xlfn.T.INV(_xlfn.NORM.DIST(I645, 0, 1, 1),  E$10)</f>
        <v>-0.00317190354513941</v>
      </c>
      <c r="M645" s="19" t="n">
        <f aca="false">F$8 + F$9 * _xlfn.T.INV(_xlfn.NORM.DIST(J645, 0, 1, 1),  F$10)</f>
        <v>-0.00598944698105797</v>
      </c>
      <c r="N645" s="19" t="n">
        <f aca="false">G$8 + G$9 * _xlfn.T.INV(_xlfn.NORM.DIST(K645, 0, 1, 1),  G$10)</f>
        <v>0.000224701952622374</v>
      </c>
      <c r="O645" s="52" t="n">
        <f aca="false">$B$3 * (1 + L645)</f>
        <v>4685.98919862465</v>
      </c>
      <c r="P645" s="53" t="n">
        <f aca="false">$B$6+M645</f>
        <v>0.203010553018942</v>
      </c>
      <c r="Q645" s="53" t="n">
        <f aca="false">$B$5+N645</f>
        <v>0.00182470195262237</v>
      </c>
      <c r="R645" s="10" t="n">
        <f aca="false">(LN(O645/$B$4) + ((Q645 - $B$8) + 0.5*P645^2)*$B$7) / (P645 * SQRT($B$7))</f>
        <v>0.0200077418986308</v>
      </c>
      <c r="S645" s="10" t="n">
        <f aca="false">R645 - P645*SQRT($B$7)</f>
        <v>-0.0814975346108402</v>
      </c>
      <c r="T645" s="36" t="n">
        <f aca="false">($B$3*EXP(-$B$8*$B$7)*_xlfn.NORM.DIST(R645, 0, 1, 1) - $B$4*EXP(-Q645*$B$7)*_xlfn.NORM.DIST(S645, 0, 1, 1)) * $B$2</f>
        <v>19031.3687334313</v>
      </c>
      <c r="U645" s="37" t="n">
        <f aca="false">$B$17*O645+$B$18</f>
        <v>776.607101365808</v>
      </c>
      <c r="V645" s="37" t="n">
        <f aca="false">T645-$B$13</f>
        <v>-557.51986700061</v>
      </c>
      <c r="W645" s="37" t="n">
        <f aca="false">U645-$B$19</f>
        <v>776.607101365808</v>
      </c>
      <c r="X645" s="38" t="n">
        <f aca="false">V645+W645</f>
        <v>219.087234365197</v>
      </c>
    </row>
    <row r="646" customFormat="false" ht="13.8" hidden="false" customHeight="false" outlineLevel="0" collapsed="false">
      <c r="I646" s="51" t="n">
        <f aca="false" t="array" ref="I646:K646">TRANSPOSE(MMULT($E$20:$G$22, TRANSPOSE(Random!L645:N645)))</f>
        <v>0.474980307694005</v>
      </c>
      <c r="J646" s="51" t="n">
        <v>0.0534283694653946</v>
      </c>
      <c r="K646" s="51" t="n">
        <v>1.08684877957115</v>
      </c>
      <c r="L646" s="19" t="n">
        <f aca="false">E$8 + E$9 * _xlfn.T.INV(_xlfn.NORM.DIST(I646, 0, 1, 1),  E$10)</f>
        <v>0.00714410708619836</v>
      </c>
      <c r="M646" s="19" t="n">
        <f aca="false">F$8 + F$9 * _xlfn.T.INV(_xlfn.NORM.DIST(J646, 0, 1, 1),  F$10)</f>
        <v>0.000933762336370904</v>
      </c>
      <c r="N646" s="19" t="n">
        <f aca="false">G$8 + G$9 * _xlfn.T.INV(_xlfn.NORM.DIST(K646, 0, 1, 1),  G$10)</f>
        <v>0.00020374748156796</v>
      </c>
      <c r="O646" s="52" t="n">
        <f aca="false">$B$3 * (1 + L646)</f>
        <v>4734.48373300151</v>
      </c>
      <c r="P646" s="53" t="n">
        <f aca="false">$B$6+M646</f>
        <v>0.209933762336371</v>
      </c>
      <c r="Q646" s="53" t="n">
        <f aca="false">$B$5+N646</f>
        <v>0.00180374748156796</v>
      </c>
      <c r="R646" s="10" t="n">
        <f aca="false">(LN(O646/$B$4) + ((Q646 - $B$8) + 0.5*P646^2)*$B$7) / (P646 * SQRT($B$7))</f>
        <v>0.120787324982573</v>
      </c>
      <c r="S646" s="10" t="n">
        <f aca="false">R646 - P646*SQRT($B$7)</f>
        <v>0.0158204438143879</v>
      </c>
      <c r="T646" s="36" t="n">
        <f aca="false">($B$3*EXP(-$B$8*$B$7)*_xlfn.NORM.DIST(R646, 0, 1, 1) - $B$4*EXP(-Q646*$B$7)*_xlfn.NORM.DIST(S646, 0, 1, 1)) * $B$2</f>
        <v>19642.6465717906</v>
      </c>
      <c r="U646" s="37" t="n">
        <f aca="false">$B$17*O646+$B$18</f>
        <v>-1749.15920900606</v>
      </c>
      <c r="V646" s="37" t="n">
        <f aca="false">T646-$B$13</f>
        <v>53.7579713587547</v>
      </c>
      <c r="W646" s="37" t="n">
        <f aca="false">U646-$B$19</f>
        <v>-1749.15920900606</v>
      </c>
      <c r="X646" s="38" t="n">
        <f aca="false">V646+W646</f>
        <v>-1695.4012376473</v>
      </c>
    </row>
    <row r="647" customFormat="false" ht="13.8" hidden="false" customHeight="false" outlineLevel="0" collapsed="false">
      <c r="I647" s="51" t="n">
        <f aca="false" t="array" ref="I647:K647">TRANSPOSE(MMULT($E$20:$G$22, TRANSPOSE(Random!L646:N646)))</f>
        <v>0.392918926786486</v>
      </c>
      <c r="J647" s="51" t="n">
        <v>0.215607838854549</v>
      </c>
      <c r="K647" s="51" t="n">
        <v>0.439770839486936</v>
      </c>
      <c r="L647" s="19" t="n">
        <f aca="false">E$8 + E$9 * _xlfn.T.INV(_xlfn.NORM.DIST(I647, 0, 1, 1),  E$10)</f>
        <v>0.00605294131305864</v>
      </c>
      <c r="M647" s="19" t="n">
        <f aca="false">F$8 + F$9 * _xlfn.T.INV(_xlfn.NORM.DIST(J647, 0, 1, 1),  F$10)</f>
        <v>0.00345649817355687</v>
      </c>
      <c r="N647" s="19" t="n">
        <f aca="false">G$8 + G$9 * _xlfn.T.INV(_xlfn.NORM.DIST(K647, 0, 1, 1),  G$10)</f>
        <v>5.51763453811276E-005</v>
      </c>
      <c r="O647" s="52" t="n">
        <f aca="false">$B$3 * (1 + L647)</f>
        <v>4729.35427181856</v>
      </c>
      <c r="P647" s="53" t="n">
        <f aca="false">$B$6+M647</f>
        <v>0.212456498173557</v>
      </c>
      <c r="Q647" s="53" t="n">
        <f aca="false">$B$5+N647</f>
        <v>0.00165517634538113</v>
      </c>
      <c r="R647" s="10" t="n">
        <f aca="false">(LN(O647/$B$4) + ((Q647 - $B$8) + 0.5*P647^2)*$B$7) / (P647 * SQRT($B$7))</f>
        <v>0.110052744834268</v>
      </c>
      <c r="S647" s="10" t="n">
        <f aca="false">R647 - P647*SQRT($B$7)</f>
        <v>0.00382449574748947</v>
      </c>
      <c r="T647" s="36" t="n">
        <f aca="false">($B$3*EXP(-$B$8*$B$7)*_xlfn.NORM.DIST(R647, 0, 1, 1) - $B$4*EXP(-Q647*$B$7)*_xlfn.NORM.DIST(S647, 0, 1, 1)) * $B$2</f>
        <v>19883.5830792209</v>
      </c>
      <c r="U647" s="37" t="n">
        <f aca="false">$B$17*O647+$B$18</f>
        <v>-1481.99878747106</v>
      </c>
      <c r="V647" s="37" t="n">
        <f aca="false">T647-$B$13</f>
        <v>294.694478788959</v>
      </c>
      <c r="W647" s="37" t="n">
        <f aca="false">U647-$B$19</f>
        <v>-1481.99878747106</v>
      </c>
      <c r="X647" s="38" t="n">
        <f aca="false">V647+W647</f>
        <v>-1187.30430868211</v>
      </c>
    </row>
    <row r="648" customFormat="false" ht="13.8" hidden="false" customHeight="false" outlineLevel="0" collapsed="false">
      <c r="I648" s="51" t="n">
        <f aca="false" t="array" ref="I648:K648">TRANSPOSE(MMULT($E$20:$G$22, TRANSPOSE(Random!L647:N647)))</f>
        <v>0.518359580623713</v>
      </c>
      <c r="J648" s="51" t="n">
        <v>-1.0367127795641</v>
      </c>
      <c r="K648" s="51" t="n">
        <v>-1.30702966336687</v>
      </c>
      <c r="L648" s="19" t="n">
        <f aca="false">E$8 + E$9 * _xlfn.T.INV(_xlfn.NORM.DIST(I648, 0, 1, 1),  E$10)</f>
        <v>0.00772785701317893</v>
      </c>
      <c r="M648" s="19" t="n">
        <f aca="false">F$8 + F$9 * _xlfn.T.INV(_xlfn.NORM.DIST(J648, 0, 1, 1),  F$10)</f>
        <v>-0.0172198011203645</v>
      </c>
      <c r="N648" s="19" t="n">
        <f aca="false">G$8 + G$9 * _xlfn.T.INV(_xlfn.NORM.DIST(K648, 0, 1, 1),  G$10)</f>
        <v>-0.000332968000481948</v>
      </c>
      <c r="O648" s="52" t="n">
        <f aca="false">$B$3 * (1 + L648)</f>
        <v>4737.22788303325</v>
      </c>
      <c r="P648" s="53" t="n">
        <f aca="false">$B$6+M648</f>
        <v>0.191780198879635</v>
      </c>
      <c r="Q648" s="53" t="n">
        <f aca="false">$B$5+N648</f>
        <v>0.00126703199951805</v>
      </c>
      <c r="R648" s="10" t="n">
        <f aca="false">(LN(O648/$B$4) + ((Q648 - $B$8) + 0.5*P648^2)*$B$7) / (P648 * SQRT($B$7))</f>
        <v>0.127357920492716</v>
      </c>
      <c r="S648" s="10" t="n">
        <f aca="false">R648 - P648*SQRT($B$7)</f>
        <v>0.0314678210528985</v>
      </c>
      <c r="T648" s="36" t="n">
        <f aca="false">($B$3*EXP(-$B$8*$B$7)*_xlfn.NORM.DIST(R648, 0, 1, 1) - $B$4*EXP(-Q648*$B$7)*_xlfn.NORM.DIST(S648, 0, 1, 1)) * $B$2</f>
        <v>17899.6168681852</v>
      </c>
      <c r="U648" s="37" t="n">
        <f aca="false">$B$17*O648+$B$18</f>
        <v>-1892.08421673827</v>
      </c>
      <c r="V648" s="37" t="n">
        <f aca="false">T648-$B$13</f>
        <v>-1689.2717322467</v>
      </c>
      <c r="W648" s="37" t="n">
        <f aca="false">U648-$B$19</f>
        <v>-1892.08421673827</v>
      </c>
      <c r="X648" s="38" t="n">
        <f aca="false">V648+W648</f>
        <v>-3581.35594898497</v>
      </c>
    </row>
    <row r="649" customFormat="false" ht="13.8" hidden="false" customHeight="false" outlineLevel="0" collapsed="false">
      <c r="I649" s="51" t="n">
        <f aca="false" t="array" ref="I649:K649">TRANSPOSE(MMULT($E$20:$G$22, TRANSPOSE(Random!L648:N648)))</f>
        <v>-0.168828651215243</v>
      </c>
      <c r="J649" s="51" t="n">
        <v>0.431996894823725</v>
      </c>
      <c r="K649" s="51" t="n">
        <v>-0.191296338163317</v>
      </c>
      <c r="L649" s="19" t="n">
        <f aca="false">E$8 + E$9 * _xlfn.T.INV(_xlfn.NORM.DIST(I649, 0, 1, 1),  E$10)</f>
        <v>-0.00118856835771566</v>
      </c>
      <c r="M649" s="19" t="n">
        <f aca="false">F$8 + F$9 * _xlfn.T.INV(_xlfn.NORM.DIST(J649, 0, 1, 1),  F$10)</f>
        <v>0.00688479635512214</v>
      </c>
      <c r="N649" s="19" t="n">
        <f aca="false">G$8 + G$9 * _xlfn.T.INV(_xlfn.NORM.DIST(K649, 0, 1, 1),  G$10)</f>
        <v>-7.35149703376126E-005</v>
      </c>
      <c r="O649" s="52" t="n">
        <f aca="false">$B$3 * (1 + L649)</f>
        <v>4695.31265900721</v>
      </c>
      <c r="P649" s="53" t="n">
        <f aca="false">$B$6+M649</f>
        <v>0.215884796355122</v>
      </c>
      <c r="Q649" s="53" t="n">
        <f aca="false">$B$5+N649</f>
        <v>0.00152648502966239</v>
      </c>
      <c r="R649" s="10" t="n">
        <f aca="false">(LN(O649/$B$4) + ((Q649 - $B$8) + 0.5*P649^2)*$B$7) / (P649 * SQRT($B$7))</f>
        <v>0.042783250439742</v>
      </c>
      <c r="S649" s="10" t="n">
        <f aca="false">R649 - P649*SQRT($B$7)</f>
        <v>-0.0651591477378191</v>
      </c>
      <c r="T649" s="36" t="n">
        <f aca="false">($B$3*EXP(-$B$8*$B$7)*_xlfn.NORM.DIST(R649, 0, 1, 1) - $B$4*EXP(-Q649*$B$7)*_xlfn.NORM.DIST(S649, 0, 1, 1)) * $B$2</f>
        <v>20228.2013028522</v>
      </c>
      <c r="U649" s="37" t="n">
        <f aca="false">$B$17*O649+$B$18</f>
        <v>291.008416215889</v>
      </c>
      <c r="V649" s="37" t="n">
        <f aca="false">T649-$B$13</f>
        <v>639.312702420328</v>
      </c>
      <c r="W649" s="37" t="n">
        <f aca="false">U649-$B$19</f>
        <v>291.008416215889</v>
      </c>
      <c r="X649" s="38" t="n">
        <f aca="false">V649+W649</f>
        <v>930.321118636217</v>
      </c>
    </row>
    <row r="650" customFormat="false" ht="13.8" hidden="false" customHeight="false" outlineLevel="0" collapsed="false">
      <c r="I650" s="51" t="n">
        <f aca="false" t="array" ref="I650:K650">TRANSPOSE(MMULT($E$20:$G$22, TRANSPOSE(Random!L649:N649)))</f>
        <v>1.62673410062642</v>
      </c>
      <c r="J650" s="51" t="n">
        <v>-0.544433833409243</v>
      </c>
      <c r="K650" s="51" t="n">
        <v>-0.816325438718951</v>
      </c>
      <c r="L650" s="19" t="n">
        <f aca="false">E$8 + E$9 * _xlfn.T.INV(_xlfn.NORM.DIST(I650, 0, 1, 1),  E$10)</f>
        <v>0.0262016607937106</v>
      </c>
      <c r="M650" s="19" t="n">
        <f aca="false">F$8 + F$9 * _xlfn.T.INV(_xlfn.NORM.DIST(J650, 0, 1, 1),  F$10)</f>
        <v>-0.00850286763244121</v>
      </c>
      <c r="N650" s="19" t="n">
        <f aca="false">G$8 + G$9 * _xlfn.T.INV(_xlfn.NORM.DIST(K650, 0, 1, 1),  G$10)</f>
        <v>-0.00020747083185724</v>
      </c>
      <c r="O650" s="52" t="n">
        <f aca="false">$B$3 * (1 + L650)</f>
        <v>4824.07138722515</v>
      </c>
      <c r="P650" s="53" t="n">
        <f aca="false">$B$6+M650</f>
        <v>0.200497132367559</v>
      </c>
      <c r="Q650" s="53" t="n">
        <f aca="false">$B$5+N650</f>
        <v>0.00139252916814276</v>
      </c>
      <c r="R650" s="10" t="n">
        <f aca="false">(LN(O650/$B$4) + ((Q650 - $B$8) + 0.5*P650^2)*$B$7) / (P650 * SQRT($B$7))</f>
        <v>0.307608366814119</v>
      </c>
      <c r="S650" s="10" t="n">
        <f aca="false">R650 - P650*SQRT($B$7)</f>
        <v>0.207359800630339</v>
      </c>
      <c r="T650" s="36" t="n">
        <f aca="false">($B$3*EXP(-$B$8*$B$7)*_xlfn.NORM.DIST(R650, 0, 1, 1) - $B$4*EXP(-Q650*$B$7)*_xlfn.NORM.DIST(S650, 0, 1, 1)) * $B$2</f>
        <v>18166.1890195301</v>
      </c>
      <c r="U650" s="37" t="n">
        <f aca="false">$B$17*O650+$B$18</f>
        <v>-6415.20006847486</v>
      </c>
      <c r="V650" s="37" t="n">
        <f aca="false">T650-$B$13</f>
        <v>-1422.69958090178</v>
      </c>
      <c r="W650" s="37" t="n">
        <f aca="false">U650-$B$19</f>
        <v>-6415.20006847486</v>
      </c>
      <c r="X650" s="38" t="n">
        <f aca="false">V650+W650</f>
        <v>-7837.89964937665</v>
      </c>
    </row>
    <row r="651" customFormat="false" ht="13.8" hidden="false" customHeight="false" outlineLevel="0" collapsed="false">
      <c r="I651" s="51" t="n">
        <f aca="false" t="array" ref="I651:K651">TRANSPOSE(MMULT($E$20:$G$22, TRANSPOSE(Random!L650:N650)))</f>
        <v>1.30473481923376</v>
      </c>
      <c r="J651" s="51" t="n">
        <v>-1.20461127984659</v>
      </c>
      <c r="K651" s="51" t="n">
        <v>-0.609233775476398</v>
      </c>
      <c r="L651" s="19" t="n">
        <f aca="false">E$8 + E$9 * _xlfn.T.INV(_xlfn.NORM.DIST(I651, 0, 1, 1),  E$10)</f>
        <v>0.0198200243722935</v>
      </c>
      <c r="M651" s="19" t="n">
        <f aca="false">F$8 + F$9 * _xlfn.T.INV(_xlfn.NORM.DIST(J651, 0, 1, 1),  F$10)</f>
        <v>-0.0205844898440877</v>
      </c>
      <c r="N651" s="19" t="n">
        <f aca="false">G$8 + G$9 * _xlfn.T.INV(_xlfn.NORM.DIST(K651, 0, 1, 1),  G$10)</f>
        <v>-0.000161007530350175</v>
      </c>
      <c r="O651" s="52" t="n">
        <f aca="false">$B$3 * (1 + L651)</f>
        <v>4794.07195257171</v>
      </c>
      <c r="P651" s="53" t="n">
        <f aca="false">$B$6+M651</f>
        <v>0.188415510155912</v>
      </c>
      <c r="Q651" s="53" t="n">
        <f aca="false">$B$5+N651</f>
        <v>0.00143899246964982</v>
      </c>
      <c r="R651" s="10" t="n">
        <f aca="false">(LN(O651/$B$4) + ((Q651 - $B$8) + 0.5*P651^2)*$B$7) / (P651 * SQRT($B$7))</f>
        <v>0.255005160559743</v>
      </c>
      <c r="S651" s="10" t="n">
        <f aca="false">R651 - P651*SQRT($B$7)</f>
        <v>0.160797405481787</v>
      </c>
      <c r="T651" s="36" t="n">
        <f aca="false">($B$3*EXP(-$B$8*$B$7)*_xlfn.NORM.DIST(R651, 0, 1, 1) - $B$4*EXP(-Q651*$B$7)*_xlfn.NORM.DIST(S651, 0, 1, 1)) * $B$2</f>
        <v>17273.0951972142</v>
      </c>
      <c r="U651" s="37" t="n">
        <f aca="false">$B$17*O651+$B$18</f>
        <v>-4852.72375332908</v>
      </c>
      <c r="V651" s="37" t="n">
        <f aca="false">T651-$B$13</f>
        <v>-2315.79340321773</v>
      </c>
      <c r="W651" s="37" t="n">
        <f aca="false">U651-$B$19</f>
        <v>-4852.72375332908</v>
      </c>
      <c r="X651" s="38" t="n">
        <f aca="false">V651+W651</f>
        <v>-7168.5171565468</v>
      </c>
    </row>
    <row r="652" customFormat="false" ht="13.8" hidden="false" customHeight="false" outlineLevel="0" collapsed="false">
      <c r="I652" s="51" t="n">
        <f aca="false" t="array" ref="I652:K652">TRANSPOSE(MMULT($E$20:$G$22, TRANSPOSE(Random!L651:N651)))</f>
        <v>-1.49231543911329</v>
      </c>
      <c r="J652" s="51" t="n">
        <v>0.606725596939878</v>
      </c>
      <c r="K652" s="51" t="n">
        <v>0.711047303851511</v>
      </c>
      <c r="L652" s="19" t="n">
        <f aca="false">E$8 + E$9 * _xlfn.T.INV(_xlfn.NORM.DIST(I652, 0, 1, 1),  E$10)</f>
        <v>-0.0214421036390018</v>
      </c>
      <c r="M652" s="19" t="n">
        <f aca="false">F$8 + F$9 * _xlfn.T.INV(_xlfn.NORM.DIST(J652, 0, 1, 1),  F$10)</f>
        <v>0.00974819128105582</v>
      </c>
      <c r="N652" s="19" t="n">
        <f aca="false">G$8 + G$9 * _xlfn.T.INV(_xlfn.NORM.DIST(K652, 0, 1, 1),  G$10)</f>
        <v>0.000113899314854813</v>
      </c>
      <c r="O652" s="52" t="n">
        <f aca="false">$B$3 * (1 + L652)</f>
        <v>4600.10281500342</v>
      </c>
      <c r="P652" s="53" t="n">
        <f aca="false">$B$6+M652</f>
        <v>0.218748191281056</v>
      </c>
      <c r="Q652" s="53" t="n">
        <f aca="false">$B$5+N652</f>
        <v>0.00171389931485481</v>
      </c>
      <c r="R652" s="10" t="n">
        <f aca="false">(LN(O652/$B$4) + ((Q652 - $B$8) + 0.5*P652^2)*$B$7) / (P652 * SQRT($B$7))</f>
        <v>-0.143228651116641</v>
      </c>
      <c r="S652" s="10" t="n">
        <f aca="false">R652 - P652*SQRT($B$7)</f>
        <v>-0.252602746757169</v>
      </c>
      <c r="T652" s="36" t="n">
        <f aca="false">($B$3*EXP(-$B$8*$B$7)*_xlfn.NORM.DIST(R652, 0, 1, 1) - $B$4*EXP(-Q652*$B$7)*_xlfn.NORM.DIST(S652, 0, 1, 1)) * $B$2</f>
        <v>20109.7900652976</v>
      </c>
      <c r="U652" s="37" t="n">
        <f aca="false">$B$17*O652+$B$18</f>
        <v>5249.87273960083</v>
      </c>
      <c r="V652" s="37" t="n">
        <f aca="false">T652-$B$13</f>
        <v>520.901464865732</v>
      </c>
      <c r="W652" s="37" t="n">
        <f aca="false">U652-$B$19</f>
        <v>5249.87273960083</v>
      </c>
      <c r="X652" s="38" t="n">
        <f aca="false">V652+W652</f>
        <v>5770.77420446657</v>
      </c>
    </row>
    <row r="653" customFormat="false" ht="13.8" hidden="false" customHeight="false" outlineLevel="0" collapsed="false">
      <c r="I653" s="51" t="n">
        <f aca="false" t="array" ref="I653:K653">TRANSPOSE(MMULT($E$20:$G$22, TRANSPOSE(Random!L652:N652)))</f>
        <v>-0.725705566692468</v>
      </c>
      <c r="J653" s="51" t="n">
        <v>1.28955905758276</v>
      </c>
      <c r="K653" s="51" t="n">
        <v>1.67137826417816</v>
      </c>
      <c r="L653" s="19" t="n">
        <f aca="false">E$8 + E$9 * _xlfn.T.INV(_xlfn.NORM.DIST(I653, 0, 1, 1),  E$10)</f>
        <v>-0.00865308444459294</v>
      </c>
      <c r="M653" s="19" t="n">
        <f aca="false">F$8 + F$9 * _xlfn.T.INV(_xlfn.NORM.DIST(J653, 0, 1, 1),  F$10)</f>
        <v>0.0226035517267491</v>
      </c>
      <c r="N653" s="19" t="n">
        <f aca="false">G$8 + G$9 * _xlfn.T.INV(_xlfn.NORM.DIST(K653, 0, 1, 1),  G$10)</f>
        <v>0.000379041619333408</v>
      </c>
      <c r="O653" s="52" t="n">
        <f aca="false">$B$3 * (1 + L653)</f>
        <v>4660.22271533441</v>
      </c>
      <c r="P653" s="53" t="n">
        <f aca="false">$B$6+M653</f>
        <v>0.231603551726749</v>
      </c>
      <c r="Q653" s="53" t="n">
        <f aca="false">$B$5+N653</f>
        <v>0.00197904161933341</v>
      </c>
      <c r="R653" s="10" t="n">
        <f aca="false">(LN(O653/$B$4) + ((Q653 - $B$8) + 0.5*P653^2)*$B$7) / (P653 * SQRT($B$7))</f>
        <v>-0.0163292289324303</v>
      </c>
      <c r="S653" s="10" t="n">
        <f aca="false">R653 - P653*SQRT($B$7)</f>
        <v>-0.132131004795805</v>
      </c>
      <c r="T653" s="36" t="n">
        <f aca="false">($B$3*EXP(-$B$8*$B$7)*_xlfn.NORM.DIST(R653, 0, 1, 1) - $B$4*EXP(-Q653*$B$7)*_xlfn.NORM.DIST(S653, 0, 1, 1)) * $B$2</f>
        <v>21665.4754711473</v>
      </c>
      <c r="U653" s="37" t="n">
        <f aca="false">$B$17*O653+$B$18</f>
        <v>2118.61638689696</v>
      </c>
      <c r="V653" s="37" t="n">
        <f aca="false">T653-$B$13</f>
        <v>2076.58687071544</v>
      </c>
      <c r="W653" s="37" t="n">
        <f aca="false">U653-$B$19</f>
        <v>2118.61638689696</v>
      </c>
      <c r="X653" s="38" t="n">
        <f aca="false">V653+W653</f>
        <v>4195.2032576124</v>
      </c>
    </row>
    <row r="654" customFormat="false" ht="13.8" hidden="false" customHeight="false" outlineLevel="0" collapsed="false">
      <c r="I654" s="51" t="n">
        <f aca="false" t="array" ref="I654:K654">TRANSPOSE(MMULT($E$20:$G$22, TRANSPOSE(Random!L653:N653)))</f>
        <v>-0.524909659338368</v>
      </c>
      <c r="J654" s="51" t="n">
        <v>0.838381806898818</v>
      </c>
      <c r="K654" s="51" t="n">
        <v>0.0059958666158</v>
      </c>
      <c r="L654" s="19" t="n">
        <f aca="false">E$8 + E$9 * _xlfn.T.INV(_xlfn.NORM.DIST(I654, 0, 1, 1),  E$10)</f>
        <v>-0.00586738973148249</v>
      </c>
      <c r="M654" s="19" t="n">
        <f aca="false">F$8 + F$9 * _xlfn.T.INV(_xlfn.NORM.DIST(J654, 0, 1, 1),  F$10)</f>
        <v>0.0137486740695918</v>
      </c>
      <c r="N654" s="19" t="n">
        <f aca="false">G$8 + G$9 * _xlfn.T.INV(_xlfn.NORM.DIST(K654, 0, 1, 1),  G$10)</f>
        <v>-3.3589608144539E-005</v>
      </c>
      <c r="O654" s="52" t="n">
        <f aca="false">$B$3 * (1 + L654)</f>
        <v>4673.31798761127</v>
      </c>
      <c r="P654" s="53" t="n">
        <f aca="false">$B$6+M654</f>
        <v>0.222748674069592</v>
      </c>
      <c r="Q654" s="53" t="n">
        <f aca="false">$B$5+N654</f>
        <v>0.00156641039185546</v>
      </c>
      <c r="R654" s="10" t="n">
        <f aca="false">(LN(O654/$B$4) + ((Q654 - $B$8) + 0.5*P654^2)*$B$7) / (P654 * SQRT($B$7))</f>
        <v>0.00277490838638184</v>
      </c>
      <c r="S654" s="10" t="n">
        <f aca="false">R654 - P654*SQRT($B$7)</f>
        <v>-0.108599428648414</v>
      </c>
      <c r="T654" s="36" t="n">
        <f aca="false">($B$3*EXP(-$B$8*$B$7)*_xlfn.NORM.DIST(R654, 0, 1, 1) - $B$4*EXP(-Q654*$B$7)*_xlfn.NORM.DIST(S654, 0, 1, 1)) * $B$2</f>
        <v>20845.2404848722</v>
      </c>
      <c r="U654" s="37" t="n">
        <f aca="false">$B$17*O654+$B$18</f>
        <v>1436.56844134897</v>
      </c>
      <c r="V654" s="37" t="n">
        <f aca="false">T654-$B$13</f>
        <v>1256.35188444034</v>
      </c>
      <c r="W654" s="37" t="n">
        <f aca="false">U654-$B$19</f>
        <v>1436.56844134897</v>
      </c>
      <c r="X654" s="38" t="n">
        <f aca="false">V654+W654</f>
        <v>2692.92032578931</v>
      </c>
    </row>
    <row r="655" customFormat="false" ht="13.8" hidden="false" customHeight="false" outlineLevel="0" collapsed="false">
      <c r="I655" s="51" t="n">
        <f aca="false" t="array" ref="I655:K655">TRANSPOSE(MMULT($E$20:$G$22, TRANSPOSE(Random!L654:N654)))</f>
        <v>0.256085356605207</v>
      </c>
      <c r="J655" s="51" t="n">
        <v>0.0285204804148394</v>
      </c>
      <c r="K655" s="51" t="n">
        <v>0.166149941718038</v>
      </c>
      <c r="L655" s="19" t="n">
        <f aca="false">E$8 + E$9 * _xlfn.T.INV(_xlfn.NORM.DIST(I655, 0, 1, 1),  E$10)</f>
        <v>0.00426404494742183</v>
      </c>
      <c r="M655" s="19" t="n">
        <f aca="false">F$8 + F$9 * _xlfn.T.INV(_xlfn.NORM.DIST(J655, 0, 1, 1),  F$10)</f>
        <v>0.000547803652475886</v>
      </c>
      <c r="N655" s="19" t="n">
        <f aca="false">G$8 + G$9 * _xlfn.T.INV(_xlfn.NORM.DIST(K655, 0, 1, 1),  G$10)</f>
        <v>-1.19512463066122E-006</v>
      </c>
      <c r="O655" s="52" t="n">
        <f aca="false">$B$3 * (1 + L655)</f>
        <v>4720.94484889333</v>
      </c>
      <c r="P655" s="53" t="n">
        <f aca="false">$B$6+M655</f>
        <v>0.209547803652476</v>
      </c>
      <c r="Q655" s="53" t="n">
        <f aca="false">$B$5+N655</f>
        <v>0.00159880487536934</v>
      </c>
      <c r="R655" s="10" t="n">
        <f aca="false">(LN(O655/$B$4) + ((Q655 - $B$8) + 0.5*P655^2)*$B$7) / (P655 * SQRT($B$7))</f>
        <v>0.092995163580098</v>
      </c>
      <c r="S655" s="10" t="n">
        <f aca="false">R655 - P655*SQRT($B$7)</f>
        <v>-0.01177873824614</v>
      </c>
      <c r="T655" s="36" t="n">
        <f aca="false">($B$3*EXP(-$B$8*$B$7)*_xlfn.NORM.DIST(R655, 0, 1, 1) - $B$4*EXP(-Q655*$B$7)*_xlfn.NORM.DIST(S655, 0, 1, 1)) * $B$2</f>
        <v>19623.943865896</v>
      </c>
      <c r="U655" s="37" t="n">
        <f aca="false">$B$17*O655+$B$18</f>
        <v>-1044.00639539791</v>
      </c>
      <c r="V655" s="37" t="n">
        <f aca="false">T655-$B$13</f>
        <v>35.0552654641433</v>
      </c>
      <c r="W655" s="37" t="n">
        <f aca="false">U655-$B$19</f>
        <v>-1044.00639539791</v>
      </c>
      <c r="X655" s="38" t="n">
        <f aca="false">V655+W655</f>
        <v>-1008.95112993377</v>
      </c>
    </row>
    <row r="656" customFormat="false" ht="13.8" hidden="false" customHeight="false" outlineLevel="0" collapsed="false">
      <c r="I656" s="51" t="n">
        <f aca="false" t="array" ref="I656:K656">TRANSPOSE(MMULT($E$20:$G$22, TRANSPOSE(Random!L655:N655)))</f>
        <v>1.29223523053537</v>
      </c>
      <c r="J656" s="51" t="n">
        <v>-0.538868885066082</v>
      </c>
      <c r="K656" s="51" t="n">
        <v>0.0301391864451803</v>
      </c>
      <c r="L656" s="19" t="n">
        <f aca="false">E$8 + E$9 * _xlfn.T.INV(_xlfn.NORM.DIST(I656, 0, 1, 1),  E$10)</f>
        <v>0.0195947367879964</v>
      </c>
      <c r="M656" s="19" t="n">
        <f aca="false">F$8 + F$9 * _xlfn.T.INV(_xlfn.NORM.DIST(J656, 0, 1, 1),  F$10)</f>
        <v>-0.00841127836783494</v>
      </c>
      <c r="N656" s="19" t="n">
        <f aca="false">G$8 + G$9 * _xlfn.T.INV(_xlfn.NORM.DIST(K656, 0, 1, 1),  G$10)</f>
        <v>-2.87154040574746E-005</v>
      </c>
      <c r="O656" s="52" t="n">
        <f aca="false">$B$3 * (1 + L656)</f>
        <v>4793.01289816669</v>
      </c>
      <c r="P656" s="53" t="n">
        <f aca="false">$B$6+M656</f>
        <v>0.200588721632165</v>
      </c>
      <c r="Q656" s="53" t="n">
        <f aca="false">$B$5+N656</f>
        <v>0.00157128459594253</v>
      </c>
      <c r="R656" s="10" t="n">
        <f aca="false">(LN(O656/$B$4) + ((Q656 - $B$8) + 0.5*P656^2)*$B$7) / (P656 * SQRT($B$7))</f>
        <v>0.243558379816959</v>
      </c>
      <c r="S656" s="10" t="n">
        <f aca="false">R656 - P656*SQRT($B$7)</f>
        <v>0.143264019000876</v>
      </c>
      <c r="T656" s="36" t="n">
        <f aca="false">($B$3*EXP(-$B$8*$B$7)*_xlfn.NORM.DIST(R656, 0, 1, 1) - $B$4*EXP(-Q656*$B$7)*_xlfn.NORM.DIST(S656, 0, 1, 1)) * $B$2</f>
        <v>18451.2226318112</v>
      </c>
      <c r="U656" s="37" t="n">
        <f aca="false">$B$17*O656+$B$18</f>
        <v>-4797.564466382</v>
      </c>
      <c r="V656" s="37" t="n">
        <f aca="false">T656-$B$13</f>
        <v>-1137.66596862074</v>
      </c>
      <c r="W656" s="37" t="n">
        <f aca="false">U656-$B$19</f>
        <v>-4797.564466382</v>
      </c>
      <c r="X656" s="38" t="n">
        <f aca="false">V656+W656</f>
        <v>-5935.23043500274</v>
      </c>
    </row>
    <row r="657" customFormat="false" ht="13.8" hidden="false" customHeight="false" outlineLevel="0" collapsed="false">
      <c r="I657" s="51" t="n">
        <f aca="false" t="array" ref="I657:K657">TRANSPOSE(MMULT($E$20:$G$22, TRANSPOSE(Random!L656:N656)))</f>
        <v>-2.28487535711656</v>
      </c>
      <c r="J657" s="51" t="n">
        <v>2.14572801913716</v>
      </c>
      <c r="K657" s="51" t="n">
        <v>-0.631469134257762</v>
      </c>
      <c r="L657" s="19" t="n">
        <f aca="false">E$8 + E$9 * _xlfn.T.INV(_xlfn.NORM.DIST(I657, 0, 1, 1),  E$10)</f>
        <v>-0.0425595286433342</v>
      </c>
      <c r="M657" s="19" t="n">
        <f aca="false">F$8 + F$9 * _xlfn.T.INV(_xlfn.NORM.DIST(J657, 0, 1, 1),  F$10)</f>
        <v>0.0471745307745787</v>
      </c>
      <c r="N657" s="19" t="n">
        <f aca="false">G$8 + G$9 * _xlfn.T.INV(_xlfn.NORM.DIST(K657, 0, 1, 1),  G$10)</f>
        <v>-0.000165867465603081</v>
      </c>
      <c r="O657" s="52" t="n">
        <f aca="false">$B$3 * (1 + L657)</f>
        <v>4500.83191180055</v>
      </c>
      <c r="P657" s="53" t="n">
        <f aca="false">$B$6+M657</f>
        <v>0.256174530774579</v>
      </c>
      <c r="Q657" s="53" t="n">
        <f aca="false">$B$5+N657</f>
        <v>0.00143413253439692</v>
      </c>
      <c r="R657" s="10" t="n">
        <f aca="false">(LN(O657/$B$4) + ((Q657 - $B$8) + 0.5*P657^2)*$B$7) / (P657 * SQRT($B$7))</f>
        <v>-0.275827762809066</v>
      </c>
      <c r="S657" s="10" t="n">
        <f aca="false">R657 - P657*SQRT($B$7)</f>
        <v>-0.403915028196356</v>
      </c>
      <c r="T657" s="36" t="n">
        <f aca="false">($B$3*EXP(-$B$8*$B$7)*_xlfn.NORM.DIST(R657, 0, 1, 1) - $B$4*EXP(-Q657*$B$7)*_xlfn.NORM.DIST(S657, 0, 1, 1)) * $B$2</f>
        <v>22652.8604691204</v>
      </c>
      <c r="U657" s="37" t="n">
        <f aca="false">$B$17*O657+$B$18</f>
        <v>10420.251342713</v>
      </c>
      <c r="V657" s="37" t="n">
        <f aca="false">T657-$B$13</f>
        <v>3063.97186868846</v>
      </c>
      <c r="W657" s="37" t="n">
        <f aca="false">U657-$B$19</f>
        <v>10420.251342713</v>
      </c>
      <c r="X657" s="38" t="n">
        <f aca="false">V657+W657</f>
        <v>13484.2232114015</v>
      </c>
    </row>
    <row r="658" customFormat="false" ht="13.8" hidden="false" customHeight="false" outlineLevel="0" collapsed="false">
      <c r="I658" s="51" t="n">
        <f aca="false" t="array" ref="I658:K658">TRANSPOSE(MMULT($E$20:$G$22, TRANSPOSE(Random!L657:N657)))</f>
        <v>-0.744426698574095</v>
      </c>
      <c r="J658" s="51" t="n">
        <v>0.932342155800713</v>
      </c>
      <c r="K658" s="51" t="n">
        <v>-0.73153154341961</v>
      </c>
      <c r="L658" s="19" t="n">
        <f aca="false">E$8 + E$9 * _xlfn.T.INV(_xlfn.NORM.DIST(I658, 0, 1, 1),  E$10)</f>
        <v>-0.00892068051493668</v>
      </c>
      <c r="M658" s="19" t="n">
        <f aca="false">F$8 + F$9 * _xlfn.T.INV(_xlfn.NORM.DIST(J658, 0, 1, 1),  F$10)</f>
        <v>0.0154589286422845</v>
      </c>
      <c r="N658" s="19" t="n">
        <f aca="false">G$8 + G$9 * _xlfn.T.INV(_xlfn.NORM.DIST(K658, 0, 1, 1),  G$10)</f>
        <v>-0.000188102729042705</v>
      </c>
      <c r="O658" s="52" t="n">
        <f aca="false">$B$3 * (1 + L658)</f>
        <v>4658.96477296734</v>
      </c>
      <c r="P658" s="53" t="n">
        <f aca="false">$B$6+M658</f>
        <v>0.224458928642284</v>
      </c>
      <c r="Q658" s="53" t="n">
        <f aca="false">$B$5+N658</f>
        <v>0.0014118972709573</v>
      </c>
      <c r="R658" s="10" t="n">
        <f aca="false">(LN(O658/$B$4) + ((Q658 - $B$8) + 0.5*P658^2)*$B$7) / (P658 * SQRT($B$7))</f>
        <v>-0.0241470221680013</v>
      </c>
      <c r="S658" s="10" t="n">
        <f aca="false">R658 - P658*SQRT($B$7)</f>
        <v>-0.136376486489144</v>
      </c>
      <c r="T658" s="36" t="n">
        <f aca="false">($B$3*EXP(-$B$8*$B$7)*_xlfn.NORM.DIST(R658, 0, 1, 1) - $B$4*EXP(-Q658*$B$7)*_xlfn.NORM.DIST(S658, 0, 1, 1)) * $B$2</f>
        <v>20958.9037529792</v>
      </c>
      <c r="U658" s="37" t="n">
        <f aca="false">$B$17*O658+$B$18</f>
        <v>2184.13446005684</v>
      </c>
      <c r="V658" s="37" t="n">
        <f aca="false">T658-$B$13</f>
        <v>1370.01515254733</v>
      </c>
      <c r="W658" s="37" t="n">
        <f aca="false">U658-$B$19</f>
        <v>2184.13446005684</v>
      </c>
      <c r="X658" s="38" t="n">
        <f aca="false">V658+W658</f>
        <v>3554.14961260417</v>
      </c>
    </row>
    <row r="659" customFormat="false" ht="13.8" hidden="false" customHeight="false" outlineLevel="0" collapsed="false">
      <c r="I659" s="51" t="n">
        <f aca="false" t="array" ref="I659:K659">TRANSPOSE(MMULT($E$20:$G$22, TRANSPOSE(Random!L658:N658)))</f>
        <v>0.230407613791823</v>
      </c>
      <c r="J659" s="51" t="n">
        <v>-0.0437187933644329</v>
      </c>
      <c r="K659" s="51" t="n">
        <v>-0.514773994284214</v>
      </c>
      <c r="L659" s="19" t="n">
        <f aca="false">E$8 + E$9 * _xlfn.T.INV(_xlfn.NORM.DIST(I659, 0, 1, 1),  E$10)</f>
        <v>0.00393164428235389</v>
      </c>
      <c r="M659" s="19" t="n">
        <f aca="false">F$8 + F$9 * _xlfn.T.INV(_xlfn.NORM.DIST(J659, 0, 1, 1),  F$10)</f>
        <v>-0.000571288327531638</v>
      </c>
      <c r="N659" s="19" t="n">
        <f aca="false">G$8 + G$9 * _xlfn.T.INV(_xlfn.NORM.DIST(K659, 0, 1, 1),  G$10)</f>
        <v>-0.000140649371297658</v>
      </c>
      <c r="O659" s="52" t="n">
        <f aca="false">$B$3 * (1 + L659)</f>
        <v>4719.38226660692</v>
      </c>
      <c r="P659" s="53" t="n">
        <f aca="false">$B$6+M659</f>
        <v>0.208428711672468</v>
      </c>
      <c r="Q659" s="53" t="n">
        <f aca="false">$B$5+N659</f>
        <v>0.00145935062870234</v>
      </c>
      <c r="R659" s="10" t="n">
        <f aca="false">(LN(O659/$B$4) + ((Q659 - $B$8) + 0.5*P659^2)*$B$7) / (P659 * SQRT($B$7))</f>
        <v>0.0894223174074912</v>
      </c>
      <c r="S659" s="10" t="n">
        <f aca="false">R659 - P659*SQRT($B$7)</f>
        <v>-0.014792038428743</v>
      </c>
      <c r="T659" s="36" t="n">
        <f aca="false">($B$3*EXP(-$B$8*$B$7)*_xlfn.NORM.DIST(R659, 0, 1, 1) - $B$4*EXP(-Q659*$B$7)*_xlfn.NORM.DIST(S659, 0, 1, 1)) * $B$2</f>
        <v>19513.6410790785</v>
      </c>
      <c r="U659" s="37" t="n">
        <f aca="false">$B$17*O659+$B$18</f>
        <v>-962.621601277613</v>
      </c>
      <c r="V659" s="37" t="n">
        <f aca="false">T659-$B$13</f>
        <v>-75.2475213533689</v>
      </c>
      <c r="W659" s="37" t="n">
        <f aca="false">U659-$B$19</f>
        <v>-962.621601277613</v>
      </c>
      <c r="X659" s="38" t="n">
        <f aca="false">V659+W659</f>
        <v>-1037.86912263098</v>
      </c>
    </row>
    <row r="660" customFormat="false" ht="13.8" hidden="false" customHeight="false" outlineLevel="0" collapsed="false">
      <c r="I660" s="51" t="n">
        <f aca="false" t="array" ref="I660:K660">TRANSPOSE(MMULT($E$20:$G$22, TRANSPOSE(Random!L659:N659)))</f>
        <v>0.0325639928618019</v>
      </c>
      <c r="J660" s="51" t="n">
        <v>-0.0484636916625911</v>
      </c>
      <c r="K660" s="51" t="n">
        <v>0.700758071336882</v>
      </c>
      <c r="L660" s="19" t="n">
        <f aca="false">E$8 + E$9 * _xlfn.T.INV(_xlfn.NORM.DIST(I660, 0, 1, 1),  E$10)</f>
        <v>0.00139096802819077</v>
      </c>
      <c r="M660" s="19" t="n">
        <f aca="false">F$8 + F$9 * _xlfn.T.INV(_xlfn.NORM.DIST(J660, 0, 1, 1),  F$10)</f>
        <v>-0.000644818643133277</v>
      </c>
      <c r="N660" s="19" t="n">
        <f aca="false">G$8 + G$9 * _xlfn.T.INV(_xlfn.NORM.DIST(K660, 0, 1, 1),  G$10)</f>
        <v>0.000111597423109222</v>
      </c>
      <c r="O660" s="52" t="n">
        <f aca="false">$B$3 * (1 + L660)</f>
        <v>4707.43880160372</v>
      </c>
      <c r="P660" s="53" t="n">
        <f aca="false">$B$6+M660</f>
        <v>0.208355181356867</v>
      </c>
      <c r="Q660" s="53" t="n">
        <f aca="false">$B$5+N660</f>
        <v>0.00171159742310922</v>
      </c>
      <c r="R660" s="10" t="n">
        <f aca="false">(LN(O660/$B$4) + ((Q660 - $B$8) + 0.5*P660^2)*$B$7) / (P660 * SQRT($B$7))</f>
        <v>0.0656992164945691</v>
      </c>
      <c r="S660" s="10" t="n">
        <f aca="false">R660 - P660*SQRT($B$7)</f>
        <v>-0.0384783741838643</v>
      </c>
      <c r="T660" s="36" t="n">
        <f aca="false">($B$3*EXP(-$B$8*$B$7)*_xlfn.NORM.DIST(R660, 0, 1, 1) - $B$4*EXP(-Q660*$B$7)*_xlfn.NORM.DIST(S660, 0, 1, 1)) * $B$2</f>
        <v>19533.0557678706</v>
      </c>
      <c r="U660" s="37" t="n">
        <f aca="false">$B$17*O660+$B$18</f>
        <v>-340.563839061564</v>
      </c>
      <c r="V660" s="37" t="n">
        <f aca="false">T660-$B$13</f>
        <v>-55.8328325613256</v>
      </c>
      <c r="W660" s="37" t="n">
        <f aca="false">U660-$B$19</f>
        <v>-340.563839061564</v>
      </c>
      <c r="X660" s="38" t="n">
        <f aca="false">V660+W660</f>
        <v>-396.39667162289</v>
      </c>
    </row>
    <row r="661" customFormat="false" ht="13.8" hidden="false" customHeight="false" outlineLevel="0" collapsed="false">
      <c r="I661" s="51" t="n">
        <f aca="false" t="array" ref="I661:K661">TRANSPOSE(MMULT($E$20:$G$22, TRANSPOSE(Random!L660:N660)))</f>
        <v>-2.4212813232324</v>
      </c>
      <c r="J661" s="51" t="n">
        <v>1.56172462343415</v>
      </c>
      <c r="K661" s="51" t="n">
        <v>0.918923189155202</v>
      </c>
      <c r="L661" s="19" t="n">
        <f aca="false">E$8 + E$9 * _xlfn.T.INV(_xlfn.NORM.DIST(I661, 0, 1, 1),  E$10)</f>
        <v>-0.047714802235783</v>
      </c>
      <c r="M661" s="19" t="n">
        <f aca="false">F$8 + F$9 * _xlfn.T.INV(_xlfn.NORM.DIST(J661, 0, 1, 1),  F$10)</f>
        <v>0.0289834842830232</v>
      </c>
      <c r="N661" s="19" t="n">
        <f aca="false">G$8 + G$9 * _xlfn.T.INV(_xlfn.NORM.DIST(K661, 0, 1, 1),  G$10)</f>
        <v>0.000162055545388351</v>
      </c>
      <c r="O661" s="52" t="n">
        <f aca="false">$B$3 * (1 + L661)</f>
        <v>4476.59748616981</v>
      </c>
      <c r="P661" s="53" t="n">
        <f aca="false">$B$6+M661</f>
        <v>0.237983484283023</v>
      </c>
      <c r="Q661" s="53" t="n">
        <f aca="false">$B$5+N661</f>
        <v>0.00176205554538835</v>
      </c>
      <c r="R661" s="10" t="n">
        <f aca="false">(LN(O661/$B$4) + ((Q661 - $B$8) + 0.5*P661^2)*$B$7) / (P661 * SQRT($B$7))</f>
        <v>-0.351038480357449</v>
      </c>
      <c r="S661" s="10" t="n">
        <f aca="false">R661 - P661*SQRT($B$7)</f>
        <v>-0.47003022249896</v>
      </c>
      <c r="T661" s="36" t="n">
        <f aca="false">($B$3*EXP(-$B$8*$B$7)*_xlfn.NORM.DIST(R661, 0, 1, 1) - $B$4*EXP(-Q661*$B$7)*_xlfn.NORM.DIST(S661, 0, 1, 1)) * $B$2</f>
        <v>20508.1264923686</v>
      </c>
      <c r="U661" s="37" t="n">
        <f aca="false">$B$17*O661+$B$18</f>
        <v>11682.4656643038</v>
      </c>
      <c r="V661" s="37" t="n">
        <f aca="false">T661-$B$13</f>
        <v>919.2378919367</v>
      </c>
      <c r="W661" s="37" t="n">
        <f aca="false">U661-$B$19</f>
        <v>11682.4656643038</v>
      </c>
      <c r="X661" s="38" t="n">
        <f aca="false">V661+W661</f>
        <v>12601.7035562405</v>
      </c>
    </row>
    <row r="662" customFormat="false" ht="13.8" hidden="false" customHeight="false" outlineLevel="0" collapsed="false">
      <c r="I662" s="51" t="n">
        <f aca="false" t="array" ref="I662:K662">TRANSPOSE(MMULT($E$20:$G$22, TRANSPOSE(Random!L661:N661)))</f>
        <v>0.492202505342468</v>
      </c>
      <c r="J662" s="51" t="n">
        <v>0.148858471844129</v>
      </c>
      <c r="K662" s="51" t="n">
        <v>1.70515856987157</v>
      </c>
      <c r="L662" s="19" t="n">
        <f aca="false">E$8 + E$9 * _xlfn.T.INV(_xlfn.NORM.DIST(I662, 0, 1, 1),  E$10)</f>
        <v>0.0073752453268596</v>
      </c>
      <c r="M662" s="19" t="n">
        <f aca="false">F$8 + F$9 * _xlfn.T.INV(_xlfn.NORM.DIST(J662, 0, 1, 1),  F$10)</f>
        <v>0.00241533571800828</v>
      </c>
      <c r="N662" s="19" t="n">
        <f aca="false">G$8 + G$9 * _xlfn.T.INV(_xlfn.NORM.DIST(K662, 0, 1, 1),  G$10)</f>
        <v>0.000391137151569724</v>
      </c>
      <c r="O662" s="52" t="n">
        <f aca="false">$B$3 * (1 + L662)</f>
        <v>4735.57029075703</v>
      </c>
      <c r="P662" s="53" t="n">
        <f aca="false">$B$6+M662</f>
        <v>0.211415335718008</v>
      </c>
      <c r="Q662" s="53" t="n">
        <f aca="false">$B$5+N662</f>
        <v>0.00199113715156972</v>
      </c>
      <c r="R662" s="10" t="n">
        <f aca="false">(LN(O662/$B$4) + ((Q662 - $B$8) + 0.5*P662^2)*$B$7) / (P662 * SQRT($B$7))</f>
        <v>0.123293052124653</v>
      </c>
      <c r="S662" s="10" t="n">
        <f aca="false">R662 - P662*SQRT($B$7)</f>
        <v>0.017585384265649</v>
      </c>
      <c r="T662" s="36" t="n">
        <f aca="false">($B$3*EXP(-$B$8*$B$7)*_xlfn.NORM.DIST(R662, 0, 1, 1) - $B$4*EXP(-Q662*$B$7)*_xlfn.NORM.DIST(S662, 0, 1, 1)) * $B$2</f>
        <v>19789.3142040812</v>
      </c>
      <c r="U662" s="37" t="n">
        <f aca="false">$B$17*O662+$B$18</f>
        <v>-1805.75096740609</v>
      </c>
      <c r="V662" s="37" t="n">
        <f aca="false">T662-$B$13</f>
        <v>200.425603649273</v>
      </c>
      <c r="W662" s="37" t="n">
        <f aca="false">U662-$B$19</f>
        <v>-1805.75096740609</v>
      </c>
      <c r="X662" s="38" t="n">
        <f aca="false">V662+W662</f>
        <v>-1605.32536375681</v>
      </c>
    </row>
    <row r="663" customFormat="false" ht="13.8" hidden="false" customHeight="false" outlineLevel="0" collapsed="false">
      <c r="I663" s="51" t="n">
        <f aca="false" t="array" ref="I663:K663">TRANSPOSE(MMULT($E$20:$G$22, TRANSPOSE(Random!L662:N662)))</f>
        <v>1.65048312799953</v>
      </c>
      <c r="J663" s="51" t="n">
        <v>-1.54950386428426</v>
      </c>
      <c r="K663" s="51" t="n">
        <v>0.639993290977012</v>
      </c>
      <c r="L663" s="19" t="n">
        <f aca="false">E$8 + E$9 * _xlfn.T.INV(_xlfn.NORM.DIST(I663, 0, 1, 1),  E$10)</f>
        <v>0.0267231992903042</v>
      </c>
      <c r="M663" s="19" t="n">
        <f aca="false">F$8 + F$9 * _xlfn.T.INV(_xlfn.NORM.DIST(J663, 0, 1, 1),  F$10)</f>
        <v>-0.0284628702807083</v>
      </c>
      <c r="N663" s="19" t="n">
        <f aca="false">G$8 + G$9 * _xlfn.T.INV(_xlfn.NORM.DIST(K663, 0, 1, 1),  G$10)</f>
        <v>9.81379703436406E-005</v>
      </c>
      <c r="O663" s="52" t="n">
        <f aca="false">$B$3 * (1 + L663)</f>
        <v>4826.52308754379</v>
      </c>
      <c r="P663" s="53" t="n">
        <f aca="false">$B$6+M663</f>
        <v>0.180537129719292</v>
      </c>
      <c r="Q663" s="53" t="n">
        <f aca="false">$B$5+N663</f>
        <v>0.00169813797034364</v>
      </c>
      <c r="R663" s="10" t="n">
        <f aca="false">(LN(O663/$B$4) + ((Q663 - $B$8) + 0.5*P663^2)*$B$7) / (P663 * SQRT($B$7))</f>
        <v>0.337560616877762</v>
      </c>
      <c r="S663" s="10" t="n">
        <f aca="false">R663 - P663*SQRT($B$7)</f>
        <v>0.247292052018116</v>
      </c>
      <c r="T663" s="36" t="n">
        <f aca="false">($B$3*EXP(-$B$8*$B$7)*_xlfn.NORM.DIST(R663, 0, 1, 1) - $B$4*EXP(-Q663*$B$7)*_xlfn.NORM.DIST(S663, 0, 1, 1)) * $B$2</f>
        <v>16222.1502699829</v>
      </c>
      <c r="U663" s="37" t="n">
        <f aca="false">$B$17*O663+$B$18</f>
        <v>-6542.89326416198</v>
      </c>
      <c r="V663" s="37" t="n">
        <f aca="false">T663-$B$13</f>
        <v>-3366.73833044902</v>
      </c>
      <c r="W663" s="37" t="n">
        <f aca="false">U663-$B$19</f>
        <v>-6542.89326416198</v>
      </c>
      <c r="X663" s="38" t="n">
        <f aca="false">V663+W663</f>
        <v>-9909.63159461099</v>
      </c>
    </row>
    <row r="664" customFormat="false" ht="13.8" hidden="false" customHeight="false" outlineLevel="0" collapsed="false">
      <c r="I664" s="51" t="n">
        <f aca="false" t="array" ref="I664:K664">TRANSPOSE(MMULT($E$20:$G$22, TRANSPOSE(Random!L663:N663)))</f>
        <v>0.810104392874216</v>
      </c>
      <c r="J664" s="51" t="n">
        <v>-1.0477055972306</v>
      </c>
      <c r="K664" s="51" t="n">
        <v>-2.39734416285674</v>
      </c>
      <c r="L664" s="19" t="n">
        <f aca="false">E$8 + E$9 * _xlfn.T.INV(_xlfn.NORM.DIST(I664, 0, 1, 1),  E$10)</f>
        <v>0.0118209621844685</v>
      </c>
      <c r="M664" s="19" t="n">
        <f aca="false">F$8 + F$9 * _xlfn.T.INV(_xlfn.NORM.DIST(J664, 0, 1, 1),  F$10)</f>
        <v>-0.0174325248467859</v>
      </c>
      <c r="N664" s="19" t="n">
        <f aca="false">G$8 + G$9 * _xlfn.T.INV(_xlfn.NORM.DIST(K664, 0, 1, 1),  G$10)</f>
        <v>-0.000788462557074719</v>
      </c>
      <c r="O664" s="52" t="n">
        <f aca="false">$B$3 * (1 + L664)</f>
        <v>4756.46916113297</v>
      </c>
      <c r="P664" s="53" t="n">
        <f aca="false">$B$6+M664</f>
        <v>0.191567475153214</v>
      </c>
      <c r="Q664" s="53" t="n">
        <f aca="false">$B$5+N664</f>
        <v>0.000811537442925281</v>
      </c>
      <c r="R664" s="10" t="n">
        <f aca="false">(LN(O664/$B$4) + ((Q664 - $B$8) + 0.5*P664^2)*$B$7) / (P664 * SQRT($B$7))</f>
        <v>0.168523251834995</v>
      </c>
      <c r="S664" s="10" t="n">
        <f aca="false">R664 - P664*SQRT($B$7)</f>
        <v>0.0727395142583878</v>
      </c>
      <c r="T664" s="36" t="n">
        <f aca="false">($B$3*EXP(-$B$8*$B$7)*_xlfn.NORM.DIST(R664, 0, 1, 1) - $B$4*EXP(-Q664*$B$7)*_xlfn.NORM.DIST(S664, 0, 1, 1)) * $B$2</f>
        <v>17777.2019191562</v>
      </c>
      <c r="U664" s="37" t="n">
        <f aca="false">$B$17*O664+$B$18</f>
        <v>-2894.23781233912</v>
      </c>
      <c r="V664" s="37" t="n">
        <f aca="false">T664-$B$13</f>
        <v>-1811.68668127571</v>
      </c>
      <c r="W664" s="37" t="n">
        <f aca="false">U664-$B$19</f>
        <v>-2894.23781233912</v>
      </c>
      <c r="X664" s="38" t="n">
        <f aca="false">V664+W664</f>
        <v>-4705.92449361483</v>
      </c>
    </row>
    <row r="665" customFormat="false" ht="13.8" hidden="false" customHeight="false" outlineLevel="0" collapsed="false">
      <c r="I665" s="51" t="n">
        <f aca="false" t="array" ref="I665:K665">TRANSPOSE(MMULT($E$20:$G$22, TRANSPOSE(Random!L664:N664)))</f>
        <v>0.204174288409887</v>
      </c>
      <c r="J665" s="51" t="n">
        <v>-0.660650641928645</v>
      </c>
      <c r="K665" s="51" t="n">
        <v>1.7013815672214</v>
      </c>
      <c r="L665" s="19" t="n">
        <f aca="false">E$8 + E$9 * _xlfn.T.INV(_xlfn.NORM.DIST(I665, 0, 1, 1),  E$10)</f>
        <v>0.00359289109048655</v>
      </c>
      <c r="M665" s="19" t="n">
        <f aca="false">F$8 + F$9 * _xlfn.T.INV(_xlfn.NORM.DIST(J665, 0, 1, 1),  F$10)</f>
        <v>-0.0104437311334805</v>
      </c>
      <c r="N665" s="19" t="n">
        <f aca="false">G$8 + G$9 * _xlfn.T.INV(_xlfn.NORM.DIST(K665, 0, 1, 1),  G$10)</f>
        <v>0.000389771313921797</v>
      </c>
      <c r="O665" s="52" t="n">
        <f aca="false">$B$3 * (1 + L665)</f>
        <v>4717.78982172727</v>
      </c>
      <c r="P665" s="53" t="n">
        <f aca="false">$B$6+M665</f>
        <v>0.198556268866519</v>
      </c>
      <c r="Q665" s="53" t="n">
        <f aca="false">$B$5+N665</f>
        <v>0.0019897713139218</v>
      </c>
      <c r="R665" s="10" t="n">
        <f aca="false">(LN(O665/$B$4) + ((Q665 - $B$8) + 0.5*P665^2)*$B$7) / (P665 * SQRT($B$7))</f>
        <v>0.0867458775461446</v>
      </c>
      <c r="S665" s="10" t="n">
        <f aca="false">R665 - P665*SQRT($B$7)</f>
        <v>-0.0125322568871152</v>
      </c>
      <c r="T665" s="36" t="n">
        <f aca="false">($B$3*EXP(-$B$8*$B$7)*_xlfn.NORM.DIST(R665, 0, 1, 1) - $B$4*EXP(-Q665*$B$7)*_xlfn.NORM.DIST(S665, 0, 1, 1)) * $B$2</f>
        <v>18620.7320551481</v>
      </c>
      <c r="U665" s="37" t="n">
        <f aca="false">$B$17*O665+$B$18</f>
        <v>-879.681458025938</v>
      </c>
      <c r="V665" s="37" t="n">
        <f aca="false">T665-$B$13</f>
        <v>-968.156545283819</v>
      </c>
      <c r="W665" s="37" t="n">
        <f aca="false">U665-$B$19</f>
        <v>-879.681458025938</v>
      </c>
      <c r="X665" s="38" t="n">
        <f aca="false">V665+W665</f>
        <v>-1847.83800330976</v>
      </c>
    </row>
    <row r="666" customFormat="false" ht="13.8" hidden="false" customHeight="false" outlineLevel="0" collapsed="false">
      <c r="I666" s="51" t="n">
        <f aca="false" t="array" ref="I666:K666">TRANSPOSE(MMULT($E$20:$G$22, TRANSPOSE(Random!L665:N665)))</f>
        <v>-2.00306987079212</v>
      </c>
      <c r="J666" s="51" t="n">
        <v>1.06732552046947</v>
      </c>
      <c r="K666" s="51" t="n">
        <v>0.480276744008768</v>
      </c>
      <c r="L666" s="19" t="n">
        <f aca="false">E$8 + E$9 * _xlfn.T.INV(_xlfn.NORM.DIST(I666, 0, 1, 1),  E$10)</f>
        <v>-0.0336009109162696</v>
      </c>
      <c r="M666" s="19" t="n">
        <f aca="false">F$8 + F$9 * _xlfn.T.INV(_xlfn.NORM.DIST(J666, 0, 1, 1),  F$10)</f>
        <v>0.0180266732738909</v>
      </c>
      <c r="N666" s="19" t="n">
        <f aca="false">G$8 + G$9 * _xlfn.T.INV(_xlfn.NORM.DIST(K666, 0, 1, 1),  G$10)</f>
        <v>6.37194818493894E-005</v>
      </c>
      <c r="O666" s="52" t="n">
        <f aca="false">$B$3 * (1 + L666)</f>
        <v>4542.94547787371</v>
      </c>
      <c r="P666" s="53" t="n">
        <f aca="false">$B$6+M666</f>
        <v>0.227026673273891</v>
      </c>
      <c r="Q666" s="53" t="n">
        <f aca="false">$B$5+N666</f>
        <v>0.00166371948184939</v>
      </c>
      <c r="R666" s="10" t="n">
        <f aca="false">(LN(O666/$B$4) + ((Q666 - $B$8) + 0.5*P666^2)*$B$7) / (P666 * SQRT($B$7))</f>
        <v>-0.244198845200006</v>
      </c>
      <c r="S666" s="10" t="n">
        <f aca="false">R666 - P666*SQRT($B$7)</f>
        <v>-0.357712181836951</v>
      </c>
      <c r="T666" s="36" t="n">
        <f aca="false">($B$3*EXP(-$B$8*$B$7)*_xlfn.NORM.DIST(R666, 0, 1, 1) - $B$4*EXP(-Q666*$B$7)*_xlfn.NORM.DIST(S666, 0, 1, 1)) * $B$2</f>
        <v>20338.3460584037</v>
      </c>
      <c r="U666" s="37" t="n">
        <f aca="false">$B$17*O666+$B$18</f>
        <v>8226.82835672048</v>
      </c>
      <c r="V666" s="37" t="n">
        <f aca="false">T666-$B$13</f>
        <v>749.457457971857</v>
      </c>
      <c r="W666" s="37" t="n">
        <f aca="false">U666-$B$19</f>
        <v>8226.82835672048</v>
      </c>
      <c r="X666" s="38" t="n">
        <f aca="false">V666+W666</f>
        <v>8976.28581469234</v>
      </c>
    </row>
    <row r="667" customFormat="false" ht="13.8" hidden="false" customHeight="false" outlineLevel="0" collapsed="false">
      <c r="I667" s="51" t="n">
        <f aca="false" t="array" ref="I667:K667">TRANSPOSE(MMULT($E$20:$G$22, TRANSPOSE(Random!L666:N666)))</f>
        <v>-1.30909994746579</v>
      </c>
      <c r="J667" s="51" t="n">
        <v>1.60698421632617</v>
      </c>
      <c r="K667" s="51" t="n">
        <v>-0.452377810601283</v>
      </c>
      <c r="L667" s="19" t="n">
        <f aca="false">E$8 + E$9 * _xlfn.T.INV(_xlfn.NORM.DIST(I667, 0, 1, 1),  E$10)</f>
        <v>-0.0179499744593594</v>
      </c>
      <c r="M667" s="19" t="n">
        <f aca="false">F$8 + F$9 * _xlfn.T.INV(_xlfn.NORM.DIST(J667, 0, 1, 1),  F$10)</f>
        <v>0.0301469607200226</v>
      </c>
      <c r="N667" s="19" t="n">
        <f aca="false">G$8 + G$9 * _xlfn.T.INV(_xlfn.NORM.DIST(K667, 0, 1, 1),  G$10)</f>
        <v>-0.000127428291727545</v>
      </c>
      <c r="O667" s="52" t="n">
        <f aca="false">$B$3 * (1 + L667)</f>
        <v>4616.518965064</v>
      </c>
      <c r="P667" s="53" t="n">
        <f aca="false">$B$6+M667</f>
        <v>0.239146960720023</v>
      </c>
      <c r="Q667" s="53" t="n">
        <f aca="false">$B$5+N667</f>
        <v>0.00147257170827245</v>
      </c>
      <c r="R667" s="10" t="n">
        <f aca="false">(LN(O667/$B$4) + ((Q667 - $B$8) + 0.5*P667^2)*$B$7) / (P667 * SQRT($B$7))</f>
        <v>-0.0919600053170225</v>
      </c>
      <c r="S667" s="10" t="n">
        <f aca="false">R667 - P667*SQRT($B$7)</f>
        <v>-0.211533485677034</v>
      </c>
      <c r="T667" s="36" t="n">
        <f aca="false">($B$3*EXP(-$B$8*$B$7)*_xlfn.NORM.DIST(R667, 0, 1, 1) - $B$4*EXP(-Q667*$B$7)*_xlfn.NORM.DIST(S667, 0, 1, 1)) * $B$2</f>
        <v>22148.8285982111</v>
      </c>
      <c r="U667" s="37" t="n">
        <f aca="false">$B$17*O667+$B$18</f>
        <v>4394.86177183263</v>
      </c>
      <c r="V667" s="37" t="n">
        <f aca="false">T667-$B$13</f>
        <v>2559.93999777925</v>
      </c>
      <c r="W667" s="37" t="n">
        <f aca="false">U667-$B$19</f>
        <v>4394.86177183263</v>
      </c>
      <c r="X667" s="38" t="n">
        <f aca="false">V667+W667</f>
        <v>6954.80176961188</v>
      </c>
    </row>
    <row r="668" customFormat="false" ht="13.8" hidden="false" customHeight="false" outlineLevel="0" collapsed="false">
      <c r="I668" s="51" t="n">
        <f aca="false" t="array" ref="I668:K668">TRANSPOSE(MMULT($E$20:$G$22, TRANSPOSE(Random!L667:N667)))</f>
        <v>-0.283010874557862</v>
      </c>
      <c r="J668" s="51" t="n">
        <v>-0.00932424674037949</v>
      </c>
      <c r="K668" s="51" t="n">
        <v>0.363804165420099</v>
      </c>
      <c r="L668" s="19" t="n">
        <f aca="false">E$8 + E$9 * _xlfn.T.INV(_xlfn.NORM.DIST(I668, 0, 1, 1),  E$10)</f>
        <v>-0.00266450224345023</v>
      </c>
      <c r="M668" s="19" t="n">
        <f aca="false">F$8 + F$9 * _xlfn.T.INV(_xlfn.NORM.DIST(J668, 0, 1, 1),  F$10)</f>
        <v>-3.84323292070972E-005</v>
      </c>
      <c r="N668" s="19" t="n">
        <f aca="false">G$8 + G$9 * _xlfn.T.INV(_xlfn.NORM.DIST(K668, 0, 1, 1),  G$10)</f>
        <v>3.93181586156792E-005</v>
      </c>
      <c r="O668" s="52" t="n">
        <f aca="false">$B$3 * (1 + L668)</f>
        <v>4688.37444140377</v>
      </c>
      <c r="P668" s="53" t="n">
        <f aca="false">$B$6+M668</f>
        <v>0.208961567670793</v>
      </c>
      <c r="Q668" s="53" t="n">
        <f aca="false">$B$5+N668</f>
        <v>0.00163931815861568</v>
      </c>
      <c r="R668" s="10" t="n">
        <f aca="false">(LN(O668/$B$4) + ((Q668 - $B$8) + 0.5*P668^2)*$B$7) / (P668 * SQRT($B$7))</f>
        <v>0.0267981171705695</v>
      </c>
      <c r="S668" s="10" t="n">
        <f aca="false">R668 - P668*SQRT($B$7)</f>
        <v>-0.077682666664827</v>
      </c>
      <c r="T668" s="36" t="n">
        <f aca="false">($B$3*EXP(-$B$8*$B$7)*_xlfn.NORM.DIST(R668, 0, 1, 1) - $B$4*EXP(-Q668*$B$7)*_xlfn.NORM.DIST(S668, 0, 1, 1)) * $B$2</f>
        <v>19581.1249726455</v>
      </c>
      <c r="U668" s="37" t="n">
        <f aca="false">$B$17*O668+$B$18</f>
        <v>652.375248623022</v>
      </c>
      <c r="V668" s="37" t="n">
        <f aca="false">T668-$B$13</f>
        <v>-7.76362778642579</v>
      </c>
      <c r="W668" s="37" t="n">
        <f aca="false">U668-$B$19</f>
        <v>652.375248623022</v>
      </c>
      <c r="X668" s="38" t="n">
        <f aca="false">V668+W668</f>
        <v>644.611620836597</v>
      </c>
    </row>
    <row r="669" customFormat="false" ht="13.8" hidden="false" customHeight="false" outlineLevel="0" collapsed="false">
      <c r="I669" s="51" t="n">
        <f aca="false" t="array" ref="I669:K669">TRANSPOSE(MMULT($E$20:$G$22, TRANSPOSE(Random!L668:N668)))</f>
        <v>-0.777905695684773</v>
      </c>
      <c r="J669" s="51" t="n">
        <v>-0.00493835712004187</v>
      </c>
      <c r="K669" s="51" t="n">
        <v>1.16863114830369</v>
      </c>
      <c r="L669" s="19" t="n">
        <f aca="false">E$8 + E$9 * _xlfn.T.INV(_xlfn.NORM.DIST(I669, 0, 1, 1),  E$10)</f>
        <v>-0.00940307319569243</v>
      </c>
      <c r="M669" s="19" t="n">
        <f aca="false">F$8 + F$9 * _xlfn.T.INV(_xlfn.NORM.DIST(J669, 0, 1, 1),  F$10)</f>
        <v>2.95053128385345E-005</v>
      </c>
      <c r="N669" s="19" t="n">
        <f aca="false">G$8 + G$9 * _xlfn.T.INV(_xlfn.NORM.DIST(K669, 0, 1, 1),  G$10)</f>
        <v>0.000225164001401584</v>
      </c>
      <c r="O669" s="52" t="n">
        <f aca="false">$B$3 * (1 + L669)</f>
        <v>4656.69709321437</v>
      </c>
      <c r="P669" s="53" t="n">
        <f aca="false">$B$6+M669</f>
        <v>0.209029505312838</v>
      </c>
      <c r="Q669" s="53" t="n">
        <f aca="false">$B$5+N669</f>
        <v>0.00182516400140158</v>
      </c>
      <c r="R669" s="10" t="n">
        <f aca="false">(LN(O669/$B$4) + ((Q669 - $B$8) + 0.5*P669^2)*$B$7) / (P669 * SQRT($B$7))</f>
        <v>-0.0375985526351476</v>
      </c>
      <c r="S669" s="10" t="n">
        <f aca="false">R669 - P669*SQRT($B$7)</f>
        <v>-0.142113305291567</v>
      </c>
      <c r="T669" s="36" t="n">
        <f aca="false">($B$3*EXP(-$B$8*$B$7)*_xlfn.NORM.DIST(R669, 0, 1, 1) - $B$4*EXP(-Q669*$B$7)*_xlfn.NORM.DIST(S669, 0, 1, 1)) * $B$2</f>
        <v>19524.5256455748</v>
      </c>
      <c r="U669" s="37" t="n">
        <f aca="false">$B$17*O669+$B$18</f>
        <v>2302.24321594762</v>
      </c>
      <c r="V669" s="37" t="n">
        <f aca="false">T669-$B$13</f>
        <v>-64.3629548571407</v>
      </c>
      <c r="W669" s="37" t="n">
        <f aca="false">U669-$B$19</f>
        <v>2302.24321594762</v>
      </c>
      <c r="X669" s="38" t="n">
        <f aca="false">V669+W669</f>
        <v>2237.88026109047</v>
      </c>
    </row>
    <row r="670" customFormat="false" ht="13.8" hidden="false" customHeight="false" outlineLevel="0" collapsed="false">
      <c r="I670" s="51" t="n">
        <f aca="false" t="array" ref="I670:K670">TRANSPOSE(MMULT($E$20:$G$22, TRANSPOSE(Random!L669:N669)))</f>
        <v>1.14308629482995</v>
      </c>
      <c r="J670" s="51" t="n">
        <v>-0.669585943524953</v>
      </c>
      <c r="K670" s="51" t="n">
        <v>0.601373705562155</v>
      </c>
      <c r="L670" s="19" t="n">
        <f aca="false">E$8 + E$9 * _xlfn.T.INV(_xlfn.NORM.DIST(I670, 0, 1, 1),  E$10)</f>
        <v>0.0170123785947303</v>
      </c>
      <c r="M670" s="19" t="n">
        <f aca="false">F$8 + F$9 * _xlfn.T.INV(_xlfn.NORM.DIST(J670, 0, 1, 1),  F$10)</f>
        <v>-0.0105953671642752</v>
      </c>
      <c r="N670" s="19" t="n">
        <f aca="false">G$8 + G$9 * _xlfn.T.INV(_xlfn.NORM.DIST(K670, 0, 1, 1),  G$10)</f>
        <v>8.96960895697887E-005</v>
      </c>
      <c r="O670" s="52" t="n">
        <f aca="false">$B$3 * (1 + L670)</f>
        <v>4780.87349053597</v>
      </c>
      <c r="P670" s="53" t="n">
        <f aca="false">$B$6+M670</f>
        <v>0.198404632835725</v>
      </c>
      <c r="Q670" s="53" t="n">
        <f aca="false">$B$5+N670</f>
        <v>0.00168969608956979</v>
      </c>
      <c r="R670" s="10" t="n">
        <f aca="false">(LN(O670/$B$4) + ((Q670 - $B$8) + 0.5*P670^2)*$B$7) / (P670 * SQRT($B$7))</f>
        <v>0.219876543914884</v>
      </c>
      <c r="S670" s="10" t="n">
        <f aca="false">R670 - P670*SQRT($B$7)</f>
        <v>0.120674227497021</v>
      </c>
      <c r="T670" s="36" t="n">
        <f aca="false">($B$3*EXP(-$B$8*$B$7)*_xlfn.NORM.DIST(R670, 0, 1, 1) - $B$4*EXP(-Q670*$B$7)*_xlfn.NORM.DIST(S670, 0, 1, 1)) * $B$2</f>
        <v>18335.0016717107</v>
      </c>
      <c r="U670" s="37" t="n">
        <f aca="false">$B$17*O670+$B$18</f>
        <v>-4165.30132135865</v>
      </c>
      <c r="V670" s="37" t="n">
        <f aca="false">T670-$B$13</f>
        <v>-1253.88692872116</v>
      </c>
      <c r="W670" s="37" t="n">
        <f aca="false">U670-$B$19</f>
        <v>-4165.30132135865</v>
      </c>
      <c r="X670" s="38" t="n">
        <f aca="false">V670+W670</f>
        <v>-5419.18825007981</v>
      </c>
    </row>
    <row r="671" customFormat="false" ht="13.8" hidden="false" customHeight="false" outlineLevel="0" collapsed="false">
      <c r="I671" s="51" t="n">
        <f aca="false" t="array" ref="I671:K671">TRANSPOSE(MMULT($E$20:$G$22, TRANSPOSE(Random!L670:N670)))</f>
        <v>-0.483882183351932</v>
      </c>
      <c r="J671" s="51" t="n">
        <v>0.269301412071887</v>
      </c>
      <c r="K671" s="51" t="n">
        <v>0.673081450841224</v>
      </c>
      <c r="L671" s="19" t="n">
        <f aca="false">E$8 + E$9 * _xlfn.T.INV(_xlfn.NORM.DIST(I671, 0, 1, 1),  E$10)</f>
        <v>-0.00531440843371599</v>
      </c>
      <c r="M671" s="19" t="n">
        <f aca="false">F$8 + F$9 * _xlfn.T.INV(_xlfn.NORM.DIST(J671, 0, 1, 1),  F$10)</f>
        <v>0.00429844121895851</v>
      </c>
      <c r="N671" s="19" t="n">
        <f aca="false">G$8 + G$9 * _xlfn.T.INV(_xlfn.NORM.DIST(K671, 0, 1, 1),  G$10)</f>
        <v>0.000105439064041198</v>
      </c>
      <c r="O671" s="52" t="n">
        <f aca="false">$B$3 * (1 + L671)</f>
        <v>4675.91749739395</v>
      </c>
      <c r="P671" s="53" t="n">
        <f aca="false">$B$6+M671</f>
        <v>0.213298441218958</v>
      </c>
      <c r="Q671" s="53" t="n">
        <f aca="false">$B$5+N671</f>
        <v>0.0017054390640412</v>
      </c>
      <c r="R671" s="10" t="n">
        <f aca="false">(LN(O671/$B$4) + ((Q671 - $B$8) + 0.5*P671^2)*$B$7) / (P671 * SQRT($B$7))</f>
        <v>0.00360816289262492</v>
      </c>
      <c r="S671" s="10" t="n">
        <f aca="false">R671 - P671*SQRT($B$7)</f>
        <v>-0.103041057716854</v>
      </c>
      <c r="T671" s="36" t="n">
        <f aca="false">($B$3*EXP(-$B$8*$B$7)*_xlfn.NORM.DIST(R671, 0, 1, 1) - $B$4*EXP(-Q671*$B$7)*_xlfn.NORM.DIST(S671, 0, 1, 1)) * $B$2</f>
        <v>19972.4088151193</v>
      </c>
      <c r="U671" s="37" t="n">
        <f aca="false">$B$17*O671+$B$18</f>
        <v>1301.17680769539</v>
      </c>
      <c r="V671" s="37" t="n">
        <f aca="false">T671-$B$13</f>
        <v>383.520214687407</v>
      </c>
      <c r="W671" s="37" t="n">
        <f aca="false">U671-$B$19</f>
        <v>1301.17680769539</v>
      </c>
      <c r="X671" s="38" t="n">
        <f aca="false">V671+W671</f>
        <v>1684.6970223828</v>
      </c>
    </row>
    <row r="672" customFormat="false" ht="13.8" hidden="false" customHeight="false" outlineLevel="0" collapsed="false">
      <c r="I672" s="51" t="n">
        <f aca="false" t="array" ref="I672:K672">TRANSPOSE(MMULT($E$20:$G$22, TRANSPOSE(Random!L671:N671)))</f>
        <v>-0.966907911998041</v>
      </c>
      <c r="J672" s="51" t="n">
        <v>0.554247835329404</v>
      </c>
      <c r="K672" s="51" t="n">
        <v>1.78948704792302</v>
      </c>
      <c r="L672" s="19" t="n">
        <f aca="false">E$8 + E$9 * _xlfn.T.INV(_xlfn.NORM.DIST(I672, 0, 1, 1),  E$10)</f>
        <v>-0.012231513046136</v>
      </c>
      <c r="M672" s="19" t="n">
        <f aca="false">F$8 + F$9 * _xlfn.T.INV(_xlfn.NORM.DIST(J672, 0, 1, 1),  F$10)</f>
        <v>0.00887666842666849</v>
      </c>
      <c r="N672" s="19" t="n">
        <f aca="false">G$8 + G$9 * _xlfn.T.INV(_xlfn.NORM.DIST(K672, 0, 1, 1),  G$10)</f>
        <v>0.00042255432191524</v>
      </c>
      <c r="O672" s="52" t="n">
        <f aca="false">$B$3 * (1 + L672)</f>
        <v>4643.40088032142</v>
      </c>
      <c r="P672" s="53" t="n">
        <f aca="false">$B$6+M672</f>
        <v>0.217876668426668</v>
      </c>
      <c r="Q672" s="53" t="n">
        <f aca="false">$B$5+N672</f>
        <v>0.00202255432191524</v>
      </c>
      <c r="R672" s="10" t="n">
        <f aca="false">(LN(O672/$B$4) + ((Q672 - $B$8) + 0.5*P672^2)*$B$7) / (P672 * SQRT($B$7))</f>
        <v>-0.0575326837180195</v>
      </c>
      <c r="S672" s="10" t="n">
        <f aca="false">R672 - P672*SQRT($B$7)</f>
        <v>-0.166471017931354</v>
      </c>
      <c r="T672" s="36" t="n">
        <f aca="false">($B$3*EXP(-$B$8*$B$7)*_xlfn.NORM.DIST(R672, 0, 1, 1) - $B$4*EXP(-Q672*$B$7)*_xlfn.NORM.DIST(S672, 0, 1, 1)) * $B$2</f>
        <v>20314.0576942911</v>
      </c>
      <c r="U672" s="37" t="n">
        <f aca="false">$B$17*O672+$B$18</f>
        <v>2994.75685716677</v>
      </c>
      <c r="V672" s="37" t="n">
        <f aca="false">T672-$B$13</f>
        <v>725.1690938592</v>
      </c>
      <c r="W672" s="37" t="n">
        <f aca="false">U672-$B$19</f>
        <v>2994.75685716677</v>
      </c>
      <c r="X672" s="38" t="n">
        <f aca="false">V672+W672</f>
        <v>3719.92595102597</v>
      </c>
    </row>
    <row r="673" customFormat="false" ht="13.8" hidden="false" customHeight="false" outlineLevel="0" collapsed="false">
      <c r="I673" s="51" t="n">
        <f aca="false" t="array" ref="I673:K673">TRANSPOSE(MMULT($E$20:$G$22, TRANSPOSE(Random!L672:N672)))</f>
        <v>-0.321713107833343</v>
      </c>
      <c r="J673" s="51" t="n">
        <v>0.0859680503061966</v>
      </c>
      <c r="K673" s="51" t="n">
        <v>-0.476076862130938</v>
      </c>
      <c r="L673" s="19" t="n">
        <f aca="false">E$8 + E$9 * _xlfn.T.INV(_xlfn.NORM.DIST(I673, 0, 1, 1),  E$10)</f>
        <v>-0.00316887005695803</v>
      </c>
      <c r="M673" s="19" t="n">
        <f aca="false">F$8 + F$9 * _xlfn.T.INV(_xlfn.NORM.DIST(J673, 0, 1, 1),  F$10)</f>
        <v>0.00143831527170539</v>
      </c>
      <c r="N673" s="19" t="n">
        <f aca="false">G$8 + G$9 * _xlfn.T.INV(_xlfn.NORM.DIST(K673, 0, 1, 1),  G$10)</f>
        <v>-0.000132430589221636</v>
      </c>
      <c r="O673" s="52" t="n">
        <f aca="false">$B$3 * (1 + L673)</f>
        <v>4686.00345874925</v>
      </c>
      <c r="P673" s="53" t="n">
        <f aca="false">$B$6+M673</f>
        <v>0.210438315271705</v>
      </c>
      <c r="Q673" s="53" t="n">
        <f aca="false">$B$5+N673</f>
        <v>0.00146756941077836</v>
      </c>
      <c r="R673" s="10" t="n">
        <f aca="false">(LN(O673/$B$4) + ((Q673 - $B$8) + 0.5*P673^2)*$B$7) / (P673 * SQRT($B$7))</f>
        <v>0.0221302509341048</v>
      </c>
      <c r="S673" s="10" t="n">
        <f aca="false">R673 - P673*SQRT($B$7)</f>
        <v>-0.0830889067017479</v>
      </c>
      <c r="T673" s="36" t="n">
        <f aca="false">($B$3*EXP(-$B$8*$B$7)*_xlfn.NORM.DIST(R673, 0, 1, 1) - $B$4*EXP(-Q673*$B$7)*_xlfn.NORM.DIST(S673, 0, 1, 1)) * $B$2</f>
        <v>19707.1557726252</v>
      </c>
      <c r="U673" s="37" t="n">
        <f aca="false">$B$17*O673+$B$18</f>
        <v>775.864383805194</v>
      </c>
      <c r="V673" s="37" t="n">
        <f aca="false">T673-$B$13</f>
        <v>118.267172193282</v>
      </c>
      <c r="W673" s="37" t="n">
        <f aca="false">U673-$B$19</f>
        <v>775.864383805194</v>
      </c>
      <c r="X673" s="38" t="n">
        <f aca="false">V673+W673</f>
        <v>894.131555998476</v>
      </c>
    </row>
    <row r="674" customFormat="false" ht="13.8" hidden="false" customHeight="false" outlineLevel="0" collapsed="false">
      <c r="I674" s="51" t="n">
        <f aca="false" t="array" ref="I674:K674">TRANSPOSE(MMULT($E$20:$G$22, TRANSPOSE(Random!L673:N673)))</f>
        <v>0.741508734641578</v>
      </c>
      <c r="J674" s="51" t="n">
        <v>-0.357286111191871</v>
      </c>
      <c r="K674" s="51" t="n">
        <v>-1.06302211066067</v>
      </c>
      <c r="L674" s="19" t="n">
        <f aca="false">E$8 + E$9 * _xlfn.T.INV(_xlfn.NORM.DIST(I674, 0, 1, 1),  E$10)</f>
        <v>0.0108279431905654</v>
      </c>
      <c r="M674" s="19" t="n">
        <f aca="false">F$8 + F$9 * _xlfn.T.INV(_xlfn.NORM.DIST(J674, 0, 1, 1),  F$10)</f>
        <v>-0.00547749752718988</v>
      </c>
      <c r="N674" s="19" t="n">
        <f aca="false">G$8 + G$9 * _xlfn.T.INV(_xlfn.NORM.DIST(K674, 0, 1, 1),  G$10)</f>
        <v>-0.000267253686762019</v>
      </c>
      <c r="O674" s="52" t="n">
        <f aca="false">$B$3 * (1 + L674)</f>
        <v>4751.80107814453</v>
      </c>
      <c r="P674" s="53" t="n">
        <f aca="false">$B$6+M674</f>
        <v>0.20352250247281</v>
      </c>
      <c r="Q674" s="53" t="n">
        <f aca="false">$B$5+N674</f>
        <v>0.00133274631323798</v>
      </c>
      <c r="R674" s="10" t="n">
        <f aca="false">(LN(O674/$B$4) + ((Q674 - $B$8) + 0.5*P674^2)*$B$7) / (P674 * SQRT($B$7))</f>
        <v>0.156057470700604</v>
      </c>
      <c r="S674" s="10" t="n">
        <f aca="false">R674 - P674*SQRT($B$7)</f>
        <v>0.0542962194641987</v>
      </c>
      <c r="T674" s="36" t="n">
        <f aca="false">($B$3*EXP(-$B$8*$B$7)*_xlfn.NORM.DIST(R674, 0, 1, 1) - $B$4*EXP(-Q674*$B$7)*_xlfn.NORM.DIST(S674, 0, 1, 1)) * $B$2</f>
        <v>18954.4358257783</v>
      </c>
      <c r="U674" s="37" t="n">
        <f aca="false">$B$17*O674+$B$18</f>
        <v>-2651.10759369234</v>
      </c>
      <c r="V674" s="37" t="n">
        <f aca="false">T674-$B$13</f>
        <v>-634.452774653575</v>
      </c>
      <c r="W674" s="37" t="n">
        <f aca="false">U674-$B$19</f>
        <v>-2651.10759369234</v>
      </c>
      <c r="X674" s="38" t="n">
        <f aca="false">V674+W674</f>
        <v>-3285.56036834592</v>
      </c>
    </row>
    <row r="675" customFormat="false" ht="13.8" hidden="false" customHeight="false" outlineLevel="0" collapsed="false">
      <c r="I675" s="51" t="n">
        <f aca="false" t="array" ref="I675:K675">TRANSPOSE(MMULT($E$20:$G$22, TRANSPOSE(Random!L674:N674)))</f>
        <v>-0.266176892945225</v>
      </c>
      <c r="J675" s="51" t="n">
        <v>0.257690734585888</v>
      </c>
      <c r="K675" s="51" t="n">
        <v>1.14096722862403</v>
      </c>
      <c r="L675" s="19" t="n">
        <f aca="false">E$8 + E$9 * _xlfn.T.INV(_xlfn.NORM.DIST(I675, 0, 1, 1),  E$10)</f>
        <v>-0.00244585264590916</v>
      </c>
      <c r="M675" s="19" t="n">
        <f aca="false">F$8 + F$9 * _xlfn.T.INV(_xlfn.NORM.DIST(J675, 0, 1, 1),  F$10)</f>
        <v>0.0041159868471622</v>
      </c>
      <c r="N675" s="19" t="n">
        <f aca="false">G$8 + G$9 * _xlfn.T.INV(_xlfn.NORM.DIST(K675, 0, 1, 1),  G$10)</f>
        <v>0.000217829920628833</v>
      </c>
      <c r="O675" s="52" t="n">
        <f aca="false">$B$3 * (1 + L675)</f>
        <v>4689.40229129685</v>
      </c>
      <c r="P675" s="53" t="n">
        <f aca="false">$B$6+M675</f>
        <v>0.213115986847162</v>
      </c>
      <c r="Q675" s="53" t="n">
        <f aca="false">$B$5+N675</f>
        <v>0.00181782992062883</v>
      </c>
      <c r="R675" s="10" t="n">
        <f aca="false">(LN(O675/$B$4) + ((Q675 - $B$8) + 0.5*P675^2)*$B$7) / (P675 * SQRT($B$7))</f>
        <v>0.0308086866716037</v>
      </c>
      <c r="S675" s="10" t="n">
        <f aca="false">R675 - P675*SQRT($B$7)</f>
        <v>-0.0757493067519774</v>
      </c>
      <c r="T675" s="36" t="n">
        <f aca="false">($B$3*EXP(-$B$8*$B$7)*_xlfn.NORM.DIST(R675, 0, 1, 1) - $B$4*EXP(-Q675*$B$7)*_xlfn.NORM.DIST(S675, 0, 1, 1)) * $B$2</f>
        <v>19981.2947552497</v>
      </c>
      <c r="U675" s="37" t="n">
        <f aca="false">$B$17*O675+$B$18</f>
        <v>598.841202664567</v>
      </c>
      <c r="V675" s="37" t="n">
        <f aca="false">T675-$B$13</f>
        <v>392.406154817763</v>
      </c>
      <c r="W675" s="37" t="n">
        <f aca="false">U675-$B$19</f>
        <v>598.841202664567</v>
      </c>
      <c r="X675" s="38" t="n">
        <f aca="false">V675+W675</f>
        <v>991.247357482331</v>
      </c>
    </row>
    <row r="676" customFormat="false" ht="13.8" hidden="false" customHeight="false" outlineLevel="0" collapsed="false">
      <c r="I676" s="51" t="n">
        <f aca="false" t="array" ref="I676:K676">TRANSPOSE(MMULT($E$20:$G$22, TRANSPOSE(Random!L675:N675)))</f>
        <v>2.40273627527971</v>
      </c>
      <c r="J676" s="51" t="n">
        <v>-2.32670348044526</v>
      </c>
      <c r="K676" s="51" t="n">
        <v>-0.140958559878317</v>
      </c>
      <c r="L676" s="19" t="n">
        <f aca="false">E$8 + E$9 * _xlfn.T.INV(_xlfn.NORM.DIST(I676, 0, 1, 1),  E$10)</f>
        <v>0.0489263499981933</v>
      </c>
      <c r="M676" s="19" t="n">
        <f aca="false">F$8 + F$9 * _xlfn.T.INV(_xlfn.NORM.DIST(J676, 0, 1, 1),  F$10)</f>
        <v>-0.0544664405313805</v>
      </c>
      <c r="N676" s="19" t="n">
        <f aca="false">G$8 + G$9 * _xlfn.T.INV(_xlfn.NORM.DIST(K676, 0, 1, 1),  G$10)</f>
        <v>-6.32945029773681E-005</v>
      </c>
      <c r="O676" s="52" t="n">
        <f aca="false">$B$3 * (1 + L676)</f>
        <v>4930.89787870651</v>
      </c>
      <c r="P676" s="53" t="n">
        <f aca="false">$B$6+M676</f>
        <v>0.154533559468619</v>
      </c>
      <c r="Q676" s="53" t="n">
        <f aca="false">$B$5+N676</f>
        <v>0.00153670549702263</v>
      </c>
      <c r="R676" s="10" t="n">
        <f aca="false">(LN(O676/$B$4) + ((Q676 - $B$8) + 0.5*P676^2)*$B$7) / (P676 * SQRT($B$7))</f>
        <v>0.656638873757221</v>
      </c>
      <c r="S676" s="10" t="n">
        <f aca="false">R676 - P676*SQRT($B$7)</f>
        <v>0.579372094022912</v>
      </c>
      <c r="T676" s="36" t="n">
        <f aca="false">($B$3*EXP(-$B$8*$B$7)*_xlfn.NORM.DIST(R676, 0, 1, 1) - $B$4*EXP(-Q676*$B$7)*_xlfn.NORM.DIST(S676, 0, 1, 1)) * $B$2</f>
        <v>11964.3154339351</v>
      </c>
      <c r="U676" s="37" t="n">
        <f aca="false">$B$17*O676+$B$18</f>
        <v>-11979.1003451956</v>
      </c>
      <c r="V676" s="37" t="n">
        <f aca="false">T676-$B$13</f>
        <v>-7624.57316649675</v>
      </c>
      <c r="W676" s="37" t="n">
        <f aca="false">U676-$B$19</f>
        <v>-11979.1003451956</v>
      </c>
      <c r="X676" s="38" t="n">
        <f aca="false">V676+W676</f>
        <v>-19603.6735116923</v>
      </c>
    </row>
    <row r="677" customFormat="false" ht="13.8" hidden="false" customHeight="false" outlineLevel="0" collapsed="false">
      <c r="I677" s="51" t="n">
        <f aca="false" t="array" ref="I677:K677">TRANSPOSE(MMULT($E$20:$G$22, TRANSPOSE(Random!L676:N676)))</f>
        <v>-0.690418825216223</v>
      </c>
      <c r="J677" s="51" t="n">
        <v>0.913167995153332</v>
      </c>
      <c r="K677" s="51" t="n">
        <v>-0.751626679999334</v>
      </c>
      <c r="L677" s="19" t="n">
        <f aca="false">E$8 + E$9 * _xlfn.T.INV(_xlfn.NORM.DIST(I677, 0, 1, 1),  E$10)</f>
        <v>-0.00815270712901528</v>
      </c>
      <c r="M677" s="19" t="n">
        <f aca="false">F$8 + F$9 * _xlfn.T.INV(_xlfn.NORM.DIST(J677, 0, 1, 1),  F$10)</f>
        <v>0.0151051492175185</v>
      </c>
      <c r="N677" s="19" t="n">
        <f aca="false">G$8 + G$9 * _xlfn.T.INV(_xlfn.NORM.DIST(K677, 0, 1, 1),  G$10)</f>
        <v>-0.00019264625126648</v>
      </c>
      <c r="O677" s="52" t="n">
        <f aca="false">$B$3 * (1 + L677)</f>
        <v>4662.57493905721</v>
      </c>
      <c r="P677" s="53" t="n">
        <f aca="false">$B$6+M677</f>
        <v>0.224105149217518</v>
      </c>
      <c r="Q677" s="53" t="n">
        <f aca="false">$B$5+N677</f>
        <v>0.00140735374873352</v>
      </c>
      <c r="R677" s="10" t="n">
        <f aca="false">(LN(O677/$B$4) + ((Q677 - $B$8) + 0.5*P677^2)*$B$7) / (P677 * SQRT($B$7))</f>
        <v>-0.0174596078365403</v>
      </c>
      <c r="S677" s="10" t="n">
        <f aca="false">R677 - P677*SQRT($B$7)</f>
        <v>-0.1295121824453</v>
      </c>
      <c r="T677" s="36" t="n">
        <f aca="false">($B$3*EXP(-$B$8*$B$7)*_xlfn.NORM.DIST(R677, 0, 1, 1) - $B$4*EXP(-Q677*$B$7)*_xlfn.NORM.DIST(S677, 0, 1, 1)) * $B$2</f>
        <v>20936.4854375822</v>
      </c>
      <c r="U677" s="37" t="n">
        <f aca="false">$B$17*O677+$B$18</f>
        <v>1996.1042830105</v>
      </c>
      <c r="V677" s="37" t="n">
        <f aca="false">T677-$B$13</f>
        <v>1347.59683715033</v>
      </c>
      <c r="W677" s="37" t="n">
        <f aca="false">U677-$B$19</f>
        <v>1996.1042830105</v>
      </c>
      <c r="X677" s="38" t="n">
        <f aca="false">V677+W677</f>
        <v>3343.70112016083</v>
      </c>
    </row>
    <row r="678" customFormat="false" ht="13.8" hidden="false" customHeight="false" outlineLevel="0" collapsed="false">
      <c r="I678" s="51" t="n">
        <f aca="false" t="array" ref="I678:K678">TRANSPOSE(MMULT($E$20:$G$22, TRANSPOSE(Random!L677:N677)))</f>
        <v>-1.17553509594123</v>
      </c>
      <c r="J678" s="51" t="n">
        <v>0.477540819081986</v>
      </c>
      <c r="K678" s="51" t="n">
        <v>-1.60065923028696</v>
      </c>
      <c r="L678" s="19" t="n">
        <f aca="false">E$8 + E$9 * _xlfn.T.INV(_xlfn.NORM.DIST(I678, 0, 1, 1),  E$10)</f>
        <v>-0.015609378297905</v>
      </c>
      <c r="M678" s="19" t="n">
        <f aca="false">F$8 + F$9 * _xlfn.T.INV(_xlfn.NORM.DIST(J678, 0, 1, 1),  F$10)</f>
        <v>0.00762113418001366</v>
      </c>
      <c r="N678" s="19" t="n">
        <f aca="false">G$8 + G$9 * _xlfn.T.INV(_xlfn.NORM.DIST(K678, 0, 1, 1),  G$10)</f>
        <v>-0.000424161430093676</v>
      </c>
      <c r="O678" s="52" t="n">
        <f aca="false">$B$3 * (1 + L678)</f>
        <v>4627.52187355938</v>
      </c>
      <c r="P678" s="53" t="n">
        <f aca="false">$B$6+M678</f>
        <v>0.216621134180014</v>
      </c>
      <c r="Q678" s="53" t="n">
        <f aca="false">$B$5+N678</f>
        <v>0.00117583856990632</v>
      </c>
      <c r="R678" s="10" t="n">
        <f aca="false">(LN(O678/$B$4) + ((Q678 - $B$8) + 0.5*P678^2)*$B$7) / (P678 * SQRT($B$7))</f>
        <v>-0.0920772421586253</v>
      </c>
      <c r="S678" s="10" t="n">
        <f aca="false">R678 - P678*SQRT($B$7)</f>
        <v>-0.200387809248632</v>
      </c>
      <c r="T678" s="36" t="n">
        <f aca="false">($B$3*EXP(-$B$8*$B$7)*_xlfn.NORM.DIST(R678, 0, 1, 1) - $B$4*EXP(-Q678*$B$7)*_xlfn.NORM.DIST(S678, 0, 1, 1)) * $B$2</f>
        <v>20065.8323923638</v>
      </c>
      <c r="U678" s="37" t="n">
        <f aca="false">$B$17*O678+$B$18</f>
        <v>3821.79150833091</v>
      </c>
      <c r="V678" s="37" t="n">
        <f aca="false">T678-$B$13</f>
        <v>476.943791931877</v>
      </c>
      <c r="W678" s="37" t="n">
        <f aca="false">U678-$B$19</f>
        <v>3821.79150833091</v>
      </c>
      <c r="X678" s="38" t="n">
        <f aca="false">V678+W678</f>
        <v>4298.73530026278</v>
      </c>
    </row>
    <row r="679" customFormat="false" ht="13.8" hidden="false" customHeight="false" outlineLevel="0" collapsed="false">
      <c r="I679" s="51" t="n">
        <f aca="false" t="array" ref="I679:K679">TRANSPOSE(MMULT($E$20:$G$22, TRANSPOSE(Random!L678:N678)))</f>
        <v>-0.141029632291089</v>
      </c>
      <c r="J679" s="51" t="n">
        <v>0.297834564540166</v>
      </c>
      <c r="K679" s="51" t="n">
        <v>0.279846770042592</v>
      </c>
      <c r="L679" s="19" t="n">
        <f aca="false">E$8 + E$9 * _xlfn.T.INV(_xlfn.NORM.DIST(I679, 0, 1, 1),  E$10)</f>
        <v>-0.000831319034939703</v>
      </c>
      <c r="M679" s="19" t="n">
        <f aca="false">F$8 + F$9 * _xlfn.T.INV(_xlfn.NORM.DIST(J679, 0, 1, 1),  F$10)</f>
        <v>0.00474784727627702</v>
      </c>
      <c r="N679" s="19" t="n">
        <f aca="false">G$8 + G$9 * _xlfn.T.INV(_xlfn.NORM.DIST(K679, 0, 1, 1),  G$10)</f>
        <v>2.19999477018939E-005</v>
      </c>
      <c r="O679" s="52" t="n">
        <f aca="false">$B$3 * (1 + L679)</f>
        <v>4696.99205234865</v>
      </c>
      <c r="P679" s="53" t="n">
        <f aca="false">$B$6+M679</f>
        <v>0.213747847276277</v>
      </c>
      <c r="Q679" s="53" t="n">
        <f aca="false">$B$5+N679</f>
        <v>0.00162199994770189</v>
      </c>
      <c r="R679" s="10" t="n">
        <f aca="false">(LN(O679/$B$4) + ((Q679 - $B$8) + 0.5*P679^2)*$B$7) / (P679 * SQRT($B$7))</f>
        <v>0.0457066871441567</v>
      </c>
      <c r="S679" s="10" t="n">
        <f aca="false">R679 - P679*SQRT($B$7)</f>
        <v>-0.0611672364939818</v>
      </c>
      <c r="T679" s="36" t="n">
        <f aca="false">($B$3*EXP(-$B$8*$B$7)*_xlfn.NORM.DIST(R679, 0, 1, 1) - $B$4*EXP(-Q679*$B$7)*_xlfn.NORM.DIST(S679, 0, 1, 1)) * $B$2</f>
        <v>20034.1018391644</v>
      </c>
      <c r="U679" s="37" t="n">
        <f aca="false">$B$17*O679+$B$18</f>
        <v>203.539690550824</v>
      </c>
      <c r="V679" s="37" t="n">
        <f aca="false">T679-$B$13</f>
        <v>445.213238732547</v>
      </c>
      <c r="W679" s="37" t="n">
        <f aca="false">U679-$B$19</f>
        <v>203.539690550824</v>
      </c>
      <c r="X679" s="38" t="n">
        <f aca="false">V679+W679</f>
        <v>648.752929283372</v>
      </c>
    </row>
    <row r="680" customFormat="false" ht="13.8" hidden="false" customHeight="false" outlineLevel="0" collapsed="false">
      <c r="I680" s="51" t="n">
        <f aca="false" t="array" ref="I680:K680">TRANSPOSE(MMULT($E$20:$G$22, TRANSPOSE(Random!L679:N679)))</f>
        <v>0.0915582333050054</v>
      </c>
      <c r="J680" s="51" t="n">
        <v>-0.567703035496771</v>
      </c>
      <c r="K680" s="51" t="n">
        <v>-0.527269098388834</v>
      </c>
      <c r="L680" s="19" t="n">
        <f aca="false">E$8 + E$9 * _xlfn.T.INV(_xlfn.NORM.DIST(I680, 0, 1, 1),  E$10)</f>
        <v>0.00214598674447117</v>
      </c>
      <c r="M680" s="19" t="n">
        <f aca="false">F$8 + F$9 * _xlfn.T.INV(_xlfn.NORM.DIST(J680, 0, 1, 1),  F$10)</f>
        <v>-0.00888709200526846</v>
      </c>
      <c r="N680" s="19" t="n">
        <f aca="false">G$8 + G$9 * _xlfn.T.INV(_xlfn.NORM.DIST(K680, 0, 1, 1),  G$10)</f>
        <v>-0.000143317380200892</v>
      </c>
      <c r="O680" s="52" t="n">
        <f aca="false">$B$3 * (1 + L680)</f>
        <v>4710.98806908708</v>
      </c>
      <c r="P680" s="53" t="n">
        <f aca="false">$B$6+M680</f>
        <v>0.200112907994732</v>
      </c>
      <c r="Q680" s="53" t="n">
        <f aca="false">$B$5+N680</f>
        <v>0.00145668261979911</v>
      </c>
      <c r="R680" s="10" t="n">
        <f aca="false">(LN(O680/$B$4) + ((Q680 - $B$8) + 0.5*P680^2)*$B$7) / (P680 * SQRT($B$7))</f>
        <v>0.0710949145999119</v>
      </c>
      <c r="S680" s="10" t="n">
        <f aca="false">R680 - P680*SQRT($B$7)</f>
        <v>-0.0289615393974539</v>
      </c>
      <c r="T680" s="36" t="n">
        <f aca="false">($B$3*EXP(-$B$8*$B$7)*_xlfn.NORM.DIST(R680, 0, 1, 1) - $B$4*EXP(-Q680*$B$7)*_xlfn.NORM.DIST(S680, 0, 1, 1)) * $B$2</f>
        <v>18744.2552580282</v>
      </c>
      <c r="U680" s="37" t="n">
        <f aca="false">$B$17*O680+$B$18</f>
        <v>-525.422201991954</v>
      </c>
      <c r="V680" s="37" t="n">
        <f aca="false">T680-$B$13</f>
        <v>-844.633342403678</v>
      </c>
      <c r="W680" s="37" t="n">
        <f aca="false">U680-$B$19</f>
        <v>-525.422201991954</v>
      </c>
      <c r="X680" s="38" t="n">
        <f aca="false">V680+W680</f>
        <v>-1370.05554439563</v>
      </c>
    </row>
    <row r="681" customFormat="false" ht="13.8" hidden="false" customHeight="false" outlineLevel="0" collapsed="false">
      <c r="I681" s="51" t="n">
        <f aca="false" t="array" ref="I681:K681">TRANSPOSE(MMULT($E$20:$G$22, TRANSPOSE(Random!L680:N680)))</f>
        <v>0.129432537603512</v>
      </c>
      <c r="J681" s="51" t="n">
        <v>-0.938764813511783</v>
      </c>
      <c r="K681" s="51" t="n">
        <v>-1.30441500973585</v>
      </c>
      <c r="L681" s="19" t="n">
        <f aca="false">E$8 + E$9 * _xlfn.T.INV(_xlfn.NORM.DIST(I681, 0, 1, 1),  E$10)</f>
        <v>0.00263153223533426</v>
      </c>
      <c r="M681" s="19" t="n">
        <f aca="false">F$8 + F$9 * _xlfn.T.INV(_xlfn.NORM.DIST(J681, 0, 1, 1),  F$10)</f>
        <v>-0.0153660060559586</v>
      </c>
      <c r="N681" s="19" t="n">
        <f aca="false">G$8 + G$9 * _xlfn.T.INV(_xlfn.NORM.DIST(K681, 0, 1, 1),  G$10)</f>
        <v>-0.000332221229496788</v>
      </c>
      <c r="O681" s="52" t="n">
        <f aca="false">$B$3 * (1 + L681)</f>
        <v>4713.27056988508</v>
      </c>
      <c r="P681" s="53" t="n">
        <f aca="false">$B$6+M681</f>
        <v>0.193633993944041</v>
      </c>
      <c r="Q681" s="53" t="n">
        <f aca="false">$B$5+N681</f>
        <v>0.00126777877050321</v>
      </c>
      <c r="R681" s="10" t="n">
        <f aca="false">(LN(O681/$B$4) + ((Q681 - $B$8) + 0.5*P681^2)*$B$7) / (P681 * SQRT($B$7))</f>
        <v>0.0746954169926773</v>
      </c>
      <c r="S681" s="10" t="n">
        <f aca="false">R681 - P681*SQRT($B$7)</f>
        <v>-0.0221215799793433</v>
      </c>
      <c r="T681" s="36" t="n">
        <f aca="false">($B$3*EXP(-$B$8*$B$7)*_xlfn.NORM.DIST(R681, 0, 1, 1) - $B$4*EXP(-Q681*$B$7)*_xlfn.NORM.DIST(S681, 0, 1, 1)) * $B$2</f>
        <v>18124.4094077922</v>
      </c>
      <c r="U681" s="37" t="n">
        <f aca="false">$B$17*O681+$B$18</f>
        <v>-644.302890157356</v>
      </c>
      <c r="V681" s="37" t="n">
        <f aca="false">T681-$B$13</f>
        <v>-1464.47919263965</v>
      </c>
      <c r="W681" s="37" t="n">
        <f aca="false">U681-$B$19</f>
        <v>-644.302890157356</v>
      </c>
      <c r="X681" s="38" t="n">
        <f aca="false">V681+W681</f>
        <v>-2108.782082797</v>
      </c>
    </row>
    <row r="682" customFormat="false" ht="13.8" hidden="false" customHeight="false" outlineLevel="0" collapsed="false">
      <c r="I682" s="51" t="n">
        <f aca="false" t="array" ref="I682:K682">TRANSPOSE(MMULT($E$20:$G$22, TRANSPOSE(Random!L681:N681)))</f>
        <v>-0.622277367718834</v>
      </c>
      <c r="J682" s="51" t="n">
        <v>0.573998804800957</v>
      </c>
      <c r="K682" s="51" t="n">
        <v>0.653508796240681</v>
      </c>
      <c r="L682" s="19" t="n">
        <f aca="false">E$8 + E$9 * _xlfn.T.INV(_xlfn.NORM.DIST(I682, 0, 1, 1),  E$10)</f>
        <v>-0.00720026790567011</v>
      </c>
      <c r="M682" s="19" t="n">
        <f aca="false">F$8 + F$9 * _xlfn.T.INV(_xlfn.NORM.DIST(J682, 0, 1, 1),  F$10)</f>
        <v>0.00920340484544965</v>
      </c>
      <c r="N682" s="19" t="n">
        <f aca="false">G$8 + G$9 * _xlfn.T.INV(_xlfn.NORM.DIST(K682, 0, 1, 1),  G$10)</f>
        <v>0.000101112387291059</v>
      </c>
      <c r="O682" s="52" t="n">
        <f aca="false">$B$3 * (1 + L682)</f>
        <v>4667.05226060224</v>
      </c>
      <c r="P682" s="53" t="n">
        <f aca="false">$B$6+M682</f>
        <v>0.21820340484545</v>
      </c>
      <c r="Q682" s="53" t="n">
        <f aca="false">$B$5+N682</f>
        <v>0.00170111238729106</v>
      </c>
      <c r="R682" s="10" t="n">
        <f aca="false">(LN(O682/$B$4) + ((Q682 - $B$8) + 0.5*P682^2)*$B$7) / (P682 * SQRT($B$7))</f>
        <v>-0.0114521229276847</v>
      </c>
      <c r="S682" s="10" t="n">
        <f aca="false">R682 - P682*SQRT($B$7)</f>
        <v>-0.12055382535041</v>
      </c>
      <c r="T682" s="36" t="n">
        <f aca="false">($B$3*EXP(-$B$8*$B$7)*_xlfn.NORM.DIST(R682, 0, 1, 1) - $B$4*EXP(-Q682*$B$7)*_xlfn.NORM.DIST(S682, 0, 1, 1)) * $B$2</f>
        <v>20411.5747768642</v>
      </c>
      <c r="U682" s="37" t="n">
        <f aca="false">$B$17*O682+$B$18</f>
        <v>1762.90959283695</v>
      </c>
      <c r="V682" s="37" t="n">
        <f aca="false">T682-$B$13</f>
        <v>822.68617643226</v>
      </c>
      <c r="W682" s="37" t="n">
        <f aca="false">U682-$B$19</f>
        <v>1762.90959283695</v>
      </c>
      <c r="X682" s="38" t="n">
        <f aca="false">V682+W682</f>
        <v>2585.59576926921</v>
      </c>
    </row>
    <row r="683" customFormat="false" ht="13.8" hidden="false" customHeight="false" outlineLevel="0" collapsed="false">
      <c r="I683" s="51" t="n">
        <f aca="false" t="array" ref="I683:K683">TRANSPOSE(MMULT($E$20:$G$22, TRANSPOSE(Random!L682:N682)))</f>
        <v>-1.97282125359334</v>
      </c>
      <c r="J683" s="51" t="n">
        <v>2.60545303190491</v>
      </c>
      <c r="K683" s="51" t="n">
        <v>-1.24148711844028</v>
      </c>
      <c r="L683" s="19" t="n">
        <f aca="false">E$8 + E$9 * _xlfn.T.INV(_xlfn.NORM.DIST(I683, 0, 1, 1),  E$10)</f>
        <v>-0.0327525013637157</v>
      </c>
      <c r="M683" s="19" t="n">
        <f aca="false">F$8 + F$9 * _xlfn.T.INV(_xlfn.NORM.DIST(J683, 0, 1, 1),  F$10)</f>
        <v>0.0688224983749489</v>
      </c>
      <c r="N683" s="19" t="n">
        <f aca="false">G$8 + G$9 * _xlfn.T.INV(_xlfn.NORM.DIST(K683, 0, 1, 1),  G$10)</f>
        <v>-0.000314547720466516</v>
      </c>
      <c r="O683" s="52" t="n">
        <f aca="false">$B$3 * (1 + L683)</f>
        <v>4546.93376633931</v>
      </c>
      <c r="P683" s="53" t="n">
        <f aca="false">$B$6+M683</f>
        <v>0.277822498374949</v>
      </c>
      <c r="Q683" s="53" t="n">
        <f aca="false">$B$5+N683</f>
        <v>0.00128545227953348</v>
      </c>
      <c r="R683" s="10" t="n">
        <f aca="false">(LN(O683/$B$4) + ((Q683 - $B$8) + 0.5*P683^2)*$B$7) / (P683 * SQRT($B$7))</f>
        <v>-0.170838149937162</v>
      </c>
      <c r="S683" s="10" t="n">
        <f aca="false">R683 - P683*SQRT($B$7)</f>
        <v>-0.309749399124637</v>
      </c>
      <c r="T683" s="36" t="n">
        <f aca="false">($B$3*EXP(-$B$8*$B$7)*_xlfn.NORM.DIST(R683, 0, 1, 1) - $B$4*EXP(-Q683*$B$7)*_xlfn.NORM.DIST(S683, 0, 1, 1)) * $B$2</f>
        <v>25276.7359791465</v>
      </c>
      <c r="U683" s="37" t="n">
        <f aca="false">$B$17*O683+$B$18</f>
        <v>8019.10423333422</v>
      </c>
      <c r="V683" s="37" t="n">
        <f aca="false">T683-$B$13</f>
        <v>5687.84737871465</v>
      </c>
      <c r="W683" s="37" t="n">
        <f aca="false">U683-$B$19</f>
        <v>8019.10423333422</v>
      </c>
      <c r="X683" s="38" t="n">
        <f aca="false">V683+W683</f>
        <v>13706.9516120489</v>
      </c>
    </row>
    <row r="684" customFormat="false" ht="13.8" hidden="false" customHeight="false" outlineLevel="0" collapsed="false">
      <c r="I684" s="51" t="n">
        <f aca="false" t="array" ref="I684:K684">TRANSPOSE(MMULT($E$20:$G$22, TRANSPOSE(Random!L683:N683)))</f>
        <v>-1.55414969820939</v>
      </c>
      <c r="J684" s="51" t="n">
        <v>1.8620851180227</v>
      </c>
      <c r="K684" s="51" t="n">
        <v>0.305159613634202</v>
      </c>
      <c r="L684" s="19" t="n">
        <f aca="false">E$8 + E$9 * _xlfn.T.INV(_xlfn.NORM.DIST(I684, 0, 1, 1),  E$10)</f>
        <v>-0.0227062369664795</v>
      </c>
      <c r="M684" s="19" t="n">
        <f aca="false">F$8 + F$9 * _xlfn.T.INV(_xlfn.NORM.DIST(J684, 0, 1, 1),  F$10)</f>
        <v>0.0373905940601927</v>
      </c>
      <c r="N684" s="19" t="n">
        <f aca="false">G$8 + G$9 * _xlfn.T.INV(_xlfn.NORM.DIST(K684, 0, 1, 1),  G$10)</f>
        <v>2.72013010579366E-005</v>
      </c>
      <c r="O684" s="52" t="n">
        <f aca="false">$B$3 * (1 + L684)</f>
        <v>4594.16025064428</v>
      </c>
      <c r="P684" s="53" t="n">
        <f aca="false">$B$6+M684</f>
        <v>0.246390594060193</v>
      </c>
      <c r="Q684" s="53" t="n">
        <f aca="false">$B$5+N684</f>
        <v>0.00162720130105794</v>
      </c>
      <c r="R684" s="10" t="n">
        <f aca="false">(LN(O684/$B$4) + ((Q684 - $B$8) + 0.5*P684^2)*$B$7) / (P684 * SQRT($B$7))</f>
        <v>-0.124782787427657</v>
      </c>
      <c r="S684" s="10" t="n">
        <f aca="false">R684 - P684*SQRT($B$7)</f>
        <v>-0.247978084457754</v>
      </c>
      <c r="T684" s="36" t="n">
        <f aca="false">($B$3*EXP(-$B$8*$B$7)*_xlfn.NORM.DIST(R684, 0, 1, 1) - $B$4*EXP(-Q684*$B$7)*_xlfn.NORM.DIST(S684, 0, 1, 1)) * $B$2</f>
        <v>22693.5053426347</v>
      </c>
      <c r="U684" s="37" t="n">
        <f aca="false">$B$17*O684+$B$18</f>
        <v>5559.38244102185</v>
      </c>
      <c r="V684" s="37" t="n">
        <f aca="false">T684-$B$13</f>
        <v>3104.6167422028</v>
      </c>
      <c r="W684" s="37" t="n">
        <f aca="false">U684-$B$19</f>
        <v>5559.38244102185</v>
      </c>
      <c r="X684" s="38" t="n">
        <f aca="false">V684+W684</f>
        <v>8663.99918322465</v>
      </c>
    </row>
    <row r="685" customFormat="false" ht="13.8" hidden="false" customHeight="false" outlineLevel="0" collapsed="false">
      <c r="I685" s="51" t="n">
        <f aca="false" t="array" ref="I685:K685">TRANSPOSE(MMULT($E$20:$G$22, TRANSPOSE(Random!L684:N684)))</f>
        <v>-0.667393044204149</v>
      </c>
      <c r="J685" s="51" t="n">
        <v>1.2128109057976</v>
      </c>
      <c r="K685" s="51" t="n">
        <v>0.830207404777862</v>
      </c>
      <c r="L685" s="19" t="n">
        <f aca="false">E$8 + E$9 * _xlfn.T.INV(_xlfn.NORM.DIST(I685, 0, 1, 1),  E$10)</f>
        <v>-0.00782889671884144</v>
      </c>
      <c r="M685" s="19" t="n">
        <f aca="false">F$8 + F$9 * _xlfn.T.INV(_xlfn.NORM.DIST(J685, 0, 1, 1),  F$10)</f>
        <v>0.0209676185754819</v>
      </c>
      <c r="N685" s="19" t="n">
        <f aca="false">G$8 + G$9 * _xlfn.T.INV(_xlfn.NORM.DIST(K685, 0, 1, 1),  G$10)</f>
        <v>0.000141092700480835</v>
      </c>
      <c r="O685" s="52" t="n">
        <f aca="false">$B$3 * (1 + L685)</f>
        <v>4664.0971394144</v>
      </c>
      <c r="P685" s="53" t="n">
        <f aca="false">$B$6+M685</f>
        <v>0.229967618575482</v>
      </c>
      <c r="Q685" s="53" t="n">
        <f aca="false">$B$5+N685</f>
        <v>0.00174109270048084</v>
      </c>
      <c r="R685" s="10" t="n">
        <f aca="false">(LN(O685/$B$4) + ((Q685 - $B$8) + 0.5*P685^2)*$B$7) / (P685 * SQRT($B$7))</f>
        <v>-0.0105561996743841</v>
      </c>
      <c r="S685" s="10" t="n">
        <f aca="false">R685 - P685*SQRT($B$7)</f>
        <v>-0.125540008962125</v>
      </c>
      <c r="T685" s="36" t="n">
        <f aca="false">($B$3*EXP(-$B$8*$B$7)*_xlfn.NORM.DIST(R685, 0, 1, 1) - $B$4*EXP(-Q685*$B$7)*_xlfn.NORM.DIST(S685, 0, 1, 1)) * $B$2</f>
        <v>21509.7255886859</v>
      </c>
      <c r="U685" s="37" t="n">
        <f aca="false">$B$17*O685+$B$18</f>
        <v>1916.8227221249</v>
      </c>
      <c r="V685" s="37" t="n">
        <f aca="false">T685-$B$13</f>
        <v>1920.83698825404</v>
      </c>
      <c r="W685" s="37" t="n">
        <f aca="false">U685-$B$19</f>
        <v>1916.8227221249</v>
      </c>
      <c r="X685" s="38" t="n">
        <f aca="false">V685+W685</f>
        <v>3837.65971037894</v>
      </c>
    </row>
    <row r="686" customFormat="false" ht="13.8" hidden="false" customHeight="false" outlineLevel="0" collapsed="false">
      <c r="I686" s="51" t="n">
        <f aca="false" t="array" ref="I686:K686">TRANSPOSE(MMULT($E$20:$G$22, TRANSPOSE(Random!L685:N685)))</f>
        <v>0.45907368057354</v>
      </c>
      <c r="J686" s="51" t="n">
        <v>-1.17169166514306</v>
      </c>
      <c r="K686" s="51" t="n">
        <v>-0.377537071698673</v>
      </c>
      <c r="L686" s="19" t="n">
        <f aca="false">E$8 + E$9 * _xlfn.T.INV(_xlfn.NORM.DIST(I686, 0, 1, 1),  E$10)</f>
        <v>0.00693131768186552</v>
      </c>
      <c r="M686" s="19" t="n">
        <f aca="false">F$8 + F$9 * _xlfn.T.INV(_xlfn.NORM.DIST(J686, 0, 1, 1),  F$10)</f>
        <v>-0.0199041995413196</v>
      </c>
      <c r="N686" s="19" t="n">
        <f aca="false">G$8 + G$9 * _xlfn.T.INV(_xlfn.NORM.DIST(K686, 0, 1, 1),  G$10)</f>
        <v>-0.000111770432217669</v>
      </c>
      <c r="O686" s="52" t="n">
        <f aca="false">$B$3 * (1 + L686)</f>
        <v>4733.48343129068</v>
      </c>
      <c r="P686" s="53" t="n">
        <f aca="false">$B$6+M686</f>
        <v>0.18909580045868</v>
      </c>
      <c r="Q686" s="53" t="n">
        <f aca="false">$B$5+N686</f>
        <v>0.00148822956778233</v>
      </c>
      <c r="R686" s="10" t="n">
        <f aca="false">(LN(O686/$B$4) + ((Q686 - $B$8) + 0.5*P686^2)*$B$7) / (P686 * SQRT($B$7))</f>
        <v>0.120035628604387</v>
      </c>
      <c r="S686" s="10" t="n">
        <f aca="false">R686 - P686*SQRT($B$7)</f>
        <v>0.0254877283750466</v>
      </c>
      <c r="T686" s="36" t="n">
        <f aca="false">($B$3*EXP(-$B$8*$B$7)*_xlfn.NORM.DIST(R686, 0, 1, 1) - $B$4*EXP(-Q686*$B$7)*_xlfn.NORM.DIST(S686, 0, 1, 1)) * $B$2</f>
        <v>17671.270948736</v>
      </c>
      <c r="U686" s="37" t="n">
        <f aca="false">$B$17*O686+$B$18</f>
        <v>-1697.05996949624</v>
      </c>
      <c r="V686" s="37" t="n">
        <f aca="false">T686-$B$13</f>
        <v>-1917.61765169586</v>
      </c>
      <c r="W686" s="37" t="n">
        <f aca="false">U686-$B$19</f>
        <v>-1697.05996949624</v>
      </c>
      <c r="X686" s="38" t="n">
        <f aca="false">V686+W686</f>
        <v>-3614.6776211921</v>
      </c>
    </row>
    <row r="687" customFormat="false" ht="13.8" hidden="false" customHeight="false" outlineLevel="0" collapsed="false">
      <c r="I687" s="51" t="n">
        <f aca="false" t="array" ref="I687:K687">TRANSPOSE(MMULT($E$20:$G$22, TRANSPOSE(Random!L686:N686)))</f>
        <v>-0.348260670734202</v>
      </c>
      <c r="J687" s="51" t="n">
        <v>-0.659310542343969</v>
      </c>
      <c r="K687" s="51" t="n">
        <v>-0.655387131575012</v>
      </c>
      <c r="L687" s="19" t="n">
        <f aca="false">E$8 + E$9 * _xlfn.T.INV(_xlfn.NORM.DIST(I687, 0, 1, 1),  E$10)</f>
        <v>-0.0035163247729668</v>
      </c>
      <c r="M687" s="19" t="n">
        <f aca="false">F$8 + F$9 * _xlfn.T.INV(_xlfn.NORM.DIST(J687, 0, 1, 1),  F$10)</f>
        <v>-0.0104210208577218</v>
      </c>
      <c r="N687" s="19" t="n">
        <f aca="false">G$8 + G$9 * _xlfn.T.INV(_xlfn.NORM.DIST(K687, 0, 1, 1),  G$10)</f>
        <v>-0.000171126610749131</v>
      </c>
      <c r="O687" s="52" t="n">
        <f aca="false">$B$3 * (1 + L687)</f>
        <v>4684.37010887476</v>
      </c>
      <c r="P687" s="53" t="n">
        <f aca="false">$B$6+M687</f>
        <v>0.198578979142278</v>
      </c>
      <c r="Q687" s="53" t="n">
        <f aca="false">$B$5+N687</f>
        <v>0.00142887338925087</v>
      </c>
      <c r="R687" s="10" t="n">
        <f aca="false">(LN(O687/$B$4) + ((Q687 - $B$8) + 0.5*P687^2)*$B$7) / (P687 * SQRT($B$7))</f>
        <v>0.0137365812738449</v>
      </c>
      <c r="S687" s="10" t="n">
        <f aca="false">R687 - P687*SQRT($B$7)</f>
        <v>-0.0855529082972942</v>
      </c>
      <c r="T687" s="36" t="n">
        <f aca="false">($B$3*EXP(-$B$8*$B$7)*_xlfn.NORM.DIST(R687, 0, 1, 1) - $B$4*EXP(-Q687*$B$7)*_xlfn.NORM.DIST(S687, 0, 1, 1)) * $B$2</f>
        <v>18591.6272136655</v>
      </c>
      <c r="U687" s="37" t="n">
        <f aca="false">$B$17*O687+$B$18</f>
        <v>860.935003392253</v>
      </c>
      <c r="V687" s="37" t="n">
        <f aca="false">T687-$B$13</f>
        <v>-997.261386766422</v>
      </c>
      <c r="W687" s="37" t="n">
        <f aca="false">U687-$B$19</f>
        <v>860.935003392253</v>
      </c>
      <c r="X687" s="38" t="n">
        <f aca="false">V687+W687</f>
        <v>-136.326383374169</v>
      </c>
    </row>
    <row r="688" customFormat="false" ht="13.8" hidden="false" customHeight="false" outlineLevel="0" collapsed="false">
      <c r="I688" s="51" t="n">
        <f aca="false" t="array" ref="I688:K688">TRANSPOSE(MMULT($E$20:$G$22, TRANSPOSE(Random!L687:N687)))</f>
        <v>0.213735991661119</v>
      </c>
      <c r="J688" s="51" t="n">
        <v>-0.383906559486276</v>
      </c>
      <c r="K688" s="51" t="n">
        <v>0.496841804506289</v>
      </c>
      <c r="L688" s="19" t="n">
        <f aca="false">E$8 + E$9 * _xlfn.T.INV(_xlfn.NORM.DIST(I688, 0, 1, 1),  E$10)</f>
        <v>0.00371627005191216</v>
      </c>
      <c r="M688" s="19" t="n">
        <f aca="false">F$8 + F$9 * _xlfn.T.INV(_xlfn.NORM.DIST(J688, 0, 1, 1),  F$10)</f>
        <v>-0.00590174409057025</v>
      </c>
      <c r="N688" s="19" t="n">
        <f aca="false">G$8 + G$9 * _xlfn.T.INV(_xlfn.NORM.DIST(K688, 0, 1, 1),  G$10)</f>
        <v>6.72327117616E-005</v>
      </c>
      <c r="O688" s="52" t="n">
        <f aca="false">$B$3 * (1 + L688)</f>
        <v>4718.36981388703</v>
      </c>
      <c r="P688" s="53" t="n">
        <f aca="false">$B$6+M688</f>
        <v>0.20309825590943</v>
      </c>
      <c r="Q688" s="53" t="n">
        <f aca="false">$B$5+N688</f>
        <v>0.0016672327117616</v>
      </c>
      <c r="R688" s="10" t="n">
        <f aca="false">(LN(O688/$B$4) + ((Q688 - $B$8) + 0.5*P688^2)*$B$7) / (P688 * SQRT($B$7))</f>
        <v>0.0874680347521522</v>
      </c>
      <c r="S688" s="10" t="n">
        <f aca="false">R688 - P688*SQRT($B$7)</f>
        <v>-0.0140810932025627</v>
      </c>
      <c r="T688" s="36" t="n">
        <f aca="false">($B$3*EXP(-$B$8*$B$7)*_xlfn.NORM.DIST(R688, 0, 1, 1) - $B$4*EXP(-Q688*$B$7)*_xlfn.NORM.DIST(S688, 0, 1, 1)) * $B$2</f>
        <v>19027.3257510974</v>
      </c>
      <c r="U688" s="37" t="n">
        <f aca="false">$B$17*O688+$B$18</f>
        <v>-909.88949437975</v>
      </c>
      <c r="V688" s="37" t="n">
        <f aca="false">T688-$B$13</f>
        <v>-561.562849334496</v>
      </c>
      <c r="W688" s="37" t="n">
        <f aca="false">U688-$B$19</f>
        <v>-909.88949437975</v>
      </c>
      <c r="X688" s="38" t="n">
        <f aca="false">V688+W688</f>
        <v>-1471.45234371425</v>
      </c>
    </row>
    <row r="689" customFormat="false" ht="13.8" hidden="false" customHeight="false" outlineLevel="0" collapsed="false">
      <c r="I689" s="51" t="n">
        <f aca="false" t="array" ref="I689:K689">TRANSPOSE(MMULT($E$20:$G$22, TRANSPOSE(Random!L688:N688)))</f>
        <v>-0.0544896833623772</v>
      </c>
      <c r="J689" s="51" t="n">
        <v>0.349375816933013</v>
      </c>
      <c r="K689" s="51" t="n">
        <v>-0.841399128578595</v>
      </c>
      <c r="L689" s="19" t="n">
        <f aca="false">E$8 + E$9 * _xlfn.T.INV(_xlfn.NORM.DIST(I689, 0, 1, 1),  E$10)</f>
        <v>0.000277622594776553</v>
      </c>
      <c r="M689" s="19" t="n">
        <f aca="false">F$8 + F$9 * _xlfn.T.INV(_xlfn.NORM.DIST(J689, 0, 1, 1),  F$10)</f>
        <v>0.00556375904569922</v>
      </c>
      <c r="N689" s="19" t="n">
        <f aca="false">G$8 + G$9 * _xlfn.T.INV(_xlfn.NORM.DIST(K689, 0, 1, 1),  G$10)</f>
        <v>-0.000213301244429873</v>
      </c>
      <c r="O689" s="52" t="n">
        <f aca="false">$B$3 * (1 + L689)</f>
        <v>4702.20507605578</v>
      </c>
      <c r="P689" s="53" t="n">
        <f aca="false">$B$6+M689</f>
        <v>0.214563759045699</v>
      </c>
      <c r="Q689" s="53" t="n">
        <f aca="false">$B$5+N689</f>
        <v>0.00138669875557013</v>
      </c>
      <c r="R689" s="10" t="n">
        <f aca="false">(LN(O689/$B$4) + ((Q689 - $B$8) + 0.5*P689^2)*$B$7) / (P689 * SQRT($B$7))</f>
        <v>0.0557313091196503</v>
      </c>
      <c r="S689" s="10" t="n">
        <f aca="false">R689 - P689*SQRT($B$7)</f>
        <v>-0.0515505704031993</v>
      </c>
      <c r="T689" s="36" t="n">
        <f aca="false">($B$3*EXP(-$B$8*$B$7)*_xlfn.NORM.DIST(R689, 0, 1, 1) - $B$4*EXP(-Q689*$B$7)*_xlfn.NORM.DIST(S689, 0, 1, 1)) * $B$2</f>
        <v>20097.8053620404</v>
      </c>
      <c r="U689" s="37" t="n">
        <f aca="false">$B$17*O689+$B$18</f>
        <v>-67.9729618302372</v>
      </c>
      <c r="V689" s="37" t="n">
        <f aca="false">T689-$B$13</f>
        <v>508.916761608543</v>
      </c>
      <c r="W689" s="37" t="n">
        <f aca="false">U689-$B$19</f>
        <v>-67.9729618302372</v>
      </c>
      <c r="X689" s="38" t="n">
        <f aca="false">V689+W689</f>
        <v>440.943799778306</v>
      </c>
    </row>
    <row r="690" customFormat="false" ht="13.8" hidden="false" customHeight="false" outlineLevel="0" collapsed="false">
      <c r="I690" s="51" t="n">
        <f aca="false" t="array" ref="I690:K690">TRANSPOSE(MMULT($E$20:$G$22, TRANSPOSE(Random!L689:N689)))</f>
        <v>1.40321791282236</v>
      </c>
      <c r="J690" s="51" t="n">
        <v>-3.15328905112495</v>
      </c>
      <c r="K690" s="51" t="n">
        <v>-0.294569173763693</v>
      </c>
      <c r="L690" s="19" t="n">
        <f aca="false">E$8 + E$9 * _xlfn.T.INV(_xlfn.NORM.DIST(I690, 0, 1, 1),  E$10)</f>
        <v>0.021648430891534</v>
      </c>
      <c r="M690" s="19" t="n">
        <f aca="false">F$8 + F$9 * _xlfn.T.INV(_xlfn.NORM.DIST(J690, 0, 1, 1),  F$10)</f>
        <v>-0.110440673193881</v>
      </c>
      <c r="N690" s="19" t="n">
        <f aca="false">G$8 + G$9 * _xlfn.T.INV(_xlfn.NORM.DIST(K690, 0, 1, 1),  G$10)</f>
        <v>-9.46232038411972E-005</v>
      </c>
      <c r="O690" s="52" t="n">
        <f aca="false">$B$3 * (1 + L690)</f>
        <v>4802.66710877801</v>
      </c>
      <c r="P690" s="53" t="n">
        <f aca="false">$B$6+M690</f>
        <v>0.0985593268061192</v>
      </c>
      <c r="Q690" s="53" t="n">
        <f aca="false">$B$5+N690</f>
        <v>0.0015053767961588</v>
      </c>
      <c r="R690" s="10" t="n">
        <f aca="false">(LN(O690/$B$4) + ((Q690 - $B$8) + 0.5*P690^2)*$B$7) / (P690 * SQRT($B$7))</f>
        <v>0.4587697391853</v>
      </c>
      <c r="S690" s="10" t="n">
        <f aca="false">R690 - P690*SQRT($B$7)</f>
        <v>0.40949007578224</v>
      </c>
      <c r="T690" s="36" t="n">
        <f aca="false">($B$3*EXP(-$B$8*$B$7)*_xlfn.NORM.DIST(R690, 0, 1, 1) - $B$4*EXP(-Q690*$B$7)*_xlfn.NORM.DIST(S690, 0, 1, 1)) * $B$2</f>
        <v>8402.70511621134</v>
      </c>
      <c r="U690" s="37" t="n">
        <f aca="false">$B$17*O690+$B$18</f>
        <v>-5300.38978945481</v>
      </c>
      <c r="V690" s="37" t="n">
        <f aca="false">T690-$B$13</f>
        <v>-11186.1834842206</v>
      </c>
      <c r="W690" s="37" t="n">
        <f aca="false">U690-$B$19</f>
        <v>-5300.38978945481</v>
      </c>
      <c r="X690" s="38" t="n">
        <f aca="false">V690+W690</f>
        <v>-16486.5732736754</v>
      </c>
    </row>
    <row r="691" customFormat="false" ht="13.8" hidden="false" customHeight="false" outlineLevel="0" collapsed="false">
      <c r="I691" s="51" t="n">
        <f aca="false" t="array" ref="I691:K691">TRANSPOSE(MMULT($E$20:$G$22, TRANSPOSE(Random!L690:N690)))</f>
        <v>0.444918488600446</v>
      </c>
      <c r="J691" s="51" t="n">
        <v>0.817989456677484</v>
      </c>
      <c r="K691" s="51" t="n">
        <v>0.714907548066755</v>
      </c>
      <c r="L691" s="19" t="n">
        <f aca="false">E$8 + E$9 * _xlfn.T.INV(_xlfn.NORM.DIST(I691, 0, 1, 1),  E$10)</f>
        <v>0.00674249722920562</v>
      </c>
      <c r="M691" s="19" t="n">
        <f aca="false">F$8 + F$9 * _xlfn.T.INV(_xlfn.NORM.DIST(J691, 0, 1, 1),  F$10)</f>
        <v>0.0133849081672689</v>
      </c>
      <c r="N691" s="19" t="n">
        <f aca="false">G$8 + G$9 * _xlfn.T.INV(_xlfn.NORM.DIST(K691, 0, 1, 1),  G$10)</f>
        <v>0.000114764700949036</v>
      </c>
      <c r="O691" s="52" t="n">
        <f aca="false">$B$3 * (1 + L691)</f>
        <v>4732.59580522477</v>
      </c>
      <c r="P691" s="53" t="n">
        <f aca="false">$B$6+M691</f>
        <v>0.222384908167269</v>
      </c>
      <c r="Q691" s="53" t="n">
        <f aca="false">$B$5+N691</f>
        <v>0.00171476470094904</v>
      </c>
      <c r="R691" s="10" t="n">
        <f aca="false">(LN(O691/$B$4) + ((Q691 - $B$8) + 0.5*P691^2)*$B$7) / (P691 * SQRT($B$7))</f>
        <v>0.116288829663696</v>
      </c>
      <c r="S691" s="10" t="n">
        <f aca="false">R691 - P691*SQRT($B$7)</f>
        <v>0.00509637558006174</v>
      </c>
      <c r="T691" s="36" t="n">
        <f aca="false">($B$3*EXP(-$B$8*$B$7)*_xlfn.NORM.DIST(R691, 0, 1, 1) - $B$4*EXP(-Q691*$B$7)*_xlfn.NORM.DIST(S691, 0, 1, 1)) * $B$2</f>
        <v>20810.6181006167</v>
      </c>
      <c r="U691" s="37" t="n">
        <f aca="false">$B$17*O691+$B$18</f>
        <v>-1650.82927479447</v>
      </c>
      <c r="V691" s="37" t="n">
        <f aca="false">T691-$B$13</f>
        <v>1221.72950018485</v>
      </c>
      <c r="W691" s="37" t="n">
        <f aca="false">U691-$B$19</f>
        <v>-1650.82927479447</v>
      </c>
      <c r="X691" s="38" t="n">
        <f aca="false">V691+W691</f>
        <v>-429.099774609618</v>
      </c>
    </row>
    <row r="692" customFormat="false" ht="13.8" hidden="false" customHeight="false" outlineLevel="0" collapsed="false">
      <c r="I692" s="51" t="n">
        <f aca="false" t="array" ref="I692:K692">TRANSPOSE(MMULT($E$20:$G$22, TRANSPOSE(Random!L691:N691)))</f>
        <v>-0.93765143226634</v>
      </c>
      <c r="J692" s="51" t="n">
        <v>0.553487144371016</v>
      </c>
      <c r="K692" s="51" t="n">
        <v>-0.135122653458318</v>
      </c>
      <c r="L692" s="19" t="n">
        <f aca="false">E$8 + E$9 * _xlfn.T.INV(_xlfn.NORM.DIST(I692, 0, 1, 1),  E$10)</f>
        <v>-0.0117808414539393</v>
      </c>
      <c r="M692" s="19" t="n">
        <f aca="false">F$8 + F$9 * _xlfn.T.INV(_xlfn.NORM.DIST(J692, 0, 1, 1),  F$10)</f>
        <v>0.00886411423719055</v>
      </c>
      <c r="N692" s="19" t="n">
        <f aca="false">G$8 + G$9 * _xlfn.T.INV(_xlfn.NORM.DIST(K692, 0, 1, 1),  G$10)</f>
        <v>-6.21117415567238E-005</v>
      </c>
      <c r="O692" s="52" t="n">
        <f aca="false">$B$3 * (1 + L692)</f>
        <v>4645.51944240918</v>
      </c>
      <c r="P692" s="53" t="n">
        <f aca="false">$B$6+M692</f>
        <v>0.217864114237191</v>
      </c>
      <c r="Q692" s="53" t="n">
        <f aca="false">$B$5+N692</f>
        <v>0.00153788825844328</v>
      </c>
      <c r="R692" s="10" t="n">
        <f aca="false">(LN(O692/$B$4) + ((Q692 - $B$8) + 0.5*P692^2)*$B$7) / (P692 * SQRT($B$7))</f>
        <v>-0.0544671330030065</v>
      </c>
      <c r="S692" s="10" t="n">
        <f aca="false">R692 - P692*SQRT($B$7)</f>
        <v>-0.163399190121602</v>
      </c>
      <c r="T692" s="36" t="n">
        <f aca="false">($B$3*EXP(-$B$8*$B$7)*_xlfn.NORM.DIST(R692, 0, 1, 1) - $B$4*EXP(-Q692*$B$7)*_xlfn.NORM.DIST(S692, 0, 1, 1)) * $B$2</f>
        <v>20295.0406012432</v>
      </c>
      <c r="U692" s="37" t="n">
        <f aca="false">$B$17*O692+$B$18</f>
        <v>2884.41467497146</v>
      </c>
      <c r="V692" s="37" t="n">
        <f aca="false">T692-$B$13</f>
        <v>706.152000811337</v>
      </c>
      <c r="W692" s="37" t="n">
        <f aca="false">U692-$B$19</f>
        <v>2884.41467497146</v>
      </c>
      <c r="X692" s="38" t="n">
        <f aca="false">V692+W692</f>
        <v>3590.56667578279</v>
      </c>
    </row>
    <row r="693" customFormat="false" ht="13.8" hidden="false" customHeight="false" outlineLevel="0" collapsed="false">
      <c r="I693" s="51" t="n">
        <f aca="false" t="array" ref="I693:K693">TRANSPOSE(MMULT($E$20:$G$22, TRANSPOSE(Random!L692:N692)))</f>
        <v>-0.875007940550802</v>
      </c>
      <c r="J693" s="51" t="n">
        <v>0.496768826197619</v>
      </c>
      <c r="K693" s="51" t="n">
        <v>0.229591616213499</v>
      </c>
      <c r="L693" s="19" t="n">
        <f aca="false">E$8 + E$9 * _xlfn.T.INV(_xlfn.NORM.DIST(I693, 0, 1, 1),  E$10)</f>
        <v>-0.0108324295640401</v>
      </c>
      <c r="M693" s="19" t="n">
        <f aca="false">F$8 + F$9 * _xlfn.T.INV(_xlfn.NORM.DIST(J693, 0, 1, 1),  F$10)</f>
        <v>0.00793395880411721</v>
      </c>
      <c r="N693" s="19" t="n">
        <f aca="false">G$8 + G$9 * _xlfn.T.INV(_xlfn.NORM.DIST(K693, 0, 1, 1),  G$10)</f>
        <v>1.17171431257596E-005</v>
      </c>
      <c r="O693" s="52" t="n">
        <f aca="false">$B$3 * (1 + L693)</f>
        <v>4649.9778318624</v>
      </c>
      <c r="P693" s="53" t="n">
        <f aca="false">$B$6+M693</f>
        <v>0.216933958804117</v>
      </c>
      <c r="Q693" s="53" t="n">
        <f aca="false">$B$5+N693</f>
        <v>0.00161171714312576</v>
      </c>
      <c r="R693" s="10" t="n">
        <f aca="false">(LN(O693/$B$4) + ((Q693 - $B$8) + 0.5*P693^2)*$B$7) / (P693 * SQRT($B$7))</f>
        <v>-0.046152805498933</v>
      </c>
      <c r="S693" s="10" t="n">
        <f aca="false">R693 - P693*SQRT($B$7)</f>
        <v>-0.154619784900992</v>
      </c>
      <c r="T693" s="36" t="n">
        <f aca="false">($B$3*EXP(-$B$8*$B$7)*_xlfn.NORM.DIST(R693, 0, 1, 1) - $B$4*EXP(-Q693*$B$7)*_xlfn.NORM.DIST(S693, 0, 1, 1)) * $B$2</f>
        <v>20230.3128001029</v>
      </c>
      <c r="U693" s="37" t="n">
        <f aca="false">$B$17*O693+$B$18</f>
        <v>2652.20603488077</v>
      </c>
      <c r="V693" s="37" t="n">
        <f aca="false">T693-$B$13</f>
        <v>641.424199671019</v>
      </c>
      <c r="W693" s="37" t="n">
        <f aca="false">U693-$B$19</f>
        <v>2652.20603488077</v>
      </c>
      <c r="X693" s="38" t="n">
        <f aca="false">V693+W693</f>
        <v>3293.63023455179</v>
      </c>
    </row>
    <row r="694" customFormat="false" ht="13.8" hidden="false" customHeight="false" outlineLevel="0" collapsed="false">
      <c r="I694" s="51" t="n">
        <f aca="false" t="array" ref="I694:K694">TRANSPOSE(MMULT($E$20:$G$22, TRANSPOSE(Random!L693:N693)))</f>
        <v>1.85798300508921</v>
      </c>
      <c r="J694" s="51" t="n">
        <v>-1.74874835823483</v>
      </c>
      <c r="K694" s="51" t="n">
        <v>0.420508706335918</v>
      </c>
      <c r="L694" s="19" t="n">
        <f aca="false">E$8 + E$9 * _xlfn.T.INV(_xlfn.NORM.DIST(I694, 0, 1, 1),  E$10)</f>
        <v>0.0316489772997206</v>
      </c>
      <c r="M694" s="19" t="n">
        <f aca="false">F$8 + F$9 * _xlfn.T.INV(_xlfn.NORM.DIST(J694, 0, 1, 1),  F$10)</f>
        <v>-0.0338057700729743</v>
      </c>
      <c r="N694" s="19" t="n">
        <f aca="false">G$8 + G$9 * _xlfn.T.INV(_xlfn.NORM.DIST(K694, 0, 1, 1),  G$10)</f>
        <v>5.1136097384203E-005</v>
      </c>
      <c r="O694" s="52" t="n">
        <f aca="false">$B$3 * (1 + L694)</f>
        <v>4849.67867738826</v>
      </c>
      <c r="P694" s="53" t="n">
        <f aca="false">$B$6+M694</f>
        <v>0.175194229927026</v>
      </c>
      <c r="Q694" s="53" t="n">
        <f aca="false">$B$5+N694</f>
        <v>0.0016511360973842</v>
      </c>
      <c r="R694" s="10" t="n">
        <f aca="false">(LN(O694/$B$4) + ((Q694 - $B$8) + 0.5*P694^2)*$B$7) / (P694 * SQRT($B$7))</f>
        <v>0.399646520751921</v>
      </c>
      <c r="S694" s="10" t="n">
        <f aca="false">R694 - P694*SQRT($B$7)</f>
        <v>0.312049405788408</v>
      </c>
      <c r="T694" s="36" t="n">
        <f aca="false">($B$3*EXP(-$B$8*$B$7)*_xlfn.NORM.DIST(R694, 0, 1, 1) - $B$4*EXP(-Q694*$B$7)*_xlfn.NORM.DIST(S694, 0, 1, 1)) * $B$2</f>
        <v>15419.4233368071</v>
      </c>
      <c r="U694" s="37" t="n">
        <f aca="false">$B$17*O694+$B$18</f>
        <v>-7748.91801473373</v>
      </c>
      <c r="V694" s="37" t="n">
        <f aca="false">T694-$B$13</f>
        <v>-4169.46526362476</v>
      </c>
      <c r="W694" s="37" t="n">
        <f aca="false">U694-$B$19</f>
        <v>-7748.91801473373</v>
      </c>
      <c r="X694" s="38" t="n">
        <f aca="false">V694+W694</f>
        <v>-11918.3832783585</v>
      </c>
    </row>
    <row r="695" customFormat="false" ht="13.8" hidden="false" customHeight="false" outlineLevel="0" collapsed="false">
      <c r="I695" s="51" t="n">
        <f aca="false" t="array" ref="I695:K695">TRANSPOSE(MMULT($E$20:$G$22, TRANSPOSE(Random!L694:N694)))</f>
        <v>0.375700432175217</v>
      </c>
      <c r="J695" s="51" t="n">
        <v>0.286892939191885</v>
      </c>
      <c r="K695" s="51" t="n">
        <v>-0.0928564242728642</v>
      </c>
      <c r="L695" s="19" t="n">
        <f aca="false">E$8 + E$9 * _xlfn.T.INV(_xlfn.NORM.DIST(I695, 0, 1, 1),  E$10)</f>
        <v>0.00582592800536734</v>
      </c>
      <c r="M695" s="19" t="n">
        <f aca="false">F$8 + F$9 * _xlfn.T.INV(_xlfn.NORM.DIST(J695, 0, 1, 1),  F$10)</f>
        <v>0.0045753346034845</v>
      </c>
      <c r="N695" s="19" t="n">
        <f aca="false">G$8 + G$9 * _xlfn.T.INV(_xlfn.NORM.DIST(K695, 0, 1, 1),  G$10)</f>
        <v>-5.35561533935337E-005</v>
      </c>
      <c r="O695" s="52" t="n">
        <f aca="false">$B$3 * (1 + L695)</f>
        <v>4728.28710496043</v>
      </c>
      <c r="P695" s="53" t="n">
        <f aca="false">$B$6+M695</f>
        <v>0.213575334603484</v>
      </c>
      <c r="Q695" s="53" t="n">
        <f aca="false">$B$5+N695</f>
        <v>0.00154644384660647</v>
      </c>
      <c r="R695" s="10" t="n">
        <f aca="false">(LN(O695/$B$4) + ((Q695 - $B$8) + 0.5*P695^2)*$B$7) / (P695 * SQRT($B$7))</f>
        <v>0.107666335538824</v>
      </c>
      <c r="S695" s="10" t="n">
        <f aca="false">R695 - P695*SQRT($B$7)</f>
        <v>0.000878668237081964</v>
      </c>
      <c r="T695" s="36" t="n">
        <f aca="false">($B$3*EXP(-$B$8*$B$7)*_xlfn.NORM.DIST(R695, 0, 1, 1) - $B$4*EXP(-Q695*$B$7)*_xlfn.NORM.DIST(S695, 0, 1, 1)) * $B$2</f>
        <v>19984.7366562905</v>
      </c>
      <c r="U695" s="37" t="n">
        <f aca="false">$B$17*O695+$B$18</f>
        <v>-1426.4169753672</v>
      </c>
      <c r="V695" s="37" t="n">
        <f aca="false">T695-$B$13</f>
        <v>395.848055858594</v>
      </c>
      <c r="W695" s="37" t="n">
        <f aca="false">U695-$B$19</f>
        <v>-1426.4169753672</v>
      </c>
      <c r="X695" s="38" t="n">
        <f aca="false">V695+W695</f>
        <v>-1030.56891950861</v>
      </c>
    </row>
    <row r="696" customFormat="false" ht="13.8" hidden="false" customHeight="false" outlineLevel="0" collapsed="false">
      <c r="I696" s="51" t="n">
        <f aca="false" t="array" ref="I696:K696">TRANSPOSE(MMULT($E$20:$G$22, TRANSPOSE(Random!L695:N695)))</f>
        <v>1.70843087819978</v>
      </c>
      <c r="J696" s="51" t="n">
        <v>-0.881606995022913</v>
      </c>
      <c r="K696" s="51" t="n">
        <v>-1.6973041637622</v>
      </c>
      <c r="L696" s="19" t="n">
        <f aca="false">E$8 + E$9 * _xlfn.T.INV(_xlfn.NORM.DIST(I696, 0, 1, 1),  E$10)</f>
        <v>0.0280300243343697</v>
      </c>
      <c r="M696" s="19" t="n">
        <f aca="false">F$8 + F$9 * _xlfn.T.INV(_xlfn.NORM.DIST(J696, 0, 1, 1),  F$10)</f>
        <v>-0.014316263366444</v>
      </c>
      <c r="N696" s="19" t="n">
        <f aca="false">G$8 + G$9 * _xlfn.T.INV(_xlfn.NORM.DIST(K696, 0, 1, 1),  G$10)</f>
        <v>-0.000457900678682106</v>
      </c>
      <c r="O696" s="52" t="n">
        <f aca="false">$B$3 * (1 + L696)</f>
        <v>4832.66634139344</v>
      </c>
      <c r="P696" s="53" t="n">
        <f aca="false">$B$6+M696</f>
        <v>0.194683736633556</v>
      </c>
      <c r="Q696" s="53" t="n">
        <f aca="false">$B$5+N696</f>
        <v>0.00114209932131789</v>
      </c>
      <c r="R696" s="10" t="n">
        <f aca="false">(LN(O696/$B$4) + ((Q696 - $B$8) + 0.5*P696^2)*$B$7) / (P696 * SQRT($B$7))</f>
        <v>0.331487552164454</v>
      </c>
      <c r="S696" s="10" t="n">
        <f aca="false">R696 - P696*SQRT($B$7)</f>
        <v>0.234145683847676</v>
      </c>
      <c r="T696" s="36" t="n">
        <f aca="false">($B$3*EXP(-$B$8*$B$7)*_xlfn.NORM.DIST(R696, 0, 1, 1) - $B$4*EXP(-Q696*$B$7)*_xlfn.NORM.DIST(S696, 0, 1, 1)) * $B$2</f>
        <v>17501.4421137309</v>
      </c>
      <c r="U696" s="37" t="n">
        <f aca="false">$B$17*O696+$B$18</f>
        <v>-6862.85558174859</v>
      </c>
      <c r="V696" s="37" t="n">
        <f aca="false">T696-$B$13</f>
        <v>-2087.44648670099</v>
      </c>
      <c r="W696" s="37" t="n">
        <f aca="false">U696-$B$19</f>
        <v>-6862.85558174859</v>
      </c>
      <c r="X696" s="38" t="n">
        <f aca="false">V696+W696</f>
        <v>-8950.30206844958</v>
      </c>
    </row>
    <row r="697" customFormat="false" ht="13.8" hidden="false" customHeight="false" outlineLevel="0" collapsed="false">
      <c r="I697" s="51" t="n">
        <f aca="false" t="array" ref="I697:K697">TRANSPOSE(MMULT($E$20:$G$22, TRANSPOSE(Random!L696:N696)))</f>
        <v>-0.447895130972928</v>
      </c>
      <c r="J697" s="51" t="n">
        <v>-0.298757941627257</v>
      </c>
      <c r="K697" s="51" t="n">
        <v>-0.451796269890717</v>
      </c>
      <c r="L697" s="19" t="n">
        <f aca="false">E$8 + E$9 * _xlfn.T.INV(_xlfn.NORM.DIST(I697, 0, 1, 1),  E$10)</f>
        <v>-0.00483309121041563</v>
      </c>
      <c r="M697" s="19" t="n">
        <f aca="false">F$8 + F$9 * _xlfn.T.INV(_xlfn.NORM.DIST(J697, 0, 1, 1),  F$10)</f>
        <v>-0.00455041636162035</v>
      </c>
      <c r="N697" s="19" t="n">
        <f aca="false">G$8 + G$9 * _xlfn.T.INV(_xlfn.NORM.DIST(K697, 0, 1, 1),  G$10)</f>
        <v>-0.000127305825316255</v>
      </c>
      <c r="O697" s="52" t="n">
        <f aca="false">$B$3 * (1 + L697)</f>
        <v>4678.18012152896</v>
      </c>
      <c r="P697" s="53" t="n">
        <f aca="false">$B$6+M697</f>
        <v>0.20444958363838</v>
      </c>
      <c r="Q697" s="53" t="n">
        <f aca="false">$B$5+N697</f>
        <v>0.00147269417468375</v>
      </c>
      <c r="R697" s="10" t="n">
        <f aca="false">(LN(O697/$B$4) + ((Q697 - $B$8) + 0.5*P697^2)*$B$7) / (P697 * SQRT($B$7))</f>
        <v>0.00340738488524802</v>
      </c>
      <c r="S697" s="10" t="n">
        <f aca="false">R697 - P697*SQRT($B$7)</f>
        <v>-0.0988174069339418</v>
      </c>
      <c r="T697" s="36" t="n">
        <f aca="false">($B$3*EXP(-$B$8*$B$7)*_xlfn.NORM.DIST(R697, 0, 1, 1) - $B$4*EXP(-Q697*$B$7)*_xlfn.NORM.DIST(S697, 0, 1, 1)) * $B$2</f>
        <v>19134.1027633716</v>
      </c>
      <c r="U697" s="37" t="n">
        <f aca="false">$B$17*O697+$B$18</f>
        <v>1183.33136621039</v>
      </c>
      <c r="V697" s="37" t="n">
        <f aca="false">T697-$B$13</f>
        <v>-454.785837060306</v>
      </c>
      <c r="W697" s="37" t="n">
        <f aca="false">U697-$B$19</f>
        <v>1183.33136621039</v>
      </c>
      <c r="X697" s="38" t="n">
        <f aca="false">V697+W697</f>
        <v>728.545529150084</v>
      </c>
    </row>
    <row r="698" customFormat="false" ht="13.8" hidden="false" customHeight="false" outlineLevel="0" collapsed="false">
      <c r="I698" s="51" t="n">
        <f aca="false" t="array" ref="I698:K698">TRANSPOSE(MMULT($E$20:$G$22, TRANSPOSE(Random!L697:N697)))</f>
        <v>3.04032544071498</v>
      </c>
      <c r="J698" s="51" t="n">
        <v>-1.33004667317898</v>
      </c>
      <c r="K698" s="51" t="n">
        <v>0.33434848855142</v>
      </c>
      <c r="L698" s="19" t="n">
        <f aca="false">E$8 + E$9 * _xlfn.T.INV(_xlfn.NORM.DIST(I698, 0, 1, 1),  E$10)</f>
        <v>0.0834403537559348</v>
      </c>
      <c r="M698" s="19" t="n">
        <f aca="false">F$8 + F$9 * _xlfn.T.INV(_xlfn.NORM.DIST(J698, 0, 1, 1),  F$10)</f>
        <v>-0.0232807845799507</v>
      </c>
      <c r="N698" s="19" t="n">
        <f aca="false">G$8 + G$9 * _xlfn.T.INV(_xlfn.NORM.DIST(K698, 0, 1, 1),  G$10)</f>
        <v>3.32198782672978E-005</v>
      </c>
      <c r="O698" s="52" t="n">
        <f aca="false">$B$3 * (1 + L698)</f>
        <v>5093.14475897127</v>
      </c>
      <c r="P698" s="53" t="n">
        <f aca="false">$B$6+M698</f>
        <v>0.185719215420049</v>
      </c>
      <c r="Q698" s="53" t="n">
        <f aca="false">$B$5+N698</f>
        <v>0.0016332198782673</v>
      </c>
      <c r="R698" s="10" t="n">
        <f aca="false">(LN(O698/$B$4) + ((Q698 - $B$8) + 0.5*P698^2)*$B$7) / (P698 * SQRT($B$7))</f>
        <v>0.909558540049649</v>
      </c>
      <c r="S698" s="10" t="n">
        <f aca="false">R698 - P698*SQRT($B$7)</f>
        <v>0.816698932339624</v>
      </c>
      <c r="T698" s="36" t="n">
        <f aca="false">($B$3*EXP(-$B$8*$B$7)*_xlfn.NORM.DIST(R698, 0, 1, 1) - $B$4*EXP(-Q698*$B$7)*_xlfn.NORM.DIST(S698, 0, 1, 1)) * $B$2</f>
        <v>12000.998228663</v>
      </c>
      <c r="U698" s="37" t="n">
        <f aca="false">$B$17*O698+$B$18</f>
        <v>-20429.4898458165</v>
      </c>
      <c r="V698" s="37" t="n">
        <f aca="false">T698-$B$13</f>
        <v>-7587.89037176889</v>
      </c>
      <c r="W698" s="37" t="n">
        <f aca="false">U698-$B$19</f>
        <v>-20429.4898458165</v>
      </c>
      <c r="X698" s="38" t="n">
        <f aca="false">V698+W698</f>
        <v>-28017.3802175854</v>
      </c>
    </row>
    <row r="699" customFormat="false" ht="13.8" hidden="false" customHeight="false" outlineLevel="0" collapsed="false">
      <c r="I699" s="51" t="n">
        <f aca="false" t="array" ref="I699:K699">TRANSPOSE(MMULT($E$20:$G$22, TRANSPOSE(Random!L698:N698)))</f>
        <v>0.741385320620568</v>
      </c>
      <c r="J699" s="51" t="n">
        <v>0.0231490292748566</v>
      </c>
      <c r="K699" s="51" t="n">
        <v>-0.652949901667039</v>
      </c>
      <c r="L699" s="19" t="n">
        <f aca="false">E$8 + E$9 * _xlfn.T.INV(_xlfn.NORM.DIST(I699, 0, 1, 1),  E$10)</f>
        <v>0.0108261757397397</v>
      </c>
      <c r="M699" s="19" t="n">
        <f aca="false">F$8 + F$9 * _xlfn.T.INV(_xlfn.NORM.DIST(J699, 0, 1, 1),  F$10)</f>
        <v>0.000464588962744344</v>
      </c>
      <c r="N699" s="19" t="n">
        <f aca="false">G$8 + G$9 * _xlfn.T.INV(_xlfn.NORM.DIST(K699, 0, 1, 1),  G$10)</f>
        <v>-0.000170589176352289</v>
      </c>
      <c r="O699" s="52" t="n">
        <f aca="false">$B$3 * (1 + L699)</f>
        <v>4751.79276953494</v>
      </c>
      <c r="P699" s="53" t="n">
        <f aca="false">$B$6+M699</f>
        <v>0.209464588962744</v>
      </c>
      <c r="Q699" s="53" t="n">
        <f aca="false">$B$5+N699</f>
        <v>0.00142941082364771</v>
      </c>
      <c r="R699" s="10" t="n">
        <f aca="false">(LN(O699/$B$4) + ((Q699 - $B$8) + 0.5*P699^2)*$B$7) / (P699 * SQRT($B$7))</f>
        <v>0.154773384835309</v>
      </c>
      <c r="S699" s="10" t="n">
        <f aca="false">R699 - P699*SQRT($B$7)</f>
        <v>0.0500410903539369</v>
      </c>
      <c r="T699" s="36" t="n">
        <f aca="false">($B$3*EXP(-$B$8*$B$7)*_xlfn.NORM.DIST(R699, 0, 1, 1) - $B$4*EXP(-Q699*$B$7)*_xlfn.NORM.DIST(S699, 0, 1, 1)) * $B$2</f>
        <v>19519.3871176909</v>
      </c>
      <c r="U699" s="37" t="n">
        <f aca="false">$B$17*O699+$B$18</f>
        <v>-2650.67485201434</v>
      </c>
      <c r="V699" s="37" t="n">
        <f aca="false">T699-$B$13</f>
        <v>-69.5014827409541</v>
      </c>
      <c r="W699" s="37" t="n">
        <f aca="false">U699-$B$19</f>
        <v>-2650.67485201434</v>
      </c>
      <c r="X699" s="38" t="n">
        <f aca="false">V699+W699</f>
        <v>-2720.1763347553</v>
      </c>
    </row>
    <row r="700" customFormat="false" ht="13.8" hidden="false" customHeight="false" outlineLevel="0" collapsed="false">
      <c r="I700" s="51" t="n">
        <f aca="false" t="array" ref="I700:K700">TRANSPOSE(MMULT($E$20:$G$22, TRANSPOSE(Random!L699:N699)))</f>
        <v>-1.02602547308624</v>
      </c>
      <c r="J700" s="51" t="n">
        <v>0.692918293987321</v>
      </c>
      <c r="K700" s="51" t="n">
        <v>0.501859729667628</v>
      </c>
      <c r="L700" s="19" t="n">
        <f aca="false">E$8 + E$9 * _xlfn.T.INV(_xlfn.NORM.DIST(I700, 0, 1, 1),  E$10)</f>
        <v>-0.0131582908017207</v>
      </c>
      <c r="M700" s="19" t="n">
        <f aca="false">F$8 + F$9 * _xlfn.T.INV(_xlfn.NORM.DIST(J700, 0, 1, 1),  F$10)</f>
        <v>0.0112051009201409</v>
      </c>
      <c r="N700" s="19" t="n">
        <f aca="false">G$8 + G$9 * _xlfn.T.INV(_xlfn.NORM.DIST(K700, 0, 1, 1),  G$10)</f>
        <v>6.82992848282219E-005</v>
      </c>
      <c r="O700" s="52" t="n">
        <f aca="false">$B$3 * (1 + L700)</f>
        <v>4639.04419077019</v>
      </c>
      <c r="P700" s="53" t="n">
        <f aca="false">$B$6+M700</f>
        <v>0.220205100920141</v>
      </c>
      <c r="Q700" s="53" t="n">
        <f aca="false">$B$5+N700</f>
        <v>0.00166829928482822</v>
      </c>
      <c r="R700" s="10" t="n">
        <f aca="false">(LN(O700/$B$4) + ((Q700 - $B$8) + 0.5*P700^2)*$B$7) / (P700 * SQRT($B$7))</f>
        <v>-0.0650962891938719</v>
      </c>
      <c r="S700" s="10" t="n">
        <f aca="false">R700 - P700*SQRT($B$7)</f>
        <v>-0.175198839653942</v>
      </c>
      <c r="T700" s="36" t="n">
        <f aca="false">($B$3*EXP(-$B$8*$B$7)*_xlfn.NORM.DIST(R700, 0, 1, 1) - $B$4*EXP(-Q700*$B$7)*_xlfn.NORM.DIST(S700, 0, 1, 1)) * $B$2</f>
        <v>20493.2536293243</v>
      </c>
      <c r="U700" s="37" t="n">
        <f aca="false">$B$17*O700+$B$18</f>
        <v>3221.66860783394</v>
      </c>
      <c r="V700" s="37" t="n">
        <f aca="false">T700-$B$13</f>
        <v>904.365028892382</v>
      </c>
      <c r="W700" s="37" t="n">
        <f aca="false">U700-$B$19</f>
        <v>3221.66860783394</v>
      </c>
      <c r="X700" s="38" t="n">
        <f aca="false">V700+W700</f>
        <v>4126.03363672632</v>
      </c>
    </row>
    <row r="701" customFormat="false" ht="13.8" hidden="false" customHeight="false" outlineLevel="0" collapsed="false">
      <c r="I701" s="51" t="n">
        <f aca="false" t="array" ref="I701:K701">TRANSPOSE(MMULT($E$20:$G$22, TRANSPOSE(Random!L700:N700)))</f>
        <v>1.40306107123735</v>
      </c>
      <c r="J701" s="51" t="n">
        <v>-0.422601716997271</v>
      </c>
      <c r="K701" s="51" t="n">
        <v>2.15731024231449</v>
      </c>
      <c r="L701" s="19" t="n">
        <f aca="false">E$8 + E$9 * _xlfn.T.INV(_xlfn.NORM.DIST(I701, 0, 1, 1),  E$10)</f>
        <v>0.0216454402231107</v>
      </c>
      <c r="M701" s="19" t="n">
        <f aca="false">F$8 + F$9 * _xlfn.T.INV(_xlfn.NORM.DIST(J701, 0, 1, 1),  F$10)</f>
        <v>-0.00652166205250789</v>
      </c>
      <c r="N701" s="19" t="n">
        <f aca="false">G$8 + G$9 * _xlfn.T.INV(_xlfn.NORM.DIST(K701, 0, 1, 1),  G$10)</f>
        <v>0.00058444642607237</v>
      </c>
      <c r="O701" s="52" t="n">
        <f aca="false">$B$3 * (1 + L701)</f>
        <v>4802.65304994482</v>
      </c>
      <c r="P701" s="53" t="n">
        <f aca="false">$B$6+M701</f>
        <v>0.202478337947492</v>
      </c>
      <c r="Q701" s="53" t="n">
        <f aca="false">$B$5+N701</f>
        <v>0.00218444642607237</v>
      </c>
      <c r="R701" s="10" t="n">
        <f aca="false">(LN(O701/$B$4) + ((Q701 - $B$8) + 0.5*P701^2)*$B$7) / (P701 * SQRT($B$7))</f>
        <v>0.263586720020662</v>
      </c>
      <c r="S701" s="10" t="n">
        <f aca="false">R701 - P701*SQRT($B$7)</f>
        <v>0.162347551046916</v>
      </c>
      <c r="T701" s="36" t="n">
        <f aca="false">($B$3*EXP(-$B$8*$B$7)*_xlfn.NORM.DIST(R701, 0, 1, 1) - $B$4*EXP(-Q701*$B$7)*_xlfn.NORM.DIST(S701, 0, 1, 1)) * $B$2</f>
        <v>18591.7590242906</v>
      </c>
      <c r="U701" s="37" t="n">
        <f aca="false">$B$17*O701+$B$18</f>
        <v>-5299.65755585997</v>
      </c>
      <c r="V701" s="37" t="n">
        <f aca="false">T701-$B$13</f>
        <v>-997.129576141288</v>
      </c>
      <c r="W701" s="37" t="n">
        <f aca="false">U701-$B$19</f>
        <v>-5299.65755585997</v>
      </c>
      <c r="X701" s="38" t="n">
        <f aca="false">V701+W701</f>
        <v>-6296.78713200126</v>
      </c>
    </row>
    <row r="702" customFormat="false" ht="13.8" hidden="false" customHeight="false" outlineLevel="0" collapsed="false">
      <c r="I702" s="51" t="n">
        <f aca="false" t="array" ref="I702:K702">TRANSPOSE(MMULT($E$20:$G$22, TRANSPOSE(Random!L701:N701)))</f>
        <v>-0.361533623615249</v>
      </c>
      <c r="J702" s="51" t="n">
        <v>-0.64811950705363</v>
      </c>
      <c r="K702" s="51" t="n">
        <v>0.401401370317697</v>
      </c>
      <c r="L702" s="19" t="n">
        <f aca="false">E$8 + E$9 * _xlfn.T.INV(_xlfn.NORM.DIST(I702, 0, 1, 1),  E$10)</f>
        <v>-0.00369053381662396</v>
      </c>
      <c r="M702" s="19" t="n">
        <f aca="false">F$8 + F$9 * _xlfn.T.INV(_xlfn.NORM.DIST(J702, 0, 1, 1),  F$10)</f>
        <v>-0.0102316895490157</v>
      </c>
      <c r="N702" s="19" t="n">
        <f aca="false">G$8 + G$9 * _xlfn.T.INV(_xlfn.NORM.DIST(K702, 0, 1, 1),  G$10)</f>
        <v>4.71416540587283E-005</v>
      </c>
      <c r="O702" s="52" t="n">
        <f aca="false">$B$3 * (1 + L702)</f>
        <v>4683.55116958143</v>
      </c>
      <c r="P702" s="53" t="n">
        <f aca="false">$B$6+M702</f>
        <v>0.198768310450984</v>
      </c>
      <c r="Q702" s="53" t="n">
        <f aca="false">$B$5+N702</f>
        <v>0.00164714165405873</v>
      </c>
      <c r="R702" s="10" t="n">
        <f aca="false">(LN(O702/$B$4) + ((Q702 - $B$8) + 0.5*P702^2)*$B$7) / (P702 * SQRT($B$7))</f>
        <v>0.0126079446716433</v>
      </c>
      <c r="S702" s="10" t="n">
        <f aca="false">R702 - P702*SQRT($B$7)</f>
        <v>-0.0867762105538488</v>
      </c>
      <c r="T702" s="36" t="n">
        <f aca="false">($B$3*EXP(-$B$8*$B$7)*_xlfn.NORM.DIST(R702, 0, 1, 1) - $B$4*EXP(-Q702*$B$7)*_xlfn.NORM.DIST(S702, 0, 1, 1)) * $B$2</f>
        <v>18620.4977737034</v>
      </c>
      <c r="U702" s="37" t="n">
        <f aca="false">$B$17*O702+$B$18</f>
        <v>903.588248833345</v>
      </c>
      <c r="V702" s="37" t="n">
        <f aca="false">T702-$B$13</f>
        <v>-968.390826728457</v>
      </c>
      <c r="W702" s="37" t="n">
        <f aca="false">U702-$B$19</f>
        <v>903.588248833345</v>
      </c>
      <c r="X702" s="38" t="n">
        <f aca="false">V702+W702</f>
        <v>-64.8025778951123</v>
      </c>
    </row>
    <row r="703" customFormat="false" ht="13.8" hidden="false" customHeight="false" outlineLevel="0" collapsed="false">
      <c r="I703" s="51" t="n">
        <f aca="false" t="array" ref="I703:K703">TRANSPOSE(MMULT($E$20:$G$22, TRANSPOSE(Random!L702:N702)))</f>
        <v>-1.7453939172155</v>
      </c>
      <c r="J703" s="51" t="n">
        <v>2.42291960305291</v>
      </c>
      <c r="K703" s="51" t="n">
        <v>1.01987797283197</v>
      </c>
      <c r="L703" s="19" t="n">
        <f aca="false">E$8 + E$9 * _xlfn.T.INV(_xlfn.NORM.DIST(I703, 0, 1, 1),  E$10)</f>
        <v>-0.0269411452682932</v>
      </c>
      <c r="M703" s="19" t="n">
        <f aca="false">F$8 + F$9 * _xlfn.T.INV(_xlfn.NORM.DIST(J703, 0, 1, 1),  F$10)</f>
        <v>0.0591659089729548</v>
      </c>
      <c r="N703" s="19" t="n">
        <f aca="false">G$8 + G$9 * _xlfn.T.INV(_xlfn.NORM.DIST(K703, 0, 1, 1),  G$10)</f>
        <v>0.000186776107320905</v>
      </c>
      <c r="O703" s="52" t="n">
        <f aca="false">$B$3 * (1 + L703)</f>
        <v>4574.25237020828</v>
      </c>
      <c r="P703" s="53" t="n">
        <f aca="false">$B$6+M703</f>
        <v>0.268165908972955</v>
      </c>
      <c r="Q703" s="53" t="n">
        <f aca="false">$B$5+N703</f>
        <v>0.0017867761073209</v>
      </c>
      <c r="R703" s="10" t="n">
        <f aca="false">(LN(O703/$B$4) + ((Q703 - $B$8) + 0.5*P703^2)*$B$7) / (P703 * SQRT($B$7))</f>
        <v>-0.136295455463038</v>
      </c>
      <c r="S703" s="10" t="n">
        <f aca="false">R703 - P703*SQRT($B$7)</f>
        <v>-0.270378409949516</v>
      </c>
      <c r="T703" s="36" t="n">
        <f aca="false">($B$3*EXP(-$B$8*$B$7)*_xlfn.NORM.DIST(R703, 0, 1, 1) - $B$4*EXP(-Q703*$B$7)*_xlfn.NORM.DIST(S703, 0, 1, 1)) * $B$2</f>
        <v>24622.2117170575</v>
      </c>
      <c r="U703" s="37" t="n">
        <f aca="false">$B$17*O703+$B$18</f>
        <v>6596.25503630031</v>
      </c>
      <c r="V703" s="37" t="n">
        <f aca="false">T703-$B$13</f>
        <v>5033.32311662557</v>
      </c>
      <c r="W703" s="37" t="n">
        <f aca="false">U703-$B$19</f>
        <v>6596.25503630031</v>
      </c>
      <c r="X703" s="38" t="n">
        <f aca="false">V703+W703</f>
        <v>11629.5781529259</v>
      </c>
    </row>
    <row r="704" customFormat="false" ht="13.8" hidden="false" customHeight="false" outlineLevel="0" collapsed="false">
      <c r="I704" s="51" t="n">
        <f aca="false" t="array" ref="I704:K704">TRANSPOSE(MMULT($E$20:$G$22, TRANSPOSE(Random!L703:N703)))</f>
        <v>1.51507819644442</v>
      </c>
      <c r="J704" s="51" t="n">
        <v>-1.42677311574216</v>
      </c>
      <c r="K704" s="51" t="n">
        <v>0.0474288840503604</v>
      </c>
      <c r="L704" s="19" t="n">
        <f aca="false">E$8 + E$9 * _xlfn.T.INV(_xlfn.NORM.DIST(I704, 0, 1, 1),  E$10)</f>
        <v>0.0238510909887853</v>
      </c>
      <c r="M704" s="19" t="n">
        <f aca="false">F$8 + F$9 * _xlfn.T.INV(_xlfn.NORM.DIST(J704, 0, 1, 1),  F$10)</f>
        <v>-0.0254852284117538</v>
      </c>
      <c r="N704" s="19" t="n">
        <f aca="false">G$8 + G$9 * _xlfn.T.INV(_xlfn.NORM.DIST(K704, 0, 1, 1),  G$10)</f>
        <v>-2.52240165896578E-005</v>
      </c>
      <c r="O704" s="52" t="n">
        <f aca="false">$B$3 * (1 + L704)</f>
        <v>4813.02159362918</v>
      </c>
      <c r="P704" s="53" t="n">
        <f aca="false">$B$6+M704</f>
        <v>0.183514771588246</v>
      </c>
      <c r="Q704" s="53" t="n">
        <f aca="false">$B$5+N704</f>
        <v>0.00157477598341034</v>
      </c>
      <c r="R704" s="10" t="n">
        <f aca="false">(LN(O704/$B$4) + ((Q704 - $B$8) + 0.5*P704^2)*$B$7) / (P704 * SQRT($B$7))</f>
        <v>0.302694979440089</v>
      </c>
      <c r="S704" s="10" t="n">
        <f aca="false">R704 - P704*SQRT($B$7)</f>
        <v>0.210937593645966</v>
      </c>
      <c r="T704" s="36" t="n">
        <f aca="false">($B$3*EXP(-$B$8*$B$7)*_xlfn.NORM.DIST(R704, 0, 1, 1) - $B$4*EXP(-Q704*$B$7)*_xlfn.NORM.DIST(S704, 0, 1, 1)) * $B$2</f>
        <v>16642.6632101643</v>
      </c>
      <c r="U704" s="37" t="n">
        <f aca="false">$B$17*O704+$B$18</f>
        <v>-5839.68786364805</v>
      </c>
      <c r="V704" s="37" t="n">
        <f aca="false">T704-$B$13</f>
        <v>-2946.22539026764</v>
      </c>
      <c r="W704" s="37" t="n">
        <f aca="false">U704-$B$19</f>
        <v>-5839.68786364805</v>
      </c>
      <c r="X704" s="38" t="n">
        <f aca="false">V704+W704</f>
        <v>-8785.91325391569</v>
      </c>
    </row>
    <row r="705" customFormat="false" ht="13.8" hidden="false" customHeight="false" outlineLevel="0" collapsed="false">
      <c r="I705" s="51" t="n">
        <f aca="false" t="array" ref="I705:K705">TRANSPOSE(MMULT($E$20:$G$22, TRANSPOSE(Random!L704:N704)))</f>
        <v>-0.383961430613515</v>
      </c>
      <c r="J705" s="51" t="n">
        <v>-0.312424454631026</v>
      </c>
      <c r="K705" s="51" t="n">
        <v>-1.25335728648665</v>
      </c>
      <c r="L705" s="19" t="n">
        <f aca="false">E$8 + E$9 * _xlfn.T.INV(_xlfn.NORM.DIST(I705, 0, 1, 1),  E$10)</f>
        <v>-0.0039856946972392</v>
      </c>
      <c r="M705" s="19" t="n">
        <f aca="false">F$8 + F$9 * _xlfn.T.INV(_xlfn.NORM.DIST(J705, 0, 1, 1),  F$10)</f>
        <v>-0.004766244601988</v>
      </c>
      <c r="N705" s="19" t="n">
        <f aca="false">G$8 + G$9 * _xlfn.T.INV(_xlfn.NORM.DIST(K705, 0, 1, 1),  G$10)</f>
        <v>-0.000317838479463544</v>
      </c>
      <c r="O705" s="52" t="n">
        <f aca="false">$B$3 * (1 + L705)</f>
        <v>4682.16364779775</v>
      </c>
      <c r="P705" s="53" t="n">
        <f aca="false">$B$6+M705</f>
        <v>0.204233755398012</v>
      </c>
      <c r="Q705" s="53" t="n">
        <f aca="false">$B$5+N705</f>
        <v>0.00128216152053646</v>
      </c>
      <c r="R705" s="10" t="n">
        <f aca="false">(LN(O705/$B$4) + ((Q705 - $B$8) + 0.5*P705^2)*$B$7) / (P705 * SQRT($B$7))</f>
        <v>0.0111716105547934</v>
      </c>
      <c r="S705" s="10" t="n">
        <f aca="false">R705 - P705*SQRT($B$7)</f>
        <v>-0.0909452671442126</v>
      </c>
      <c r="T705" s="36" t="n">
        <f aca="false">($B$3*EXP(-$B$8*$B$7)*_xlfn.NORM.DIST(R705, 0, 1, 1) - $B$4*EXP(-Q705*$B$7)*_xlfn.NORM.DIST(S705, 0, 1, 1)) * $B$2</f>
        <v>19110.0244899151</v>
      </c>
      <c r="U705" s="37" t="n">
        <f aca="false">$B$17*O705+$B$18</f>
        <v>975.85527482233</v>
      </c>
      <c r="V705" s="37" t="n">
        <f aca="false">T705-$B$13</f>
        <v>-478.864110516814</v>
      </c>
      <c r="W705" s="37" t="n">
        <f aca="false">U705-$B$19</f>
        <v>975.85527482233</v>
      </c>
      <c r="X705" s="38" t="n">
        <f aca="false">V705+W705</f>
        <v>496.991164305517</v>
      </c>
    </row>
    <row r="706" customFormat="false" ht="13.8" hidden="false" customHeight="false" outlineLevel="0" collapsed="false">
      <c r="I706" s="51" t="n">
        <f aca="false" t="array" ref="I706:K706">TRANSPOSE(MMULT($E$20:$G$22, TRANSPOSE(Random!L705:N705)))</f>
        <v>2.66152572927096</v>
      </c>
      <c r="J706" s="51" t="n">
        <v>-2.51052873025918</v>
      </c>
      <c r="K706" s="51" t="n">
        <v>0.193735784311706</v>
      </c>
      <c r="L706" s="19" t="n">
        <f aca="false">E$8 + E$9 * _xlfn.T.INV(_xlfn.NORM.DIST(I706, 0, 1, 1),  E$10)</f>
        <v>0.0604343839093516</v>
      </c>
      <c r="M706" s="19" t="n">
        <f aca="false">F$8 + F$9 * _xlfn.T.INV(_xlfn.NORM.DIST(J706, 0, 1, 1),  F$10)</f>
        <v>-0.0633876674591627</v>
      </c>
      <c r="N706" s="19" t="n">
        <f aca="false">G$8 + G$9 * _xlfn.T.INV(_xlfn.NORM.DIST(K706, 0, 1, 1),  G$10)</f>
        <v>4.41122026943254E-006</v>
      </c>
      <c r="O706" s="52" t="n">
        <f aca="false">$B$3 * (1 + L706)</f>
        <v>4984.99599531947</v>
      </c>
      <c r="P706" s="53" t="n">
        <f aca="false">$B$6+M706</f>
        <v>0.145612332540837</v>
      </c>
      <c r="Q706" s="53" t="n">
        <f aca="false">$B$5+N706</f>
        <v>0.00160441122026943</v>
      </c>
      <c r="R706" s="10" t="n">
        <f aca="false">(LN(O706/$B$4) + ((Q706 - $B$8) + 0.5*P706^2)*$B$7) / (P706 * SQRT($B$7))</f>
        <v>0.842374968929673</v>
      </c>
      <c r="S706" s="10" t="n">
        <f aca="false">R706 - P706*SQRT($B$7)</f>
        <v>0.769568802659254</v>
      </c>
      <c r="T706" s="36" t="n">
        <f aca="false">($B$3*EXP(-$B$8*$B$7)*_xlfn.NORM.DIST(R706, 0, 1, 1) - $B$4*EXP(-Q706*$B$7)*_xlfn.NORM.DIST(S706, 0, 1, 1)) * $B$2</f>
        <v>9867.03304579482</v>
      </c>
      <c r="U706" s="37" t="n">
        <f aca="false">$B$17*O706+$B$18</f>
        <v>-14796.7209729915</v>
      </c>
      <c r="V706" s="37" t="n">
        <f aca="false">T706-$B$13</f>
        <v>-9721.85555463707</v>
      </c>
      <c r="W706" s="37" t="n">
        <f aca="false">U706-$B$19</f>
        <v>-14796.7209729915</v>
      </c>
      <c r="X706" s="38" t="n">
        <f aca="false">V706+W706</f>
        <v>-24518.5765276286</v>
      </c>
    </row>
    <row r="707" customFormat="false" ht="13.8" hidden="false" customHeight="false" outlineLevel="0" collapsed="false">
      <c r="I707" s="51" t="n">
        <f aca="false" t="array" ref="I707:K707">TRANSPOSE(MMULT($E$20:$G$22, TRANSPOSE(Random!L706:N706)))</f>
        <v>0.693991475817245</v>
      </c>
      <c r="J707" s="51" t="n">
        <v>-0.678173907400313</v>
      </c>
      <c r="K707" s="51" t="n">
        <v>-0.106122874288586</v>
      </c>
      <c r="L707" s="19" t="n">
        <f aca="false">E$8 + E$9 * _xlfn.T.INV(_xlfn.NORM.DIST(I707, 0, 1, 1),  E$10)</f>
        <v>0.0101522080664753</v>
      </c>
      <c r="M707" s="19" t="n">
        <f aca="false">F$8 + F$9 * _xlfn.T.INV(_xlfn.NORM.DIST(J707, 0, 1, 1),  F$10)</f>
        <v>-0.0107414601834155</v>
      </c>
      <c r="N707" s="19" t="n">
        <f aca="false">G$8 + G$9 * _xlfn.T.INV(_xlfn.NORM.DIST(K707, 0, 1, 1),  G$10)</f>
        <v>-5.6239768747755E-005</v>
      </c>
      <c r="O707" s="52" t="n">
        <f aca="false">$B$3 * (1 + L707)</f>
        <v>4748.62451489969</v>
      </c>
      <c r="P707" s="53" t="n">
        <f aca="false">$B$6+M707</f>
        <v>0.198258539816584</v>
      </c>
      <c r="Q707" s="53" t="n">
        <f aca="false">$B$5+N707</f>
        <v>0.00154376023125225</v>
      </c>
      <c r="R707" s="10" t="n">
        <f aca="false">(LN(O707/$B$4) + ((Q707 - $B$8) + 0.5*P707^2)*$B$7) / (P707 * SQRT($B$7))</f>
        <v>0.151320257909562</v>
      </c>
      <c r="S707" s="10" t="n">
        <f aca="false">R707 - P707*SQRT($B$7)</f>
        <v>0.0521909880012701</v>
      </c>
      <c r="T707" s="36" t="n">
        <f aca="false">($B$3*EXP(-$B$8*$B$7)*_xlfn.NORM.DIST(R707, 0, 1, 1) - $B$4*EXP(-Q707*$B$7)*_xlfn.NORM.DIST(S707, 0, 1, 1)) * $B$2</f>
        <v>18483.6517230058</v>
      </c>
      <c r="U707" s="37" t="n">
        <f aca="false">$B$17*O707+$B$18</f>
        <v>-2485.66098141597</v>
      </c>
      <c r="V707" s="37" t="n">
        <f aca="false">T707-$B$13</f>
        <v>-1105.23687742611</v>
      </c>
      <c r="W707" s="37" t="n">
        <f aca="false">U707-$B$19</f>
        <v>-2485.66098141597</v>
      </c>
      <c r="X707" s="38" t="n">
        <f aca="false">V707+W707</f>
        <v>-3590.89785884209</v>
      </c>
    </row>
    <row r="708" customFormat="false" ht="13.8" hidden="false" customHeight="false" outlineLevel="0" collapsed="false">
      <c r="I708" s="51" t="n">
        <f aca="false" t="array" ref="I708:K708">TRANSPOSE(MMULT($E$20:$G$22, TRANSPOSE(Random!L707:N707)))</f>
        <v>-1.19129460819999</v>
      </c>
      <c r="J708" s="51" t="n">
        <v>1.02977503241413</v>
      </c>
      <c r="K708" s="51" t="n">
        <v>-0.15285388899824</v>
      </c>
      <c r="L708" s="19" t="n">
        <f aca="false">E$8 + E$9 * _xlfn.T.INV(_xlfn.NORM.DIST(I708, 0, 1, 1),  E$10)</f>
        <v>-0.0158776156564562</v>
      </c>
      <c r="M708" s="19" t="n">
        <f aca="false">F$8 + F$9 * _xlfn.T.INV(_xlfn.NORM.DIST(J708, 0, 1, 1),  F$10)</f>
        <v>0.0172980528703179</v>
      </c>
      <c r="N708" s="19" t="n">
        <f aca="false">G$8 + G$9 * _xlfn.T.INV(_xlfn.NORM.DIST(K708, 0, 1, 1),  G$10)</f>
        <v>-6.57065929286427E-005</v>
      </c>
      <c r="O708" s="52" t="n">
        <f aca="false">$B$3 * (1 + L708)</f>
        <v>4626.26091656056</v>
      </c>
      <c r="P708" s="53" t="n">
        <f aca="false">$B$6+M708</f>
        <v>0.226298052870318</v>
      </c>
      <c r="Q708" s="53" t="n">
        <f aca="false">$B$5+N708</f>
        <v>0.00153429340707136</v>
      </c>
      <c r="R708" s="10" t="n">
        <f aca="false">(LN(O708/$B$4) + ((Q708 - $B$8) + 0.5*P708^2)*$B$7) / (P708 * SQRT($B$7))</f>
        <v>-0.0850214198969968</v>
      </c>
      <c r="S708" s="10" t="n">
        <f aca="false">R708 - P708*SQRT($B$7)</f>
        <v>-0.198170446332156</v>
      </c>
      <c r="T708" s="36" t="n">
        <f aca="false">($B$3*EXP(-$B$8*$B$7)*_xlfn.NORM.DIST(R708, 0, 1, 1) - $B$4*EXP(-Q708*$B$7)*_xlfn.NORM.DIST(S708, 0, 1, 1)) * $B$2</f>
        <v>20993.9387777807</v>
      </c>
      <c r="U708" s="37" t="n">
        <f aca="false">$B$17*O708+$B$18</f>
        <v>3887.46659413914</v>
      </c>
      <c r="V708" s="37" t="n">
        <f aca="false">T708-$B$13</f>
        <v>1405.05017734881</v>
      </c>
      <c r="W708" s="37" t="n">
        <f aca="false">U708-$B$19</f>
        <v>3887.46659413914</v>
      </c>
      <c r="X708" s="38" t="n">
        <f aca="false">V708+W708</f>
        <v>5292.51677148796</v>
      </c>
    </row>
    <row r="709" customFormat="false" ht="13.8" hidden="false" customHeight="false" outlineLevel="0" collapsed="false">
      <c r="I709" s="51" t="n">
        <f aca="false" t="array" ref="I709:K709">TRANSPOSE(MMULT($E$20:$G$22, TRANSPOSE(Random!L708:N708)))</f>
        <v>0.216630508524374</v>
      </c>
      <c r="J709" s="51" t="n">
        <v>0.40249423774481</v>
      </c>
      <c r="K709" s="51" t="n">
        <v>1.8887610915792</v>
      </c>
      <c r="L709" s="19" t="n">
        <f aca="false">E$8 + E$9 * _xlfn.T.INV(_xlfn.NORM.DIST(I709, 0, 1, 1),  E$10)</f>
        <v>0.00375363969477783</v>
      </c>
      <c r="M709" s="19" t="n">
        <f aca="false">F$8 + F$9 * _xlfn.T.INV(_xlfn.NORM.DIST(J709, 0, 1, 1),  F$10)</f>
        <v>0.00641103048950974</v>
      </c>
      <c r="N709" s="19" t="n">
        <f aca="false">G$8 + G$9 * _xlfn.T.INV(_xlfn.NORM.DIST(K709, 0, 1, 1),  G$10)</f>
        <v>0.000461976736291441</v>
      </c>
      <c r="O709" s="52" t="n">
        <f aca="false">$B$3 * (1 + L709)</f>
        <v>4718.54548484118</v>
      </c>
      <c r="P709" s="53" t="n">
        <f aca="false">$B$6+M709</f>
        <v>0.21541103048951</v>
      </c>
      <c r="Q709" s="53" t="n">
        <f aca="false">$B$5+N709</f>
        <v>0.00206197673629144</v>
      </c>
      <c r="R709" s="10" t="n">
        <f aca="false">(LN(O709/$B$4) + ((Q709 - $B$8) + 0.5*P709^2)*$B$7) / (P709 * SQRT($B$7))</f>
        <v>0.0897107779333247</v>
      </c>
      <c r="S709" s="10" t="n">
        <f aca="false">R709 - P709*SQRT($B$7)</f>
        <v>-0.0179947373114302</v>
      </c>
      <c r="T709" s="36" t="n">
        <f aca="false">($B$3*EXP(-$B$8*$B$7)*_xlfn.NORM.DIST(R709, 0, 1, 1) - $B$4*EXP(-Q709*$B$7)*_xlfn.NORM.DIST(S709, 0, 1, 1)) * $B$2</f>
        <v>20202.9937131541</v>
      </c>
      <c r="U709" s="37" t="n">
        <f aca="false">$B$17*O709+$B$18</f>
        <v>-919.039056972659</v>
      </c>
      <c r="V709" s="37" t="n">
        <f aca="false">T709-$B$13</f>
        <v>614.105112722245</v>
      </c>
      <c r="W709" s="37" t="n">
        <f aca="false">U709-$B$19</f>
        <v>-919.039056972659</v>
      </c>
      <c r="X709" s="38" t="n">
        <f aca="false">V709+W709</f>
        <v>-304.933944250413</v>
      </c>
    </row>
    <row r="710" customFormat="false" ht="13.8" hidden="false" customHeight="false" outlineLevel="0" collapsed="false">
      <c r="I710" s="51" t="n">
        <f aca="false" t="array" ref="I710:K710">TRANSPOSE(MMULT($E$20:$G$22, TRANSPOSE(Random!L709:N709)))</f>
        <v>0.521867327958178</v>
      </c>
      <c r="J710" s="51" t="n">
        <v>-1.02895920078328</v>
      </c>
      <c r="K710" s="51" t="n">
        <v>-0.0225408341093529</v>
      </c>
      <c r="L710" s="19" t="n">
        <f aca="false">E$8 + E$9 * _xlfn.T.INV(_xlfn.NORM.DIST(I710, 0, 1, 1),  E$10)</f>
        <v>0.00777529126468944</v>
      </c>
      <c r="M710" s="19" t="n">
        <f aca="false">F$8 + F$9 * _xlfn.T.INV(_xlfn.NORM.DIST(J710, 0, 1, 1),  F$10)</f>
        <v>-0.0170703504642577</v>
      </c>
      <c r="N710" s="19" t="n">
        <f aca="false">G$8 + G$9 * _xlfn.T.INV(_xlfn.NORM.DIST(K710, 0, 1, 1),  G$10)</f>
        <v>-3.93504902196255E-005</v>
      </c>
      <c r="O710" s="52" t="n">
        <f aca="false">$B$3 * (1 + L710)</f>
        <v>4737.45086670618</v>
      </c>
      <c r="P710" s="53" t="n">
        <f aca="false">$B$6+M710</f>
        <v>0.191929649535742</v>
      </c>
      <c r="Q710" s="53" t="n">
        <f aca="false">$B$5+N710</f>
        <v>0.00156064950978037</v>
      </c>
      <c r="R710" s="10" t="n">
        <f aca="false">(LN(O710/$B$4) + ((Q710 - $B$8) + 0.5*P710^2)*$B$7) / (P710 * SQRT($B$7))</f>
        <v>0.128588841470199</v>
      </c>
      <c r="S710" s="10" t="n">
        <f aca="false">R710 - P710*SQRT($B$7)</f>
        <v>0.0326240167023282</v>
      </c>
      <c r="T710" s="36" t="n">
        <f aca="false">($B$3*EXP(-$B$8*$B$7)*_xlfn.NORM.DIST(R710, 0, 1, 1) - $B$4*EXP(-Q710*$B$7)*_xlfn.NORM.DIST(S710, 0, 1, 1)) * $B$2</f>
        <v>17929.5446326752</v>
      </c>
      <c r="U710" s="37" t="n">
        <f aca="false">$B$17*O710+$B$18</f>
        <v>-1903.69799251889</v>
      </c>
      <c r="V710" s="37" t="n">
        <f aca="false">T710-$B$13</f>
        <v>-1659.34396775665</v>
      </c>
      <c r="W710" s="37" t="n">
        <f aca="false">U710-$B$19</f>
        <v>-1903.69799251889</v>
      </c>
      <c r="X710" s="38" t="n">
        <f aca="false">V710+W710</f>
        <v>-3563.04196027554</v>
      </c>
    </row>
    <row r="711" customFormat="false" ht="13.8" hidden="false" customHeight="false" outlineLevel="0" collapsed="false">
      <c r="I711" s="51" t="n">
        <f aca="false" t="array" ref="I711:K711">TRANSPOSE(MMULT($E$20:$G$22, TRANSPOSE(Random!L710:N710)))</f>
        <v>-0.270158339593947</v>
      </c>
      <c r="J711" s="51" t="n">
        <v>0.316008793290002</v>
      </c>
      <c r="K711" s="51" t="n">
        <v>0.889456465578216</v>
      </c>
      <c r="L711" s="19" t="n">
        <f aca="false">E$8 + E$9 * _xlfn.T.INV(_xlfn.NORM.DIST(I711, 0, 1, 1),  E$10)</f>
        <v>-0.00249752843111485</v>
      </c>
      <c r="M711" s="19" t="n">
        <f aca="false">F$8 + F$9 * _xlfn.T.INV(_xlfn.NORM.DIST(J711, 0, 1, 1),  F$10)</f>
        <v>0.00503491270249504</v>
      </c>
      <c r="N711" s="19" t="n">
        <f aca="false">G$8 + G$9 * _xlfn.T.INV(_xlfn.NORM.DIST(K711, 0, 1, 1),  G$10)</f>
        <v>0.000155018687337939</v>
      </c>
      <c r="O711" s="52" t="n">
        <f aca="false">$B$3 * (1 + L711)</f>
        <v>4689.15936859817</v>
      </c>
      <c r="P711" s="53" t="n">
        <f aca="false">$B$6+M711</f>
        <v>0.214034912702495</v>
      </c>
      <c r="Q711" s="53" t="n">
        <f aca="false">$B$5+N711</f>
        <v>0.00175501868733794</v>
      </c>
      <c r="R711" s="10" t="n">
        <f aca="false">(LN(O711/$B$4) + ((Q711 - $B$8) + 0.5*P711^2)*$B$7) / (P711 * SQRT($B$7))</f>
        <v>0.0305040907080689</v>
      </c>
      <c r="S711" s="10" t="n">
        <f aca="false">R711 - P711*SQRT($B$7)</f>
        <v>-0.0765133656431786</v>
      </c>
      <c r="T711" s="36" t="n">
        <f aca="false">($B$3*EXP(-$B$8*$B$7)*_xlfn.NORM.DIST(R711, 0, 1, 1) - $B$4*EXP(-Q711*$B$7)*_xlfn.NORM.DIST(S711, 0, 1, 1)) * $B$2</f>
        <v>20063.6006679088</v>
      </c>
      <c r="U711" s="37" t="n">
        <f aca="false">$B$17*O711+$B$18</f>
        <v>611.493473198148</v>
      </c>
      <c r="V711" s="37" t="n">
        <f aca="false">T711-$B$13</f>
        <v>474.712067476958</v>
      </c>
      <c r="W711" s="37" t="n">
        <f aca="false">U711-$B$19</f>
        <v>611.493473198148</v>
      </c>
      <c r="X711" s="38" t="n">
        <f aca="false">V711+W711</f>
        <v>1086.20554067511</v>
      </c>
    </row>
    <row r="712" customFormat="false" ht="13.8" hidden="false" customHeight="false" outlineLevel="0" collapsed="false">
      <c r="I712" s="51" t="n">
        <f aca="false" t="array" ref="I712:K712">TRANSPOSE(MMULT($E$20:$G$22, TRANSPOSE(Random!L711:N711)))</f>
        <v>0.294106834371788</v>
      </c>
      <c r="J712" s="51" t="n">
        <v>-0.0571475812865261</v>
      </c>
      <c r="K712" s="51" t="n">
        <v>1.04626439995478</v>
      </c>
      <c r="L712" s="19" t="n">
        <f aca="false">E$8 + E$9 * _xlfn.T.INV(_xlfn.NORM.DIST(I712, 0, 1, 1),  E$10)</f>
        <v>0.00475792853767721</v>
      </c>
      <c r="M712" s="19" t="n">
        <f aca="false">F$8 + F$9 * _xlfn.T.INV(_xlfn.NORM.DIST(J712, 0, 1, 1),  F$10)</f>
        <v>-0.000779409019934716</v>
      </c>
      <c r="N712" s="19" t="n">
        <f aca="false">G$8 + G$9 * _xlfn.T.INV(_xlfn.NORM.DIST(K712, 0, 1, 1),  G$10)</f>
        <v>0.000193405142451682</v>
      </c>
      <c r="O712" s="52" t="n">
        <f aca="false">$B$3 * (1 + L712)</f>
        <v>4723.26654626277</v>
      </c>
      <c r="P712" s="53" t="n">
        <f aca="false">$B$6+M712</f>
        <v>0.208220590980065</v>
      </c>
      <c r="Q712" s="53" t="n">
        <f aca="false">$B$5+N712</f>
        <v>0.00179340514245168</v>
      </c>
      <c r="R712" s="10" t="n">
        <f aca="false">(LN(O712/$B$4) + ((Q712 - $B$8) + 0.5*P712^2)*$B$7) / (P712 * SQRT($B$7))</f>
        <v>0.0981120399500372</v>
      </c>
      <c r="S712" s="10" t="n">
        <f aca="false">R712 - P712*SQRT($B$7)</f>
        <v>-0.00599825553999542</v>
      </c>
      <c r="T712" s="36" t="n">
        <f aca="false">($B$3*EXP(-$B$8*$B$7)*_xlfn.NORM.DIST(R712, 0, 1, 1) - $B$4*EXP(-Q712*$B$7)*_xlfn.NORM.DIST(S712, 0, 1, 1)) * $B$2</f>
        <v>19506.5439928851</v>
      </c>
      <c r="U712" s="37" t="n">
        <f aca="false">$B$17*O712+$B$18</f>
        <v>-1164.92857918504</v>
      </c>
      <c r="V712" s="37" t="n">
        <f aca="false">T712-$B$13</f>
        <v>-82.3446075468382</v>
      </c>
      <c r="W712" s="37" t="n">
        <f aca="false">U712-$B$19</f>
        <v>-1164.92857918504</v>
      </c>
      <c r="X712" s="38" t="n">
        <f aca="false">V712+W712</f>
        <v>-1247.27318673188</v>
      </c>
    </row>
    <row r="713" customFormat="false" ht="13.8" hidden="false" customHeight="false" outlineLevel="0" collapsed="false">
      <c r="I713" s="51" t="n">
        <f aca="false" t="array" ref="I713:K713">TRANSPOSE(MMULT($E$20:$G$22, TRANSPOSE(Random!L712:N712)))</f>
        <v>-1.49631351351655</v>
      </c>
      <c r="J713" s="51" t="n">
        <v>2.26664264259615</v>
      </c>
      <c r="K713" s="51" t="n">
        <v>-0.64240126720125</v>
      </c>
      <c r="L713" s="19" t="n">
        <f aca="false">E$8 + E$9 * _xlfn.T.INV(_xlfn.NORM.DIST(I713, 0, 1, 1),  E$10)</f>
        <v>-0.0215224351393931</v>
      </c>
      <c r="M713" s="19" t="n">
        <f aca="false">F$8 + F$9 * _xlfn.T.INV(_xlfn.NORM.DIST(J713, 0, 1, 1),  F$10)</f>
        <v>0.052060883163674</v>
      </c>
      <c r="N713" s="19" t="n">
        <f aca="false">G$8 + G$9 * _xlfn.T.INV(_xlfn.NORM.DIST(K713, 0, 1, 1),  G$10)</f>
        <v>-0.000168267124176057</v>
      </c>
      <c r="O713" s="52" t="n">
        <f aca="false">$B$3 * (1 + L713)</f>
        <v>4599.72518465323</v>
      </c>
      <c r="P713" s="53" t="n">
        <f aca="false">$B$6+M713</f>
        <v>0.261060883163674</v>
      </c>
      <c r="Q713" s="53" t="n">
        <f aca="false">$B$5+N713</f>
        <v>0.00143173287582394</v>
      </c>
      <c r="R713" s="10" t="n">
        <f aca="false">(LN(O713/$B$4) + ((Q713 - $B$8) + 0.5*P713^2)*$B$7) / (P713 * SQRT($B$7))</f>
        <v>-0.101741701265933</v>
      </c>
      <c r="S713" s="10" t="n">
        <f aca="false">R713 - P713*SQRT($B$7)</f>
        <v>-0.23227214284777</v>
      </c>
      <c r="T713" s="36" t="n">
        <f aca="false">($B$3*EXP(-$B$8*$B$7)*_xlfn.NORM.DIST(R713, 0, 1, 1) - $B$4*EXP(-Q713*$B$7)*_xlfn.NORM.DIST(S713, 0, 1, 1)) * $B$2</f>
        <v>24115.7844663184</v>
      </c>
      <c r="U713" s="37" t="n">
        <f aca="false">$B$17*O713+$B$18</f>
        <v>5269.54105951646</v>
      </c>
      <c r="V713" s="37" t="n">
        <f aca="false">T713-$B$13</f>
        <v>4526.89586588654</v>
      </c>
      <c r="W713" s="37" t="n">
        <f aca="false">U713-$B$19</f>
        <v>5269.54105951646</v>
      </c>
      <c r="X713" s="38" t="n">
        <f aca="false">V713+W713</f>
        <v>9796.436925403</v>
      </c>
    </row>
    <row r="714" customFormat="false" ht="13.8" hidden="false" customHeight="false" outlineLevel="0" collapsed="false">
      <c r="I714" s="51" t="n">
        <f aca="false" t="array" ref="I714:K714">TRANSPOSE(MMULT($E$20:$G$22, TRANSPOSE(Random!L713:N713)))</f>
        <v>1.08684191270748</v>
      </c>
      <c r="J714" s="51" t="n">
        <v>-0.110432947589376</v>
      </c>
      <c r="K714" s="51" t="n">
        <v>-0.647837905783893</v>
      </c>
      <c r="L714" s="19" t="n">
        <f aca="false">E$8 + E$9 * _xlfn.T.INV(_xlfn.NORM.DIST(I714, 0, 1, 1),  E$10)</f>
        <v>0.0160848599632687</v>
      </c>
      <c r="M714" s="19" t="n">
        <f aca="false">F$8 + F$9 * _xlfn.T.INV(_xlfn.NORM.DIST(J714, 0, 1, 1),  F$10)</f>
        <v>-0.00160603597181299</v>
      </c>
      <c r="N714" s="19" t="n">
        <f aca="false">G$8 + G$9 * _xlfn.T.INV(_xlfn.NORM.DIST(K714, 0, 1, 1),  G$10)</f>
        <v>-0.000169463067632583</v>
      </c>
      <c r="O714" s="52" t="n">
        <f aca="false">$B$3 * (1 + L714)</f>
        <v>4776.51331820133</v>
      </c>
      <c r="P714" s="53" t="n">
        <f aca="false">$B$6+M714</f>
        <v>0.207393964028187</v>
      </c>
      <c r="Q714" s="53" t="n">
        <f aca="false">$B$5+N714</f>
        <v>0.00143053693236742</v>
      </c>
      <c r="R714" s="10" t="n">
        <f aca="false">(LN(O714/$B$4) + ((Q714 - $B$8) + 0.5*P714^2)*$B$7) / (P714 * SQRT($B$7))</f>
        <v>0.205319722071541</v>
      </c>
      <c r="S714" s="10" t="n">
        <f aca="false">R714 - P714*SQRT($B$7)</f>
        <v>0.101622740057448</v>
      </c>
      <c r="T714" s="36" t="n">
        <f aca="false">($B$3*EXP(-$B$8*$B$7)*_xlfn.NORM.DIST(R714, 0, 1, 1) - $B$4*EXP(-Q714*$B$7)*_xlfn.NORM.DIST(S714, 0, 1, 1)) * $B$2</f>
        <v>19200.3551717758</v>
      </c>
      <c r="U714" s="37" t="n">
        <f aca="false">$B$17*O714+$B$18</f>
        <v>-3938.20817505347</v>
      </c>
      <c r="V714" s="37" t="n">
        <f aca="false">T714-$B$13</f>
        <v>-388.533428656046</v>
      </c>
      <c r="W714" s="37" t="n">
        <f aca="false">U714-$B$19</f>
        <v>-3938.20817505347</v>
      </c>
      <c r="X714" s="38" t="n">
        <f aca="false">V714+W714</f>
        <v>-4326.74160370952</v>
      </c>
    </row>
    <row r="715" customFormat="false" ht="13.8" hidden="false" customHeight="false" outlineLevel="0" collapsed="false">
      <c r="I715" s="51" t="n">
        <f aca="false" t="array" ref="I715:K715">TRANSPOSE(MMULT($E$20:$G$22, TRANSPOSE(Random!L714:N714)))</f>
        <v>0.296600434713618</v>
      </c>
      <c r="J715" s="51" t="n">
        <v>-0.105367144812185</v>
      </c>
      <c r="K715" s="51" t="n">
        <v>0.106590555331393</v>
      </c>
      <c r="L715" s="19" t="n">
        <f aca="false">E$8 + E$9 * _xlfn.T.INV(_xlfn.NORM.DIST(I715, 0, 1, 1),  E$10)</f>
        <v>0.00479039613465022</v>
      </c>
      <c r="M715" s="19" t="n">
        <f aca="false">F$8 + F$9 * _xlfn.T.INV(_xlfn.NORM.DIST(J715, 0, 1, 1),  F$10)</f>
        <v>-0.00152737762360219</v>
      </c>
      <c r="N715" s="19" t="n">
        <f aca="false">G$8 + G$9 * _xlfn.T.INV(_xlfn.NORM.DIST(K715, 0, 1, 1),  G$10)</f>
        <v>-1.32655985478167E-005</v>
      </c>
      <c r="O715" s="52" t="n">
        <f aca="false">$B$3 * (1 + L715)</f>
        <v>4723.41917318938</v>
      </c>
      <c r="P715" s="53" t="n">
        <f aca="false">$B$6+M715</f>
        <v>0.207472622376398</v>
      </c>
      <c r="Q715" s="53" t="n">
        <f aca="false">$B$5+N715</f>
        <v>0.00158673440145218</v>
      </c>
      <c r="R715" s="10" t="n">
        <f aca="false">(LN(O715/$B$4) + ((Q715 - $B$8) + 0.5*P715^2)*$B$7) / (P715 * SQRT($B$7))</f>
        <v>0.0979045168717469</v>
      </c>
      <c r="S715" s="10" t="n">
        <f aca="false">R715 - P715*SQRT($B$7)</f>
        <v>-0.00583179431645202</v>
      </c>
      <c r="T715" s="36" t="n">
        <f aca="false">($B$3*EXP(-$B$8*$B$7)*_xlfn.NORM.DIST(R715, 0, 1, 1) - $B$4*EXP(-Q715*$B$7)*_xlfn.NORM.DIST(S715, 0, 1, 1)) * $B$2</f>
        <v>19424.5085097816</v>
      </c>
      <c r="U715" s="37" t="n">
        <f aca="false">$B$17*O715+$B$18</f>
        <v>-1172.87792758568</v>
      </c>
      <c r="V715" s="37" t="n">
        <f aca="false">T715-$B$13</f>
        <v>-164.38009065032</v>
      </c>
      <c r="W715" s="37" t="n">
        <f aca="false">U715-$B$19</f>
        <v>-1172.87792758568</v>
      </c>
      <c r="X715" s="38" t="n">
        <f aca="false">V715+W715</f>
        <v>-1337.258018236</v>
      </c>
    </row>
    <row r="716" customFormat="false" ht="13.8" hidden="false" customHeight="false" outlineLevel="0" collapsed="false">
      <c r="I716" s="51" t="n">
        <f aca="false" t="array" ref="I716:K716">TRANSPOSE(MMULT($E$20:$G$22, TRANSPOSE(Random!L715:N715)))</f>
        <v>-0.408950815290277</v>
      </c>
      <c r="J716" s="51" t="n">
        <v>0.0178678300276561</v>
      </c>
      <c r="K716" s="51" t="n">
        <v>-1.81323215126764</v>
      </c>
      <c r="L716" s="19" t="n">
        <f aca="false">E$8 + E$9 * _xlfn.T.INV(_xlfn.NORM.DIST(I716, 0, 1, 1),  E$10)</f>
        <v>-0.00431580984998709</v>
      </c>
      <c r="M716" s="19" t="n">
        <f aca="false">F$8 + F$9 * _xlfn.T.INV(_xlfn.NORM.DIST(J716, 0, 1, 1),  F$10)</f>
        <v>0.00038277664701752</v>
      </c>
      <c r="N716" s="19" t="n">
        <f aca="false">G$8 + G$9 * _xlfn.T.INV(_xlfn.NORM.DIST(K716, 0, 1, 1),  G$10)</f>
        <v>-0.000501333637444077</v>
      </c>
      <c r="O716" s="52" t="n">
        <f aca="false">$B$3 * (1 + L716)</f>
        <v>4680.6118094762</v>
      </c>
      <c r="P716" s="53" t="n">
        <f aca="false">$B$6+M716</f>
        <v>0.209382776647017</v>
      </c>
      <c r="Q716" s="53" t="n">
        <f aca="false">$B$5+N716</f>
        <v>0.00109866636255592</v>
      </c>
      <c r="R716" s="10" t="n">
        <f aca="false">(LN(O716/$B$4) + ((Q716 - $B$8) + 0.5*P716^2)*$B$7) / (P716 * SQRT($B$7))</f>
        <v>0.0098351942943308</v>
      </c>
      <c r="S716" s="10" t="n">
        <f aca="false">R716 - P716*SQRT($B$7)</f>
        <v>-0.094856194029178</v>
      </c>
      <c r="T716" s="36" t="n">
        <f aca="false">($B$3*EXP(-$B$8*$B$7)*_xlfn.NORM.DIST(R716, 0, 1, 1) - $B$4*EXP(-Q716*$B$7)*_xlfn.NORM.DIST(S716, 0, 1, 1)) * $B$2</f>
        <v>19579.7896669651</v>
      </c>
      <c r="U716" s="37" t="n">
        <f aca="false">$B$17*O716+$B$18</f>
        <v>1056.68048537624</v>
      </c>
      <c r="V716" s="37" t="n">
        <f aca="false">T716-$B$13</f>
        <v>-9.09893346684112</v>
      </c>
      <c r="W716" s="37" t="n">
        <f aca="false">U716-$B$19</f>
        <v>1056.68048537624</v>
      </c>
      <c r="X716" s="38" t="n">
        <f aca="false">V716+W716</f>
        <v>1047.5815519094</v>
      </c>
    </row>
    <row r="717" customFormat="false" ht="13.8" hidden="false" customHeight="false" outlineLevel="0" collapsed="false">
      <c r="I717" s="51" t="n">
        <f aca="false" t="array" ref="I717:K717">TRANSPOSE(MMULT($E$20:$G$22, TRANSPOSE(Random!L716:N716)))</f>
        <v>1.64338378821091</v>
      </c>
      <c r="J717" s="51" t="n">
        <v>-2.00819767946763</v>
      </c>
      <c r="K717" s="51" t="n">
        <v>-1.1878767226286</v>
      </c>
      <c r="L717" s="19" t="n">
        <f aca="false">E$8 + E$9 * _xlfn.T.INV(_xlfn.NORM.DIST(I717, 0, 1, 1),  E$10)</f>
        <v>0.0265664610316618</v>
      </c>
      <c r="M717" s="19" t="n">
        <f aca="false">F$8 + F$9 * _xlfn.T.INV(_xlfn.NORM.DIST(J717, 0, 1, 1),  F$10)</f>
        <v>-0.041953861030356</v>
      </c>
      <c r="N717" s="19" t="n">
        <f aca="false">G$8 + G$9 * _xlfn.T.INV(_xlfn.NORM.DIST(K717, 0, 1, 1),  G$10)</f>
        <v>-0.000299922720645499</v>
      </c>
      <c r="O717" s="52" t="n">
        <f aca="false">$B$3 * (1 + L717)</f>
        <v>4825.78627666374</v>
      </c>
      <c r="P717" s="53" t="n">
        <f aca="false">$B$6+M717</f>
        <v>0.167046138969644</v>
      </c>
      <c r="Q717" s="53" t="n">
        <f aca="false">$B$5+N717</f>
        <v>0.0013000772793545</v>
      </c>
      <c r="R717" s="10" t="n">
        <f aca="false">(LN(O717/$B$4) + ((Q717 - $B$8) + 0.5*P717^2)*$B$7) / (P717 * SQRT($B$7))</f>
        <v>0.354785471048447</v>
      </c>
      <c r="S717" s="10" t="n">
        <f aca="false">R717 - P717*SQRT($B$7)</f>
        <v>0.271262401563625</v>
      </c>
      <c r="T717" s="36" t="n">
        <f aca="false">($B$3*EXP(-$B$8*$B$7)*_xlfn.NORM.DIST(R717, 0, 1, 1) - $B$4*EXP(-Q717*$B$7)*_xlfn.NORM.DIST(S717, 0, 1, 1)) * $B$2</f>
        <v>14889.6053745475</v>
      </c>
      <c r="U717" s="37" t="n">
        <f aca="false">$B$17*O717+$B$18</f>
        <v>-6504.51755601546</v>
      </c>
      <c r="V717" s="37" t="n">
        <f aca="false">T717-$B$13</f>
        <v>-4699.28322588444</v>
      </c>
      <c r="W717" s="37" t="n">
        <f aca="false">U717-$B$19</f>
        <v>-6504.51755601546</v>
      </c>
      <c r="X717" s="38" t="n">
        <f aca="false">V717+W717</f>
        <v>-11203.8007818999</v>
      </c>
    </row>
    <row r="718" customFormat="false" ht="13.8" hidden="false" customHeight="false" outlineLevel="0" collapsed="false">
      <c r="I718" s="51" t="n">
        <f aca="false" t="array" ref="I718:K718">TRANSPOSE(MMULT($E$20:$G$22, TRANSPOSE(Random!L717:N717)))</f>
        <v>1.02092101269313</v>
      </c>
      <c r="J718" s="51" t="n">
        <v>-1.03272791803321</v>
      </c>
      <c r="K718" s="51" t="n">
        <v>0.588239772320778</v>
      </c>
      <c r="L718" s="19" t="n">
        <f aca="false">E$8 + E$9 * _xlfn.T.INV(_xlfn.NORM.DIST(I718, 0, 1, 1),  E$10)</f>
        <v>0.0150264563705919</v>
      </c>
      <c r="M718" s="19" t="n">
        <f aca="false">F$8 + F$9 * _xlfn.T.INV(_xlfn.NORM.DIST(J718, 0, 1, 1),  F$10)</f>
        <v>-0.0171429321381527</v>
      </c>
      <c r="N718" s="19" t="n">
        <f aca="false">G$8 + G$9 * _xlfn.T.INV(_xlfn.NORM.DIST(K718, 0, 1, 1),  G$10)</f>
        <v>8.68437205445695E-005</v>
      </c>
      <c r="O718" s="52" t="n">
        <f aca="false">$B$3 * (1 + L718)</f>
        <v>4771.53786875252</v>
      </c>
      <c r="P718" s="53" t="n">
        <f aca="false">$B$6+M718</f>
        <v>0.191857067861847</v>
      </c>
      <c r="Q718" s="53" t="n">
        <f aca="false">$B$5+N718</f>
        <v>0.00168684372054457</v>
      </c>
      <c r="R718" s="10" t="n">
        <f aca="false">(LN(O718/$B$4) + ((Q718 - $B$8) + 0.5*P718^2)*$B$7) / (P718 * SQRT($B$7))</f>
        <v>0.203667558383339</v>
      </c>
      <c r="S718" s="10" t="n">
        <f aca="false">R718 - P718*SQRT($B$7)</f>
        <v>0.107739024452415</v>
      </c>
      <c r="T718" s="36" t="n">
        <f aca="false">($B$3*EXP(-$B$8*$B$7)*_xlfn.NORM.DIST(R718, 0, 1, 1) - $B$4*EXP(-Q718*$B$7)*_xlfn.NORM.DIST(S718, 0, 1, 1)) * $B$2</f>
        <v>17772.4553739965</v>
      </c>
      <c r="U718" s="37" t="n">
        <f aca="false">$B$17*O718+$B$18</f>
        <v>-3679.06922757719</v>
      </c>
      <c r="V718" s="37" t="n">
        <f aca="false">T718-$B$13</f>
        <v>-1816.4332264354</v>
      </c>
      <c r="W718" s="37" t="n">
        <f aca="false">U718-$B$19</f>
        <v>-3679.06922757719</v>
      </c>
      <c r="X718" s="38" t="n">
        <f aca="false">V718+W718</f>
        <v>-5495.50245401259</v>
      </c>
    </row>
    <row r="719" customFormat="false" ht="13.8" hidden="false" customHeight="false" outlineLevel="0" collapsed="false">
      <c r="I719" s="51" t="n">
        <f aca="false" t="array" ref="I719:K719">TRANSPOSE(MMULT($E$20:$G$22, TRANSPOSE(Random!L718:N718)))</f>
        <v>-3.02780320270758</v>
      </c>
      <c r="J719" s="51" t="n">
        <v>2.3338131571835</v>
      </c>
      <c r="K719" s="51" t="n">
        <v>-0.845100312036352</v>
      </c>
      <c r="L719" s="19" t="n">
        <f aca="false">E$8 + E$9 * _xlfn.T.INV(_xlfn.NORM.DIST(I719, 0, 1, 1),  E$10)</f>
        <v>-0.0805799621511721</v>
      </c>
      <c r="M719" s="19" t="n">
        <f aca="false">F$8 + F$9 * _xlfn.T.INV(_xlfn.NORM.DIST(J719, 0, 1, 1),  F$10)</f>
        <v>0.0549973031758652</v>
      </c>
      <c r="N719" s="19" t="n">
        <f aca="false">G$8 + G$9 * _xlfn.T.INV(_xlfn.NORM.DIST(K719, 0, 1, 1),  G$10)</f>
        <v>-0.000214166111535092</v>
      </c>
      <c r="O719" s="52" t="n">
        <f aca="false">$B$3 * (1 + L719)</f>
        <v>4322.10165592355</v>
      </c>
      <c r="P719" s="53" t="n">
        <f aca="false">$B$6+M719</f>
        <v>0.263997303175865</v>
      </c>
      <c r="Q719" s="53" t="n">
        <f aca="false">$B$5+N719</f>
        <v>0.00138583388846491</v>
      </c>
      <c r="R719" s="10" t="n">
        <f aca="false">(LN(O719/$B$4) + ((Q719 - $B$8) + 0.5*P719^2)*$B$7) / (P719 * SQRT($B$7))</f>
        <v>-0.570868868538525</v>
      </c>
      <c r="S719" s="10" t="n">
        <f aca="false">R719 - P719*SQRT($B$7)</f>
        <v>-0.702867520126457</v>
      </c>
      <c r="T719" s="36" t="n">
        <f aca="false">($B$3*EXP(-$B$8*$B$7)*_xlfn.NORM.DIST(R719, 0, 1, 1) - $B$4*EXP(-Q719*$B$7)*_xlfn.NORM.DIST(S719, 0, 1, 1)) * $B$2</f>
        <v>20196.1019977246</v>
      </c>
      <c r="U719" s="37" t="n">
        <f aca="false">$B$17*O719+$B$18</f>
        <v>19729.1531548254</v>
      </c>
      <c r="V719" s="37" t="n">
        <f aca="false">T719-$B$13</f>
        <v>607.21339729266</v>
      </c>
      <c r="W719" s="37" t="n">
        <f aca="false">U719-$B$19</f>
        <v>19729.1531548254</v>
      </c>
      <c r="X719" s="38" t="n">
        <f aca="false">V719+W719</f>
        <v>20336.366552118</v>
      </c>
    </row>
    <row r="720" customFormat="false" ht="13.8" hidden="false" customHeight="false" outlineLevel="0" collapsed="false">
      <c r="I720" s="51" t="n">
        <f aca="false" t="array" ref="I720:K720">TRANSPOSE(MMULT($E$20:$G$22, TRANSPOSE(Random!L719:N719)))</f>
        <v>0.510555368652632</v>
      </c>
      <c r="J720" s="51" t="n">
        <v>-0.416846417888493</v>
      </c>
      <c r="K720" s="51" t="n">
        <v>0.14270315084401</v>
      </c>
      <c r="L720" s="19" t="n">
        <f aca="false">E$8 + E$9 * _xlfn.T.INV(_xlfn.NORM.DIST(I720, 0, 1, 1),  E$10)</f>
        <v>0.00762245003729023</v>
      </c>
      <c r="M720" s="19" t="n">
        <f aca="false">F$8 + F$9 * _xlfn.T.INV(_xlfn.NORM.DIST(J720, 0, 1, 1),  F$10)</f>
        <v>-0.00642920288836506</v>
      </c>
      <c r="N720" s="19" t="n">
        <f aca="false">G$8 + G$9 * _xlfn.T.INV(_xlfn.NORM.DIST(K720, 0, 1, 1),  G$10)</f>
        <v>-5.95184373354392E-006</v>
      </c>
      <c r="O720" s="52" t="n">
        <f aca="false">$B$3 * (1 + L720)</f>
        <v>4736.7323753803</v>
      </c>
      <c r="P720" s="53" t="n">
        <f aca="false">$B$6+M720</f>
        <v>0.202570797111635</v>
      </c>
      <c r="Q720" s="53" t="n">
        <f aca="false">$B$5+N720</f>
        <v>0.00159404815626646</v>
      </c>
      <c r="R720" s="10" t="n">
        <f aca="false">(LN(O720/$B$4) + ((Q720 - $B$8) + 0.5*P720^2)*$B$7) / (P720 * SQRT($B$7))</f>
        <v>0.125599781931139</v>
      </c>
      <c r="S720" s="10" t="n">
        <f aca="false">R720 - P720*SQRT($B$7)</f>
        <v>0.024314383375322</v>
      </c>
      <c r="T720" s="36" t="n">
        <f aca="false">($B$3*EXP(-$B$8*$B$7)*_xlfn.NORM.DIST(R720, 0, 1, 1) - $B$4*EXP(-Q720*$B$7)*_xlfn.NORM.DIST(S720, 0, 1, 1)) * $B$2</f>
        <v>18933.2479638628</v>
      </c>
      <c r="U720" s="37" t="n">
        <f aca="false">$B$17*O720+$B$18</f>
        <v>-1866.27643133633</v>
      </c>
      <c r="V720" s="37" t="n">
        <f aca="false">T720-$B$13</f>
        <v>-655.640636569115</v>
      </c>
      <c r="W720" s="37" t="n">
        <f aca="false">U720-$B$19</f>
        <v>-1866.27643133633</v>
      </c>
      <c r="X720" s="38" t="n">
        <f aca="false">V720+W720</f>
        <v>-2521.91706790544</v>
      </c>
    </row>
    <row r="721" customFormat="false" ht="13.8" hidden="false" customHeight="false" outlineLevel="0" collapsed="false">
      <c r="I721" s="51" t="n">
        <f aca="false" t="array" ref="I721:K721">TRANSPOSE(MMULT($E$20:$G$22, TRANSPOSE(Random!L720:N720)))</f>
        <v>-1.82406314875205</v>
      </c>
      <c r="J721" s="51" t="n">
        <v>1.68839446276385</v>
      </c>
      <c r="K721" s="51" t="n">
        <v>-1.30039853428125</v>
      </c>
      <c r="L721" s="19" t="n">
        <f aca="false">E$8 + E$9 * _xlfn.T.INV(_xlfn.NORM.DIST(I721, 0, 1, 1),  E$10)</f>
        <v>-0.0288457891311061</v>
      </c>
      <c r="M721" s="19" t="n">
        <f aca="false">F$8 + F$9 * _xlfn.T.INV(_xlfn.NORM.DIST(J721, 0, 1, 1),  F$10)</f>
        <v>0.0323257298416396</v>
      </c>
      <c r="N721" s="19" t="n">
        <f aca="false">G$8 + G$9 * _xlfn.T.INV(_xlfn.NORM.DIST(K721, 0, 1, 1),  G$10)</f>
        <v>-0.000331076064323094</v>
      </c>
      <c r="O721" s="52" t="n">
        <f aca="false">$B$3 * (1 + L721)</f>
        <v>4565.29882987358</v>
      </c>
      <c r="P721" s="53" t="n">
        <f aca="false">$B$6+M721</f>
        <v>0.24132572984164</v>
      </c>
      <c r="Q721" s="53" t="n">
        <f aca="false">$B$5+N721</f>
        <v>0.00126892393567691</v>
      </c>
      <c r="R721" s="10" t="n">
        <f aca="false">(LN(O721/$B$4) + ((Q721 - $B$8) + 0.5*P721^2)*$B$7) / (P721 * SQRT($B$7))</f>
        <v>-0.182931279620545</v>
      </c>
      <c r="S721" s="10" t="n">
        <f aca="false">R721 - P721*SQRT($B$7)</f>
        <v>-0.303594144541365</v>
      </c>
      <c r="T721" s="36" t="n">
        <f aca="false">($B$3*EXP(-$B$8*$B$7)*_xlfn.NORM.DIST(R721, 0, 1, 1) - $B$4*EXP(-Q721*$B$7)*_xlfn.NORM.DIST(S721, 0, 1, 1)) * $B$2</f>
        <v>21941.8738944985</v>
      </c>
      <c r="U721" s="37" t="n">
        <f aca="false">$B$17*O721+$B$18</f>
        <v>7062.58698126124</v>
      </c>
      <c r="V721" s="37" t="n">
        <f aca="false">T721-$B$13</f>
        <v>2352.98529406659</v>
      </c>
      <c r="W721" s="37" t="n">
        <f aca="false">U721-$B$19</f>
        <v>7062.58698126124</v>
      </c>
      <c r="X721" s="38" t="n">
        <f aca="false">V721+W721</f>
        <v>9415.57227532783</v>
      </c>
    </row>
    <row r="722" customFormat="false" ht="13.8" hidden="false" customHeight="false" outlineLevel="0" collapsed="false">
      <c r="I722" s="51" t="n">
        <f aca="false" t="array" ref="I722:K722">TRANSPOSE(MMULT($E$20:$G$22, TRANSPOSE(Random!L721:N721)))</f>
        <v>-0.456924472641024</v>
      </c>
      <c r="J722" s="51" t="n">
        <v>-0.206692061789685</v>
      </c>
      <c r="K722" s="51" t="n">
        <v>-0.192772830773195</v>
      </c>
      <c r="L722" s="19" t="n">
        <f aca="false">E$8 + E$9 * _xlfn.T.INV(_xlfn.NORM.DIST(I722, 0, 1, 1),  E$10)</f>
        <v>-0.00495354541014186</v>
      </c>
      <c r="M722" s="19" t="n">
        <f aca="false">F$8 + F$9 * _xlfn.T.INV(_xlfn.NORM.DIST(J722, 0, 1, 1),  F$10)</f>
        <v>-0.00310511163216132</v>
      </c>
      <c r="N722" s="19" t="n">
        <f aca="false">G$8 + G$9 * _xlfn.T.INV(_xlfn.NORM.DIST(K722, 0, 1, 1),  G$10)</f>
        <v>-7.38153176939963E-005</v>
      </c>
      <c r="O722" s="52" t="n">
        <f aca="false">$B$3 * (1 + L722)</f>
        <v>4677.61387838146</v>
      </c>
      <c r="P722" s="53" t="n">
        <f aca="false">$B$6+M722</f>
        <v>0.205894888367839</v>
      </c>
      <c r="Q722" s="53" t="n">
        <f aca="false">$B$5+N722</f>
        <v>0.001526184682306</v>
      </c>
      <c r="R722" s="10" t="n">
        <f aca="false">(LN(O722/$B$4) + ((Q722 - $B$8) + 0.5*P722^2)*$B$7) / (P722 * SQRT($B$7))</f>
        <v>0.00305767104452408</v>
      </c>
      <c r="S722" s="10" t="n">
        <f aca="false">R722 - P722*SQRT($B$7)</f>
        <v>-0.0998897731393953</v>
      </c>
      <c r="T722" s="36" t="n">
        <f aca="false">($B$3*EXP(-$B$8*$B$7)*_xlfn.NORM.DIST(R722, 0, 1, 1) - $B$4*EXP(-Q722*$B$7)*_xlfn.NORM.DIST(S722, 0, 1, 1)) * $B$2</f>
        <v>19271.5378042945</v>
      </c>
      <c r="U722" s="37" t="n">
        <f aca="false">$B$17*O722+$B$18</f>
        <v>1212.82330553498</v>
      </c>
      <c r="V722" s="37" t="n">
        <f aca="false">T722-$B$13</f>
        <v>-317.350796137362</v>
      </c>
      <c r="W722" s="37" t="n">
        <f aca="false">U722-$B$19</f>
        <v>1212.82330553498</v>
      </c>
      <c r="X722" s="38" t="n">
        <f aca="false">V722+W722</f>
        <v>895.472509397623</v>
      </c>
    </row>
    <row r="723" customFormat="false" ht="13.8" hidden="false" customHeight="false" outlineLevel="0" collapsed="false">
      <c r="I723" s="51" t="n">
        <f aca="false" t="array" ref="I723:K723">TRANSPOSE(MMULT($E$20:$G$22, TRANSPOSE(Random!L722:N722)))</f>
        <v>0.758721290410666</v>
      </c>
      <c r="J723" s="51" t="n">
        <v>-0.0207966440752256</v>
      </c>
      <c r="K723" s="51" t="n">
        <v>-0.879061299080564</v>
      </c>
      <c r="L723" s="19" t="n">
        <f aca="false">E$8 + E$9 * _xlfn.T.INV(_xlfn.NORM.DIST(I723, 0, 1, 1),  E$10)</f>
        <v>0.0110751047741039</v>
      </c>
      <c r="M723" s="19" t="n">
        <f aca="false">F$8 + F$9 * _xlfn.T.INV(_xlfn.NORM.DIST(J723, 0, 1, 1),  F$10)</f>
        <v>-0.000216147147191647</v>
      </c>
      <c r="N723" s="19" t="n">
        <f aca="false">G$8 + G$9 * _xlfn.T.INV(_xlfn.NORM.DIST(K723, 0, 1, 1),  G$10)</f>
        <v>-0.000222154254307633</v>
      </c>
      <c r="O723" s="52" t="n">
        <f aca="false">$B$3 * (1 + L723)</f>
        <v>4752.96296003259</v>
      </c>
      <c r="P723" s="53" t="n">
        <f aca="false">$B$6+M723</f>
        <v>0.208783852852808</v>
      </c>
      <c r="Q723" s="53" t="n">
        <f aca="false">$B$5+N723</f>
        <v>0.00137784574569237</v>
      </c>
      <c r="R723" s="10" t="n">
        <f aca="false">(LN(O723/$B$4) + ((Q723 - $B$8) + 0.5*P723^2)*$B$7) / (P723 * SQRT($B$7))</f>
        <v>0.157172341187079</v>
      </c>
      <c r="S723" s="10" t="n">
        <f aca="false">R723 - P723*SQRT($B$7)</f>
        <v>0.0527804147606744</v>
      </c>
      <c r="T723" s="36" t="n">
        <f aca="false">($B$3*EXP(-$B$8*$B$7)*_xlfn.NORM.DIST(R723, 0, 1, 1) - $B$4*EXP(-Q723*$B$7)*_xlfn.NORM.DIST(S723, 0, 1, 1)) * $B$2</f>
        <v>19447.6145213744</v>
      </c>
      <c r="U723" s="37" t="n">
        <f aca="false">$B$17*O723+$B$18</f>
        <v>-2711.62249845831</v>
      </c>
      <c r="V723" s="37" t="n">
        <f aca="false">T723-$B$13</f>
        <v>-141.274079057483</v>
      </c>
      <c r="W723" s="37" t="n">
        <f aca="false">U723-$B$19</f>
        <v>-2711.62249845831</v>
      </c>
      <c r="X723" s="38" t="n">
        <f aca="false">V723+W723</f>
        <v>-2852.89657751579</v>
      </c>
    </row>
    <row r="724" customFormat="false" ht="13.8" hidden="false" customHeight="false" outlineLevel="0" collapsed="false">
      <c r="I724" s="51" t="n">
        <f aca="false" t="array" ref="I724:K724">TRANSPOSE(MMULT($E$20:$G$22, TRANSPOSE(Random!L723:N723)))</f>
        <v>1.10475828665073</v>
      </c>
      <c r="J724" s="51" t="n">
        <v>-1.45602562711232</v>
      </c>
      <c r="K724" s="51" t="n">
        <v>0.661133288231004</v>
      </c>
      <c r="L724" s="19" t="n">
        <f aca="false">E$8 + E$9 * _xlfn.T.INV(_xlfn.NORM.DIST(I724, 0, 1, 1),  E$10)</f>
        <v>0.0163777799373093</v>
      </c>
      <c r="M724" s="19" t="n">
        <f aca="false">F$8 + F$9 * _xlfn.T.INV(_xlfn.NORM.DIST(J724, 0, 1, 1),  F$10)</f>
        <v>-0.0261756786565742</v>
      </c>
      <c r="N724" s="19" t="n">
        <f aca="false">G$8 + G$9 * _xlfn.T.INV(_xlfn.NORM.DIST(K724, 0, 1, 1),  G$10)</f>
        <v>0.000102795096762523</v>
      </c>
      <c r="O724" s="52" t="n">
        <f aca="false">$B$3 * (1 + L724)</f>
        <v>4777.8903057073</v>
      </c>
      <c r="P724" s="53" t="n">
        <f aca="false">$B$6+M724</f>
        <v>0.182824321343426</v>
      </c>
      <c r="Q724" s="53" t="n">
        <f aca="false">$B$5+N724</f>
        <v>0.00170279509676252</v>
      </c>
      <c r="R724" s="10" t="n">
        <f aca="false">(LN(O724/$B$4) + ((Q724 - $B$8) + 0.5*P724^2)*$B$7) / (P724 * SQRT($B$7))</f>
        <v>0.22370000746759</v>
      </c>
      <c r="S724" s="10" t="n">
        <f aca="false">R724 - P724*SQRT($B$7)</f>
        <v>0.132287846795877</v>
      </c>
      <c r="T724" s="36" t="n">
        <f aca="false">($B$3*EXP(-$B$8*$B$7)*_xlfn.NORM.DIST(R724, 0, 1, 1) - $B$4*EXP(-Q724*$B$7)*_xlfn.NORM.DIST(S724, 0, 1, 1)) * $B$2</f>
        <v>16874.887163957</v>
      </c>
      <c r="U724" s="37" t="n">
        <f aca="false">$B$17*O724+$B$18</f>
        <v>-4009.92653872204</v>
      </c>
      <c r="V724" s="37" t="n">
        <f aca="false">T724-$B$13</f>
        <v>-2714.00143647493</v>
      </c>
      <c r="W724" s="37" t="n">
        <f aca="false">U724-$B$19</f>
        <v>-4009.92653872204</v>
      </c>
      <c r="X724" s="38" t="n">
        <f aca="false">V724+W724</f>
        <v>-6723.92797519697</v>
      </c>
    </row>
    <row r="725" customFormat="false" ht="13.8" hidden="false" customHeight="false" outlineLevel="0" collapsed="false">
      <c r="I725" s="51" t="n">
        <f aca="false" t="array" ref="I725:K725">TRANSPOSE(MMULT($E$20:$G$22, TRANSPOSE(Random!L724:N724)))</f>
        <v>-0.169808617572257</v>
      </c>
      <c r="J725" s="51" t="n">
        <v>-0.700862358690653</v>
      </c>
      <c r="K725" s="51" t="n">
        <v>0.563896715844739</v>
      </c>
      <c r="L725" s="19" t="n">
        <f aca="false">E$8 + E$9 * _xlfn.T.INV(_xlfn.NORM.DIST(I725, 0, 1, 1),  E$10)</f>
        <v>-0.00120117406428912</v>
      </c>
      <c r="M725" s="19" t="n">
        <f aca="false">F$8 + F$9 * _xlfn.T.INV(_xlfn.NORM.DIST(J725, 0, 1, 1),  F$10)</f>
        <v>-0.0111291179137333</v>
      </c>
      <c r="N725" s="19" t="n">
        <f aca="false">G$8 + G$9 * _xlfn.T.INV(_xlfn.NORM.DIST(K725, 0, 1, 1),  G$10)</f>
        <v>8.15807786887601E-005</v>
      </c>
      <c r="O725" s="52" t="n">
        <f aca="false">$B$3 * (1 + L725)</f>
        <v>4695.25340084118</v>
      </c>
      <c r="P725" s="53" t="n">
        <f aca="false">$B$6+M725</f>
        <v>0.197870882086267</v>
      </c>
      <c r="Q725" s="53" t="n">
        <f aca="false">$B$5+N725</f>
        <v>0.00168158077868876</v>
      </c>
      <c r="R725" s="10" t="n">
        <f aca="false">(LN(O725/$B$4) + ((Q725 - $B$8) + 0.5*P725^2)*$B$7) / (P725 * SQRT($B$7))</f>
        <v>0.0375255808298724</v>
      </c>
      <c r="S725" s="10" t="n">
        <f aca="false">R725 - P725*SQRT($B$7)</f>
        <v>-0.0614098602132609</v>
      </c>
      <c r="T725" s="36" t="n">
        <f aca="false">($B$3*EXP(-$B$8*$B$7)*_xlfn.NORM.DIST(R725, 0, 1, 1) - $B$4*EXP(-Q725*$B$7)*_xlfn.NORM.DIST(S725, 0, 1, 1)) * $B$2</f>
        <v>18549.9047618844</v>
      </c>
      <c r="U725" s="37" t="n">
        <f aca="false">$B$17*O725+$B$18</f>
        <v>294.094790408359</v>
      </c>
      <c r="V725" s="37" t="n">
        <f aca="false">T725-$B$13</f>
        <v>-1038.98383854748</v>
      </c>
      <c r="W725" s="37" t="n">
        <f aca="false">U725-$B$19</f>
        <v>294.094790408359</v>
      </c>
      <c r="X725" s="38" t="n">
        <f aca="false">V725+W725</f>
        <v>-744.889048139124</v>
      </c>
    </row>
    <row r="726" customFormat="false" ht="13.8" hidden="false" customHeight="false" outlineLevel="0" collapsed="false">
      <c r="I726" s="51" t="n">
        <f aca="false" t="array" ref="I726:K726">TRANSPOSE(MMULT($E$20:$G$22, TRANSPOSE(Random!L725:N725)))</f>
        <v>0.0461796279501149</v>
      </c>
      <c r="J726" s="51" t="n">
        <v>-0.0657009883674535</v>
      </c>
      <c r="K726" s="51" t="n">
        <v>-0.329892698031482</v>
      </c>
      <c r="L726" s="19" t="n">
        <f aca="false">E$8 + E$9 * _xlfn.T.INV(_xlfn.NORM.DIST(I726, 0, 1, 1),  E$10)</f>
        <v>0.00156513026971872</v>
      </c>
      <c r="M726" s="19" t="n">
        <f aca="false">F$8 + F$9 * _xlfn.T.INV(_xlfn.NORM.DIST(J726, 0, 1, 1),  F$10)</f>
        <v>-0.00091200412478279</v>
      </c>
      <c r="N726" s="19" t="n">
        <f aca="false">G$8 + G$9 * _xlfn.T.INV(_xlfn.NORM.DIST(K726, 0, 1, 1),  G$10)</f>
        <v>-0.000101899600268913</v>
      </c>
      <c r="O726" s="52" t="n">
        <f aca="false">$B$3 * (1 + L726)</f>
        <v>4708.25752088492</v>
      </c>
      <c r="P726" s="53" t="n">
        <f aca="false">$B$6+M726</f>
        <v>0.208087995875217</v>
      </c>
      <c r="Q726" s="53" t="n">
        <f aca="false">$B$5+N726</f>
        <v>0.00149810039973109</v>
      </c>
      <c r="R726" s="10" t="n">
        <f aca="false">(LN(O726/$B$4) + ((Q726 - $B$8) + 0.5*P726^2)*$B$7) / (P726 * SQRT($B$7))</f>
        <v>0.0668083572428623</v>
      </c>
      <c r="S726" s="10" t="n">
        <f aca="false">R726 - P726*SQRT($B$7)</f>
        <v>-0.0372356406947463</v>
      </c>
      <c r="T726" s="36" t="n">
        <f aca="false">($B$3*EXP(-$B$8*$B$7)*_xlfn.NORM.DIST(R726, 0, 1, 1) - $B$4*EXP(-Q726*$B$7)*_xlfn.NORM.DIST(S726, 0, 1, 1)) * $B$2</f>
        <v>19495.5466632344</v>
      </c>
      <c r="U726" s="37" t="n">
        <f aca="false">$B$17*O726+$B$18</f>
        <v>-383.205625495437</v>
      </c>
      <c r="V726" s="37" t="n">
        <f aca="false">T726-$B$13</f>
        <v>-93.3419371974669</v>
      </c>
      <c r="W726" s="37" t="n">
        <f aca="false">U726-$B$19</f>
        <v>-383.205625495437</v>
      </c>
      <c r="X726" s="38" t="n">
        <f aca="false">V726+W726</f>
        <v>-476.547562692904</v>
      </c>
    </row>
    <row r="727" customFormat="false" ht="13.8" hidden="false" customHeight="false" outlineLevel="0" collapsed="false">
      <c r="I727" s="51" t="n">
        <f aca="false" t="array" ref="I727:K727">TRANSPOSE(MMULT($E$20:$G$22, TRANSPOSE(Random!L726:N726)))</f>
        <v>0.680630408404596</v>
      </c>
      <c r="J727" s="51" t="n">
        <v>-0.953266198374419</v>
      </c>
      <c r="K727" s="51" t="n">
        <v>0.105625918689198</v>
      </c>
      <c r="L727" s="19" t="n">
        <f aca="false">E$8 + E$9 * _xlfn.T.INV(_xlfn.NORM.DIST(I727, 0, 1, 1),  E$10)</f>
        <v>0.00996387001940339</v>
      </c>
      <c r="M727" s="19" t="n">
        <f aca="false">F$8 + F$9 * _xlfn.T.INV(_xlfn.NORM.DIST(J727, 0, 1, 1),  F$10)</f>
        <v>-0.015635944244919</v>
      </c>
      <c r="N727" s="19" t="n">
        <f aca="false">G$8 + G$9 * _xlfn.T.INV(_xlfn.NORM.DIST(K727, 0, 1, 1),  G$10)</f>
        <v>-1.34607853695377E-005</v>
      </c>
      <c r="O727" s="52" t="n">
        <f aca="false">$B$3 * (1 + L727)</f>
        <v>4747.73915657421</v>
      </c>
      <c r="P727" s="53" t="n">
        <f aca="false">$B$6+M727</f>
        <v>0.193364055755081</v>
      </c>
      <c r="Q727" s="53" t="n">
        <f aca="false">$B$5+N727</f>
        <v>0.00158653921463046</v>
      </c>
      <c r="R727" s="10" t="n">
        <f aca="false">(LN(O727/$B$4) + ((Q727 - $B$8) + 0.5*P727^2)*$B$7) / (P727 * SQRT($B$7))</f>
        <v>0.150854303911551</v>
      </c>
      <c r="S727" s="10" t="n">
        <f aca="false">R727 - P727*SQRT($B$7)</f>
        <v>0.0541722760340107</v>
      </c>
      <c r="T727" s="36" t="n">
        <f aca="false">($B$3*EXP(-$B$8*$B$7)*_xlfn.NORM.DIST(R727, 0, 1, 1) - $B$4*EXP(-Q727*$B$7)*_xlfn.NORM.DIST(S727, 0, 1, 1)) * $B$2</f>
        <v>18028.83294688</v>
      </c>
      <c r="U727" s="37" t="n">
        <f aca="false">$B$17*O727+$B$18</f>
        <v>-2439.54839863032</v>
      </c>
      <c r="V727" s="37" t="n">
        <f aca="false">T727-$B$13</f>
        <v>-1560.05565355186</v>
      </c>
      <c r="W727" s="37" t="n">
        <f aca="false">U727-$B$19</f>
        <v>-2439.54839863032</v>
      </c>
      <c r="X727" s="38" t="n">
        <f aca="false">V727+W727</f>
        <v>-3999.60405218217</v>
      </c>
    </row>
    <row r="728" customFormat="false" ht="13.8" hidden="false" customHeight="false" outlineLevel="0" collapsed="false">
      <c r="I728" s="51" t="n">
        <f aca="false" t="array" ref="I728:K728">TRANSPOSE(MMULT($E$20:$G$22, TRANSPOSE(Random!L727:N727)))</f>
        <v>-0.535303766225683</v>
      </c>
      <c r="J728" s="51" t="n">
        <v>1.00870181452061</v>
      </c>
      <c r="K728" s="51" t="n">
        <v>-1.04697566279903</v>
      </c>
      <c r="L728" s="19" t="n">
        <f aca="false">E$8 + E$9 * _xlfn.T.INV(_xlfn.NORM.DIST(I728, 0, 1, 1),  E$10)</f>
        <v>-0.0060082508425856</v>
      </c>
      <c r="M728" s="19" t="n">
        <f aca="false">F$8 + F$9 * _xlfn.T.INV(_xlfn.NORM.DIST(J728, 0, 1, 1),  F$10)</f>
        <v>0.0168941518754084</v>
      </c>
      <c r="N728" s="19" t="n">
        <f aca="false">G$8 + G$9 * _xlfn.T.INV(_xlfn.NORM.DIST(K728, 0, 1, 1),  G$10)</f>
        <v>-0.000263184851855699</v>
      </c>
      <c r="O728" s="52" t="n">
        <f aca="false">$B$3 * (1 + L728)</f>
        <v>4672.65581361409</v>
      </c>
      <c r="P728" s="53" t="n">
        <f aca="false">$B$6+M728</f>
        <v>0.225894151875408</v>
      </c>
      <c r="Q728" s="53" t="n">
        <f aca="false">$B$5+N728</f>
        <v>0.0013368151481443</v>
      </c>
      <c r="R728" s="10" t="n">
        <f aca="false">(LN(O728/$B$4) + ((Q728 - $B$8) + 0.5*P728^2)*$B$7) / (P728 * SQRT($B$7))</f>
        <v>0.0025352737963296</v>
      </c>
      <c r="S728" s="10" t="n">
        <f aca="false">R728 - P728*SQRT($B$7)</f>
        <v>-0.110411802141375</v>
      </c>
      <c r="T728" s="36" t="n">
        <f aca="false">($B$3*EXP(-$B$8*$B$7)*_xlfn.NORM.DIST(R728, 0, 1, 1) - $B$4*EXP(-Q728*$B$7)*_xlfn.NORM.DIST(S728, 0, 1, 1)) * $B$2</f>
        <v>21125.855525575</v>
      </c>
      <c r="U728" s="37" t="n">
        <f aca="false">$B$17*O728+$B$18</f>
        <v>1471.05679751493</v>
      </c>
      <c r="V728" s="37" t="n">
        <f aca="false">T728-$B$13</f>
        <v>1536.96692514313</v>
      </c>
      <c r="W728" s="37" t="n">
        <f aca="false">U728-$B$19</f>
        <v>1471.05679751493</v>
      </c>
      <c r="X728" s="38" t="n">
        <f aca="false">V728+W728</f>
        <v>3008.02372265806</v>
      </c>
    </row>
    <row r="729" customFormat="false" ht="13.8" hidden="false" customHeight="false" outlineLevel="0" collapsed="false">
      <c r="I729" s="51" t="n">
        <f aca="false" t="array" ref="I729:K729">TRANSPOSE(MMULT($E$20:$G$22, TRANSPOSE(Random!L728:N728)))</f>
        <v>1.44262444873864</v>
      </c>
      <c r="J729" s="51" t="n">
        <v>-0.710216725073608</v>
      </c>
      <c r="K729" s="51" t="n">
        <v>0.046056323515284</v>
      </c>
      <c r="L729" s="19" t="n">
        <f aca="false">E$8 + E$9 * _xlfn.T.INV(_xlfn.NORM.DIST(I729, 0, 1, 1),  E$10)</f>
        <v>0.0224082579207038</v>
      </c>
      <c r="M729" s="19" t="n">
        <f aca="false">F$8 + F$9 * _xlfn.T.INV(_xlfn.NORM.DIST(J729, 0, 1, 1),  F$10)</f>
        <v>-0.0112896809497689</v>
      </c>
      <c r="N729" s="19" t="n">
        <f aca="false">G$8 + G$9 * _xlfn.T.INV(_xlfn.NORM.DIST(K729, 0, 1, 1),  G$10)</f>
        <v>-2.55012216936244E-005</v>
      </c>
      <c r="O729" s="52" t="n">
        <f aca="false">$B$3 * (1 + L729)</f>
        <v>4806.23897965944</v>
      </c>
      <c r="P729" s="53" t="n">
        <f aca="false">$B$6+M729</f>
        <v>0.197710319050231</v>
      </c>
      <c r="Q729" s="53" t="n">
        <f aca="false">$B$5+N729</f>
        <v>0.00157449877830638</v>
      </c>
      <c r="R729" s="10" t="n">
        <f aca="false">(LN(O729/$B$4) + ((Q729 - $B$8) + 0.5*P729^2)*$B$7) / (P729 * SQRT($B$7))</f>
        <v>0.273538353600881</v>
      </c>
      <c r="S729" s="10" t="n">
        <f aca="false">R729 - P729*SQRT($B$7)</f>
        <v>0.174683194075765</v>
      </c>
      <c r="T729" s="36" t="n">
        <f aca="false">($B$3*EXP(-$B$8*$B$7)*_xlfn.NORM.DIST(R729, 0, 1, 1) - $B$4*EXP(-Q729*$B$7)*_xlfn.NORM.DIST(S729, 0, 1, 1)) * $B$2</f>
        <v>18070.7062701825</v>
      </c>
      <c r="U729" s="37" t="n">
        <f aca="false">$B$17*O729+$B$18</f>
        <v>-5486.425417041</v>
      </c>
      <c r="V729" s="37" t="n">
        <f aca="false">T729-$B$13</f>
        <v>-1518.18233024942</v>
      </c>
      <c r="W729" s="37" t="n">
        <f aca="false">U729-$B$19</f>
        <v>-5486.425417041</v>
      </c>
      <c r="X729" s="38" t="n">
        <f aca="false">V729+W729</f>
        <v>-7004.60774729042</v>
      </c>
    </row>
    <row r="730" customFormat="false" ht="13.8" hidden="false" customHeight="false" outlineLevel="0" collapsed="false">
      <c r="I730" s="51" t="n">
        <f aca="false" t="array" ref="I730:K730">TRANSPOSE(MMULT($E$20:$G$22, TRANSPOSE(Random!L729:N729)))</f>
        <v>-0.270332639414574</v>
      </c>
      <c r="J730" s="51" t="n">
        <v>-0.0530017778249547</v>
      </c>
      <c r="K730" s="51" t="n">
        <v>0.0462725994960342</v>
      </c>
      <c r="L730" s="19" t="n">
        <f aca="false">E$8 + E$9 * _xlfn.T.INV(_xlfn.NORM.DIST(I730, 0, 1, 1),  E$10)</f>
        <v>-0.00249979121766592</v>
      </c>
      <c r="M730" s="19" t="n">
        <f aca="false">F$8 + F$9 * _xlfn.T.INV(_xlfn.NORM.DIST(J730, 0, 1, 1),  F$10)</f>
        <v>-0.000715150601978533</v>
      </c>
      <c r="N730" s="19" t="n">
        <f aca="false">G$8 + G$9 * _xlfn.T.INV(_xlfn.NORM.DIST(K730, 0, 1, 1),  G$10)</f>
        <v>-2.54575426466275E-005</v>
      </c>
      <c r="O730" s="52" t="n">
        <f aca="false">$B$3 * (1 + L730)</f>
        <v>4689.14873146487</v>
      </c>
      <c r="P730" s="53" t="n">
        <f aca="false">$B$6+M730</f>
        <v>0.208284849398021</v>
      </c>
      <c r="Q730" s="53" t="n">
        <f aca="false">$B$5+N730</f>
        <v>0.00157454245735337</v>
      </c>
      <c r="R730" s="10" t="n">
        <f aca="false">(LN(O730/$B$4) + ((Q730 - $B$8) + 0.5*P730^2)*$B$7) / (P730 * SQRT($B$7))</f>
        <v>0.027976466087775</v>
      </c>
      <c r="S730" s="10" t="n">
        <f aca="false">R730 - P730*SQRT($B$7)</f>
        <v>-0.0761659586112357</v>
      </c>
      <c r="T730" s="36" t="n">
        <f aca="false">($B$3*EXP(-$B$8*$B$7)*_xlfn.NORM.DIST(R730, 0, 1, 1) - $B$4*EXP(-Q730*$B$7)*_xlfn.NORM.DIST(S730, 0, 1, 1)) * $B$2</f>
        <v>19514.8545779159</v>
      </c>
      <c r="U730" s="37" t="n">
        <f aca="false">$B$17*O730+$B$18</f>
        <v>612.047492599872</v>
      </c>
      <c r="V730" s="37" t="n">
        <f aca="false">T730-$B$13</f>
        <v>-74.0340225159816</v>
      </c>
      <c r="W730" s="37" t="n">
        <f aca="false">U730-$B$19</f>
        <v>612.047492599872</v>
      </c>
      <c r="X730" s="38" t="n">
        <f aca="false">V730+W730</f>
        <v>538.01347008389</v>
      </c>
    </row>
    <row r="731" customFormat="false" ht="13.8" hidden="false" customHeight="false" outlineLevel="0" collapsed="false">
      <c r="I731" s="51" t="n">
        <f aca="false" t="array" ref="I731:K731">TRANSPOSE(MMULT($E$20:$G$22, TRANSPOSE(Random!L730:N730)))</f>
        <v>0.463143115432394</v>
      </c>
      <c r="J731" s="51" t="n">
        <v>-0.283111595903854</v>
      </c>
      <c r="K731" s="51" t="n">
        <v>-0.419323836263825</v>
      </c>
      <c r="L731" s="19" t="n">
        <f aca="false">E$8 + E$9 * _xlfn.T.INV(_xlfn.NORM.DIST(I731, 0, 1, 1),  E$10)</f>
        <v>0.00698569424416613</v>
      </c>
      <c r="M731" s="19" t="n">
        <f aca="false">F$8 + F$9 * _xlfn.T.INV(_xlfn.NORM.DIST(J731, 0, 1, 1),  F$10)</f>
        <v>-0.00430376805888645</v>
      </c>
      <c r="N731" s="19" t="n">
        <f aca="false">G$8 + G$9 * _xlfn.T.INV(_xlfn.NORM.DIST(K731, 0, 1, 1),  G$10)</f>
        <v>-0.000120488017288582</v>
      </c>
      <c r="O731" s="52" t="n">
        <f aca="false">$B$3 * (1 + L731)</f>
        <v>4733.7390500724</v>
      </c>
      <c r="P731" s="53" t="n">
        <f aca="false">$B$6+M731</f>
        <v>0.204696231941113</v>
      </c>
      <c r="Q731" s="53" t="n">
        <f aca="false">$B$5+N731</f>
        <v>0.00147951198271142</v>
      </c>
      <c r="R731" s="10" t="n">
        <f aca="false">(LN(O731/$B$4) + ((Q731 - $B$8) + 0.5*P731^2)*$B$7) / (P731 * SQRT($B$7))</f>
        <v>0.118896704892959</v>
      </c>
      <c r="S731" s="10" t="n">
        <f aca="false">R731 - P731*SQRT($B$7)</f>
        <v>0.0165485889224021</v>
      </c>
      <c r="T731" s="36" t="n">
        <f aca="false">($B$3*EXP(-$B$8*$B$7)*_xlfn.NORM.DIST(R731, 0, 1, 1) - $B$4*EXP(-Q731*$B$7)*_xlfn.NORM.DIST(S731, 0, 1, 1)) * $B$2</f>
        <v>19134.7846332471</v>
      </c>
      <c r="U731" s="37" t="n">
        <f aca="false">$B$17*O731+$B$18</f>
        <v>-1710.37349679286</v>
      </c>
      <c r="V731" s="37" t="n">
        <f aca="false">T731-$B$13</f>
        <v>-454.103967184801</v>
      </c>
      <c r="W731" s="37" t="n">
        <f aca="false">U731-$B$19</f>
        <v>-1710.37349679286</v>
      </c>
      <c r="X731" s="38" t="n">
        <f aca="false">V731+W731</f>
        <v>-2164.47746397766</v>
      </c>
    </row>
    <row r="732" customFormat="false" ht="13.8" hidden="false" customHeight="false" outlineLevel="0" collapsed="false">
      <c r="I732" s="51" t="n">
        <f aca="false" t="array" ref="I732:K732">TRANSPOSE(MMULT($E$20:$G$22, TRANSPOSE(Random!L731:N731)))</f>
        <v>-1.63089137531255</v>
      </c>
      <c r="J732" s="51" t="n">
        <v>1.95863788136003</v>
      </c>
      <c r="K732" s="51" t="n">
        <v>-0.857900461215731</v>
      </c>
      <c r="L732" s="19" t="n">
        <f aca="false">E$8 + E$9 * _xlfn.T.INV(_xlfn.NORM.DIST(I732, 0, 1, 1),  E$10)</f>
        <v>-0.0243433134592243</v>
      </c>
      <c r="M732" s="19" t="n">
        <f aca="false">F$8 + F$9 * _xlfn.T.INV(_xlfn.NORM.DIST(J732, 0, 1, 1),  F$10)</f>
        <v>0.0404876812656027</v>
      </c>
      <c r="N732" s="19" t="n">
        <f aca="false">G$8 + G$9 * _xlfn.T.INV(_xlfn.NORM.DIST(K732, 0, 1, 1),  G$10)</f>
        <v>-0.000217165720771224</v>
      </c>
      <c r="O732" s="52" t="n">
        <f aca="false">$B$3 * (1 + L732)</f>
        <v>4586.46451775953</v>
      </c>
      <c r="P732" s="53" t="n">
        <f aca="false">$B$6+M732</f>
        <v>0.249487681265603</v>
      </c>
      <c r="Q732" s="53" t="n">
        <f aca="false">$B$5+N732</f>
        <v>0.00138283427922878</v>
      </c>
      <c r="R732" s="10" t="n">
        <f aca="false">(LN(O732/$B$4) + ((Q732 - $B$8) + 0.5*P732^2)*$B$7) / (P732 * SQRT($B$7))</f>
        <v>-0.135624240038476</v>
      </c>
      <c r="S732" s="10" t="n">
        <f aca="false">R732 - P732*SQRT($B$7)</f>
        <v>-0.260368080671277</v>
      </c>
      <c r="T732" s="36" t="n">
        <f aca="false">($B$3*EXP(-$B$8*$B$7)*_xlfn.NORM.DIST(R732, 0, 1, 1) - $B$4*EXP(-Q732*$B$7)*_xlfn.NORM.DIST(S732, 0, 1, 1)) * $B$2</f>
        <v>22915.7921151535</v>
      </c>
      <c r="U732" s="37" t="n">
        <f aca="false">$B$17*O732+$B$18</f>
        <v>5960.20333978243</v>
      </c>
      <c r="V732" s="37" t="n">
        <f aca="false">T732-$B$13</f>
        <v>3326.90351472161</v>
      </c>
      <c r="W732" s="37" t="n">
        <f aca="false">U732-$B$19</f>
        <v>5960.20333978243</v>
      </c>
      <c r="X732" s="38" t="n">
        <f aca="false">V732+W732</f>
        <v>9287.10685450403</v>
      </c>
    </row>
    <row r="733" customFormat="false" ht="13.8" hidden="false" customHeight="false" outlineLevel="0" collapsed="false">
      <c r="I733" s="51" t="n">
        <f aca="false" t="array" ref="I733:K733">TRANSPOSE(MMULT($E$20:$G$22, TRANSPOSE(Random!L732:N732)))</f>
        <v>0.627989065558084</v>
      </c>
      <c r="J733" s="51" t="n">
        <v>0.344791290323112</v>
      </c>
      <c r="K733" s="51" t="n">
        <v>1.16733377194747</v>
      </c>
      <c r="L733" s="19" t="n">
        <f aca="false">E$8 + E$9 * _xlfn.T.INV(_xlfn.NORM.DIST(I733, 0, 1, 1),  E$10)</f>
        <v>0.0092285128076765</v>
      </c>
      <c r="M733" s="19" t="n">
        <f aca="false">F$8 + F$9 * _xlfn.T.INV(_xlfn.NORM.DIST(J733, 0, 1, 1),  F$10)</f>
        <v>0.00549095143896436</v>
      </c>
      <c r="N733" s="19" t="n">
        <f aca="false">G$8 + G$9 * _xlfn.T.INV(_xlfn.NORM.DIST(K733, 0, 1, 1),  G$10)</f>
        <v>0.000224817928880082</v>
      </c>
      <c r="O733" s="52" t="n">
        <f aca="false">$B$3 * (1 + L733)</f>
        <v>4744.28231585761</v>
      </c>
      <c r="P733" s="53" t="n">
        <f aca="false">$B$6+M733</f>
        <v>0.214490951438964</v>
      </c>
      <c r="Q733" s="53" t="n">
        <f aca="false">$B$5+N733</f>
        <v>0.00182481792888008</v>
      </c>
      <c r="R733" s="10" t="n">
        <f aca="false">(LN(O733/$B$4) + ((Q733 - $B$8) + 0.5*P733^2)*$B$7) / (P733 * SQRT($B$7))</f>
        <v>0.139802548122557</v>
      </c>
      <c r="S733" s="10" t="n">
        <f aca="false">R733 - P733*SQRT($B$7)</f>
        <v>0.032557072403075</v>
      </c>
      <c r="T733" s="36" t="n">
        <f aca="false">($B$3*EXP(-$B$8*$B$7)*_xlfn.NORM.DIST(R733, 0, 1, 1) - $B$4*EXP(-Q733*$B$7)*_xlfn.NORM.DIST(S733, 0, 1, 1)) * $B$2</f>
        <v>20042.1615380002</v>
      </c>
      <c r="U733" s="37" t="n">
        <f aca="false">$B$17*O733+$B$18</f>
        <v>-2259.50394754898</v>
      </c>
      <c r="V733" s="37" t="n">
        <f aca="false">T733-$B$13</f>
        <v>453.272937568272</v>
      </c>
      <c r="W733" s="37" t="n">
        <f aca="false">U733-$B$19</f>
        <v>-2259.50394754898</v>
      </c>
      <c r="X733" s="38" t="n">
        <f aca="false">V733+W733</f>
        <v>-1806.2310099807</v>
      </c>
    </row>
    <row r="734" customFormat="false" ht="13.8" hidden="false" customHeight="false" outlineLevel="0" collapsed="false">
      <c r="I734" s="51" t="n">
        <f aca="false" t="array" ref="I734:K734">TRANSPOSE(MMULT($E$20:$G$22, TRANSPOSE(Random!L733:N733)))</f>
        <v>-1.0033133817994</v>
      </c>
      <c r="J734" s="51" t="n">
        <v>1.33272297080215</v>
      </c>
      <c r="K734" s="51" t="n">
        <v>0.245798623040046</v>
      </c>
      <c r="L734" s="19" t="n">
        <f aca="false">E$8 + E$9 * _xlfn.T.INV(_xlfn.NORM.DIST(I734, 0, 1, 1),  E$10)</f>
        <v>-0.0127996077274585</v>
      </c>
      <c r="M734" s="19" t="n">
        <f aca="false">F$8 + F$9 * _xlfn.T.INV(_xlfn.NORM.DIST(J734, 0, 1, 1),  F$10)</f>
        <v>0.0235522343684864</v>
      </c>
      <c r="N734" s="19" t="n">
        <f aca="false">G$8 + G$9 * _xlfn.T.INV(_xlfn.NORM.DIST(K734, 0, 1, 1),  G$10)</f>
        <v>1.50274062991062E-005</v>
      </c>
      <c r="O734" s="52" t="n">
        <f aca="false">$B$3 * (1 + L734)</f>
        <v>4640.73032403399</v>
      </c>
      <c r="P734" s="53" t="n">
        <f aca="false">$B$6+M734</f>
        <v>0.232552234368486</v>
      </c>
      <c r="Q734" s="53" t="n">
        <f aca="false">$B$5+N734</f>
        <v>0.00161502740629911</v>
      </c>
      <c r="R734" s="10" t="n">
        <f aca="false">(LN(O734/$B$4) + ((Q734 - $B$8) + 0.5*P734^2)*$B$7) / (P734 * SQRT($B$7))</f>
        <v>-0.0526196097292093</v>
      </c>
      <c r="S734" s="10" t="n">
        <f aca="false">R734 - P734*SQRT($B$7)</f>
        <v>-0.168895726913452</v>
      </c>
      <c r="T734" s="36" t="n">
        <f aca="false">($B$3*EXP(-$B$8*$B$7)*_xlfn.NORM.DIST(R734, 0, 1, 1) - $B$4*EXP(-Q734*$B$7)*_xlfn.NORM.DIST(S734, 0, 1, 1)) * $B$2</f>
        <v>21661.6496418096</v>
      </c>
      <c r="U734" s="37" t="n">
        <f aca="false">$B$17*O734+$B$18</f>
        <v>3133.8488432517</v>
      </c>
      <c r="V734" s="37" t="n">
        <f aca="false">T734-$B$13</f>
        <v>2072.76104137773</v>
      </c>
      <c r="W734" s="37" t="n">
        <f aca="false">U734-$B$19</f>
        <v>3133.8488432517</v>
      </c>
      <c r="X734" s="38" t="n">
        <f aca="false">V734+W734</f>
        <v>5206.60988462943</v>
      </c>
    </row>
    <row r="735" customFormat="false" ht="13.8" hidden="false" customHeight="false" outlineLevel="0" collapsed="false">
      <c r="I735" s="51" t="n">
        <f aca="false" t="array" ref="I735:K735">TRANSPOSE(MMULT($E$20:$G$22, TRANSPOSE(Random!L734:N734)))</f>
        <v>0.27892584652234</v>
      </c>
      <c r="J735" s="51" t="n">
        <v>-1.38874343229347</v>
      </c>
      <c r="K735" s="51" t="n">
        <v>-0.530212862562774</v>
      </c>
      <c r="L735" s="19" t="n">
        <f aca="false">E$8 + E$9 * _xlfn.T.INV(_xlfn.NORM.DIST(I735, 0, 1, 1),  E$10)</f>
        <v>0.00456047593762519</v>
      </c>
      <c r="M735" s="19" t="n">
        <f aca="false">F$8 + F$9 * _xlfn.T.INV(_xlfn.NORM.DIST(J735, 0, 1, 1),  F$10)</f>
        <v>-0.0246045033919693</v>
      </c>
      <c r="N735" s="19" t="n">
        <f aca="false">G$8 + G$9 * _xlfn.T.INV(_xlfn.NORM.DIST(K735, 0, 1, 1),  G$10)</f>
        <v>-0.000143946994434672</v>
      </c>
      <c r="O735" s="52" t="n">
        <f aca="false">$B$3 * (1 + L735)</f>
        <v>4722.33834133518</v>
      </c>
      <c r="P735" s="53" t="n">
        <f aca="false">$B$6+M735</f>
        <v>0.184395496608031</v>
      </c>
      <c r="Q735" s="53" t="n">
        <f aca="false">$B$5+N735</f>
        <v>0.00145605300556533</v>
      </c>
      <c r="R735" s="10" t="n">
        <f aca="false">(LN(O735/$B$4) + ((Q735 - $B$8) + 0.5*P735^2)*$B$7) / (P735 * SQRT($B$7))</f>
        <v>0.0950601753777898</v>
      </c>
      <c r="S735" s="10" t="n">
        <f aca="false">R735 - P735*SQRT($B$7)</f>
        <v>0.00286242707377439</v>
      </c>
      <c r="T735" s="36" t="n">
        <f aca="false">($B$3*EXP(-$B$8*$B$7)*_xlfn.NORM.DIST(R735, 0, 1, 1) - $B$4*EXP(-Q735*$B$7)*_xlfn.NORM.DIST(S735, 0, 1, 1)) * $B$2</f>
        <v>17255.3625664439</v>
      </c>
      <c r="U735" s="37" t="n">
        <f aca="false">$B$17*O735+$B$18</f>
        <v>-1116.58439431267</v>
      </c>
      <c r="V735" s="37" t="n">
        <f aca="false">T735-$B$13</f>
        <v>-2333.52603398798</v>
      </c>
      <c r="W735" s="37" t="n">
        <f aca="false">U735-$B$19</f>
        <v>-1116.58439431267</v>
      </c>
      <c r="X735" s="38" t="n">
        <f aca="false">V735+W735</f>
        <v>-3450.11042830065</v>
      </c>
    </row>
    <row r="736" customFormat="false" ht="13.8" hidden="false" customHeight="false" outlineLevel="0" collapsed="false">
      <c r="I736" s="51" t="n">
        <f aca="false" t="array" ref="I736:K736">TRANSPOSE(MMULT($E$20:$G$22, TRANSPOSE(Random!L735:N735)))</f>
        <v>0.351298544486679</v>
      </c>
      <c r="J736" s="51" t="n">
        <v>0.847181173366807</v>
      </c>
      <c r="K736" s="51" t="n">
        <v>-1.06480194775271</v>
      </c>
      <c r="L736" s="19" t="n">
        <f aca="false">E$8 + E$9 * _xlfn.T.INV(_xlfn.NORM.DIST(I736, 0, 1, 1),  E$10)</f>
        <v>0.0055052384619363</v>
      </c>
      <c r="M736" s="19" t="n">
        <f aca="false">F$8 + F$9 * _xlfn.T.INV(_xlfn.NORM.DIST(J736, 0, 1, 1),  F$10)</f>
        <v>0.0139064227994638</v>
      </c>
      <c r="N736" s="19" t="n">
        <f aca="false">G$8 + G$9 * _xlfn.T.INV(_xlfn.NORM.DIST(K736, 0, 1, 1),  G$10)</f>
        <v>-0.000267706718083274</v>
      </c>
      <c r="O736" s="52" t="n">
        <f aca="false">$B$3 * (1 + L736)</f>
        <v>4726.77957548572</v>
      </c>
      <c r="P736" s="53" t="n">
        <f aca="false">$B$6+M736</f>
        <v>0.222906422799464</v>
      </c>
      <c r="Q736" s="53" t="n">
        <f aca="false">$B$5+N736</f>
        <v>0.00133229328191673</v>
      </c>
      <c r="R736" s="10" t="n">
        <f aca="false">(LN(O736/$B$4) + ((Q736 - $B$8) + 0.5*P736^2)*$B$7) / (P736 * SQRT($B$7))</f>
        <v>0.104385709169031</v>
      </c>
      <c r="S736" s="10" t="n">
        <f aca="false">R736 - P736*SQRT($B$7)</f>
        <v>-0.00706750223070134</v>
      </c>
      <c r="T736" s="36" t="n">
        <f aca="false">($B$3*EXP(-$B$8*$B$7)*_xlfn.NORM.DIST(R736, 0, 1, 1) - $B$4*EXP(-Q736*$B$7)*_xlfn.NORM.DIST(S736, 0, 1, 1)) * $B$2</f>
        <v>20850.651400858</v>
      </c>
      <c r="U736" s="37" t="n">
        <f aca="false">$B$17*O736+$B$18</f>
        <v>-1347.89952576067</v>
      </c>
      <c r="V736" s="37" t="n">
        <f aca="false">T736-$B$13</f>
        <v>1261.76280042614</v>
      </c>
      <c r="W736" s="37" t="n">
        <f aca="false">U736-$B$19</f>
        <v>-1347.89952576067</v>
      </c>
      <c r="X736" s="38" t="n">
        <f aca="false">V736+W736</f>
        <v>-86.1367253345306</v>
      </c>
    </row>
    <row r="737" customFormat="false" ht="13.8" hidden="false" customHeight="false" outlineLevel="0" collapsed="false">
      <c r="I737" s="51" t="n">
        <f aca="false" t="array" ref="I737:K737">TRANSPOSE(MMULT($E$20:$G$22, TRANSPOSE(Random!L736:N736)))</f>
        <v>-0.173187446240626</v>
      </c>
      <c r="J737" s="51" t="n">
        <v>1.26041253859129</v>
      </c>
      <c r="K737" s="51" t="n">
        <v>-0.729935786171137</v>
      </c>
      <c r="L737" s="19" t="n">
        <f aca="false">E$8 + E$9 * _xlfn.T.INV(_xlfn.NORM.DIST(I737, 0, 1, 1),  E$10)</f>
        <v>-0.00124464401257711</v>
      </c>
      <c r="M737" s="19" t="n">
        <f aca="false">F$8 + F$9 * _xlfn.T.INV(_xlfn.NORM.DIST(J737, 0, 1, 1),  F$10)</f>
        <v>0.0219748329199146</v>
      </c>
      <c r="N737" s="19" t="n">
        <f aca="false">G$8 + G$9 * _xlfn.T.INV(_xlfn.NORM.DIST(K737, 0, 1, 1),  G$10)</f>
        <v>-0.000187743108882166</v>
      </c>
      <c r="O737" s="52" t="n">
        <f aca="false">$B$3 * (1 + L737)</f>
        <v>4695.04905296128</v>
      </c>
      <c r="P737" s="53" t="n">
        <f aca="false">$B$6+M737</f>
        <v>0.230974832919915</v>
      </c>
      <c r="Q737" s="53" t="n">
        <f aca="false">$B$5+N737</f>
        <v>0.00141225689111783</v>
      </c>
      <c r="R737" s="10" t="n">
        <f aca="false">(LN(O737/$B$4) + ((Q737 - $B$8) + 0.5*P737^2)*$B$7) / (P737 * SQRT($B$7))</f>
        <v>0.046553268248892</v>
      </c>
      <c r="S737" s="10" t="n">
        <f aca="false">R737 - P737*SQRT($B$7)</f>
        <v>-0.0689341482110653</v>
      </c>
      <c r="T737" s="36" t="n">
        <f aca="false">($B$3*EXP(-$B$8*$B$7)*_xlfn.NORM.DIST(R737, 0, 1, 1) - $B$4*EXP(-Q737*$B$7)*_xlfn.NORM.DIST(S737, 0, 1, 1)) * $B$2</f>
        <v>21634.5590057749</v>
      </c>
      <c r="U737" s="37" t="n">
        <f aca="false">$B$17*O737+$B$18</f>
        <v>304.737948390946</v>
      </c>
      <c r="V737" s="37" t="n">
        <f aca="false">T737-$B$13</f>
        <v>2045.67040534298</v>
      </c>
      <c r="W737" s="37" t="n">
        <f aca="false">U737-$B$19</f>
        <v>304.737948390946</v>
      </c>
      <c r="X737" s="38" t="n">
        <f aca="false">V737+W737</f>
        <v>2350.40835373392</v>
      </c>
    </row>
    <row r="738" customFormat="false" ht="13.8" hidden="false" customHeight="false" outlineLevel="0" collapsed="false">
      <c r="I738" s="51" t="n">
        <f aca="false" t="array" ref="I738:K738">TRANSPOSE(MMULT($E$20:$G$22, TRANSPOSE(Random!L737:N737)))</f>
        <v>-0.0788953042112152</v>
      </c>
      <c r="J738" s="51" t="n">
        <v>0.493962019762448</v>
      </c>
      <c r="K738" s="51" t="n">
        <v>-0.290343606235253</v>
      </c>
      <c r="L738" s="19" t="n">
        <f aca="false">E$8 + E$9 * _xlfn.T.INV(_xlfn.NORM.DIST(I738, 0, 1, 1),  E$10)</f>
        <v>-3.47478828379007E-005</v>
      </c>
      <c r="M738" s="19" t="n">
        <f aca="false">F$8 + F$9 * _xlfn.T.INV(_xlfn.NORM.DIST(J738, 0, 1, 1),  F$10)</f>
        <v>0.00788821852647494</v>
      </c>
      <c r="N738" s="19" t="n">
        <f aca="false">G$8 + G$9 * _xlfn.T.INV(_xlfn.NORM.DIST(K738, 0, 1, 1),  G$10)</f>
        <v>-9.37549370402602E-005</v>
      </c>
      <c r="O738" s="52" t="n">
        <f aca="false">$B$3 * (1 + L738)</f>
        <v>4700.73665367757</v>
      </c>
      <c r="P738" s="53" t="n">
        <f aca="false">$B$6+M738</f>
        <v>0.216888218526475</v>
      </c>
      <c r="Q738" s="53" t="n">
        <f aca="false">$B$5+N738</f>
        <v>0.00150624506295974</v>
      </c>
      <c r="R738" s="10" t="n">
        <f aca="false">(LN(O738/$B$4) + ((Q738 - $B$8) + 0.5*P738^2)*$B$7) / (P738 * SQRT($B$7))</f>
        <v>0.0536854904861344</v>
      </c>
      <c r="S738" s="10" t="n">
        <f aca="false">R738 - P738*SQRT($B$7)</f>
        <v>-0.054758618777103</v>
      </c>
      <c r="T738" s="36" t="n">
        <f aca="false">($B$3*EXP(-$B$8*$B$7)*_xlfn.NORM.DIST(R738, 0, 1, 1) - $B$4*EXP(-Q738*$B$7)*_xlfn.NORM.DIST(S738, 0, 1, 1)) * $B$2</f>
        <v>20322.2429428438</v>
      </c>
      <c r="U738" s="37" t="n">
        <f aca="false">$B$17*O738+$B$18</f>
        <v>8.50765232462436</v>
      </c>
      <c r="V738" s="37" t="n">
        <f aca="false">T738-$B$13</f>
        <v>733.354342411894</v>
      </c>
      <c r="W738" s="37" t="n">
        <f aca="false">U738-$B$19</f>
        <v>8.50765232462436</v>
      </c>
      <c r="X738" s="38" t="n">
        <f aca="false">V738+W738</f>
        <v>741.861994736519</v>
      </c>
    </row>
    <row r="739" customFormat="false" ht="13.8" hidden="false" customHeight="false" outlineLevel="0" collapsed="false">
      <c r="I739" s="51" t="n">
        <f aca="false" t="array" ref="I739:K739">TRANSPOSE(MMULT($E$20:$G$22, TRANSPOSE(Random!L738:N738)))</f>
        <v>0.371274329868277</v>
      </c>
      <c r="J739" s="51" t="n">
        <v>-0.547059426868211</v>
      </c>
      <c r="K739" s="51" t="n">
        <v>-0.446637299667597</v>
      </c>
      <c r="L739" s="19" t="n">
        <f aca="false">E$8 + E$9 * _xlfn.T.INV(_xlfn.NORM.DIST(I739, 0, 1, 1),  E$10)</f>
        <v>0.00576767220147328</v>
      </c>
      <c r="M739" s="19" t="n">
        <f aca="false">F$8 + F$9 * _xlfn.T.INV(_xlfn.NORM.DIST(J739, 0, 1, 1),  F$10)</f>
        <v>-0.00854611992564351</v>
      </c>
      <c r="N739" s="19" t="n">
        <f aca="false">G$8 + G$9 * _xlfn.T.INV(_xlfn.NORM.DIST(K739, 0, 1, 1),  G$10)</f>
        <v>-0.000126219979465145</v>
      </c>
      <c r="O739" s="52" t="n">
        <f aca="false">$B$3 * (1 + L739)</f>
        <v>4728.01325025191</v>
      </c>
      <c r="P739" s="53" t="n">
        <f aca="false">$B$6+M739</f>
        <v>0.200453880074356</v>
      </c>
      <c r="Q739" s="53" t="n">
        <f aca="false">$B$5+N739</f>
        <v>0.00147378002053485</v>
      </c>
      <c r="R739" s="10" t="n">
        <f aca="false">(LN(O739/$B$4) + ((Q739 - $B$8) + 0.5*P739^2)*$B$7) / (P739 * SQRT($B$7))</f>
        <v>0.107179443135828</v>
      </c>
      <c r="S739" s="10" t="n">
        <f aca="false">R739 - P739*SQRT($B$7)</f>
        <v>0.0069525030986498</v>
      </c>
      <c r="T739" s="36" t="n">
        <f aca="false">($B$3*EXP(-$B$8*$B$7)*_xlfn.NORM.DIST(R739, 0, 1, 1) - $B$4*EXP(-Q739*$B$7)*_xlfn.NORM.DIST(S739, 0, 1, 1)) * $B$2</f>
        <v>18750.5728586368</v>
      </c>
      <c r="U739" s="37" t="n">
        <f aca="false">$B$17*O739+$B$18</f>
        <v>-1412.15365671454</v>
      </c>
      <c r="V739" s="37" t="n">
        <f aca="false">T739-$B$13</f>
        <v>-838.315741795122</v>
      </c>
      <c r="W739" s="37" t="n">
        <f aca="false">U739-$B$19</f>
        <v>-1412.15365671454</v>
      </c>
      <c r="X739" s="38" t="n">
        <f aca="false">V739+W739</f>
        <v>-2250.46939850966</v>
      </c>
    </row>
    <row r="740" customFormat="false" ht="13.8" hidden="false" customHeight="false" outlineLevel="0" collapsed="false">
      <c r="I740" s="51" t="n">
        <f aca="false" t="array" ref="I740:K740">TRANSPOSE(MMULT($E$20:$G$22, TRANSPOSE(Random!L739:N739)))</f>
        <v>0.00333851848884182</v>
      </c>
      <c r="J740" s="51" t="n">
        <v>0.489995823835425</v>
      </c>
      <c r="K740" s="51" t="n">
        <v>1.27522015367603</v>
      </c>
      <c r="L740" s="19" t="n">
        <f aca="false">E$8 + E$9 * _xlfn.T.INV(_xlfn.NORM.DIST(I740, 0, 1, 1),  E$10)</f>
        <v>0.00101722584645822</v>
      </c>
      <c r="M740" s="19" t="n">
        <f aca="false">F$8 + F$9 * _xlfn.T.INV(_xlfn.NORM.DIST(J740, 0, 1, 1),  F$10)</f>
        <v>0.00782362915358967</v>
      </c>
      <c r="N740" s="19" t="n">
        <f aca="false">G$8 + G$9 * _xlfn.T.INV(_xlfn.NORM.DIST(K740, 0, 1, 1),  G$10)</f>
        <v>0.000254351220454129</v>
      </c>
      <c r="O740" s="52" t="n">
        <f aca="false">$B$3 * (1 + L740)</f>
        <v>4705.68187698162</v>
      </c>
      <c r="P740" s="53" t="n">
        <f aca="false">$B$6+M740</f>
        <v>0.21682362915359</v>
      </c>
      <c r="Q740" s="53" t="n">
        <f aca="false">$B$5+N740</f>
        <v>0.00185435122045413</v>
      </c>
      <c r="R740" s="10" t="n">
        <f aca="false">(LN(O740/$B$4) + ((Q740 - $B$8) + 0.5*P740^2)*$B$7) / (P740 * SQRT($B$7))</f>
        <v>0.0641706572759132</v>
      </c>
      <c r="S740" s="10" t="n">
        <f aca="false">R740 - P740*SQRT($B$7)</f>
        <v>-0.0442411573008816</v>
      </c>
      <c r="T740" s="36" t="n">
        <f aca="false">($B$3*EXP(-$B$8*$B$7)*_xlfn.NORM.DIST(R740, 0, 1, 1) - $B$4*EXP(-Q740*$B$7)*_xlfn.NORM.DIST(S740, 0, 1, 1)) * $B$2</f>
        <v>20334.8771081818</v>
      </c>
      <c r="U740" s="37" t="n">
        <f aca="false">$B$17*O740+$B$18</f>
        <v>-249.057010974677</v>
      </c>
      <c r="V740" s="37" t="n">
        <f aca="false">T740-$B$13</f>
        <v>745.988507749869</v>
      </c>
      <c r="W740" s="37" t="n">
        <f aca="false">U740-$B$19</f>
        <v>-249.057010974677</v>
      </c>
      <c r="X740" s="38" t="n">
        <f aca="false">V740+W740</f>
        <v>496.931496775192</v>
      </c>
    </row>
    <row r="741" customFormat="false" ht="13.8" hidden="false" customHeight="false" outlineLevel="0" collapsed="false">
      <c r="I741" s="51" t="n">
        <f aca="false" t="array" ref="I741:K741">TRANSPOSE(MMULT($E$20:$G$22, TRANSPOSE(Random!L740:N740)))</f>
        <v>-0.873133131862992</v>
      </c>
      <c r="J741" s="51" t="n">
        <v>-0.654164078597259</v>
      </c>
      <c r="K741" s="51" t="n">
        <v>0.256498386834599</v>
      </c>
      <c r="L741" s="19" t="n">
        <f aca="false">E$8 + E$9 * _xlfn.T.INV(_xlfn.NORM.DIST(I741, 0, 1, 1),  E$10)</f>
        <v>-0.0108043779655577</v>
      </c>
      <c r="M741" s="19" t="n">
        <f aca="false">F$8 + F$9 * _xlfn.T.INV(_xlfn.NORM.DIST(J741, 0, 1, 1),  F$10)</f>
        <v>-0.0103338816621288</v>
      </c>
      <c r="N741" s="19" t="n">
        <f aca="false">G$8 + G$9 * _xlfn.T.INV(_xlfn.NORM.DIST(K741, 0, 1, 1),  G$10)</f>
        <v>1.72157938213416E-005</v>
      </c>
      <c r="O741" s="52" t="n">
        <f aca="false">$B$3 * (1 + L741)</f>
        <v>4650.10969962171</v>
      </c>
      <c r="P741" s="53" t="n">
        <f aca="false">$B$6+M741</f>
        <v>0.198666118337871</v>
      </c>
      <c r="Q741" s="53" t="n">
        <f aca="false">$B$5+N741</f>
        <v>0.00161721579382134</v>
      </c>
      <c r="R741" s="10" t="n">
        <f aca="false">(LN(O741/$B$4) + ((Q741 - $B$8) + 0.5*P741^2)*$B$7) / (P741 * SQRT($B$7))</f>
        <v>-0.0596512066341812</v>
      </c>
      <c r="S741" s="10" t="n">
        <f aca="false">R741 - P741*SQRT($B$7)</f>
        <v>-0.158984265803117</v>
      </c>
      <c r="T741" s="36" t="n">
        <f aca="false">($B$3*EXP(-$B$8*$B$7)*_xlfn.NORM.DIST(R741, 0, 1, 1) - $B$4*EXP(-Q741*$B$7)*_xlfn.NORM.DIST(S741, 0, 1, 1)) * $B$2</f>
        <v>18511.1861549967</v>
      </c>
      <c r="U741" s="37" t="n">
        <f aca="false">$B$17*O741+$B$18</f>
        <v>2645.33789709664</v>
      </c>
      <c r="V741" s="37" t="n">
        <f aca="false">T741-$B$13</f>
        <v>-1077.70244543517</v>
      </c>
      <c r="W741" s="37" t="n">
        <f aca="false">U741-$B$19</f>
        <v>2645.33789709664</v>
      </c>
      <c r="X741" s="38" t="n">
        <f aca="false">V741+W741</f>
        <v>1567.63545166147</v>
      </c>
    </row>
    <row r="742" customFormat="false" ht="13.8" hidden="false" customHeight="false" outlineLevel="0" collapsed="false">
      <c r="I742" s="51" t="n">
        <f aca="false" t="array" ref="I742:K742">TRANSPOSE(MMULT($E$20:$G$22, TRANSPOSE(Random!L741:N741)))</f>
        <v>1.38751447560341</v>
      </c>
      <c r="J742" s="51" t="n">
        <v>-0.660650918053333</v>
      </c>
      <c r="K742" s="51" t="n">
        <v>-1.04118194470407</v>
      </c>
      <c r="L742" s="19" t="n">
        <f aca="false">E$8 + E$9 * _xlfn.T.INV(_xlfn.NORM.DIST(I742, 0, 1, 1),  E$10)</f>
        <v>0.0213502858971797</v>
      </c>
      <c r="M742" s="19" t="n">
        <f aca="false">F$8 + F$9 * _xlfn.T.INV(_xlfn.NORM.DIST(J742, 0, 1, 1),  F$10)</f>
        <v>-0.0104437358137354</v>
      </c>
      <c r="N742" s="19" t="n">
        <f aca="false">G$8 + G$9 * _xlfn.T.INV(_xlfn.NORM.DIST(K742, 0, 1, 1),  G$10)</f>
        <v>-0.000261722569440662</v>
      </c>
      <c r="O742" s="52" t="n">
        <f aca="false">$B$3 * (1 + L742)</f>
        <v>4801.26555897405</v>
      </c>
      <c r="P742" s="53" t="n">
        <f aca="false">$B$6+M742</f>
        <v>0.198556264186265</v>
      </c>
      <c r="Q742" s="53" t="n">
        <f aca="false">$B$5+N742</f>
        <v>0.00133827743055934</v>
      </c>
      <c r="R742" s="10" t="n">
        <f aca="false">(LN(O742/$B$4) + ((Q742 - $B$8) + 0.5*P742^2)*$B$7) / (P742 * SQRT($B$7))</f>
        <v>0.261771692329882</v>
      </c>
      <c r="S742" s="10" t="n">
        <f aca="false">R742 - P742*SQRT($B$7)</f>
        <v>0.16249356023675</v>
      </c>
      <c r="T742" s="36" t="n">
        <f aca="false">($B$3*EXP(-$B$8*$B$7)*_xlfn.NORM.DIST(R742, 0, 1, 1) - $B$4*EXP(-Q742*$B$7)*_xlfn.NORM.DIST(S742, 0, 1, 1)) * $B$2</f>
        <v>18179.7566182686</v>
      </c>
      <c r="U742" s="37" t="n">
        <f aca="false">$B$17*O742+$B$18</f>
        <v>-5227.39213471621</v>
      </c>
      <c r="V742" s="37" t="n">
        <f aca="false">T742-$B$13</f>
        <v>-1409.13198216331</v>
      </c>
      <c r="W742" s="37" t="n">
        <f aca="false">U742-$B$19</f>
        <v>-5227.39213471621</v>
      </c>
      <c r="X742" s="38" t="n">
        <f aca="false">V742+W742</f>
        <v>-6636.52411687952</v>
      </c>
    </row>
    <row r="743" customFormat="false" ht="13.8" hidden="false" customHeight="false" outlineLevel="0" collapsed="false">
      <c r="I743" s="51" t="n">
        <f aca="false" t="array" ref="I743:K743">TRANSPOSE(MMULT($E$20:$G$22, TRANSPOSE(Random!L742:N742)))</f>
        <v>0.83816945794235</v>
      </c>
      <c r="J743" s="51" t="n">
        <v>-1.50082545246287</v>
      </c>
      <c r="K743" s="51" t="n">
        <v>-2.12594598584939</v>
      </c>
      <c r="L743" s="19" t="n">
        <f aca="false">E$8 + E$9 * _xlfn.T.INV(_xlfn.NORM.DIST(I743, 0, 1, 1),  E$10)</f>
        <v>0.0122336843459498</v>
      </c>
      <c r="M743" s="19" t="n">
        <f aca="false">F$8 + F$9 * _xlfn.T.INV(_xlfn.NORM.DIST(J743, 0, 1, 1),  F$10)</f>
        <v>-0.0272560056583955</v>
      </c>
      <c r="N743" s="19" t="n">
        <f aca="false">G$8 + G$9 * _xlfn.T.INV(_xlfn.NORM.DIST(K743, 0, 1, 1),  G$10)</f>
        <v>-0.000638384629333076</v>
      </c>
      <c r="O743" s="52" t="n">
        <f aca="false">$B$3 * (1 + L743)</f>
        <v>4758.40932674188</v>
      </c>
      <c r="P743" s="53" t="n">
        <f aca="false">$B$6+M743</f>
        <v>0.181743994341604</v>
      </c>
      <c r="Q743" s="53" t="n">
        <f aca="false">$B$5+N743</f>
        <v>0.000961615370666924</v>
      </c>
      <c r="R743" s="10" t="n">
        <f aca="false">(LN(O743/$B$4) + ((Q743 - $B$8) + 0.5*P743^2)*$B$7) / (P743 * SQRT($B$7))</f>
        <v>0.177488355862412</v>
      </c>
      <c r="S743" s="10" t="n">
        <f aca="false">R743 - P743*SQRT($B$7)</f>
        <v>0.08661635869161</v>
      </c>
      <c r="T743" s="36" t="n">
        <f aca="false">($B$3*EXP(-$B$8*$B$7)*_xlfn.NORM.DIST(R743, 0, 1, 1) - $B$4*EXP(-Q743*$B$7)*_xlfn.NORM.DIST(S743, 0, 1, 1)) * $B$2</f>
        <v>16848.2667660211</v>
      </c>
      <c r="U743" s="37" t="n">
        <f aca="false">$B$17*O743+$B$18</f>
        <v>-2995.28847700663</v>
      </c>
      <c r="V743" s="37" t="n">
        <f aca="false">T743-$B$13</f>
        <v>-2740.62183441078</v>
      </c>
      <c r="W743" s="37" t="n">
        <f aca="false">U743-$B$19</f>
        <v>-2995.28847700663</v>
      </c>
      <c r="X743" s="38" t="n">
        <f aca="false">V743+W743</f>
        <v>-5735.91031141741</v>
      </c>
    </row>
    <row r="744" customFormat="false" ht="13.8" hidden="false" customHeight="false" outlineLevel="0" collapsed="false">
      <c r="I744" s="51" t="n">
        <f aca="false" t="array" ref="I744:K744">TRANSPOSE(MMULT($E$20:$G$22, TRANSPOSE(Random!L743:N743)))</f>
        <v>-0.977369120258863</v>
      </c>
      <c r="J744" s="51" t="n">
        <v>1.22730929810492</v>
      </c>
      <c r="K744" s="51" t="n">
        <v>0.912084047643927</v>
      </c>
      <c r="L744" s="19" t="n">
        <f aca="false">E$8 + E$9 * _xlfn.T.INV(_xlfn.NORM.DIST(I744, 0, 1, 1),  E$10)</f>
        <v>-0.0123939126544938</v>
      </c>
      <c r="M744" s="19" t="n">
        <f aca="false">F$8 + F$9 * _xlfn.T.INV(_xlfn.NORM.DIST(J744, 0, 1, 1),  F$10)</f>
        <v>0.021271884858902</v>
      </c>
      <c r="N744" s="19" t="n">
        <f aca="false">G$8 + G$9 * _xlfn.T.INV(_xlfn.NORM.DIST(K744, 0, 1, 1),  G$10)</f>
        <v>0.000160415479647112</v>
      </c>
      <c r="O744" s="52" t="n">
        <f aca="false">$B$3 * (1 + L744)</f>
        <v>4642.63745600249</v>
      </c>
      <c r="P744" s="53" t="n">
        <f aca="false">$B$6+M744</f>
        <v>0.230271884858902</v>
      </c>
      <c r="Q744" s="53" t="n">
        <f aca="false">$B$5+N744</f>
        <v>0.00176041547964711</v>
      </c>
      <c r="R744" s="10" t="n">
        <f aca="false">(LN(O744/$B$4) + ((Q744 - $B$8) + 0.5*P744^2)*$B$7) / (P744 * SQRT($B$7))</f>
        <v>-0.0504022561665395</v>
      </c>
      <c r="S744" s="10" t="n">
        <f aca="false">R744 - P744*SQRT($B$7)</f>
        <v>-0.16553819859599</v>
      </c>
      <c r="T744" s="36" t="n">
        <f aca="false">($B$3*EXP(-$B$8*$B$7)*_xlfn.NORM.DIST(R744, 0, 1, 1) - $B$4*EXP(-Q744*$B$7)*_xlfn.NORM.DIST(S744, 0, 1, 1)) * $B$2</f>
        <v>21463.4356036233</v>
      </c>
      <c r="U744" s="37" t="n">
        <f aca="false">$B$17*O744+$B$18</f>
        <v>3034.51868703167</v>
      </c>
      <c r="V744" s="37" t="n">
        <f aca="false">T744-$B$13</f>
        <v>1874.5470031914</v>
      </c>
      <c r="W744" s="37" t="n">
        <f aca="false">U744-$B$19</f>
        <v>3034.51868703167</v>
      </c>
      <c r="X744" s="38" t="n">
        <f aca="false">V744+W744</f>
        <v>4909.06569022307</v>
      </c>
    </row>
    <row r="745" customFormat="false" ht="13.8" hidden="false" customHeight="false" outlineLevel="0" collapsed="false">
      <c r="I745" s="51" t="n">
        <f aca="false" t="array" ref="I745:K745">TRANSPOSE(MMULT($E$20:$G$22, TRANSPOSE(Random!L744:N744)))</f>
        <v>-0.544170300606131</v>
      </c>
      <c r="J745" s="51" t="n">
        <v>-0.0181514330503846</v>
      </c>
      <c r="K745" s="51" t="n">
        <v>-1.55949577999977</v>
      </c>
      <c r="L745" s="19" t="n">
        <f aca="false">E$8 + E$9 * _xlfn.T.INV(_xlfn.NORM.DIST(I745, 0, 1, 1),  E$10)</f>
        <v>-0.00612866556114779</v>
      </c>
      <c r="M745" s="19" t="n">
        <f aca="false">F$8 + F$9 * _xlfn.T.INV(_xlfn.NORM.DIST(J745, 0, 1, 1),  F$10)</f>
        <v>-0.000175169919216817</v>
      </c>
      <c r="N745" s="19" t="n">
        <f aca="false">G$8 + G$9 * _xlfn.T.INV(_xlfn.NORM.DIST(K745, 0, 1, 1),  G$10)</f>
        <v>-0.000410407577175215</v>
      </c>
      <c r="O745" s="52" t="n">
        <f aca="false">$B$3 * (1 + L745)</f>
        <v>4672.0897560636</v>
      </c>
      <c r="P745" s="53" t="n">
        <f aca="false">$B$6+M745</f>
        <v>0.208824830080783</v>
      </c>
      <c r="Q745" s="53" t="n">
        <f aca="false">$B$5+N745</f>
        <v>0.00118959242282479</v>
      </c>
      <c r="R745" s="10" t="n">
        <f aca="false">(LN(O745/$B$4) + ((Q745 - $B$8) + 0.5*P745^2)*$B$7) / (P745 * SQRT($B$7))</f>
        <v>-0.00765376995700142</v>
      </c>
      <c r="S745" s="10" t="n">
        <f aca="false">R745 - P745*SQRT($B$7)</f>
        <v>-0.112066184997393</v>
      </c>
      <c r="T745" s="36" t="n">
        <f aca="false">($B$3*EXP(-$B$8*$B$7)*_xlfn.NORM.DIST(R745, 0, 1, 1) - $B$4*EXP(-Q745*$B$7)*_xlfn.NORM.DIST(S745, 0, 1, 1)) * $B$2</f>
        <v>19515.5170287971</v>
      </c>
      <c r="U745" s="37" t="n">
        <f aca="false">$B$17*O745+$B$18</f>
        <v>1500.53907029328</v>
      </c>
      <c r="V745" s="37" t="n">
        <f aca="false">T745-$B$13</f>
        <v>-73.371571634787</v>
      </c>
      <c r="W745" s="37" t="n">
        <f aca="false">U745-$B$19</f>
        <v>1500.53907029328</v>
      </c>
      <c r="X745" s="38" t="n">
        <f aca="false">V745+W745</f>
        <v>1427.16749865849</v>
      </c>
    </row>
    <row r="746" customFormat="false" ht="13.8" hidden="false" customHeight="false" outlineLevel="0" collapsed="false">
      <c r="I746" s="51" t="n">
        <f aca="false" t="array" ref="I746:K746">TRANSPOSE(MMULT($E$20:$G$22, TRANSPOSE(Random!L745:N745)))</f>
        <v>-0.1649176559633</v>
      </c>
      <c r="J746" s="51" t="n">
        <v>1.209168530083</v>
      </c>
      <c r="K746" s="51" t="n">
        <v>0.189498541542832</v>
      </c>
      <c r="L746" s="19" t="n">
        <f aca="false">E$8 + E$9 * _xlfn.T.INV(_xlfn.NORM.DIST(I746, 0, 1, 1),  E$10)</f>
        <v>-0.00113826818995042</v>
      </c>
      <c r="M746" s="19" t="n">
        <f aca="false">F$8 + F$9 * _xlfn.T.INV(_xlfn.NORM.DIST(J746, 0, 1, 1),  F$10)</f>
        <v>0.0208915169533579</v>
      </c>
      <c r="N746" s="19" t="n">
        <f aca="false">G$8 + G$9 * _xlfn.T.INV(_xlfn.NORM.DIST(K746, 0, 1, 1),  G$10)</f>
        <v>3.54931091661816E-006</v>
      </c>
      <c r="O746" s="52" t="n">
        <f aca="false">$B$3 * (1 + L746)</f>
        <v>4695.54911506586</v>
      </c>
      <c r="P746" s="53" t="n">
        <f aca="false">$B$6+M746</f>
        <v>0.229891516953358</v>
      </c>
      <c r="Q746" s="53" t="n">
        <f aca="false">$B$5+N746</f>
        <v>0.00160354931091662</v>
      </c>
      <c r="R746" s="10" t="n">
        <f aca="false">(LN(O746/$B$4) + ((Q746 - $B$8) + 0.5*P746^2)*$B$7) / (P746 * SQRT($B$7))</f>
        <v>0.0475723035532518</v>
      </c>
      <c r="S746" s="10" t="n">
        <f aca="false">R746 - P746*SQRT($B$7)</f>
        <v>-0.0673734549234271</v>
      </c>
      <c r="T746" s="36" t="n">
        <f aca="false">($B$3*EXP(-$B$8*$B$7)*_xlfn.NORM.DIST(R746, 0, 1, 1) - $B$4*EXP(-Q746*$B$7)*_xlfn.NORM.DIST(S746, 0, 1, 1)) * $B$2</f>
        <v>21544.0679270455</v>
      </c>
      <c r="U746" s="37" t="n">
        <f aca="false">$B$17*O746+$B$18</f>
        <v>278.69295109206</v>
      </c>
      <c r="V746" s="37" t="n">
        <f aca="false">T746-$B$13</f>
        <v>1955.1793266136</v>
      </c>
      <c r="W746" s="37" t="n">
        <f aca="false">U746-$B$19</f>
        <v>278.69295109206</v>
      </c>
      <c r="X746" s="38" t="n">
        <f aca="false">V746+W746</f>
        <v>2233.87227770566</v>
      </c>
    </row>
    <row r="747" customFormat="false" ht="13.8" hidden="false" customHeight="false" outlineLevel="0" collapsed="false">
      <c r="I747" s="51" t="n">
        <f aca="false" t="array" ref="I747:K747">TRANSPOSE(MMULT($E$20:$G$22, TRANSPOSE(Random!L746:N746)))</f>
        <v>-0.33551960667074</v>
      </c>
      <c r="J747" s="51" t="n">
        <v>0.252312572342814</v>
      </c>
      <c r="K747" s="51" t="n">
        <v>-1.61317607339062</v>
      </c>
      <c r="L747" s="19" t="n">
        <f aca="false">E$8 + E$9 * _xlfn.T.INV(_xlfn.NORM.DIST(I747, 0, 1, 1),  E$10)</f>
        <v>-0.00334941000989087</v>
      </c>
      <c r="M747" s="19" t="n">
        <f aca="false">F$8 + F$9 * _xlfn.T.INV(_xlfn.NORM.DIST(J747, 0, 1, 1),  F$10)</f>
        <v>0.0040315496593915</v>
      </c>
      <c r="N747" s="19" t="n">
        <f aca="false">G$8 + G$9 * _xlfn.T.INV(_xlfn.NORM.DIST(K747, 0, 1, 1),  G$10)</f>
        <v>-0.000428414260095974</v>
      </c>
      <c r="O747" s="52" t="n">
        <f aca="false">$B$3 * (1 + L747)</f>
        <v>4685.1547584845</v>
      </c>
      <c r="P747" s="53" t="n">
        <f aca="false">$B$6+M747</f>
        <v>0.213031549659391</v>
      </c>
      <c r="Q747" s="53" t="n">
        <f aca="false">$B$5+N747</f>
        <v>0.00117158573990403</v>
      </c>
      <c r="R747" s="10" t="n">
        <f aca="false">(LN(O747/$B$4) + ((Q747 - $B$8) + 0.5*P747^2)*$B$7) / (P747 * SQRT($B$7))</f>
        <v>0.0207543881831369</v>
      </c>
      <c r="S747" s="10" t="n">
        <f aca="false">R747 - P747*SQRT($B$7)</f>
        <v>-0.0857613866465589</v>
      </c>
      <c r="T747" s="36" t="n">
        <f aca="false">($B$3*EXP(-$B$8*$B$7)*_xlfn.NORM.DIST(R747, 0, 1, 1) - $B$4*EXP(-Q747*$B$7)*_xlfn.NORM.DIST(S747, 0, 1, 1)) * $B$2</f>
        <v>19932.4096721813</v>
      </c>
      <c r="U747" s="37" t="n">
        <f aca="false">$B$17*O747+$B$18</f>
        <v>820.06768555523</v>
      </c>
      <c r="V747" s="37" t="n">
        <f aca="false">T747-$B$13</f>
        <v>343.521071749365</v>
      </c>
      <c r="W747" s="37" t="n">
        <f aca="false">U747-$B$19</f>
        <v>820.06768555523</v>
      </c>
      <c r="X747" s="38" t="n">
        <f aca="false">V747+W747</f>
        <v>1163.58875730459</v>
      </c>
    </row>
    <row r="748" customFormat="false" ht="13.8" hidden="false" customHeight="false" outlineLevel="0" collapsed="false">
      <c r="I748" s="51" t="n">
        <f aca="false" t="array" ref="I748:K748">TRANSPOSE(MMULT($E$20:$G$22, TRANSPOSE(Random!L747:N747)))</f>
        <v>0.724115891688654</v>
      </c>
      <c r="J748" s="51" t="n">
        <v>-0.449998151952146</v>
      </c>
      <c r="K748" s="51" t="n">
        <v>-0.320173353399689</v>
      </c>
      <c r="L748" s="19" t="n">
        <f aca="false">E$8 + E$9 * _xlfn.T.INV(_xlfn.NORM.DIST(I748, 0, 1, 1),  E$10)</f>
        <v>0.010579502138391</v>
      </c>
      <c r="M748" s="19" t="n">
        <f aca="false">F$8 + F$9 * _xlfn.T.INV(_xlfn.NORM.DIST(J748, 0, 1, 1),  F$10)</f>
        <v>-0.00696308458673726</v>
      </c>
      <c r="N748" s="19" t="n">
        <f aca="false">G$8 + G$9 * _xlfn.T.INV(_xlfn.NORM.DIST(K748, 0, 1, 1),  G$10)</f>
        <v>-9.98941430602359E-005</v>
      </c>
      <c r="O748" s="52" t="n">
        <f aca="false">$B$3 * (1 + L748)</f>
        <v>4750.63318160236</v>
      </c>
      <c r="P748" s="53" t="n">
        <f aca="false">$B$6+M748</f>
        <v>0.202036915413263</v>
      </c>
      <c r="Q748" s="53" t="n">
        <f aca="false">$B$5+N748</f>
        <v>0.00150010585693976</v>
      </c>
      <c r="R748" s="10" t="n">
        <f aca="false">(LN(O748/$B$4) + ((Q748 - $B$8) + 0.5*P748^2)*$B$7) / (P748 * SQRT($B$7))</f>
        <v>0.154440307482905</v>
      </c>
      <c r="S748" s="10" t="n">
        <f aca="false">R748 - P748*SQRT($B$7)</f>
        <v>0.0534218497762734</v>
      </c>
      <c r="T748" s="36" t="n">
        <f aca="false">($B$3*EXP(-$B$8*$B$7)*_xlfn.NORM.DIST(R748, 0, 1, 1) - $B$4*EXP(-Q748*$B$7)*_xlfn.NORM.DIST(S748, 0, 1, 1)) * $B$2</f>
        <v>18828.7931846101</v>
      </c>
      <c r="U748" s="37" t="n">
        <f aca="false">$B$17*O748+$B$18</f>
        <v>-2590.27942453662</v>
      </c>
      <c r="V748" s="37" t="n">
        <f aca="false">T748-$B$13</f>
        <v>-760.09541582175</v>
      </c>
      <c r="W748" s="37" t="n">
        <f aca="false">U748-$B$19</f>
        <v>-2590.27942453662</v>
      </c>
      <c r="X748" s="38" t="n">
        <f aca="false">V748+W748</f>
        <v>-3350.37484035837</v>
      </c>
    </row>
    <row r="749" customFormat="false" ht="13.8" hidden="false" customHeight="false" outlineLevel="0" collapsed="false">
      <c r="I749" s="51" t="n">
        <f aca="false" t="array" ref="I749:K749">TRANSPOSE(MMULT($E$20:$G$22, TRANSPOSE(Random!L748:N748)))</f>
        <v>-0.755960311278626</v>
      </c>
      <c r="J749" s="51" t="n">
        <v>-0.245082706357599</v>
      </c>
      <c r="K749" s="51" t="n">
        <v>1.38408143243309</v>
      </c>
      <c r="L749" s="19" t="n">
        <f aca="false">E$8 + E$9 * _xlfn.T.INV(_xlfn.NORM.DIST(I749, 0, 1, 1),  E$10)</f>
        <v>-0.00908629945005248</v>
      </c>
      <c r="M749" s="19" t="n">
        <f aca="false">F$8 + F$9 * _xlfn.T.INV(_xlfn.NORM.DIST(J749, 0, 1, 1),  F$10)</f>
        <v>-0.00370611526985655</v>
      </c>
      <c r="N749" s="19" t="n">
        <f aca="false">G$8 + G$9 * _xlfn.T.INV(_xlfn.NORM.DIST(K749, 0, 1, 1),  G$10)</f>
        <v>0.000285847104587591</v>
      </c>
      <c r="O749" s="52" t="n">
        <f aca="false">$B$3 * (1 + L749)</f>
        <v>4658.18621491525</v>
      </c>
      <c r="P749" s="53" t="n">
        <f aca="false">$B$6+M749</f>
        <v>0.205293884730143</v>
      </c>
      <c r="Q749" s="53" t="n">
        <f aca="false">$B$5+N749</f>
        <v>0.00188584710458759</v>
      </c>
      <c r="R749" s="10" t="n">
        <f aca="false">(LN(O749/$B$4) + ((Q749 - $B$8) + 0.5*P749^2)*$B$7) / (P749 * SQRT($B$7))</f>
        <v>-0.036904874037883</v>
      </c>
      <c r="S749" s="10" t="n">
        <f aca="false">R749 - P749*SQRT($B$7)</f>
        <v>-0.139551816402955</v>
      </c>
      <c r="T749" s="36" t="n">
        <f aca="false">($B$3*EXP(-$B$8*$B$7)*_xlfn.NORM.DIST(R749, 0, 1, 1) - $B$4*EXP(-Q749*$B$7)*_xlfn.NORM.DIST(S749, 0, 1, 1)) * $B$2</f>
        <v>19182.0856364992</v>
      </c>
      <c r="U749" s="37" t="n">
        <f aca="false">$B$17*O749+$B$18</f>
        <v>2224.68450809616</v>
      </c>
      <c r="V749" s="37" t="n">
        <f aca="false">T749-$B$13</f>
        <v>-406.802963932707</v>
      </c>
      <c r="W749" s="37" t="n">
        <f aca="false">U749-$B$19</f>
        <v>2224.68450809616</v>
      </c>
      <c r="X749" s="38" t="n">
        <f aca="false">V749+W749</f>
        <v>1817.88154416346</v>
      </c>
    </row>
    <row r="750" customFormat="false" ht="13.8" hidden="false" customHeight="false" outlineLevel="0" collapsed="false">
      <c r="I750" s="51" t="n">
        <f aca="false" t="array" ref="I750:K750">TRANSPOSE(MMULT($E$20:$G$22, TRANSPOSE(Random!L749:N749)))</f>
        <v>-0.0599679144064746</v>
      </c>
      <c r="J750" s="51" t="n">
        <v>-0.155816584184102</v>
      </c>
      <c r="K750" s="51" t="n">
        <v>-1.31818168724717</v>
      </c>
      <c r="L750" s="19" t="n">
        <f aca="false">E$8 + E$9 * _xlfn.T.INV(_xlfn.NORM.DIST(I750, 0, 1, 1),  E$10)</f>
        <v>0.000207523789915621</v>
      </c>
      <c r="M750" s="19" t="n">
        <f aca="false">F$8 + F$9 * _xlfn.T.INV(_xlfn.NORM.DIST(J750, 0, 1, 1),  F$10)</f>
        <v>-0.0023116358925262</v>
      </c>
      <c r="N750" s="19" t="n">
        <f aca="false">G$8 + G$9 * _xlfn.T.INV(_xlfn.NORM.DIST(K750, 0, 1, 1),  G$10)</f>
        <v>-0.000336164626149607</v>
      </c>
      <c r="O750" s="52" t="n">
        <f aca="false">$B$3 * (1 + L750)</f>
        <v>4701.87554858402</v>
      </c>
      <c r="P750" s="53" t="n">
        <f aca="false">$B$6+M750</f>
        <v>0.206688364107474</v>
      </c>
      <c r="Q750" s="53" t="n">
        <f aca="false">$B$5+N750</f>
        <v>0.00126383537385039</v>
      </c>
      <c r="R750" s="10" t="n">
        <f aca="false">(LN(O750/$B$4) + ((Q750 - $B$8) + 0.5*P750^2)*$B$7) / (P750 * SQRT($B$7))</f>
        <v>0.0528667504730205</v>
      </c>
      <c r="S750" s="10" t="n">
        <f aca="false">R750 - P750*SQRT($B$7)</f>
        <v>-0.0504774315807164</v>
      </c>
      <c r="T750" s="36" t="n">
        <f aca="false">($B$3*EXP(-$B$8*$B$7)*_xlfn.NORM.DIST(R750, 0, 1, 1) - $B$4*EXP(-Q750*$B$7)*_xlfn.NORM.DIST(S750, 0, 1, 1)) * $B$2</f>
        <v>19353.4475175241</v>
      </c>
      <c r="U750" s="37" t="n">
        <f aca="false">$B$17*O750+$B$18</f>
        <v>-50.8100094020774</v>
      </c>
      <c r="V750" s="37" t="n">
        <f aca="false">T750-$B$13</f>
        <v>-235.441082907801</v>
      </c>
      <c r="W750" s="37" t="n">
        <f aca="false">U750-$B$19</f>
        <v>-50.8100094020774</v>
      </c>
      <c r="X750" s="38" t="n">
        <f aca="false">V750+W750</f>
        <v>-286.251092309878</v>
      </c>
    </row>
    <row r="751" customFormat="false" ht="13.8" hidden="false" customHeight="false" outlineLevel="0" collapsed="false">
      <c r="I751" s="51" t="n">
        <f aca="false" t="array" ref="I751:K751">TRANSPOSE(MMULT($E$20:$G$22, TRANSPOSE(Random!L750:N750)))</f>
        <v>0.00891113550697316</v>
      </c>
      <c r="J751" s="51" t="n">
        <v>-0.778296272733084</v>
      </c>
      <c r="K751" s="51" t="n">
        <v>-0.554876967375819</v>
      </c>
      <c r="L751" s="19" t="n">
        <f aca="false">E$8 + E$9 * _xlfn.T.INV(_xlfn.NORM.DIST(I751, 0, 1, 1),  E$10)</f>
        <v>0.00108848455147358</v>
      </c>
      <c r="M751" s="19" t="n">
        <f aca="false">F$8 + F$9 * _xlfn.T.INV(_xlfn.NORM.DIST(J751, 0, 1, 1),  F$10)</f>
        <v>-0.0124718650205425</v>
      </c>
      <c r="N751" s="19" t="n">
        <f aca="false">G$8 + G$9 * _xlfn.T.INV(_xlfn.NORM.DIST(K751, 0, 1, 1),  G$10)</f>
        <v>-0.000149238328063065</v>
      </c>
      <c r="O751" s="52" t="n">
        <f aca="false">$B$3 * (1 + L751)</f>
        <v>4706.01685702802</v>
      </c>
      <c r="P751" s="53" t="n">
        <f aca="false">$B$6+M751</f>
        <v>0.196528134979458</v>
      </c>
      <c r="Q751" s="53" t="n">
        <f aca="false">$B$5+N751</f>
        <v>0.00145076167193694</v>
      </c>
      <c r="R751" s="10" t="n">
        <f aca="false">(LN(O751/$B$4) + ((Q751 - $B$8) + 0.5*P751^2)*$B$7) / (P751 * SQRT($B$7))</f>
        <v>0.0598234596802499</v>
      </c>
      <c r="S751" s="10" t="n">
        <f aca="false">R751 - P751*SQRT($B$7)</f>
        <v>-0.0384406078094788</v>
      </c>
      <c r="T751" s="36" t="n">
        <f aca="false">($B$3*EXP(-$B$8*$B$7)*_xlfn.NORM.DIST(R751, 0, 1, 1) - $B$4*EXP(-Q751*$B$7)*_xlfn.NORM.DIST(S751, 0, 1, 1)) * $B$2</f>
        <v>18411.3588625824</v>
      </c>
      <c r="U751" s="37" t="n">
        <f aca="false">$B$17*O751+$B$18</f>
        <v>-266.503952712199</v>
      </c>
      <c r="V751" s="37" t="n">
        <f aca="false">T751-$B$13</f>
        <v>-1177.52973784945</v>
      </c>
      <c r="W751" s="37" t="n">
        <f aca="false">U751-$B$19</f>
        <v>-266.503952712199</v>
      </c>
      <c r="X751" s="38" t="n">
        <f aca="false">V751+W751</f>
        <v>-1444.03369056165</v>
      </c>
    </row>
    <row r="752" customFormat="false" ht="13.8" hidden="false" customHeight="false" outlineLevel="0" collapsed="false">
      <c r="I752" s="51" t="n">
        <f aca="false" t="array" ref="I752:K752">TRANSPOSE(MMULT($E$20:$G$22, TRANSPOSE(Random!L751:N751)))</f>
        <v>-0.130438183938763</v>
      </c>
      <c r="J752" s="51" t="n">
        <v>0.443817765669885</v>
      </c>
      <c r="K752" s="51" t="n">
        <v>-0.464223278403568</v>
      </c>
      <c r="L752" s="19" t="n">
        <f aca="false">E$8 + E$9 * _xlfn.T.INV(_xlfn.NORM.DIST(I752, 0, 1, 1),  E$10)</f>
        <v>-0.000695365628381361</v>
      </c>
      <c r="M752" s="19" t="n">
        <f aca="false">F$8 + F$9 * _xlfn.T.INV(_xlfn.NORM.DIST(J752, 0, 1, 1),  F$10)</f>
        <v>0.00707531217554904</v>
      </c>
      <c r="N752" s="19" t="n">
        <f aca="false">G$8 + G$9 * _xlfn.T.INV(_xlfn.NORM.DIST(K752, 0, 1, 1),  G$10)</f>
        <v>-0.000129925744559167</v>
      </c>
      <c r="O752" s="52" t="n">
        <f aca="false">$B$3 * (1 + L752)</f>
        <v>4697.63115571754</v>
      </c>
      <c r="P752" s="53" t="n">
        <f aca="false">$B$6+M752</f>
        <v>0.216075312175549</v>
      </c>
      <c r="Q752" s="53" t="n">
        <f aca="false">$B$5+N752</f>
        <v>0.00147007425544083</v>
      </c>
      <c r="R752" s="10" t="n">
        <f aca="false">(LN(O752/$B$4) + ((Q752 - $B$8) + 0.5*P752^2)*$B$7) / (P752 * SQRT($B$7))</f>
        <v>0.0472796134986898</v>
      </c>
      <c r="S752" s="10" t="n">
        <f aca="false">R752 - P752*SQRT($B$7)</f>
        <v>-0.0607580425890847</v>
      </c>
      <c r="T752" s="36" t="n">
        <f aca="false">($B$3*EXP(-$B$8*$B$7)*_xlfn.NORM.DIST(R752, 0, 1, 1) - $B$4*EXP(-Q752*$B$7)*_xlfn.NORM.DIST(S752, 0, 1, 1)) * $B$2</f>
        <v>20243.6760630279</v>
      </c>
      <c r="U752" s="37" t="n">
        <f aca="false">$B$17*O752+$B$18</f>
        <v>170.252934038377</v>
      </c>
      <c r="V752" s="37" t="n">
        <f aca="false">T752-$B$13</f>
        <v>654.78746259605</v>
      </c>
      <c r="W752" s="37" t="n">
        <f aca="false">U752-$B$19</f>
        <v>170.252934038377</v>
      </c>
      <c r="X752" s="38" t="n">
        <f aca="false">V752+W752</f>
        <v>825.040396634427</v>
      </c>
    </row>
    <row r="753" customFormat="false" ht="13.8" hidden="false" customHeight="false" outlineLevel="0" collapsed="false">
      <c r="I753" s="51" t="n">
        <f aca="false" t="array" ref="I753:K753">TRANSPOSE(MMULT($E$20:$G$22, TRANSPOSE(Random!L752:N752)))</f>
        <v>0.203827615604703</v>
      </c>
      <c r="J753" s="51" t="n">
        <v>0.102252622531507</v>
      </c>
      <c r="K753" s="51" t="n">
        <v>-0.807050090776006</v>
      </c>
      <c r="L753" s="19" t="n">
        <f aca="false">E$8 + E$9 * _xlfn.T.INV(_xlfn.NORM.DIST(I753, 0, 1, 1),  E$10)</f>
        <v>0.00358841971785046</v>
      </c>
      <c r="M753" s="19" t="n">
        <f aca="false">F$8 + F$9 * _xlfn.T.INV(_xlfn.NORM.DIST(J753, 0, 1, 1),  F$10)</f>
        <v>0.0016910261287021</v>
      </c>
      <c r="N753" s="19" t="n">
        <f aca="false">G$8 + G$9 * _xlfn.T.INV(_xlfn.NORM.DIST(K753, 0, 1, 1),  G$10)</f>
        <v>-0.000205326429991615</v>
      </c>
      <c r="O753" s="52" t="n">
        <f aca="false">$B$3 * (1 + L753)</f>
        <v>4717.76880225164</v>
      </c>
      <c r="P753" s="53" t="n">
        <f aca="false">$B$6+M753</f>
        <v>0.210691026128702</v>
      </c>
      <c r="Q753" s="53" t="n">
        <f aca="false">$B$5+N753</f>
        <v>0.00139467357000838</v>
      </c>
      <c r="R753" s="10" t="n">
        <f aca="false">(LN(O753/$B$4) + ((Q753 - $B$8) + 0.5*P753^2)*$B$7) / (P753 * SQRT($B$7))</f>
        <v>0.0861878535750634</v>
      </c>
      <c r="S753" s="10" t="n">
        <f aca="false">R753 - P753*SQRT($B$7)</f>
        <v>-0.0191576594892877</v>
      </c>
      <c r="T753" s="36" t="n">
        <f aca="false">($B$3*EXP(-$B$8*$B$7)*_xlfn.NORM.DIST(R753, 0, 1, 1) - $B$4*EXP(-Q753*$B$7)*_xlfn.NORM.DIST(S753, 0, 1, 1)) * $B$2</f>
        <v>19724.2786056627</v>
      </c>
      <c r="U753" s="37" t="n">
        <f aca="false">$B$17*O753+$B$18</f>
        <v>-878.586689634423</v>
      </c>
      <c r="V753" s="37" t="n">
        <f aca="false">T753-$B$13</f>
        <v>135.390005230784</v>
      </c>
      <c r="W753" s="37" t="n">
        <f aca="false">U753-$B$19</f>
        <v>-878.586689634423</v>
      </c>
      <c r="X753" s="38" t="n">
        <f aca="false">V753+W753</f>
        <v>-743.19668440364</v>
      </c>
    </row>
    <row r="754" customFormat="false" ht="13.8" hidden="false" customHeight="false" outlineLevel="0" collapsed="false">
      <c r="I754" s="51" t="n">
        <f aca="false" t="array" ref="I754:K754">TRANSPOSE(MMULT($E$20:$G$22, TRANSPOSE(Random!L753:N753)))</f>
        <v>1.86109377939171</v>
      </c>
      <c r="J754" s="51" t="n">
        <v>-0.428358776313896</v>
      </c>
      <c r="K754" s="51" t="n">
        <v>1.70850135340326</v>
      </c>
      <c r="L754" s="19" t="n">
        <f aca="false">E$8 + E$9 * _xlfn.T.INV(_xlfn.NORM.DIST(I754, 0, 1, 1),  E$10)</f>
        <v>0.0317283458156458</v>
      </c>
      <c r="M754" s="19" t="n">
        <f aca="false">F$8 + F$9 * _xlfn.T.INV(_xlfn.NORM.DIST(J754, 0, 1, 1),  F$10)</f>
        <v>-0.00661424247728888</v>
      </c>
      <c r="N754" s="19" t="n">
        <f aca="false">G$8 + G$9 * _xlfn.T.INV(_xlfn.NORM.DIST(K754, 0, 1, 1),  G$10)</f>
        <v>0.000392348828346572</v>
      </c>
      <c r="O754" s="52" t="n">
        <f aca="false">$B$3 * (1 + L754)</f>
        <v>4850.05178084477</v>
      </c>
      <c r="P754" s="53" t="n">
        <f aca="false">$B$6+M754</f>
        <v>0.202385757522711</v>
      </c>
      <c r="Q754" s="53" t="n">
        <f aca="false">$B$5+N754</f>
        <v>0.00199234882834657</v>
      </c>
      <c r="R754" s="10" t="n">
        <f aca="false">(LN(O754/$B$4) + ((Q754 - $B$8) + 0.5*P754^2)*$B$7) / (P754 * SQRT($B$7))</f>
        <v>0.360237682913747</v>
      </c>
      <c r="S754" s="10" t="n">
        <f aca="false">R754 - P754*SQRT($B$7)</f>
        <v>0.259044804152391</v>
      </c>
      <c r="T754" s="36" t="n">
        <f aca="false">($B$3*EXP(-$B$8*$B$7)*_xlfn.NORM.DIST(R754, 0, 1, 1) - $B$4*EXP(-Q754*$B$7)*_xlfn.NORM.DIST(S754, 0, 1, 1)) * $B$2</f>
        <v>18110.0773554258</v>
      </c>
      <c r="U754" s="37" t="n">
        <f aca="false">$B$17*O754+$B$18</f>
        <v>-7768.35055806782</v>
      </c>
      <c r="V754" s="37" t="n">
        <f aca="false">T754-$B$13</f>
        <v>-1478.81124500609</v>
      </c>
      <c r="W754" s="37" t="n">
        <f aca="false">U754-$B$19</f>
        <v>-7768.35055806782</v>
      </c>
      <c r="X754" s="38" t="n">
        <f aca="false">V754+W754</f>
        <v>-9247.16180307391</v>
      </c>
    </row>
    <row r="755" customFormat="false" ht="13.8" hidden="false" customHeight="false" outlineLevel="0" collapsed="false">
      <c r="I755" s="51" t="n">
        <f aca="false" t="array" ref="I755:K755">TRANSPOSE(MMULT($E$20:$G$22, TRANSPOSE(Random!L754:N754)))</f>
        <v>2.67673260054065</v>
      </c>
      <c r="J755" s="51" t="n">
        <v>-2.02100373644533</v>
      </c>
      <c r="K755" s="51" t="n">
        <v>-0.517140053253043</v>
      </c>
      <c r="L755" s="19" t="n">
        <f aca="false">E$8 + E$9 * _xlfn.T.INV(_xlfn.NORM.DIST(I755, 0, 1, 1),  E$10)</f>
        <v>0.0612010993750329</v>
      </c>
      <c r="M755" s="19" t="n">
        <f aca="false">F$8 + F$9 * _xlfn.T.INV(_xlfn.NORM.DIST(J755, 0, 1, 1),  F$10)</f>
        <v>-0.0423978774369226</v>
      </c>
      <c r="N755" s="19" t="n">
        <f aca="false">G$8 + G$9 * _xlfn.T.INV(_xlfn.NORM.DIST(K755, 0, 1, 1),  G$10)</f>
        <v>-0.000141154034426943</v>
      </c>
      <c r="O755" s="52" t="n">
        <f aca="false">$B$3 * (1 + L755)</f>
        <v>4988.60024805209</v>
      </c>
      <c r="P755" s="53" t="n">
        <f aca="false">$B$6+M755</f>
        <v>0.166602122563077</v>
      </c>
      <c r="Q755" s="53" t="n">
        <f aca="false">$B$5+N755</f>
        <v>0.00145884596557306</v>
      </c>
      <c r="R755" s="10" t="n">
        <f aca="false">(LN(O755/$B$4) + ((Q755 - $B$8) + 0.5*P755^2)*$B$7) / (P755 * SQRT($B$7))</f>
        <v>0.754319611111637</v>
      </c>
      <c r="S755" s="10" t="n">
        <f aca="false">R755 - P755*SQRT($B$7)</f>
        <v>0.671018549830099</v>
      </c>
      <c r="T755" s="36" t="n">
        <f aca="false">($B$3*EXP(-$B$8*$B$7)*_xlfn.NORM.DIST(R755, 0, 1, 1) - $B$4*EXP(-Q755*$B$7)*_xlfn.NORM.DIST(S755, 0, 1, 1)) * $B$2</f>
        <v>12104.4713844727</v>
      </c>
      <c r="U755" s="37" t="n">
        <f aca="false">$B$17*O755+$B$18</f>
        <v>-14984.4431615454</v>
      </c>
      <c r="V755" s="37" t="n">
        <f aca="false">T755-$B$13</f>
        <v>-7484.41721595923</v>
      </c>
      <c r="W755" s="37" t="n">
        <f aca="false">U755-$B$19</f>
        <v>-14984.4431615454</v>
      </c>
      <c r="X755" s="38" t="n">
        <f aca="false">V755+W755</f>
        <v>-22468.8603775046</v>
      </c>
    </row>
    <row r="756" customFormat="false" ht="13.8" hidden="false" customHeight="false" outlineLevel="0" collapsed="false">
      <c r="I756" s="51" t="n">
        <f aca="false" t="array" ref="I756:K756">TRANSPOSE(MMULT($E$20:$G$22, TRANSPOSE(Random!L755:N755)))</f>
        <v>0.42818305531717</v>
      </c>
      <c r="J756" s="51" t="n">
        <v>1.02230442210673</v>
      </c>
      <c r="K756" s="51" t="n">
        <v>-0.0814238702283041</v>
      </c>
      <c r="L756" s="19" t="n">
        <f aca="false">E$8 + E$9 * _xlfn.T.INV(_xlfn.NORM.DIST(I756, 0, 1, 1),  E$10)</f>
        <v>0.0065198894439466</v>
      </c>
      <c r="M756" s="19" t="n">
        <f aca="false">F$8 + F$9 * _xlfn.T.INV(_xlfn.NORM.DIST(J756, 0, 1, 1),  F$10)</f>
        <v>0.0171544640858355</v>
      </c>
      <c r="N756" s="19" t="n">
        <f aca="false">G$8 + G$9 * _xlfn.T.INV(_xlfn.NORM.DIST(K756, 0, 1, 1),  G$10)</f>
        <v>-5.12446158541058E-005</v>
      </c>
      <c r="O756" s="52" t="n">
        <f aca="false">$B$3 * (1 + L756)</f>
        <v>4731.54934828705</v>
      </c>
      <c r="P756" s="53" t="n">
        <f aca="false">$B$6+M756</f>
        <v>0.226154464085835</v>
      </c>
      <c r="Q756" s="53" t="n">
        <f aca="false">$B$5+N756</f>
        <v>0.00154875538414589</v>
      </c>
      <c r="R756" s="10" t="n">
        <f aca="false">(LN(O756/$B$4) + ((Q756 - $B$8) + 0.5*P756^2)*$B$7) / (P756 * SQRT($B$7))</f>
        <v>0.113896897868163</v>
      </c>
      <c r="S756" s="10" t="n">
        <f aca="false">R756 - P756*SQRT($B$7)</f>
        <v>0.00081966582524523</v>
      </c>
      <c r="T756" s="36" t="n">
        <f aca="false">($B$3*EXP(-$B$8*$B$7)*_xlfn.NORM.DIST(R756, 0, 1, 1) - $B$4*EXP(-Q756*$B$7)*_xlfn.NORM.DIST(S756, 0, 1, 1)) * $B$2</f>
        <v>21157.260019822</v>
      </c>
      <c r="U756" s="37" t="n">
        <f aca="false">$B$17*O756+$B$18</f>
        <v>-1596.32610835478</v>
      </c>
      <c r="V756" s="37" t="n">
        <f aca="false">T756-$B$13</f>
        <v>1568.37141939009</v>
      </c>
      <c r="W756" s="37" t="n">
        <f aca="false">U756-$B$19</f>
        <v>-1596.32610835478</v>
      </c>
      <c r="X756" s="38" t="n">
        <f aca="false">V756+W756</f>
        <v>-27.9546889646954</v>
      </c>
    </row>
    <row r="757" customFormat="false" ht="13.8" hidden="false" customHeight="false" outlineLevel="0" collapsed="false">
      <c r="I757" s="51" t="n">
        <f aca="false" t="array" ref="I757:K757">TRANSPOSE(MMULT($E$20:$G$22, TRANSPOSE(Random!L756:N756)))</f>
        <v>0.341468289620698</v>
      </c>
      <c r="J757" s="51" t="n">
        <v>0.0247603259379873</v>
      </c>
      <c r="K757" s="51" t="n">
        <v>-0.565919022373263</v>
      </c>
      <c r="L757" s="19" t="n">
        <f aca="false">E$8 + E$9 * _xlfn.T.INV(_xlfn.NORM.DIST(I757, 0, 1, 1),  E$10)</f>
        <v>0.00537637461586051</v>
      </c>
      <c r="M757" s="19" t="n">
        <f aca="false">F$8 + F$9 * _xlfn.T.INV(_xlfn.NORM.DIST(J757, 0, 1, 1),  F$10)</f>
        <v>0.000489550725409962</v>
      </c>
      <c r="N757" s="19" t="n">
        <f aca="false">G$8 + G$9 * _xlfn.T.INV(_xlfn.NORM.DIST(K757, 0, 1, 1),  G$10)</f>
        <v>-0.000151616849491837</v>
      </c>
      <c r="O757" s="52" t="n">
        <f aca="false">$B$3 * (1 + L757)</f>
        <v>4726.1737994317</v>
      </c>
      <c r="P757" s="53" t="n">
        <f aca="false">$B$6+M757</f>
        <v>0.20948955072541</v>
      </c>
      <c r="Q757" s="53" t="n">
        <f aca="false">$B$5+N757</f>
        <v>0.00144838315050816</v>
      </c>
      <c r="R757" s="10" t="n">
        <f aca="false">(LN(O757/$B$4) + ((Q757 - $B$8) + 0.5*P757^2)*$B$7) / (P757 * SQRT($B$7))</f>
        <v>0.103201360077866</v>
      </c>
      <c r="S757" s="10" t="n">
        <f aca="false">R757 - P757*SQRT($B$7)</f>
        <v>-0.00154341528483871</v>
      </c>
      <c r="T757" s="36" t="n">
        <f aca="false">($B$3*EXP(-$B$8*$B$7)*_xlfn.NORM.DIST(R757, 0, 1, 1) - $B$4*EXP(-Q757*$B$7)*_xlfn.NORM.DIST(S757, 0, 1, 1)) * $B$2</f>
        <v>19600.5078488607</v>
      </c>
      <c r="U757" s="37" t="n">
        <f aca="false">$B$17*O757+$B$18</f>
        <v>-1316.34857329712</v>
      </c>
      <c r="V757" s="37" t="n">
        <f aca="false">T757-$B$13</f>
        <v>11.6192484288149</v>
      </c>
      <c r="W757" s="37" t="n">
        <f aca="false">U757-$B$19</f>
        <v>-1316.34857329712</v>
      </c>
      <c r="X757" s="38" t="n">
        <f aca="false">V757+W757</f>
        <v>-1304.7293248683</v>
      </c>
    </row>
    <row r="758" customFormat="false" ht="13.8" hidden="false" customHeight="false" outlineLevel="0" collapsed="false">
      <c r="I758" s="51" t="n">
        <f aca="false" t="array" ref="I758:K758">TRANSPOSE(MMULT($E$20:$G$22, TRANSPOSE(Random!L757:N757)))</f>
        <v>2.18493272029401</v>
      </c>
      <c r="J758" s="51" t="n">
        <v>-1.52503392934349</v>
      </c>
      <c r="K758" s="51" t="n">
        <v>-0.826545621594949</v>
      </c>
      <c r="L758" s="19" t="n">
        <f aca="false">E$8 + E$9 * _xlfn.T.INV(_xlfn.NORM.DIST(I758, 0, 1, 1),  E$10)</f>
        <v>0.0410946355800207</v>
      </c>
      <c r="M758" s="19" t="n">
        <f aca="false">F$8 + F$9 * _xlfn.T.INV(_xlfn.NORM.DIST(J758, 0, 1, 1),  F$10)</f>
        <v>-0.0278517810137722</v>
      </c>
      <c r="N758" s="19" t="n">
        <f aca="false">G$8 + G$9 * _xlfn.T.INV(_xlfn.NORM.DIST(K758, 0, 1, 1),  G$10)</f>
        <v>-0.000209841373170747</v>
      </c>
      <c r="O758" s="52" t="n">
        <f aca="false">$B$3 * (1 + L758)</f>
        <v>4894.08177239812</v>
      </c>
      <c r="P758" s="53" t="n">
        <f aca="false">$B$6+M758</f>
        <v>0.181148218986228</v>
      </c>
      <c r="Q758" s="53" t="n">
        <f aca="false">$B$5+N758</f>
        <v>0.00139015862682925</v>
      </c>
      <c r="R758" s="10" t="n">
        <f aca="false">(LN(O758/$B$4) + ((Q758 - $B$8) + 0.5*P758^2)*$B$7) / (P758 * SQRT($B$7))</f>
        <v>0.489345889228838</v>
      </c>
      <c r="S758" s="10" t="n">
        <f aca="false">R758 - P758*SQRT($B$7)</f>
        <v>0.398771779735725</v>
      </c>
      <c r="T758" s="36" t="n">
        <f aca="false">($B$3*EXP(-$B$8*$B$7)*_xlfn.NORM.DIST(R758, 0, 1, 1) - $B$4*EXP(-Q758*$B$7)*_xlfn.NORM.DIST(S758, 0, 1, 1)) * $B$2</f>
        <v>15370.9588476442</v>
      </c>
      <c r="U758" s="37" t="n">
        <f aca="false">$B$17*O758+$B$18</f>
        <v>-10061.5877391321</v>
      </c>
      <c r="V758" s="37" t="n">
        <f aca="false">T758-$B$13</f>
        <v>-4217.92975278772</v>
      </c>
      <c r="W758" s="37" t="n">
        <f aca="false">U758-$B$19</f>
        <v>-10061.5877391321</v>
      </c>
      <c r="X758" s="38" t="n">
        <f aca="false">V758+W758</f>
        <v>-14279.5174919198</v>
      </c>
    </row>
    <row r="759" customFormat="false" ht="13.8" hidden="false" customHeight="false" outlineLevel="0" collapsed="false">
      <c r="I759" s="51" t="n">
        <f aca="false" t="array" ref="I759:K759">TRANSPOSE(MMULT($E$20:$G$22, TRANSPOSE(Random!L758:N758)))</f>
        <v>-1.0345738604719</v>
      </c>
      <c r="J759" s="51" t="n">
        <v>0.973264940859322</v>
      </c>
      <c r="K759" s="51" t="n">
        <v>-1.75486352301978</v>
      </c>
      <c r="L759" s="19" t="n">
        <f aca="false">E$8 + E$9 * _xlfn.T.INV(_xlfn.NORM.DIST(I759, 0, 1, 1),  E$10)</f>
        <v>-0.0132941680229196</v>
      </c>
      <c r="M759" s="19" t="n">
        <f aca="false">F$8 + F$9 * _xlfn.T.INV(_xlfn.NORM.DIST(J759, 0, 1, 1),  F$10)</f>
        <v>0.016222715779495</v>
      </c>
      <c r="N759" s="19" t="n">
        <f aca="false">G$8 + G$9 * _xlfn.T.INV(_xlfn.NORM.DIST(K759, 0, 1, 1),  G$10)</f>
        <v>-0.000479036920884175</v>
      </c>
      <c r="O759" s="52" t="n">
        <f aca="false">$B$3 * (1 + L759)</f>
        <v>4638.40544554106</v>
      </c>
      <c r="P759" s="53" t="n">
        <f aca="false">$B$6+M759</f>
        <v>0.225222715779495</v>
      </c>
      <c r="Q759" s="53" t="n">
        <f aca="false">$B$5+N759</f>
        <v>0.00112096307911583</v>
      </c>
      <c r="R759" s="10" t="n">
        <f aca="false">(LN(O759/$B$4) + ((Q759 - $B$8) + 0.5*P759^2)*$B$7) / (P759 * SQRT($B$7))</f>
        <v>-0.0636030587867618</v>
      </c>
      <c r="S759" s="10" t="n">
        <f aca="false">R759 - P759*SQRT($B$7)</f>
        <v>-0.176214416676509</v>
      </c>
      <c r="T759" s="36" t="n">
        <f aca="false">($B$3*EXP(-$B$8*$B$7)*_xlfn.NORM.DIST(R759, 0, 1, 1) - $B$4*EXP(-Q759*$B$7)*_xlfn.NORM.DIST(S759, 0, 1, 1)) * $B$2</f>
        <v>20932.5875079543</v>
      </c>
      <c r="U759" s="37" t="n">
        <f aca="false">$B$17*O759+$B$18</f>
        <v>3254.93671116533</v>
      </c>
      <c r="V759" s="37" t="n">
        <f aca="false">T759-$B$13</f>
        <v>1343.69890752246</v>
      </c>
      <c r="W759" s="37" t="n">
        <f aca="false">U759-$B$19</f>
        <v>3254.93671116533</v>
      </c>
      <c r="X759" s="38" t="n">
        <f aca="false">V759+W759</f>
        <v>4598.63561868778</v>
      </c>
    </row>
    <row r="760" customFormat="false" ht="13.8" hidden="false" customHeight="false" outlineLevel="0" collapsed="false">
      <c r="I760" s="51" t="n">
        <f aca="false" t="array" ref="I760:K760">TRANSPOSE(MMULT($E$20:$G$22, TRANSPOSE(Random!L759:N759)))</f>
        <v>-0.638519263492209</v>
      </c>
      <c r="J760" s="51" t="n">
        <v>-0.144950870751085</v>
      </c>
      <c r="K760" s="51" t="n">
        <v>0.43960716925215</v>
      </c>
      <c r="L760" s="19" t="n">
        <f aca="false">E$8 + E$9 * _xlfn.T.INV(_xlfn.NORM.DIST(I760, 0, 1, 1),  E$10)</f>
        <v>-0.00742571528544666</v>
      </c>
      <c r="M760" s="19" t="n">
        <f aca="false">F$8 + F$9 * _xlfn.T.INV(_xlfn.NORM.DIST(J760, 0, 1, 1),  F$10)</f>
        <v>-0.00214253602856619</v>
      </c>
      <c r="N760" s="19" t="n">
        <f aca="false">G$8 + G$9 * _xlfn.T.INV(_xlfn.NORM.DIST(K760, 0, 1, 1),  G$10)</f>
        <v>5.51419567195339E-005</v>
      </c>
      <c r="O760" s="52" t="n">
        <f aca="false">$B$3 * (1 + L760)</f>
        <v>4665.99245501464</v>
      </c>
      <c r="P760" s="53" t="n">
        <f aca="false">$B$6+M760</f>
        <v>0.206857463971434</v>
      </c>
      <c r="Q760" s="53" t="n">
        <f aca="false">$B$5+N760</f>
        <v>0.00165514195671953</v>
      </c>
      <c r="R760" s="10" t="n">
        <f aca="false">(LN(O760/$B$4) + ((Q760 - $B$8) + 0.5*P760^2)*$B$7) / (P760 * SQRT($B$7))</f>
        <v>-0.0202157208370019</v>
      </c>
      <c r="S760" s="10" t="n">
        <f aca="false">R760 - P760*SQRT($B$7)</f>
        <v>-0.123644452822719</v>
      </c>
      <c r="T760" s="36" t="n">
        <f aca="false">($B$3*EXP(-$B$8*$B$7)*_xlfn.NORM.DIST(R760, 0, 1, 1) - $B$4*EXP(-Q760*$B$7)*_xlfn.NORM.DIST(S760, 0, 1, 1)) * $B$2</f>
        <v>19341.1294985872</v>
      </c>
      <c r="U760" s="37" t="n">
        <f aca="false">$B$17*O760+$B$18</f>
        <v>1818.10800402038</v>
      </c>
      <c r="V760" s="37" t="n">
        <f aca="false">T760-$B$13</f>
        <v>-247.759101844713</v>
      </c>
      <c r="W760" s="37" t="n">
        <f aca="false">U760-$B$19</f>
        <v>1818.10800402038</v>
      </c>
      <c r="X760" s="38" t="n">
        <f aca="false">V760+W760</f>
        <v>1570.34890217567</v>
      </c>
    </row>
    <row r="761" customFormat="false" ht="13.8" hidden="false" customHeight="false" outlineLevel="0" collapsed="false">
      <c r="I761" s="51" t="n">
        <f aca="false" t="array" ref="I761:K761">TRANSPOSE(MMULT($E$20:$G$22, TRANSPOSE(Random!L760:N760)))</f>
        <v>-0.891860992952176</v>
      </c>
      <c r="J761" s="51" t="n">
        <v>1.00605309021409</v>
      </c>
      <c r="K761" s="51" t="n">
        <v>0.820662455956954</v>
      </c>
      <c r="L761" s="19" t="n">
        <f aca="false">E$8 + E$9 * _xlfn.T.INV(_xlfn.NORM.DIST(I761, 0, 1, 1),  E$10)</f>
        <v>-0.0110854403133501</v>
      </c>
      <c r="M761" s="19" t="n">
        <f aca="false">F$8 + F$9 * _xlfn.T.INV(_xlfn.NORM.DIST(J761, 0, 1, 1),  F$10)</f>
        <v>0.0168436322699415</v>
      </c>
      <c r="N761" s="19" t="n">
        <f aca="false">G$8 + G$9 * _xlfn.T.INV(_xlfn.NORM.DIST(K761, 0, 1, 1),  G$10)</f>
        <v>0.000138875797416975</v>
      </c>
      <c r="O761" s="52" t="n">
        <f aca="false">$B$3 * (1 + L761)</f>
        <v>4648.78845363097</v>
      </c>
      <c r="P761" s="53" t="n">
        <f aca="false">$B$6+M761</f>
        <v>0.225843632269941</v>
      </c>
      <c r="Q761" s="53" t="n">
        <f aca="false">$B$5+N761</f>
        <v>0.00173887579741698</v>
      </c>
      <c r="R761" s="10" t="n">
        <f aca="false">(LN(O761/$B$4) + ((Q761 - $B$8) + 0.5*P761^2)*$B$7) / (P761 * SQRT($B$7))</f>
        <v>-0.0419489752692535</v>
      </c>
      <c r="S761" s="10" t="n">
        <f aca="false">R761 - P761*SQRT($B$7)</f>
        <v>-0.154870791404224</v>
      </c>
      <c r="T761" s="36" t="n">
        <f aca="false">($B$3*EXP(-$B$8*$B$7)*_xlfn.NORM.DIST(R761, 0, 1, 1) - $B$4*EXP(-Q761*$B$7)*_xlfn.NORM.DIST(S761, 0, 1, 1)) * $B$2</f>
        <v>21070.9941630691</v>
      </c>
      <c r="U761" s="37" t="n">
        <f aca="false">$B$17*O761+$B$18</f>
        <v>2714.15304614385</v>
      </c>
      <c r="V761" s="37" t="n">
        <f aca="false">T761-$B$13</f>
        <v>1482.10556263716</v>
      </c>
      <c r="W761" s="37" t="n">
        <f aca="false">U761-$B$19</f>
        <v>2714.15304614385</v>
      </c>
      <c r="X761" s="38" t="n">
        <f aca="false">V761+W761</f>
        <v>4196.25860878101</v>
      </c>
    </row>
    <row r="762" customFormat="false" ht="13.8" hidden="false" customHeight="false" outlineLevel="0" collapsed="false">
      <c r="I762" s="51" t="n">
        <f aca="false" t="array" ref="I762:K762">TRANSPOSE(MMULT($E$20:$G$22, TRANSPOSE(Random!L761:N761)))</f>
        <v>-1.37485690744418</v>
      </c>
      <c r="J762" s="51" t="n">
        <v>0.441123818506848</v>
      </c>
      <c r="K762" s="51" t="n">
        <v>0.615329970800088</v>
      </c>
      <c r="L762" s="19" t="n">
        <f aca="false">E$8 + E$9 * _xlfn.T.INV(_xlfn.NORM.DIST(I762, 0, 1, 1),  E$10)</f>
        <v>-0.0191627731817395</v>
      </c>
      <c r="M762" s="19" t="n">
        <f aca="false">F$8 + F$9 * _xlfn.T.INV(_xlfn.NORM.DIST(J762, 0, 1, 1),  F$10)</f>
        <v>0.00703185816755152</v>
      </c>
      <c r="N762" s="19" t="n">
        <f aca="false">G$8 + G$9 * _xlfn.T.INV(_xlfn.NORM.DIST(K762, 0, 1, 1),  G$10)</f>
        <v>9.27372284506139E-005</v>
      </c>
      <c r="O762" s="52" t="n">
        <f aca="false">$B$3 * (1 + L762)</f>
        <v>4610.81771954996</v>
      </c>
      <c r="P762" s="53" t="n">
        <f aca="false">$B$6+M762</f>
        <v>0.216031858167551</v>
      </c>
      <c r="Q762" s="53" t="n">
        <f aca="false">$B$5+N762</f>
        <v>0.00169273722845061</v>
      </c>
      <c r="R762" s="10" t="n">
        <f aca="false">(LN(O762/$B$4) + ((Q762 - $B$8) + 0.5*P762^2)*$B$7) / (P762 * SQRT($B$7))</f>
        <v>-0.124906153145999</v>
      </c>
      <c r="S762" s="10" t="n">
        <f aca="false">R762 - P762*SQRT($B$7)</f>
        <v>-0.232922082229775</v>
      </c>
      <c r="T762" s="36" t="n">
        <f aca="false">($B$3*EXP(-$B$8*$B$7)*_xlfn.NORM.DIST(R762, 0, 1, 1) - $B$4*EXP(-Q762*$B$7)*_xlfn.NORM.DIST(S762, 0, 1, 1)) * $B$2</f>
        <v>19930.6055701098</v>
      </c>
      <c r="U762" s="37" t="n">
        <f aca="false">$B$17*O762+$B$18</f>
        <v>4691.80273706818</v>
      </c>
      <c r="V762" s="37" t="n">
        <f aca="false">T762-$B$13</f>
        <v>341.716969677895</v>
      </c>
      <c r="W762" s="37" t="n">
        <f aca="false">U762-$B$19</f>
        <v>4691.80273706818</v>
      </c>
      <c r="X762" s="38" t="n">
        <f aca="false">V762+W762</f>
        <v>5033.51970674608</v>
      </c>
    </row>
    <row r="763" customFormat="false" ht="13.8" hidden="false" customHeight="false" outlineLevel="0" collapsed="false">
      <c r="I763" s="51" t="n">
        <f aca="false" t="array" ref="I763:K763">TRANSPOSE(MMULT($E$20:$G$22, TRANSPOSE(Random!L762:N762)))</f>
        <v>-0.51109566953748</v>
      </c>
      <c r="J763" s="51" t="n">
        <v>0.212663379299278</v>
      </c>
      <c r="K763" s="51" t="n">
        <v>0.161388041103742</v>
      </c>
      <c r="L763" s="19" t="n">
        <f aca="false">E$8 + E$9 * _xlfn.T.INV(_xlfn.NORM.DIST(I763, 0, 1, 1),  E$10)</f>
        <v>-0.00568067087352227</v>
      </c>
      <c r="M763" s="19" t="n">
        <f aca="false">F$8 + F$9 * _xlfn.T.INV(_xlfn.NORM.DIST(J763, 0, 1, 1),  F$10)</f>
        <v>0.00341045333793956</v>
      </c>
      <c r="N763" s="19" t="n">
        <f aca="false">G$8 + G$9 * _xlfn.T.INV(_xlfn.NORM.DIST(K763, 0, 1, 1),  G$10)</f>
        <v>-2.1617718118804E-006</v>
      </c>
      <c r="O763" s="52" t="n">
        <f aca="false">$B$3 * (1 + L763)</f>
        <v>4674.19573429066</v>
      </c>
      <c r="P763" s="53" t="n">
        <f aca="false">$B$6+M763</f>
        <v>0.21241045333794</v>
      </c>
      <c r="Q763" s="53" t="n">
        <f aca="false">$B$5+N763</f>
        <v>0.00159783822818812</v>
      </c>
      <c r="R763" s="10" t="n">
        <f aca="false">(LN(O763/$B$4) + ((Q763 - $B$8) + 0.5*P763^2)*$B$7) / (P763 * SQRT($B$7))</f>
        <v>-0.000542653217897022</v>
      </c>
      <c r="S763" s="10" t="n">
        <f aca="false">R763 - P763*SQRT($B$7)</f>
        <v>-0.106747879886867</v>
      </c>
      <c r="T763" s="36" t="n">
        <f aca="false">($B$3*EXP(-$B$8*$B$7)*_xlfn.NORM.DIST(R763, 0, 1, 1) - $B$4*EXP(-Q763*$B$7)*_xlfn.NORM.DIST(S763, 0, 1, 1)) * $B$2</f>
        <v>19879.5264711452</v>
      </c>
      <c r="U763" s="37" t="n">
        <f aca="false">$B$17*O763+$B$18</f>
        <v>1390.85229992561</v>
      </c>
      <c r="V763" s="37" t="n">
        <f aca="false">T763-$B$13</f>
        <v>290.637870713272</v>
      </c>
      <c r="W763" s="37" t="n">
        <f aca="false">U763-$B$19</f>
        <v>1390.85229992561</v>
      </c>
      <c r="X763" s="38" t="n">
        <f aca="false">V763+W763</f>
        <v>1681.49017063888</v>
      </c>
    </row>
    <row r="764" customFormat="false" ht="13.8" hidden="false" customHeight="false" outlineLevel="0" collapsed="false">
      <c r="I764" s="51" t="n">
        <f aca="false" t="array" ref="I764:K764">TRANSPOSE(MMULT($E$20:$G$22, TRANSPOSE(Random!L763:N763)))</f>
        <v>-0.683883886685875</v>
      </c>
      <c r="J764" s="51" t="n">
        <v>-0.2124628774495</v>
      </c>
      <c r="K764" s="51" t="n">
        <v>-0.200416335359351</v>
      </c>
      <c r="L764" s="19" t="n">
        <f aca="false">E$8 + E$9 * _xlfn.T.INV(_xlfn.NORM.DIST(I764, 0, 1, 1),  E$10)</f>
        <v>-0.00806059481712723</v>
      </c>
      <c r="M764" s="19" t="n">
        <f aca="false">F$8 + F$9 * _xlfn.T.INV(_xlfn.NORM.DIST(J764, 0, 1, 1),  F$10)</f>
        <v>-0.00319531836866624</v>
      </c>
      <c r="N764" s="19" t="n">
        <f aca="false">G$8 + G$9 * _xlfn.T.INV(_xlfn.NORM.DIST(K764, 0, 1, 1),  G$10)</f>
        <v>-7.53707279176181E-005</v>
      </c>
      <c r="O764" s="52" t="n">
        <f aca="false">$B$3 * (1 + L764)</f>
        <v>4663.00794982417</v>
      </c>
      <c r="P764" s="53" t="n">
        <f aca="false">$B$6+M764</f>
        <v>0.205804681631334</v>
      </c>
      <c r="Q764" s="53" t="n">
        <f aca="false">$B$5+N764</f>
        <v>0.00152462927208238</v>
      </c>
      <c r="R764" s="10" t="n">
        <f aca="false">(LN(O764/$B$4) + ((Q764 - $B$8) + 0.5*P764^2)*$B$7) / (P764 * SQRT($B$7))</f>
        <v>-0.0273818246982196</v>
      </c>
      <c r="S764" s="10" t="n">
        <f aca="false">R764 - P764*SQRT($B$7)</f>
        <v>-0.130284165513886</v>
      </c>
      <c r="T764" s="36" t="n">
        <f aca="false">($B$3*EXP(-$B$8*$B$7)*_xlfn.NORM.DIST(R764, 0, 1, 1) - $B$4*EXP(-Q764*$B$7)*_xlfn.NORM.DIST(S764, 0, 1, 1)) * $B$2</f>
        <v>19225.9047842701</v>
      </c>
      <c r="U764" s="37" t="n">
        <f aca="false">$B$17*O764+$B$18</f>
        <v>1973.55155575459</v>
      </c>
      <c r="V764" s="37" t="n">
        <f aca="false">T764-$B$13</f>
        <v>-362.983816161752</v>
      </c>
      <c r="W764" s="37" t="n">
        <f aca="false">U764-$B$19</f>
        <v>1973.55155575459</v>
      </c>
      <c r="X764" s="38" t="n">
        <f aca="false">V764+W764</f>
        <v>1610.56773959284</v>
      </c>
    </row>
    <row r="765" customFormat="false" ht="13.8" hidden="false" customHeight="false" outlineLevel="0" collapsed="false">
      <c r="I765" s="51" t="n">
        <f aca="false" t="array" ref="I765:K765">TRANSPOSE(MMULT($E$20:$G$22, TRANSPOSE(Random!L764:N764)))</f>
        <v>2.08812687417095</v>
      </c>
      <c r="J765" s="51" t="n">
        <v>-2.30879759169524</v>
      </c>
      <c r="K765" s="51" t="n">
        <v>1.30678819296837</v>
      </c>
      <c r="L765" s="19" t="n">
        <f aca="false">E$8 + E$9 * _xlfn.T.INV(_xlfn.NORM.DIST(I765, 0, 1, 1),  E$10)</f>
        <v>0.0380441280029033</v>
      </c>
      <c r="M765" s="19" t="n">
        <f aca="false">F$8 + F$9 * _xlfn.T.INV(_xlfn.NORM.DIST(J765, 0, 1, 1),  F$10)</f>
        <v>-0.0536719713179844</v>
      </c>
      <c r="N765" s="19" t="n">
        <f aca="false">G$8 + G$9 * _xlfn.T.INV(_xlfn.NORM.DIST(K765, 0, 1, 1),  G$10)</f>
        <v>0.000263298991429492</v>
      </c>
      <c r="O765" s="52" t="n">
        <f aca="false">$B$3 * (1 + L765)</f>
        <v>4879.74164132885</v>
      </c>
      <c r="P765" s="53" t="n">
        <f aca="false">$B$6+M765</f>
        <v>0.155328028682016</v>
      </c>
      <c r="Q765" s="53" t="n">
        <f aca="false">$B$5+N765</f>
        <v>0.00186329899142949</v>
      </c>
      <c r="R765" s="10" t="n">
        <f aca="false">(LN(O765/$B$4) + ((Q765 - $B$8) + 0.5*P765^2)*$B$7) / (P765 * SQRT($B$7))</f>
        <v>0.520446580305624</v>
      </c>
      <c r="S765" s="10" t="n">
        <f aca="false">R765 - P765*SQRT($B$7)</f>
        <v>0.442782565964616</v>
      </c>
      <c r="T765" s="36" t="n">
        <f aca="false">($B$3*EXP(-$B$8*$B$7)*_xlfn.NORM.DIST(R765, 0, 1, 1) - $B$4*EXP(-Q765*$B$7)*_xlfn.NORM.DIST(S765, 0, 1, 1)) * $B$2</f>
        <v>12988.3521831743</v>
      </c>
      <c r="U765" s="37" t="n">
        <f aca="false">$B$17*O765+$B$18</f>
        <v>-9314.70315911717</v>
      </c>
      <c r="V765" s="37" t="n">
        <f aca="false">T765-$B$13</f>
        <v>-6600.53641725758</v>
      </c>
      <c r="W765" s="37" t="n">
        <f aca="false">U765-$B$19</f>
        <v>-9314.70315911717</v>
      </c>
      <c r="X765" s="38" t="n">
        <f aca="false">V765+W765</f>
        <v>-15915.2395763748</v>
      </c>
    </row>
    <row r="766" customFormat="false" ht="13.8" hidden="false" customHeight="false" outlineLevel="0" collapsed="false">
      <c r="I766" s="51" t="n">
        <f aca="false" t="array" ref="I766:K766">TRANSPOSE(MMULT($E$20:$G$22, TRANSPOSE(Random!L765:N765)))</f>
        <v>-1.15088074211441</v>
      </c>
      <c r="J766" s="51" t="n">
        <v>1.0620826179631</v>
      </c>
      <c r="K766" s="51" t="n">
        <v>0.00221161168444652</v>
      </c>
      <c r="L766" s="19" t="n">
        <f aca="false">E$8 + E$9 * _xlfn.T.INV(_xlfn.NORM.DIST(I766, 0, 1, 1),  E$10)</f>
        <v>-0.0151937256767705</v>
      </c>
      <c r="M766" s="19" t="n">
        <f aca="false">F$8 + F$9 * _xlfn.T.INV(_xlfn.NORM.DIST(J766, 0, 1, 1),  F$10)</f>
        <v>0.0179242394918262</v>
      </c>
      <c r="N766" s="19" t="n">
        <f aca="false">G$8 + G$9 * _xlfn.T.INV(_xlfn.NORM.DIST(K766, 0, 1, 1),  G$10)</f>
        <v>-3.43535405980197E-005</v>
      </c>
      <c r="O766" s="52" t="n">
        <f aca="false">$B$3 * (1 + L766)</f>
        <v>4629.47581496607</v>
      </c>
      <c r="P766" s="53" t="n">
        <f aca="false">$B$6+M766</f>
        <v>0.226924239491826</v>
      </c>
      <c r="Q766" s="53" t="n">
        <f aca="false">$B$5+N766</f>
        <v>0.00156564645940198</v>
      </c>
      <c r="R766" s="10" t="n">
        <f aca="false">(LN(O766/$B$4) + ((Q766 - $B$8) + 0.5*P766^2)*$B$7) / (P766 * SQRT($B$7))</f>
        <v>-0.0782824705168089</v>
      </c>
      <c r="S766" s="10" t="n">
        <f aca="false">R766 - P766*SQRT($B$7)</f>
        <v>-0.191744590262722</v>
      </c>
      <c r="T766" s="36" t="n">
        <f aca="false">($B$3*EXP(-$B$8*$B$7)*_xlfn.NORM.DIST(R766, 0, 1, 1) - $B$4*EXP(-Q766*$B$7)*_xlfn.NORM.DIST(S766, 0, 1, 1)) * $B$2</f>
        <v>21072.6780494121</v>
      </c>
      <c r="U766" s="37" t="n">
        <f aca="false">$B$17*O766+$B$18</f>
        <v>3720.02335155039</v>
      </c>
      <c r="V766" s="37" t="n">
        <f aca="false">T766-$B$13</f>
        <v>1483.78944898025</v>
      </c>
      <c r="W766" s="37" t="n">
        <f aca="false">U766-$B$19</f>
        <v>3720.02335155039</v>
      </c>
      <c r="X766" s="38" t="n">
        <f aca="false">V766+W766</f>
        <v>5203.81280053064</v>
      </c>
    </row>
    <row r="767" customFormat="false" ht="13.8" hidden="false" customHeight="false" outlineLevel="0" collapsed="false">
      <c r="I767" s="51" t="n">
        <f aca="false" t="array" ref="I767:K767">TRANSPOSE(MMULT($E$20:$G$22, TRANSPOSE(Random!L766:N766)))</f>
        <v>-0.842959981801784</v>
      </c>
      <c r="J767" s="51" t="n">
        <v>-0.0513471463249165</v>
      </c>
      <c r="K767" s="51" t="n">
        <v>-1.69935512159101</v>
      </c>
      <c r="L767" s="19" t="n">
        <f aca="false">E$8 + E$9 * _xlfn.T.INV(_xlfn.NORM.DIST(I767, 0, 1, 1),  E$10)</f>
        <v>-0.0103554556461433</v>
      </c>
      <c r="M767" s="19" t="n">
        <f aca="false">F$8 + F$9 * _xlfn.T.INV(_xlfn.NORM.DIST(J767, 0, 1, 1),  F$10)</f>
        <v>-0.000689506086993551</v>
      </c>
      <c r="N767" s="19" t="n">
        <f aca="false">G$8 + G$9 * _xlfn.T.INV(_xlfn.NORM.DIST(K767, 0, 1, 1),  G$10)</f>
        <v>-0.000458639920502588</v>
      </c>
      <c r="O767" s="52" t="n">
        <f aca="false">$B$3 * (1 + L767)</f>
        <v>4652.22003855305</v>
      </c>
      <c r="P767" s="53" t="n">
        <f aca="false">$B$6+M767</f>
        <v>0.208310493913006</v>
      </c>
      <c r="Q767" s="53" t="n">
        <f aca="false">$B$5+N767</f>
        <v>0.00114136007949741</v>
      </c>
      <c r="R767" s="10" t="n">
        <f aca="false">(LN(O767/$B$4) + ((Q767 - $B$8) + 0.5*P767^2)*$B$7) / (P767 * SQRT($B$7))</f>
        <v>-0.0489648752997881</v>
      </c>
      <c r="S767" s="10" t="n">
        <f aca="false">R767 - P767*SQRT($B$7)</f>
        <v>-0.153120122256291</v>
      </c>
      <c r="T767" s="36" t="n">
        <f aca="false">($B$3*EXP(-$B$8*$B$7)*_xlfn.NORM.DIST(R767, 0, 1, 1) - $B$4*EXP(-Q767*$B$7)*_xlfn.NORM.DIST(S767, 0, 1, 1)) * $B$2</f>
        <v>19401.3260222373</v>
      </c>
      <c r="U767" s="37" t="n">
        <f aca="false">$B$17*O767+$B$18</f>
        <v>2535.42400587723</v>
      </c>
      <c r="V767" s="37" t="n">
        <f aca="false">T767-$B$13</f>
        <v>-187.562578194636</v>
      </c>
      <c r="W767" s="37" t="n">
        <f aca="false">U767-$B$19</f>
        <v>2535.42400587723</v>
      </c>
      <c r="X767" s="38" t="n">
        <f aca="false">V767+W767</f>
        <v>2347.86142768259</v>
      </c>
    </row>
    <row r="768" customFormat="false" ht="13.8" hidden="false" customHeight="false" outlineLevel="0" collapsed="false">
      <c r="I768" s="51" t="n">
        <f aca="false" t="array" ref="I768:K768">TRANSPOSE(MMULT($E$20:$G$22, TRANSPOSE(Random!L767:N767)))</f>
        <v>-0.00490768273213246</v>
      </c>
      <c r="J768" s="51" t="n">
        <v>1.45538889238658</v>
      </c>
      <c r="K768" s="51" t="n">
        <v>1.07707361656712</v>
      </c>
      <c r="L768" s="19" t="n">
        <f aca="false">E$8 + E$9 * _xlfn.T.INV(_xlfn.NORM.DIST(I768, 0, 1, 1),  E$10)</f>
        <v>0.000911779967490974</v>
      </c>
      <c r="M768" s="19" t="n">
        <f aca="false">F$8 + F$9 * _xlfn.T.INV(_xlfn.NORM.DIST(J768, 0, 1, 1),  F$10)</f>
        <v>0.0263725261844051</v>
      </c>
      <c r="N768" s="19" t="n">
        <f aca="false">G$8 + G$9 * _xlfn.T.INV(_xlfn.NORM.DIST(K768, 0, 1, 1),  G$10)</f>
        <v>0.000201239791121798</v>
      </c>
      <c r="O768" s="52" t="n">
        <f aca="false">$B$3 * (1 + L768)</f>
        <v>4705.18618644918</v>
      </c>
      <c r="P768" s="53" t="n">
        <f aca="false">$B$6+M768</f>
        <v>0.235372526184405</v>
      </c>
      <c r="Q768" s="53" t="n">
        <f aca="false">$B$5+N768</f>
        <v>0.0018012397911218</v>
      </c>
      <c r="R768" s="10" t="n">
        <f aca="false">(LN(O768/$B$4) + ((Q768 - $B$8) + 0.5*P768^2)*$B$7) / (P768 * SQRT($B$7))</f>
        <v>0.0670146417219141</v>
      </c>
      <c r="S768" s="10" t="n">
        <f aca="false">R768 - P768*SQRT($B$7)</f>
        <v>-0.0506716213702885</v>
      </c>
      <c r="T768" s="36" t="n">
        <f aca="false">($B$3*EXP(-$B$8*$B$7)*_xlfn.NORM.DIST(R768, 0, 1, 1) - $B$4*EXP(-Q768*$B$7)*_xlfn.NORM.DIST(S768, 0, 1, 1)) * $B$2</f>
        <v>22068.6190541944</v>
      </c>
      <c r="U768" s="37" t="n">
        <f aca="false">$B$17*O768+$B$18</f>
        <v>-223.239700564533</v>
      </c>
      <c r="V768" s="37" t="n">
        <f aca="false">T768-$B$13</f>
        <v>2479.73045376252</v>
      </c>
      <c r="W768" s="37" t="n">
        <f aca="false">U768-$B$19</f>
        <v>-223.239700564533</v>
      </c>
      <c r="X768" s="38" t="n">
        <f aca="false">V768+W768</f>
        <v>2256.49075319799</v>
      </c>
    </row>
    <row r="769" customFormat="false" ht="13.8" hidden="false" customHeight="false" outlineLevel="0" collapsed="false">
      <c r="I769" s="51" t="n">
        <f aca="false" t="array" ref="I769:K769">TRANSPOSE(MMULT($E$20:$G$22, TRANSPOSE(Random!L768:N768)))</f>
        <v>-0.0814013110338746</v>
      </c>
      <c r="J769" s="51" t="n">
        <v>0.30981982050166</v>
      </c>
      <c r="K769" s="51" t="n">
        <v>-0.435823705211256</v>
      </c>
      <c r="L769" s="19" t="n">
        <f aca="false">E$8 + E$9 * _xlfn.T.INV(_xlfn.NORM.DIST(I769, 0, 1, 1),  E$10)</f>
        <v>-6.68353806840494E-005</v>
      </c>
      <c r="M769" s="19" t="n">
        <f aca="false">F$8 + F$9 * _xlfn.T.INV(_xlfn.NORM.DIST(J769, 0, 1, 1),  F$10)</f>
        <v>0.00493708203864131</v>
      </c>
      <c r="N769" s="19" t="n">
        <f aca="false">G$8 + G$9 * _xlfn.T.INV(_xlfn.NORM.DIST(K769, 0, 1, 1),  G$10)</f>
        <v>-0.000123947299166767</v>
      </c>
      <c r="O769" s="52" t="n">
        <f aca="false">$B$3 * (1 + L769)</f>
        <v>4700.58581355894</v>
      </c>
      <c r="P769" s="53" t="n">
        <f aca="false">$B$6+M769</f>
        <v>0.213937082038641</v>
      </c>
      <c r="Q769" s="53" t="n">
        <f aca="false">$B$5+N769</f>
        <v>0.00147605270083323</v>
      </c>
      <c r="R769" s="10" t="n">
        <f aca="false">(LN(O769/$B$4) + ((Q769 - $B$8) + 0.5*P769^2)*$B$7) / (P769 * SQRT($B$7))</f>
        <v>0.05256975453957</v>
      </c>
      <c r="S769" s="10" t="n">
        <f aca="false">R769 - P769*SQRT($B$7)</f>
        <v>-0.0543987864797506</v>
      </c>
      <c r="T769" s="36" t="n">
        <f aca="false">($B$3*EXP(-$B$8*$B$7)*_xlfn.NORM.DIST(R769, 0, 1, 1) - $B$4*EXP(-Q769*$B$7)*_xlfn.NORM.DIST(S769, 0, 1, 1)) * $B$2</f>
        <v>20044.213417454</v>
      </c>
      <c r="U769" s="37" t="n">
        <f aca="false">$B$17*O769+$B$18</f>
        <v>16.3639374662889</v>
      </c>
      <c r="V769" s="37" t="n">
        <f aca="false">T769-$B$13</f>
        <v>455.32481702212</v>
      </c>
      <c r="W769" s="37" t="n">
        <f aca="false">U769-$B$19</f>
        <v>16.3639374662889</v>
      </c>
      <c r="X769" s="38" t="n">
        <f aca="false">V769+W769</f>
        <v>471.688754488408</v>
      </c>
    </row>
    <row r="770" customFormat="false" ht="13.8" hidden="false" customHeight="false" outlineLevel="0" collapsed="false">
      <c r="I770" s="51" t="n">
        <f aca="false" t="array" ref="I770:K770">TRANSPOSE(MMULT($E$20:$G$22, TRANSPOSE(Random!L769:N769)))</f>
        <v>-0.305133688683648</v>
      </c>
      <c r="J770" s="51" t="n">
        <v>0.0237250430162858</v>
      </c>
      <c r="K770" s="51" t="n">
        <v>-0.729436741404103</v>
      </c>
      <c r="L770" s="19" t="n">
        <f aca="false">E$8 + E$9 * _xlfn.T.INV(_xlfn.NORM.DIST(I770, 0, 1, 1),  E$10)</f>
        <v>-0.00295250690640196</v>
      </c>
      <c r="M770" s="19" t="n">
        <f aca="false">F$8 + F$9 * _xlfn.T.INV(_xlfn.NORM.DIST(J770, 0, 1, 1),  F$10)</f>
        <v>0.000473512362719684</v>
      </c>
      <c r="N770" s="19" t="n">
        <f aca="false">G$8 + G$9 * _xlfn.T.INV(_xlfn.NORM.DIST(K770, 0, 1, 1),  G$10)</f>
        <v>-0.000187630679312733</v>
      </c>
      <c r="O770" s="52" t="n">
        <f aca="false">$B$3 * (1 + L770)</f>
        <v>4687.0205602837</v>
      </c>
      <c r="P770" s="53" t="n">
        <f aca="false">$B$6+M770</f>
        <v>0.20947351236272</v>
      </c>
      <c r="Q770" s="53" t="n">
        <f aca="false">$B$5+N770</f>
        <v>0.00141236932068727</v>
      </c>
      <c r="R770" s="10" t="n">
        <f aca="false">(LN(O770/$B$4) + ((Q770 - $B$8) + 0.5*P770^2)*$B$7) / (P770 * SQRT($B$7))</f>
        <v>0.0236890306237696</v>
      </c>
      <c r="S770" s="10" t="n">
        <f aca="false">R770 - P770*SQRT($B$7)</f>
        <v>-0.0810477255575902</v>
      </c>
      <c r="T770" s="36" t="n">
        <f aca="false">($B$3*EXP(-$B$8*$B$7)*_xlfn.NORM.DIST(R770, 0, 1, 1) - $B$4*EXP(-Q770*$B$7)*_xlfn.NORM.DIST(S770, 0, 1, 1)) * $B$2</f>
        <v>19614.8502241002</v>
      </c>
      <c r="U770" s="37" t="n">
        <f aca="false">$B$17*O770+$B$18</f>
        <v>722.890150255989</v>
      </c>
      <c r="V770" s="37" t="n">
        <f aca="false">T770-$B$13</f>
        <v>25.9616236683541</v>
      </c>
      <c r="W770" s="37" t="n">
        <f aca="false">U770-$B$19</f>
        <v>722.890150255989</v>
      </c>
      <c r="X770" s="38" t="n">
        <f aca="false">V770+W770</f>
        <v>748.851773924343</v>
      </c>
    </row>
    <row r="771" customFormat="false" ht="13.8" hidden="false" customHeight="false" outlineLevel="0" collapsed="false">
      <c r="I771" s="51" t="n">
        <f aca="false" t="array" ref="I771:K771">TRANSPOSE(MMULT($E$20:$G$22, TRANSPOSE(Random!L770:N770)))</f>
        <v>1.1268582512818</v>
      </c>
      <c r="J771" s="51" t="n">
        <v>-0.83492860447347</v>
      </c>
      <c r="K771" s="51" t="n">
        <v>0.502617890789796</v>
      </c>
      <c r="L771" s="19" t="n">
        <f aca="false">E$8 + E$9 * _xlfn.T.INV(_xlfn.NORM.DIST(I771, 0, 1, 1),  E$10)</f>
        <v>0.0167423422872017</v>
      </c>
      <c r="M771" s="19" t="n">
        <f aca="false">F$8 + F$9 * _xlfn.T.INV(_xlfn.NORM.DIST(J771, 0, 1, 1),  F$10)</f>
        <v>-0.0134748975251518</v>
      </c>
      <c r="N771" s="19" t="n">
        <f aca="false">G$8 + G$9 * _xlfn.T.INV(_xlfn.NORM.DIST(K771, 0, 1, 1),  G$10)</f>
        <v>6.84605300292248E-005</v>
      </c>
      <c r="O771" s="52" t="n">
        <f aca="false">$B$3 * (1 + L771)</f>
        <v>4779.60407685791</v>
      </c>
      <c r="P771" s="53" t="n">
        <f aca="false">$B$6+M771</f>
        <v>0.195525102474848</v>
      </c>
      <c r="Q771" s="53" t="n">
        <f aca="false">$B$5+N771</f>
        <v>0.00166846053002922</v>
      </c>
      <c r="R771" s="10" t="n">
        <f aca="false">(LN(O771/$B$4) + ((Q771 - $B$8) + 0.5*P771^2)*$B$7) / (P771 * SQRT($B$7))</f>
        <v>0.218893710234854</v>
      </c>
      <c r="S771" s="10" t="n">
        <f aca="false">R771 - P771*SQRT($B$7)</f>
        <v>0.12113115899743</v>
      </c>
      <c r="T771" s="36" t="n">
        <f aca="false">($B$3*EXP(-$B$8*$B$7)*_xlfn.NORM.DIST(R771, 0, 1, 1) - $B$4*EXP(-Q771*$B$7)*_xlfn.NORM.DIST(S771, 0, 1, 1)) * $B$2</f>
        <v>18068.6303837369</v>
      </c>
      <c r="U771" s="37" t="n">
        <f aca="false">$B$17*O771+$B$18</f>
        <v>-4099.18578188247</v>
      </c>
      <c r="V771" s="37" t="n">
        <f aca="false">T771-$B$13</f>
        <v>-1520.25821669495</v>
      </c>
      <c r="W771" s="37" t="n">
        <f aca="false">U771-$B$19</f>
        <v>-4099.18578188247</v>
      </c>
      <c r="X771" s="38" t="n">
        <f aca="false">V771+W771</f>
        <v>-5619.44399857741</v>
      </c>
    </row>
    <row r="772" customFormat="false" ht="13.8" hidden="false" customHeight="false" outlineLevel="0" collapsed="false">
      <c r="I772" s="51" t="n">
        <f aca="false" t="array" ref="I772:K772">TRANSPOSE(MMULT($E$20:$G$22, TRANSPOSE(Random!L771:N771)))</f>
        <v>0.372997083147421</v>
      </c>
      <c r="J772" s="51" t="n">
        <v>-0.623290514295864</v>
      </c>
      <c r="K772" s="51" t="n">
        <v>-0.0355399989702479</v>
      </c>
      <c r="L772" s="19" t="n">
        <f aca="false">E$8 + E$9 * _xlfn.T.INV(_xlfn.NORM.DIST(I772, 0, 1, 1),  E$10)</f>
        <v>0.00579034213383622</v>
      </c>
      <c r="M772" s="19" t="n">
        <f aca="false">F$8 + F$9 * _xlfn.T.INV(_xlfn.NORM.DIST(J772, 0, 1, 1),  F$10)</f>
        <v>-0.00981362508076841</v>
      </c>
      <c r="N772" s="19" t="n">
        <f aca="false">G$8 + G$9 * _xlfn.T.INV(_xlfn.NORM.DIST(K772, 0, 1, 1),  G$10)</f>
        <v>-4.19751052773861E-005</v>
      </c>
      <c r="O772" s="52" t="n">
        <f aca="false">$B$3 * (1 + L772)</f>
        <v>4728.11981933695</v>
      </c>
      <c r="P772" s="53" t="n">
        <f aca="false">$B$6+M772</f>
        <v>0.199186374919232</v>
      </c>
      <c r="Q772" s="53" t="n">
        <f aca="false">$B$5+N772</f>
        <v>0.00155802489472261</v>
      </c>
      <c r="R772" s="10" t="n">
        <f aca="false">(LN(O772/$B$4) + ((Q772 - $B$8) + 0.5*P772^2)*$B$7) / (P772 * SQRT($B$7))</f>
        <v>0.10766349112263</v>
      </c>
      <c r="S772" s="10" t="n">
        <f aca="false">R772 - P772*SQRT($B$7)</f>
        <v>0.00807030366301445</v>
      </c>
      <c r="T772" s="36" t="n">
        <f aca="false">($B$3*EXP(-$B$8*$B$7)*_xlfn.NORM.DIST(R772, 0, 1, 1) - $B$4*EXP(-Q772*$B$7)*_xlfn.NORM.DIST(S772, 0, 1, 1)) * $B$2</f>
        <v>18636.1790479572</v>
      </c>
      <c r="U772" s="37" t="n">
        <f aca="false">$B$17*O772+$B$18</f>
        <v>-1417.70415035659</v>
      </c>
      <c r="V772" s="37" t="n">
        <f aca="false">T772-$B$13</f>
        <v>-952.709552474698</v>
      </c>
      <c r="W772" s="37" t="n">
        <f aca="false">U772-$B$19</f>
        <v>-1417.70415035659</v>
      </c>
      <c r="X772" s="38" t="n">
        <f aca="false">V772+W772</f>
        <v>-2370.41370283128</v>
      </c>
    </row>
    <row r="773" customFormat="false" ht="13.8" hidden="false" customHeight="false" outlineLevel="0" collapsed="false">
      <c r="I773" s="51" t="n">
        <f aca="false" t="array" ref="I773:K773">TRANSPOSE(MMULT($E$20:$G$22, TRANSPOSE(Random!L772:N772)))</f>
        <v>-0.0375377369604272</v>
      </c>
      <c r="J773" s="51" t="n">
        <v>0.526219383458483</v>
      </c>
      <c r="K773" s="51" t="n">
        <v>-1.48933379273955</v>
      </c>
      <c r="L773" s="19" t="n">
        <f aca="false">E$8 + E$9 * _xlfn.T.INV(_xlfn.NORM.DIST(I773, 0, 1, 1),  E$10)</f>
        <v>0.000494486616792579</v>
      </c>
      <c r="M773" s="19" t="n">
        <f aca="false">F$8 + F$9 * _xlfn.T.INV(_xlfn.NORM.DIST(J773, 0, 1, 1),  F$10)</f>
        <v>0.00841550852659928</v>
      </c>
      <c r="N773" s="19" t="n">
        <f aca="false">G$8 + G$9 * _xlfn.T.INV(_xlfn.NORM.DIST(K773, 0, 1, 1),  G$10)</f>
        <v>-0.000387746202965681</v>
      </c>
      <c r="O773" s="52" t="n">
        <f aca="false">$B$3 * (1 + L773)</f>
        <v>4703.22453213688</v>
      </c>
      <c r="P773" s="53" t="n">
        <f aca="false">$B$6+M773</f>
        <v>0.217415508526599</v>
      </c>
      <c r="Q773" s="53" t="n">
        <f aca="false">$B$5+N773</f>
        <v>0.00121225379703432</v>
      </c>
      <c r="R773" s="10" t="n">
        <f aca="false">(LN(O773/$B$4) + ((Q773 - $B$8) + 0.5*P773^2)*$B$7) / (P773 * SQRT($B$7))</f>
        <v>0.0580098062834014</v>
      </c>
      <c r="S773" s="10" t="n">
        <f aca="false">R773 - P773*SQRT($B$7)</f>
        <v>-0.0506979479798982</v>
      </c>
      <c r="T773" s="36" t="n">
        <f aca="false">($B$3*EXP(-$B$8*$B$7)*_xlfn.NORM.DIST(R773, 0, 1, 1) - $B$4*EXP(-Q773*$B$7)*_xlfn.NORM.DIST(S773, 0, 1, 1)) * $B$2</f>
        <v>20354.8850671797</v>
      </c>
      <c r="U773" s="37" t="n">
        <f aca="false">$B$17*O773+$B$18</f>
        <v>-121.069828469394</v>
      </c>
      <c r="V773" s="37" t="n">
        <f aca="false">T773-$B$13</f>
        <v>765.996466747813</v>
      </c>
      <c r="W773" s="37" t="n">
        <f aca="false">U773-$B$19</f>
        <v>-121.069828469394</v>
      </c>
      <c r="X773" s="38" t="n">
        <f aca="false">V773+W773</f>
        <v>644.926638278419</v>
      </c>
    </row>
    <row r="774" customFormat="false" ht="13.8" hidden="false" customHeight="false" outlineLevel="0" collapsed="false">
      <c r="I774" s="51" t="n">
        <f aca="false" t="array" ref="I774:K774">TRANSPOSE(MMULT($E$20:$G$22, TRANSPOSE(Random!L773:N773)))</f>
        <v>0.0768748712860942</v>
      </c>
      <c r="J774" s="51" t="n">
        <v>-0.139141998339748</v>
      </c>
      <c r="K774" s="51" t="n">
        <v>0.275058148050845</v>
      </c>
      <c r="L774" s="19" t="n">
        <f aca="false">E$8 + E$9 * _xlfn.T.INV(_xlfn.NORM.DIST(I774, 0, 1, 1),  E$10)</f>
        <v>0.00195795079290372</v>
      </c>
      <c r="M774" s="19" t="n">
        <f aca="false">F$8 + F$9 * _xlfn.T.INV(_xlfn.NORM.DIST(J774, 0, 1, 1),  F$10)</f>
        <v>-0.00205218007829488</v>
      </c>
      <c r="N774" s="19" t="n">
        <f aca="false">G$8 + G$9 * _xlfn.T.INV(_xlfn.NORM.DIST(K774, 0, 1, 1),  G$10)</f>
        <v>2.1017724726992E-005</v>
      </c>
      <c r="O774" s="52" t="n">
        <f aca="false">$B$3 * (1 + L774)</f>
        <v>4710.10413088236</v>
      </c>
      <c r="P774" s="53" t="n">
        <f aca="false">$B$6+M774</f>
        <v>0.206947819921705</v>
      </c>
      <c r="Q774" s="53" t="n">
        <f aca="false">$B$5+N774</f>
        <v>0.00162101772472699</v>
      </c>
      <c r="R774" s="10" t="n">
        <f aca="false">(LN(O774/$B$4) + ((Q774 - $B$8) + 0.5*P774^2)*$B$7) / (P774 * SQRT($B$7))</f>
        <v>0.0706914038602144</v>
      </c>
      <c r="S774" s="10" t="n">
        <f aca="false">R774 - P774*SQRT($B$7)</f>
        <v>-0.0327825061006381</v>
      </c>
      <c r="T774" s="36" t="n">
        <f aca="false">($B$3*EXP(-$B$8*$B$7)*_xlfn.NORM.DIST(R774, 0, 1, 1) - $B$4*EXP(-Q774*$B$7)*_xlfn.NORM.DIST(S774, 0, 1, 1)) * $B$2</f>
        <v>19394.4386646869</v>
      </c>
      <c r="U774" s="37" t="n">
        <f aca="false">$B$17*O774+$B$18</f>
        <v>-479.383584101713</v>
      </c>
      <c r="V774" s="37" t="n">
        <f aca="false">T774-$B$13</f>
        <v>-194.449935745026</v>
      </c>
      <c r="W774" s="37" t="n">
        <f aca="false">U774-$B$19</f>
        <v>-479.383584101713</v>
      </c>
      <c r="X774" s="38" t="n">
        <f aca="false">V774+W774</f>
        <v>-673.833519846739</v>
      </c>
    </row>
    <row r="775" customFormat="false" ht="13.8" hidden="false" customHeight="false" outlineLevel="0" collapsed="false">
      <c r="I775" s="51" t="n">
        <f aca="false" t="array" ref="I775:K775">TRANSPOSE(MMULT($E$20:$G$22, TRANSPOSE(Random!L774:N774)))</f>
        <v>0.141100454212893</v>
      </c>
      <c r="J775" s="51" t="n">
        <v>0.261625839181965</v>
      </c>
      <c r="K775" s="51" t="n">
        <v>0.572435842649185</v>
      </c>
      <c r="L775" s="19" t="n">
        <f aca="false">E$8 + E$9 * _xlfn.T.INV(_xlfn.NORM.DIST(I775, 0, 1, 1),  E$10)</f>
        <v>0.00278129947879723</v>
      </c>
      <c r="M775" s="19" t="n">
        <f aca="false">F$8 + F$9 * _xlfn.T.INV(_xlfn.NORM.DIST(J775, 0, 1, 1),  F$10)</f>
        <v>0.00417779866890924</v>
      </c>
      <c r="N775" s="19" t="n">
        <f aca="false">G$8 + G$9 * _xlfn.T.INV(_xlfn.NORM.DIST(K775, 0, 1, 1),  G$10)</f>
        <v>8.34234768318883E-005</v>
      </c>
      <c r="O775" s="52" t="n">
        <f aca="false">$B$3 * (1 + L775)</f>
        <v>4713.97461071988</v>
      </c>
      <c r="P775" s="53" t="n">
        <f aca="false">$B$6+M775</f>
        <v>0.213177798668909</v>
      </c>
      <c r="Q775" s="53" t="n">
        <f aca="false">$B$5+N775</f>
        <v>0.00168342347683189</v>
      </c>
      <c r="R775" s="10" t="n">
        <f aca="false">(LN(O775/$B$4) + ((Q775 - $B$8) + 0.5*P775^2)*$B$7) / (P775 * SQRT($B$7))</f>
        <v>0.0795476027521543</v>
      </c>
      <c r="S775" s="10" t="n">
        <f aca="false">R775 - P775*SQRT($B$7)</f>
        <v>-0.0270412965823003</v>
      </c>
      <c r="T775" s="36" t="n">
        <f aca="false">($B$3*EXP(-$B$8*$B$7)*_xlfn.NORM.DIST(R775, 0, 1, 1) - $B$4*EXP(-Q775*$B$7)*_xlfn.NORM.DIST(S775, 0, 1, 1)) * $B$2</f>
        <v>19978.0116392696</v>
      </c>
      <c r="U775" s="37" t="n">
        <f aca="false">$B$17*O775+$B$18</f>
        <v>-680.971818821214</v>
      </c>
      <c r="V775" s="37" t="n">
        <f aca="false">T775-$B$13</f>
        <v>389.123038837672</v>
      </c>
      <c r="W775" s="37" t="n">
        <f aca="false">U775-$B$19</f>
        <v>-680.971818821214</v>
      </c>
      <c r="X775" s="38" t="n">
        <f aca="false">V775+W775</f>
        <v>-291.848779983542</v>
      </c>
    </row>
    <row r="776" customFormat="false" ht="13.8" hidden="false" customHeight="false" outlineLevel="0" collapsed="false">
      <c r="I776" s="51" t="n">
        <f aca="false" t="array" ref="I776:K776">TRANSPOSE(MMULT($E$20:$G$22, TRANSPOSE(Random!L775:N775)))</f>
        <v>0.586674888640864</v>
      </c>
      <c r="J776" s="51" t="n">
        <v>-0.717382326522913</v>
      </c>
      <c r="K776" s="51" t="n">
        <v>0.37122367320095</v>
      </c>
      <c r="L776" s="19" t="n">
        <f aca="false">E$8 + E$9 * _xlfn.T.INV(_xlfn.NORM.DIST(I776, 0, 1, 1),  E$10)</f>
        <v>0.00865838746605</v>
      </c>
      <c r="M776" s="19" t="n">
        <f aca="false">F$8 + F$9 * _xlfn.T.INV(_xlfn.NORM.DIST(J776, 0, 1, 1),  F$10)</f>
        <v>-0.0114129708924054</v>
      </c>
      <c r="N776" s="19" t="n">
        <f aca="false">G$8 + G$9 * _xlfn.T.INV(_xlfn.NORM.DIST(K776, 0, 1, 1),  G$10)</f>
        <v>4.08584169083683E-005</v>
      </c>
      <c r="O776" s="52" t="n">
        <f aca="false">$B$3 * (1 + L776)</f>
        <v>4741.60221363915</v>
      </c>
      <c r="P776" s="53" t="n">
        <f aca="false">$B$6+M776</f>
        <v>0.197587029107595</v>
      </c>
      <c r="Q776" s="53" t="n">
        <f aca="false">$B$5+N776</f>
        <v>0.00164085841690837</v>
      </c>
      <c r="R776" s="10" t="n">
        <f aca="false">(LN(O776/$B$4) + ((Q776 - $B$8) + 0.5*P776^2)*$B$7) / (P776 * SQRT($B$7))</f>
        <v>0.136764164373582</v>
      </c>
      <c r="S776" s="10" t="n">
        <f aca="false">R776 - P776*SQRT($B$7)</f>
        <v>0.0379706498197847</v>
      </c>
      <c r="T776" s="36" t="n">
        <f aca="false">($B$3*EXP(-$B$8*$B$7)*_xlfn.NORM.DIST(R776, 0, 1, 1) - $B$4*EXP(-Q776*$B$7)*_xlfn.NORM.DIST(S776, 0, 1, 1)) * $B$2</f>
        <v>18452.0659993026</v>
      </c>
      <c r="U776" s="37" t="n">
        <f aca="false">$B$17*O776+$B$18</f>
        <v>-2119.91477572365</v>
      </c>
      <c r="V776" s="37" t="n">
        <f aca="false">T776-$B$13</f>
        <v>-1136.82260112928</v>
      </c>
      <c r="W776" s="37" t="n">
        <f aca="false">U776-$B$19</f>
        <v>-2119.91477572365</v>
      </c>
      <c r="X776" s="38" t="n">
        <f aca="false">V776+W776</f>
        <v>-3256.73737685293</v>
      </c>
    </row>
    <row r="777" customFormat="false" ht="13.8" hidden="false" customHeight="false" outlineLevel="0" collapsed="false">
      <c r="I777" s="51" t="n">
        <f aca="false" t="array" ref="I777:K777">TRANSPOSE(MMULT($E$20:$G$22, TRANSPOSE(Random!L776:N776)))</f>
        <v>-1.54189001107852</v>
      </c>
      <c r="J777" s="51" t="n">
        <v>0.399527831165032</v>
      </c>
      <c r="K777" s="51" t="n">
        <v>-0.716682809842603</v>
      </c>
      <c r="L777" s="19" t="n">
        <f aca="false">E$8 + E$9 * _xlfn.T.INV(_xlfn.NORM.DIST(I777, 0, 1, 1),  E$10)</f>
        <v>-0.0224518415488003</v>
      </c>
      <c r="M777" s="19" t="n">
        <f aca="false">F$8 + F$9 * _xlfn.T.INV(_xlfn.NORM.DIST(J777, 0, 1, 1),  F$10)</f>
        <v>0.00636352600652244</v>
      </c>
      <c r="N777" s="19" t="n">
        <f aca="false">G$8 + G$9 * _xlfn.T.INV(_xlfn.NORM.DIST(K777, 0, 1, 1),  G$10)</f>
        <v>-0.000184763006105849</v>
      </c>
      <c r="O777" s="52" t="n">
        <f aca="false">$B$3 * (1 + L777)</f>
        <v>4595.35613806324</v>
      </c>
      <c r="P777" s="53" t="n">
        <f aca="false">$B$6+M777</f>
        <v>0.215363526006522</v>
      </c>
      <c r="Q777" s="53" t="n">
        <f aca="false">$B$5+N777</f>
        <v>0.00141523699389415</v>
      </c>
      <c r="R777" s="10" t="n">
        <f aca="false">(LN(O777/$B$4) + ((Q777 - $B$8) + 0.5*P777^2)*$B$7) / (P777 * SQRT($B$7))</f>
        <v>-0.157466135539696</v>
      </c>
      <c r="S777" s="10" t="n">
        <f aca="false">R777 - P777*SQRT($B$7)</f>
        <v>-0.265147898542958</v>
      </c>
      <c r="T777" s="36" t="n">
        <f aca="false">($B$3*EXP(-$B$8*$B$7)*_xlfn.NORM.DIST(R777, 0, 1, 1) - $B$4*EXP(-Q777*$B$7)*_xlfn.NORM.DIST(S777, 0, 1, 1)) * $B$2</f>
        <v>19730.9541260842</v>
      </c>
      <c r="U777" s="37" t="n">
        <f aca="false">$B$17*O777+$B$18</f>
        <v>5497.09640832475</v>
      </c>
      <c r="V777" s="37" t="n">
        <f aca="false">T777-$B$13</f>
        <v>142.065525652331</v>
      </c>
      <c r="W777" s="37" t="n">
        <f aca="false">U777-$B$19</f>
        <v>5497.09640832475</v>
      </c>
      <c r="X777" s="38" t="n">
        <f aca="false">V777+W777</f>
        <v>5639.16193397708</v>
      </c>
    </row>
    <row r="778" customFormat="false" ht="13.8" hidden="false" customHeight="false" outlineLevel="0" collapsed="false">
      <c r="I778" s="51" t="n">
        <f aca="false" t="array" ref="I778:K778">TRANSPOSE(MMULT($E$20:$G$22, TRANSPOSE(Random!L777:N777)))</f>
        <v>0.9192197411669</v>
      </c>
      <c r="J778" s="51" t="n">
        <v>0.322779690506176</v>
      </c>
      <c r="K778" s="51" t="n">
        <v>1.00880939682215</v>
      </c>
      <c r="L778" s="19" t="n">
        <f aca="false">E$8 + E$9 * _xlfn.T.INV(_xlfn.NORM.DIST(I778, 0, 1, 1),  E$10)</f>
        <v>0.0134485686252085</v>
      </c>
      <c r="M778" s="19" t="n">
        <f aca="false">F$8 + F$9 * _xlfn.T.INV(_xlfn.NORM.DIST(J778, 0, 1, 1),  F$10)</f>
        <v>0.00514203277841483</v>
      </c>
      <c r="N778" s="19" t="n">
        <f aca="false">G$8 + G$9 * _xlfn.T.INV(_xlfn.NORM.DIST(K778, 0, 1, 1),  G$10)</f>
        <v>0.000184016919965541</v>
      </c>
      <c r="O778" s="52" t="n">
        <f aca="false">$B$3 * (1 + L778)</f>
        <v>4764.12037625024</v>
      </c>
      <c r="P778" s="53" t="n">
        <f aca="false">$B$6+M778</f>
        <v>0.214142032778415</v>
      </c>
      <c r="Q778" s="53" t="n">
        <f aca="false">$B$5+N778</f>
        <v>0.00178401691996554</v>
      </c>
      <c r="R778" s="10" t="n">
        <f aca="false">(LN(O778/$B$4) + ((Q778 - $B$8) + 0.5*P778^2)*$B$7) / (P778 * SQRT($B$7))</f>
        <v>0.178732260822779</v>
      </c>
      <c r="S778" s="10" t="n">
        <f aca="false">R778 - P778*SQRT($B$7)</f>
        <v>0.0716612444335717</v>
      </c>
      <c r="T778" s="36" t="n">
        <f aca="false">($B$3*EXP(-$B$8*$B$7)*_xlfn.NORM.DIST(R778, 0, 1, 1) - $B$4*EXP(-Q778*$B$7)*_xlfn.NORM.DIST(S778, 0, 1, 1)) * $B$2</f>
        <v>19925.2803346264</v>
      </c>
      <c r="U778" s="37" t="n">
        <f aca="false">$B$17*O778+$B$18</f>
        <v>-3292.74006882936</v>
      </c>
      <c r="V778" s="37" t="n">
        <f aca="false">T778-$B$13</f>
        <v>336.391734194469</v>
      </c>
      <c r="W778" s="37" t="n">
        <f aca="false">U778-$B$19</f>
        <v>-3292.74006882936</v>
      </c>
      <c r="X778" s="38" t="n">
        <f aca="false">V778+W778</f>
        <v>-2956.34833463489</v>
      </c>
    </row>
    <row r="779" customFormat="false" ht="13.8" hidden="false" customHeight="false" outlineLevel="0" collapsed="false">
      <c r="I779" s="51" t="n">
        <f aca="false" t="array" ref="I779:K779">TRANSPOSE(MMULT($E$20:$G$22, TRANSPOSE(Random!L778:N778)))</f>
        <v>-0.251573017408605</v>
      </c>
      <c r="J779" s="51" t="n">
        <v>0.188342215988263</v>
      </c>
      <c r="K779" s="51" t="n">
        <v>0.243097794950713</v>
      </c>
      <c r="L779" s="19" t="n">
        <f aca="false">E$8 + E$9 * _xlfn.T.INV(_xlfn.NORM.DIST(I779, 0, 1, 1),  E$10)</f>
        <v>-0.00225649822440892</v>
      </c>
      <c r="M779" s="19" t="n">
        <f aca="false">F$8 + F$9 * _xlfn.T.INV(_xlfn.NORM.DIST(J779, 0, 1, 1),  F$10)</f>
        <v>0.00303056535771619</v>
      </c>
      <c r="N779" s="19" t="n">
        <f aca="false">G$8 + G$9 * _xlfn.T.INV(_xlfn.NORM.DIST(K779, 0, 1, 1),  G$10)</f>
        <v>1.44753955571427E-005</v>
      </c>
      <c r="O779" s="52" t="n">
        <f aca="false">$B$3 * (1 + L779)</f>
        <v>4690.29242749688</v>
      </c>
      <c r="P779" s="53" t="n">
        <f aca="false">$B$6+M779</f>
        <v>0.212030565357716</v>
      </c>
      <c r="Q779" s="53" t="n">
        <f aca="false">$B$5+N779</f>
        <v>0.00161447539555714</v>
      </c>
      <c r="R779" s="10" t="n">
        <f aca="false">(LN(O779/$B$4) + ((Q779 - $B$8) + 0.5*P779^2)*$B$7) / (P779 * SQRT($B$7))</f>
        <v>0.0317330755692212</v>
      </c>
      <c r="S779" s="10" t="n">
        <f aca="false">R779 - P779*SQRT($B$7)</f>
        <v>-0.0742822071096369</v>
      </c>
      <c r="T779" s="36" t="n">
        <f aca="false">($B$3*EXP(-$B$8*$B$7)*_xlfn.NORM.DIST(R779, 0, 1, 1) - $B$4*EXP(-Q779*$B$7)*_xlfn.NORM.DIST(S779, 0, 1, 1)) * $B$2</f>
        <v>19868.9772600008</v>
      </c>
      <c r="U779" s="37" t="n">
        <f aca="false">$B$17*O779+$B$18</f>
        <v>552.479771328653</v>
      </c>
      <c r="V779" s="37" t="n">
        <f aca="false">T779-$B$13</f>
        <v>280.088659568944</v>
      </c>
      <c r="W779" s="37" t="n">
        <f aca="false">U779-$B$19</f>
        <v>552.479771328653</v>
      </c>
      <c r="X779" s="38" t="n">
        <f aca="false">V779+W779</f>
        <v>832.568430897598</v>
      </c>
    </row>
    <row r="780" customFormat="false" ht="13.8" hidden="false" customHeight="false" outlineLevel="0" collapsed="false">
      <c r="I780" s="51" t="n">
        <f aca="false" t="array" ref="I780:K780">TRANSPOSE(MMULT($E$20:$G$22, TRANSPOSE(Random!L779:N779)))</f>
        <v>-0.0979485812754625</v>
      </c>
      <c r="J780" s="51" t="n">
        <v>-0.272786429177855</v>
      </c>
      <c r="K780" s="51" t="n">
        <v>-1.06612411744374</v>
      </c>
      <c r="L780" s="19" t="n">
        <f aca="false">E$8 + E$9 * _xlfn.T.INV(_xlfn.NORM.DIST(I780, 0, 1, 1),  E$10)</f>
        <v>-0.000278782562071358</v>
      </c>
      <c r="M780" s="19" t="n">
        <f aca="false">F$8 + F$9 * _xlfn.T.INV(_xlfn.NORM.DIST(J780, 0, 1, 1),  F$10)</f>
        <v>-0.00414125167845733</v>
      </c>
      <c r="N780" s="19" t="n">
        <f aca="false">G$8 + G$9 * _xlfn.T.INV(_xlfn.NORM.DIST(K780, 0, 1, 1),  G$10)</f>
        <v>-0.000268043481786397</v>
      </c>
      <c r="O780" s="52" t="n">
        <f aca="false">$B$3 * (1 + L780)</f>
        <v>4699.58947105396</v>
      </c>
      <c r="P780" s="53" t="n">
        <f aca="false">$B$6+M780</f>
        <v>0.204858748321543</v>
      </c>
      <c r="Q780" s="53" t="n">
        <f aca="false">$B$5+N780</f>
        <v>0.0013319565182136</v>
      </c>
      <c r="R780" s="10" t="n">
        <f aca="false">(LN(O780/$B$4) + ((Q780 - $B$8) + 0.5*P780^2)*$B$7) / (P780 * SQRT($B$7))</f>
        <v>0.0478383870450326</v>
      </c>
      <c r="S780" s="10" t="n">
        <f aca="false">R780 - P780*SQRT($B$7)</f>
        <v>-0.0545909871157387</v>
      </c>
      <c r="T780" s="36" t="n">
        <f aca="false">($B$3*EXP(-$B$8*$B$7)*_xlfn.NORM.DIST(R780, 0, 1, 1) - $B$4*EXP(-Q780*$B$7)*_xlfn.NORM.DIST(S780, 0, 1, 1)) * $B$2</f>
        <v>19185.9105474152</v>
      </c>
      <c r="U780" s="37" t="n">
        <f aca="false">$B$17*O780+$B$18</f>
        <v>68.2569675781124</v>
      </c>
      <c r="V780" s="37" t="n">
        <f aca="false">T780-$B$13</f>
        <v>-402.978053016705</v>
      </c>
      <c r="W780" s="37" t="n">
        <f aca="false">U780-$B$19</f>
        <v>68.2569675781124</v>
      </c>
      <c r="X780" s="38" t="n">
        <f aca="false">V780+W780</f>
        <v>-334.721085438592</v>
      </c>
    </row>
    <row r="781" customFormat="false" ht="13.8" hidden="false" customHeight="false" outlineLevel="0" collapsed="false">
      <c r="I781" s="51" t="n">
        <f aca="false" t="array" ref="I781:K781">TRANSPOSE(MMULT($E$20:$G$22, TRANSPOSE(Random!L780:N780)))</f>
        <v>-0.120724556263969</v>
      </c>
      <c r="J781" s="51" t="n">
        <v>-0.22210918465166</v>
      </c>
      <c r="K781" s="51" t="n">
        <v>-0.321875445052754</v>
      </c>
      <c r="L781" s="19" t="n">
        <f aca="false">E$8 + E$9 * _xlfn.T.INV(_xlfn.NORM.DIST(I781, 0, 1, 1),  E$10)</f>
        <v>-0.000570748644288046</v>
      </c>
      <c r="M781" s="19" t="n">
        <f aca="false">F$8 + F$9 * _xlfn.T.INV(_xlfn.NORM.DIST(J781, 0, 1, 1),  F$10)</f>
        <v>-0.00334620797902839</v>
      </c>
      <c r="N781" s="19" t="n">
        <f aca="false">G$8 + G$9 * _xlfn.T.INV(_xlfn.NORM.DIST(K781, 0, 1, 1),  G$10)</f>
        <v>-0.000100245158292839</v>
      </c>
      <c r="O781" s="52" t="n">
        <f aca="false">$B$3 * (1 + L781)</f>
        <v>4698.21696769807</v>
      </c>
      <c r="P781" s="53" t="n">
        <f aca="false">$B$6+M781</f>
        <v>0.205653792020972</v>
      </c>
      <c r="Q781" s="53" t="n">
        <f aca="false">$B$5+N781</f>
        <v>0.00149975484170716</v>
      </c>
      <c r="R781" s="10" t="n">
        <f aca="false">(LN(O781/$B$4) + ((Q781 - $B$8) + 0.5*P781^2)*$B$7) / (P781 * SQRT($B$7))</f>
        <v>0.0456175629207693</v>
      </c>
      <c r="S781" s="10" t="n">
        <f aca="false">R781 - P781*SQRT($B$7)</f>
        <v>-0.0572093330897165</v>
      </c>
      <c r="T781" s="36" t="n">
        <f aca="false">($B$3*EXP(-$B$8*$B$7)*_xlfn.NORM.DIST(R781, 0, 1, 1) - $B$4*EXP(-Q781*$B$7)*_xlfn.NORM.DIST(S781, 0, 1, 1)) * $B$2</f>
        <v>19269.5925968259</v>
      </c>
      <c r="U781" s="37" t="n">
        <f aca="false">$B$17*O781+$B$18</f>
        <v>139.741780902579</v>
      </c>
      <c r="V781" s="37" t="n">
        <f aca="false">T781-$B$13</f>
        <v>-319.296003605996</v>
      </c>
      <c r="W781" s="37" t="n">
        <f aca="false">U781-$B$19</f>
        <v>139.741780902579</v>
      </c>
      <c r="X781" s="38" t="n">
        <f aca="false">V781+W781</f>
        <v>-179.554222703417</v>
      </c>
    </row>
    <row r="782" customFormat="false" ht="13.8" hidden="false" customHeight="false" outlineLevel="0" collapsed="false">
      <c r="I782" s="51" t="n">
        <f aca="false" t="array" ref="I782:K782">TRANSPOSE(MMULT($E$20:$G$22, TRANSPOSE(Random!L781:N781)))</f>
        <v>0.658580697524886</v>
      </c>
      <c r="J782" s="51" t="n">
        <v>0.297770576325348</v>
      </c>
      <c r="K782" s="51" t="n">
        <v>1.95399013758808</v>
      </c>
      <c r="L782" s="19" t="n">
        <f aca="false">E$8 + E$9 * _xlfn.T.INV(_xlfn.NORM.DIST(I782, 0, 1, 1),  E$10)</f>
        <v>0.00965458365937577</v>
      </c>
      <c r="M782" s="19" t="n">
        <f aca="false">F$8 + F$9 * _xlfn.T.INV(_xlfn.NORM.DIST(J782, 0, 1, 1),  F$10)</f>
        <v>0.00474683772883686</v>
      </c>
      <c r="N782" s="19" t="n">
        <f aca="false">G$8 + G$9 * _xlfn.T.INV(_xlfn.NORM.DIST(K782, 0, 1, 1),  G$10)</f>
        <v>0.000489461349559019</v>
      </c>
      <c r="O782" s="52" t="n">
        <f aca="false">$B$3 * (1 + L782)</f>
        <v>4746.28523232436</v>
      </c>
      <c r="P782" s="53" t="n">
        <f aca="false">$B$6+M782</f>
        <v>0.213746837728837</v>
      </c>
      <c r="Q782" s="53" t="n">
        <f aca="false">$B$5+N782</f>
        <v>0.00208946134955902</v>
      </c>
      <c r="R782" s="10" t="n">
        <f aca="false">(LN(O782/$B$4) + ((Q782 - $B$8) + 0.5*P782^2)*$B$7) / (P782 * SQRT($B$7))</f>
        <v>0.144484992747155</v>
      </c>
      <c r="S782" s="10" t="n">
        <f aca="false">R782 - P782*SQRT($B$7)</f>
        <v>0.0376115738827366</v>
      </c>
      <c r="T782" s="36" t="n">
        <f aca="false">($B$3*EXP(-$B$8*$B$7)*_xlfn.NORM.DIST(R782, 0, 1, 1) - $B$4*EXP(-Q782*$B$7)*_xlfn.NORM.DIST(S782, 0, 1, 1)) * $B$2</f>
        <v>19980.2123711012</v>
      </c>
      <c r="U782" s="37" t="n">
        <f aca="false">$B$17*O782+$B$18</f>
        <v>-2363.82289811154</v>
      </c>
      <c r="V782" s="37" t="n">
        <f aca="false">T782-$B$13</f>
        <v>391.323770669303</v>
      </c>
      <c r="W782" s="37" t="n">
        <f aca="false">U782-$B$19</f>
        <v>-2363.82289811154</v>
      </c>
      <c r="X782" s="38" t="n">
        <f aca="false">V782+W782</f>
        <v>-1972.49912744224</v>
      </c>
    </row>
    <row r="783" customFormat="false" ht="13.8" hidden="false" customHeight="false" outlineLevel="0" collapsed="false">
      <c r="I783" s="51" t="n">
        <f aca="false" t="array" ref="I783:K783">TRANSPOSE(MMULT($E$20:$G$22, TRANSPOSE(Random!L782:N782)))</f>
        <v>0.0870433904018218</v>
      </c>
      <c r="J783" s="51" t="n">
        <v>0.101166247024464</v>
      </c>
      <c r="K783" s="51" t="n">
        <v>0.989138797290083</v>
      </c>
      <c r="L783" s="19" t="n">
        <f aca="false">E$8 + E$9 * _xlfn.T.INV(_xlfn.NORM.DIST(I783, 0, 1, 1),  E$10)</f>
        <v>0.00208815903466248</v>
      </c>
      <c r="M783" s="19" t="n">
        <f aca="false">F$8 + F$9 * _xlfn.T.INV(_xlfn.NORM.DIST(J783, 0, 1, 1),  F$10)</f>
        <v>0.00167416217117085</v>
      </c>
      <c r="N783" s="19" t="n">
        <f aca="false">G$8 + G$9 * _xlfn.T.INV(_xlfn.NORM.DIST(K783, 0, 1, 1),  G$10)</f>
        <v>0.000179144055459225</v>
      </c>
      <c r="O783" s="52" t="n">
        <f aca="false">$B$3 * (1 + L783)</f>
        <v>4710.71622680604</v>
      </c>
      <c r="P783" s="53" t="n">
        <f aca="false">$B$6+M783</f>
        <v>0.210674162171171</v>
      </c>
      <c r="Q783" s="53" t="n">
        <f aca="false">$B$5+N783</f>
        <v>0.00177914405545923</v>
      </c>
      <c r="R783" s="10" t="n">
        <f aca="false">(LN(O783/$B$4) + ((Q783 - $B$8) + 0.5*P783^2)*$B$7) / (P783 * SQRT($B$7))</f>
        <v>0.0728966297666504</v>
      </c>
      <c r="S783" s="10" t="n">
        <f aca="false">R783 - P783*SQRT($B$7)</f>
        <v>-0.032440451318935</v>
      </c>
      <c r="T783" s="36" t="n">
        <f aca="false">($B$3*EXP(-$B$8*$B$7)*_xlfn.NORM.DIST(R783, 0, 1, 1) - $B$4*EXP(-Q783*$B$7)*_xlfn.NORM.DIST(S783, 0, 1, 1)) * $B$2</f>
        <v>19751.8764024261</v>
      </c>
      <c r="U783" s="37" t="n">
        <f aca="false">$B$17*O783+$B$18</f>
        <v>-511.26369765721</v>
      </c>
      <c r="V783" s="37" t="n">
        <f aca="false">T783-$B$13</f>
        <v>162.987801994175</v>
      </c>
      <c r="W783" s="37" t="n">
        <f aca="false">U783-$B$19</f>
        <v>-511.26369765721</v>
      </c>
      <c r="X783" s="38" t="n">
        <f aca="false">V783+W783</f>
        <v>-348.275895663035</v>
      </c>
    </row>
    <row r="784" customFormat="false" ht="13.8" hidden="false" customHeight="false" outlineLevel="0" collapsed="false">
      <c r="I784" s="51" t="n">
        <f aca="false" t="array" ref="I784:K784">TRANSPOSE(MMULT($E$20:$G$22, TRANSPOSE(Random!L783:N783)))</f>
        <v>0.112596006041672</v>
      </c>
      <c r="J784" s="51" t="n">
        <v>-0.544962817494376</v>
      </c>
      <c r="K784" s="51" t="n">
        <v>2.93721897875326</v>
      </c>
      <c r="L784" s="19" t="n">
        <f aca="false">E$8 + E$9 * _xlfn.T.INV(_xlfn.NORM.DIST(I784, 0, 1, 1),  E$10)</f>
        <v>0.0024155846002715</v>
      </c>
      <c r="M784" s="19" t="n">
        <f aca="false">F$8 + F$9 * _xlfn.T.INV(_xlfn.NORM.DIST(J784, 0, 1, 1),  F$10)</f>
        <v>-0.00851157971412172</v>
      </c>
      <c r="N784" s="19" t="n">
        <f aca="false">G$8 + G$9 * _xlfn.T.INV(_xlfn.NORM.DIST(K784, 0, 1, 1),  G$10)</f>
        <v>0.00115403943326231</v>
      </c>
      <c r="O784" s="52" t="n">
        <f aca="false">$B$3 * (1 + L784)</f>
        <v>4712.25542164742</v>
      </c>
      <c r="P784" s="53" t="n">
        <f aca="false">$B$6+M784</f>
        <v>0.200488420285878</v>
      </c>
      <c r="Q784" s="53" t="n">
        <f aca="false">$B$5+N784</f>
        <v>0.00275403943326231</v>
      </c>
      <c r="R784" s="10" t="n">
        <f aca="false">(LN(O784/$B$4) + ((Q784 - $B$8) + 0.5*P784^2)*$B$7) / (P784 * SQRT($B$7))</f>
        <v>0.0770681164182684</v>
      </c>
      <c r="S784" s="10" t="n">
        <f aca="false">R784 - P784*SQRT($B$7)</f>
        <v>-0.0231760937246707</v>
      </c>
      <c r="T784" s="36" t="n">
        <f aca="false">($B$3*EXP(-$B$8*$B$7)*_xlfn.NORM.DIST(R784, 0, 1, 1) - $B$4*EXP(-Q784*$B$7)*_xlfn.NORM.DIST(S784, 0, 1, 1)) * $B$2</f>
        <v>18851.542017977</v>
      </c>
      <c r="U784" s="37" t="n">
        <f aca="false">$B$17*O784+$B$18</f>
        <v>-591.430391190661</v>
      </c>
      <c r="V784" s="37" t="n">
        <f aca="false">T784-$B$13</f>
        <v>-737.346582454891</v>
      </c>
      <c r="W784" s="37" t="n">
        <f aca="false">U784-$B$19</f>
        <v>-591.430391190661</v>
      </c>
      <c r="X784" s="38" t="n">
        <f aca="false">V784+W784</f>
        <v>-1328.77697364555</v>
      </c>
    </row>
    <row r="785" customFormat="false" ht="13.8" hidden="false" customHeight="false" outlineLevel="0" collapsed="false">
      <c r="I785" s="51" t="n">
        <f aca="false" t="array" ref="I785:K785">TRANSPOSE(MMULT($E$20:$G$22, TRANSPOSE(Random!L784:N784)))</f>
        <v>-1.0685548387472</v>
      </c>
      <c r="J785" s="51" t="n">
        <v>0.194589557181211</v>
      </c>
      <c r="K785" s="51" t="n">
        <v>0.140523240109349</v>
      </c>
      <c r="L785" s="19" t="n">
        <f aca="false">E$8 + E$9 * _xlfn.T.INV(_xlfn.NORM.DIST(I785, 0, 1, 1),  E$10)</f>
        <v>-0.0138391755603282</v>
      </c>
      <c r="M785" s="19" t="n">
        <f aca="false">F$8 + F$9 * _xlfn.T.INV(_xlfn.NORM.DIST(J785, 0, 1, 1),  F$10)</f>
        <v>0.00312807409091224</v>
      </c>
      <c r="N785" s="19" t="n">
        <f aca="false">G$8 + G$9 * _xlfn.T.INV(_xlfn.NORM.DIST(K785, 0, 1, 1),  G$10)</f>
        <v>-6.39373686578022E-006</v>
      </c>
      <c r="O785" s="52" t="n">
        <f aca="false">$B$3 * (1 + L785)</f>
        <v>4635.84341960845</v>
      </c>
      <c r="P785" s="53" t="n">
        <f aca="false">$B$6+M785</f>
        <v>0.212128074090912</v>
      </c>
      <c r="Q785" s="53" t="n">
        <f aca="false">$B$5+N785</f>
        <v>0.00159360626313422</v>
      </c>
      <c r="R785" s="10" t="n">
        <f aca="false">(LN(O785/$B$4) + ((Q785 - $B$8) + 0.5*P785^2)*$B$7) / (P785 * SQRT($B$7))</f>
        <v>-0.0783737675630394</v>
      </c>
      <c r="S785" s="10" t="n">
        <f aca="false">R785 - P785*SQRT($B$7)</f>
        <v>-0.184437804608496</v>
      </c>
      <c r="T785" s="36" t="n">
        <f aca="false">($B$3*EXP(-$B$8*$B$7)*_xlfn.NORM.DIST(R785, 0, 1, 1) - $B$4*EXP(-Q785*$B$7)*_xlfn.NORM.DIST(S785, 0, 1, 1)) * $B$2</f>
        <v>19710.7233981611</v>
      </c>
      <c r="U785" s="37" t="n">
        <f aca="false">$B$17*O785+$B$18</f>
        <v>3388.37605376387</v>
      </c>
      <c r="V785" s="37" t="n">
        <f aca="false">T785-$B$13</f>
        <v>121.834797729163</v>
      </c>
      <c r="W785" s="37" t="n">
        <f aca="false">U785-$B$19</f>
        <v>3388.37605376387</v>
      </c>
      <c r="X785" s="38" t="n">
        <f aca="false">V785+W785</f>
        <v>3510.21085149304</v>
      </c>
    </row>
    <row r="786" customFormat="false" ht="13.8" hidden="false" customHeight="false" outlineLevel="0" collapsed="false">
      <c r="I786" s="51" t="n">
        <f aca="false" t="array" ref="I786:K786">TRANSPOSE(MMULT($E$20:$G$22, TRANSPOSE(Random!L785:N785)))</f>
        <v>0.301357618076092</v>
      </c>
      <c r="J786" s="51" t="n">
        <v>-0.771418357871589</v>
      </c>
      <c r="K786" s="51" t="n">
        <v>-1.50072687706735</v>
      </c>
      <c r="L786" s="19" t="n">
        <f aca="false">E$8 + E$9 * _xlfn.T.INV(_xlfn.NORM.DIST(I786, 0, 1, 1),  E$10)</f>
        <v>0.00485236406265504</v>
      </c>
      <c r="M786" s="19" t="n">
        <f aca="false">F$8 + F$9 * _xlfn.T.INV(_xlfn.NORM.DIST(J786, 0, 1, 1),  F$10)</f>
        <v>-0.0123513009910732</v>
      </c>
      <c r="N786" s="19" t="n">
        <f aca="false">G$8 + G$9 * _xlfn.T.INV(_xlfn.NORM.DIST(K786, 0, 1, 1),  G$10)</f>
        <v>-0.000391361626585841</v>
      </c>
      <c r="O786" s="52" t="n">
        <f aca="false">$B$3 * (1 + L786)</f>
        <v>4723.71047822213</v>
      </c>
      <c r="P786" s="53" t="n">
        <f aca="false">$B$6+M786</f>
        <v>0.196648699008927</v>
      </c>
      <c r="Q786" s="53" t="n">
        <f aca="false">$B$5+N786</f>
        <v>0.00120863837341416</v>
      </c>
      <c r="R786" s="10" t="n">
        <f aca="false">(LN(O786/$B$4) + ((Q786 - $B$8) + 0.5*P786^2)*$B$7) / (P786 * SQRT($B$7))</f>
        <v>0.0973983330083447</v>
      </c>
      <c r="S786" s="10" t="n">
        <f aca="false">R786 - P786*SQRT($B$7)</f>
        <v>-0.00092601649611869</v>
      </c>
      <c r="T786" s="36" t="n">
        <f aca="false">($B$3*EXP(-$B$8*$B$7)*_xlfn.NORM.DIST(R786, 0, 1, 1) - $B$4*EXP(-Q786*$B$7)*_xlfn.NORM.DIST(S786, 0, 1, 1)) * $B$2</f>
        <v>18387.8083934648</v>
      </c>
      <c r="U786" s="37" t="n">
        <f aca="false">$B$17*O786+$B$18</f>
        <v>-1188.05012064279</v>
      </c>
      <c r="V786" s="37" t="n">
        <f aca="false">T786-$B$13</f>
        <v>-1201.08020696707</v>
      </c>
      <c r="W786" s="37" t="n">
        <f aca="false">U786-$B$19</f>
        <v>-1188.05012064279</v>
      </c>
      <c r="X786" s="38" t="n">
        <f aca="false">V786+W786</f>
        <v>-2389.13032760986</v>
      </c>
    </row>
    <row r="787" customFormat="false" ht="13.8" hidden="false" customHeight="false" outlineLevel="0" collapsed="false">
      <c r="I787" s="51" t="n">
        <f aca="false" t="array" ref="I787:K787">TRANSPOSE(MMULT($E$20:$G$22, TRANSPOSE(Random!L786:N786)))</f>
        <v>0.342322171283329</v>
      </c>
      <c r="J787" s="51" t="n">
        <v>-0.79155399433007</v>
      </c>
      <c r="K787" s="51" t="n">
        <v>-0.15770430506837</v>
      </c>
      <c r="L787" s="19" t="n">
        <f aca="false">E$8 + E$9 * _xlfn.T.INV(_xlfn.NORM.DIST(I787, 0, 1, 1),  E$10)</f>
        <v>0.00538756089851397</v>
      </c>
      <c r="M787" s="19" t="n">
        <f aca="false">F$8 + F$9 * _xlfn.T.INV(_xlfn.NORM.DIST(J787, 0, 1, 1),  F$10)</f>
        <v>-0.0127050101727035</v>
      </c>
      <c r="N787" s="19" t="n">
        <f aca="false">G$8 + G$9 * _xlfn.T.INV(_xlfn.NORM.DIST(K787, 0, 1, 1),  G$10)</f>
        <v>-6.66906558615698E-005</v>
      </c>
      <c r="O787" s="52" t="n">
        <f aca="false">$B$3 * (1 + L787)</f>
        <v>4726.22638502782</v>
      </c>
      <c r="P787" s="53" t="n">
        <f aca="false">$B$6+M787</f>
        <v>0.196294989827297</v>
      </c>
      <c r="Q787" s="53" t="n">
        <f aca="false">$B$5+N787</f>
        <v>0.00153330934413843</v>
      </c>
      <c r="R787" s="10" t="n">
        <f aca="false">(LN(O787/$B$4) + ((Q787 - $B$8) + 0.5*P787^2)*$B$7) / (P787 * SQRT($B$7))</f>
        <v>0.103649029785054</v>
      </c>
      <c r="S787" s="10" t="n">
        <f aca="false">R787 - P787*SQRT($B$7)</f>
        <v>0.00550153487140619</v>
      </c>
      <c r="T787" s="36" t="n">
        <f aca="false">($B$3*EXP(-$B$8*$B$7)*_xlfn.NORM.DIST(R787, 0, 1, 1) - $B$4*EXP(-Q787*$B$7)*_xlfn.NORM.DIST(S787, 0, 1, 1)) * $B$2</f>
        <v>18367.7817678918</v>
      </c>
      <c r="U787" s="37" t="n">
        <f aca="false">$B$17*O787+$B$18</f>
        <v>-1319.0874165257</v>
      </c>
      <c r="V787" s="37" t="n">
        <f aca="false">T787-$B$13</f>
        <v>-1221.10683254014</v>
      </c>
      <c r="W787" s="37" t="n">
        <f aca="false">U787-$B$19</f>
        <v>-1319.0874165257</v>
      </c>
      <c r="X787" s="38" t="n">
        <f aca="false">V787+W787</f>
        <v>-2540.19424906583</v>
      </c>
    </row>
    <row r="788" customFormat="false" ht="13.8" hidden="false" customHeight="false" outlineLevel="0" collapsed="false">
      <c r="I788" s="51" t="n">
        <f aca="false" t="array" ref="I788:K788">TRANSPOSE(MMULT($E$20:$G$22, TRANSPOSE(Random!L787:N787)))</f>
        <v>0.511203100355512</v>
      </c>
      <c r="J788" s="51" t="n">
        <v>-0.497734171905256</v>
      </c>
      <c r="K788" s="51" t="n">
        <v>-0.426735170398918</v>
      </c>
      <c r="L788" s="19" t="n">
        <f aca="false">E$8 + E$9 * _xlfn.T.INV(_xlfn.NORM.DIST(I788, 0, 1, 1),  E$10)</f>
        <v>0.00763119195002926</v>
      </c>
      <c r="M788" s="19" t="n">
        <f aca="false">F$8 + F$9 * _xlfn.T.INV(_xlfn.NORM.DIST(J788, 0, 1, 1),  F$10)</f>
        <v>-0.00773769634338482</v>
      </c>
      <c r="N788" s="19" t="n">
        <f aca="false">G$8 + G$9 * _xlfn.T.INV(_xlfn.NORM.DIST(K788, 0, 1, 1),  G$10)</f>
        <v>-0.000122040595233287</v>
      </c>
      <c r="O788" s="52" t="n">
        <f aca="false">$B$3 * (1 + L788)</f>
        <v>4736.77347023789</v>
      </c>
      <c r="P788" s="53" t="n">
        <f aca="false">$B$6+M788</f>
        <v>0.201262303656615</v>
      </c>
      <c r="Q788" s="53" t="n">
        <f aca="false">$B$5+N788</f>
        <v>0.00147795940476671</v>
      </c>
      <c r="R788" s="10" t="n">
        <f aca="false">(LN(O788/$B$4) + ((Q788 - $B$8) + 0.5*P788^2)*$B$7) / (P788 * SQRT($B$7))</f>
        <v>0.125557798725508</v>
      </c>
      <c r="S788" s="10" t="n">
        <f aca="false">R788 - P788*SQRT($B$7)</f>
        <v>0.0249266468972001</v>
      </c>
      <c r="T788" s="36" t="n">
        <f aca="false">($B$3*EXP(-$B$8*$B$7)*_xlfn.NORM.DIST(R788, 0, 1, 1) - $B$4*EXP(-Q788*$B$7)*_xlfn.NORM.DIST(S788, 0, 1, 1)) * $B$2</f>
        <v>18803.6905104612</v>
      </c>
      <c r="U788" s="37" t="n">
        <f aca="false">$B$17*O788+$B$18</f>
        <v>-1868.41679639349</v>
      </c>
      <c r="V788" s="37" t="n">
        <f aca="false">T788-$B$13</f>
        <v>-785.198089970661</v>
      </c>
      <c r="W788" s="37" t="n">
        <f aca="false">U788-$B$19</f>
        <v>-1868.41679639349</v>
      </c>
      <c r="X788" s="38" t="n">
        <f aca="false">V788+W788</f>
        <v>-2653.61488636415</v>
      </c>
    </row>
    <row r="789" customFormat="false" ht="13.8" hidden="false" customHeight="false" outlineLevel="0" collapsed="false">
      <c r="I789" s="51" t="n">
        <f aca="false" t="array" ref="I789:K789">TRANSPOSE(MMULT($E$20:$G$22, TRANSPOSE(Random!L788:N788)))</f>
        <v>0.842343093507964</v>
      </c>
      <c r="J789" s="51" t="n">
        <v>-0.588403131127469</v>
      </c>
      <c r="K789" s="51" t="n">
        <v>-0.191383412015212</v>
      </c>
      <c r="L789" s="19" t="n">
        <f aca="false">E$8 + E$9 * _xlfn.T.INV(_xlfn.NORM.DIST(I789, 0, 1, 1),  E$10)</f>
        <v>0.0122953976336933</v>
      </c>
      <c r="M789" s="19" t="n">
        <f aca="false">F$8 + F$9 * _xlfn.T.INV(_xlfn.NORM.DIST(J789, 0, 1, 1),  F$10)</f>
        <v>-0.00923065337588395</v>
      </c>
      <c r="N789" s="19" t="n">
        <f aca="false">G$8 + G$9 * _xlfn.T.INV(_xlfn.NORM.DIST(K789, 0, 1, 1),  G$10)</f>
        <v>-7.35326818770957E-005</v>
      </c>
      <c r="O789" s="52" t="n">
        <f aca="false">$B$3 * (1 + L789)</f>
        <v>4758.69943473623</v>
      </c>
      <c r="P789" s="53" t="n">
        <f aca="false">$B$6+M789</f>
        <v>0.199769346624116</v>
      </c>
      <c r="Q789" s="53" t="n">
        <f aca="false">$B$5+N789</f>
        <v>0.0015264673181229</v>
      </c>
      <c r="R789" s="10" t="n">
        <f aca="false">(LN(O789/$B$4) + ((Q789 - $B$8) + 0.5*P789^2)*$B$7) / (P789 * SQRT($B$7))</f>
        <v>0.172103621186743</v>
      </c>
      <c r="S789" s="10" t="n">
        <f aca="false">R789 - P789*SQRT($B$7)</f>
        <v>0.0722189478746848</v>
      </c>
      <c r="T789" s="36" t="n">
        <f aca="false">($B$3*EXP(-$B$8*$B$7)*_xlfn.NORM.DIST(R789, 0, 1, 1) - $B$4*EXP(-Q789*$B$7)*_xlfn.NORM.DIST(S789, 0, 1, 1)) * $B$2</f>
        <v>18580.8146329473</v>
      </c>
      <c r="U789" s="37" t="n">
        <f aca="false">$B$17*O789+$B$18</f>
        <v>-3010.39832408362</v>
      </c>
      <c r="V789" s="37" t="n">
        <f aca="false">T789-$B$13</f>
        <v>-1008.07396748464</v>
      </c>
      <c r="W789" s="37" t="n">
        <f aca="false">U789-$B$19</f>
        <v>-3010.39832408362</v>
      </c>
      <c r="X789" s="38" t="n">
        <f aca="false">V789+W789</f>
        <v>-4018.47229156827</v>
      </c>
    </row>
    <row r="790" customFormat="false" ht="13.8" hidden="false" customHeight="false" outlineLevel="0" collapsed="false">
      <c r="I790" s="51" t="n">
        <f aca="false" t="array" ref="I790:K790">TRANSPOSE(MMULT($E$20:$G$22, TRANSPOSE(Random!L789:N789)))</f>
        <v>1.18445781421757</v>
      </c>
      <c r="J790" s="51" t="n">
        <v>-1.05446247385987</v>
      </c>
      <c r="K790" s="51" t="n">
        <v>-0.0916471246542957</v>
      </c>
      <c r="L790" s="19" t="n">
        <f aca="false">E$8 + E$9 * _xlfn.T.INV(_xlfn.NORM.DIST(I790, 0, 1, 1),  E$10)</f>
        <v>0.0177100727614074</v>
      </c>
      <c r="M790" s="19" t="n">
        <f aca="false">F$8 + F$9 * _xlfn.T.INV(_xlfn.NORM.DIST(J790, 0, 1, 1),  F$10)</f>
        <v>-0.0175637706457846</v>
      </c>
      <c r="N790" s="19" t="n">
        <f aca="false">G$8 + G$9 * _xlfn.T.INV(_xlfn.NORM.DIST(K790, 0, 1, 1),  G$10)</f>
        <v>-5.33116002813968E-005</v>
      </c>
      <c r="O790" s="52" t="n">
        <f aca="false">$B$3 * (1 + L790)</f>
        <v>4784.1532810441</v>
      </c>
      <c r="P790" s="53" t="n">
        <f aca="false">$B$6+M790</f>
        <v>0.191436229354215</v>
      </c>
      <c r="Q790" s="53" t="n">
        <f aca="false">$B$5+N790</f>
        <v>0.0015466883997186</v>
      </c>
      <c r="R790" s="10" t="n">
        <f aca="false">(LN(O790/$B$4) + ((Q790 - $B$8) + 0.5*P790^2)*$B$7) / (P790 * SQRT($B$7))</f>
        <v>0.231123728819123</v>
      </c>
      <c r="S790" s="10" t="n">
        <f aca="false">R790 - P790*SQRT($B$7)</f>
        <v>0.135405614142015</v>
      </c>
      <c r="T790" s="36" t="n">
        <f aca="false">($B$3*EXP(-$B$8*$B$7)*_xlfn.NORM.DIST(R790, 0, 1, 1) - $B$4*EXP(-Q790*$B$7)*_xlfn.NORM.DIST(S790, 0, 1, 1)) * $B$2</f>
        <v>17641.9466966286</v>
      </c>
      <c r="U790" s="37" t="n">
        <f aca="false">$B$17*O790+$B$18</f>
        <v>-4336.12437341941</v>
      </c>
      <c r="V790" s="37" t="n">
        <f aca="false">T790-$B$13</f>
        <v>-1946.94190380328</v>
      </c>
      <c r="W790" s="37" t="n">
        <f aca="false">U790-$B$19</f>
        <v>-4336.12437341941</v>
      </c>
      <c r="X790" s="38" t="n">
        <f aca="false">V790+W790</f>
        <v>-6283.06627722269</v>
      </c>
    </row>
    <row r="791" customFormat="false" ht="13.8" hidden="false" customHeight="false" outlineLevel="0" collapsed="false">
      <c r="I791" s="51" t="n">
        <f aca="false" t="array" ref="I791:K791">TRANSPOSE(MMULT($E$20:$G$22, TRANSPOSE(Random!L790:N790)))</f>
        <v>-0.58200861648551</v>
      </c>
      <c r="J791" s="51" t="n">
        <v>0.334377573359668</v>
      </c>
      <c r="K791" s="51" t="n">
        <v>-1.43596049627855</v>
      </c>
      <c r="L791" s="19" t="n">
        <f aca="false">E$8 + E$9 * _xlfn.T.INV(_xlfn.NORM.DIST(I791, 0, 1, 1),  E$10)</f>
        <v>-0.00664528702680328</v>
      </c>
      <c r="M791" s="19" t="n">
        <f aca="false">F$8 + F$9 * _xlfn.T.INV(_xlfn.NORM.DIST(J791, 0, 1, 1),  F$10)</f>
        <v>0.00532574529572922</v>
      </c>
      <c r="N791" s="19" t="n">
        <f aca="false">G$8 + G$9 * _xlfn.T.INV(_xlfn.NORM.DIST(K791, 0, 1, 1),  G$10)</f>
        <v>-0.00037112543503738</v>
      </c>
      <c r="O791" s="52" t="n">
        <f aca="false">$B$3 * (1 + L791)</f>
        <v>4669.6611702157</v>
      </c>
      <c r="P791" s="53" t="n">
        <f aca="false">$B$6+M791</f>
        <v>0.214325745295729</v>
      </c>
      <c r="Q791" s="53" t="n">
        <f aca="false">$B$5+N791</f>
        <v>0.00122887456496262</v>
      </c>
      <c r="R791" s="10" t="n">
        <f aca="false">(LN(O791/$B$4) + ((Q791 - $B$8) + 0.5*P791^2)*$B$7) / (P791 * SQRT($B$7))</f>
        <v>-0.00950241395703041</v>
      </c>
      <c r="S791" s="10" t="n">
        <f aca="false">R791 - P791*SQRT($B$7)</f>
        <v>-0.116665286604895</v>
      </c>
      <c r="T791" s="36" t="n">
        <f aca="false">($B$3*EXP(-$B$8*$B$7)*_xlfn.NORM.DIST(R791, 0, 1, 1) - $B$4*EXP(-Q791*$B$7)*_xlfn.NORM.DIST(S791, 0, 1, 1)) * $B$2</f>
        <v>20027.9063538769</v>
      </c>
      <c r="U791" s="37" t="n">
        <f aca="false">$B$17*O791+$B$18</f>
        <v>1627.02838285791</v>
      </c>
      <c r="V791" s="37" t="n">
        <f aca="false">T791-$B$13</f>
        <v>439.017753445023</v>
      </c>
      <c r="W791" s="37" t="n">
        <f aca="false">U791-$B$19</f>
        <v>1627.02838285791</v>
      </c>
      <c r="X791" s="38" t="n">
        <f aca="false">V791+W791</f>
        <v>2066.04613630294</v>
      </c>
    </row>
    <row r="792" customFormat="false" ht="13.8" hidden="false" customHeight="false" outlineLevel="0" collapsed="false">
      <c r="I792" s="51" t="n">
        <f aca="false" t="array" ref="I792:K792">TRANSPOSE(MMULT($E$20:$G$22, TRANSPOSE(Random!L791:N791)))</f>
        <v>-0.321001218036089</v>
      </c>
      <c r="J792" s="51" t="n">
        <v>0.115647480275308</v>
      </c>
      <c r="K792" s="51" t="n">
        <v>-1.87558041096155</v>
      </c>
      <c r="L792" s="19" t="n">
        <f aca="false">E$8 + E$9 * _xlfn.T.INV(_xlfn.NORM.DIST(I792, 0, 1, 1),  E$10)</f>
        <v>-0.00315957018124246</v>
      </c>
      <c r="M792" s="19" t="n">
        <f aca="false">F$8 + F$9 * _xlfn.T.INV(_xlfn.NORM.DIST(J792, 0, 1, 1),  F$10)</f>
        <v>0.00189902276326241</v>
      </c>
      <c r="N792" s="19" t="n">
        <f aca="false">G$8 + G$9 * _xlfn.T.INV(_xlfn.NORM.DIST(K792, 0, 1, 1),  G$10)</f>
        <v>-0.000526180471099964</v>
      </c>
      <c r="O792" s="52" t="n">
        <f aca="false">$B$3 * (1 + L792)</f>
        <v>4686.047176535</v>
      </c>
      <c r="P792" s="53" t="n">
        <f aca="false">$B$6+M792</f>
        <v>0.210899022763262</v>
      </c>
      <c r="Q792" s="53" t="n">
        <f aca="false">$B$5+N792</f>
        <v>0.00107381952890004</v>
      </c>
      <c r="R792" s="10" t="n">
        <f aca="false">(LN(O792/$B$4) + ((Q792 - $B$8) + 0.5*P792^2)*$B$7) / (P792 * SQRT($B$7))</f>
        <v>0.0214669789923039</v>
      </c>
      <c r="S792" s="10" t="n">
        <f aca="false">R792 - P792*SQRT($B$7)</f>
        <v>-0.0839825323893273</v>
      </c>
      <c r="T792" s="36" t="n">
        <f aca="false">($B$3*EXP(-$B$8*$B$7)*_xlfn.NORM.DIST(R792, 0, 1, 1) - $B$4*EXP(-Q792*$B$7)*_xlfn.NORM.DIST(S792, 0, 1, 1)) * $B$2</f>
        <v>19728.216944649</v>
      </c>
      <c r="U792" s="37" t="n">
        <f aca="false">$B$17*O792+$B$18</f>
        <v>773.587407402956</v>
      </c>
      <c r="V792" s="37" t="n">
        <f aca="false">T792-$B$13</f>
        <v>139.328344217072</v>
      </c>
      <c r="W792" s="37" t="n">
        <f aca="false">U792-$B$19</f>
        <v>773.587407402956</v>
      </c>
      <c r="X792" s="38" t="n">
        <f aca="false">V792+W792</f>
        <v>912.915751620029</v>
      </c>
    </row>
    <row r="793" customFormat="false" ht="13.8" hidden="false" customHeight="false" outlineLevel="0" collapsed="false">
      <c r="I793" s="51" t="n">
        <f aca="false" t="array" ref="I793:K793">TRANSPOSE(MMULT($E$20:$G$22, TRANSPOSE(Random!L792:N792)))</f>
        <v>0.249349361713712</v>
      </c>
      <c r="J793" s="51" t="n">
        <v>-1.66390166338299</v>
      </c>
      <c r="K793" s="51" t="n">
        <v>-1.22666804328453</v>
      </c>
      <c r="L793" s="19" t="n">
        <f aca="false">E$8 + E$9 * _xlfn.T.INV(_xlfn.NORM.DIST(I793, 0, 1, 1),  E$10)</f>
        <v>0.00417676298297347</v>
      </c>
      <c r="M793" s="19" t="n">
        <f aca="false">F$8 + F$9 * _xlfn.T.INV(_xlfn.NORM.DIST(J793, 0, 1, 1),  F$10)</f>
        <v>-0.0314461355125006</v>
      </c>
      <c r="N793" s="19" t="n">
        <f aca="false">G$8 + G$9 * _xlfn.T.INV(_xlfn.NORM.DIST(K793, 0, 1, 1),  G$10)</f>
        <v>-0.00031046661580719</v>
      </c>
      <c r="O793" s="52" t="n">
        <f aca="false">$B$3 * (1 + L793)</f>
        <v>4720.53454510666</v>
      </c>
      <c r="P793" s="53" t="n">
        <f aca="false">$B$6+M793</f>
        <v>0.177553864487499</v>
      </c>
      <c r="Q793" s="53" t="n">
        <f aca="false">$B$5+N793</f>
        <v>0.00128953338419281</v>
      </c>
      <c r="R793" s="10" t="n">
        <f aca="false">(LN(O793/$B$4) + ((Q793 - $B$8) + 0.5*P793^2)*$B$7) / (P793 * SQRT($B$7))</f>
        <v>0.090464037372904</v>
      </c>
      <c r="S793" s="10" t="n">
        <f aca="false">R793 - P793*SQRT($B$7)</f>
        <v>0.00168710512915433</v>
      </c>
      <c r="T793" s="36" t="n">
        <f aca="false">($B$3*EXP(-$B$8*$B$7)*_xlfn.NORM.DIST(R793, 0, 1, 1) - $B$4*EXP(-Q793*$B$7)*_xlfn.NORM.DIST(S793, 0, 1, 1)) * $B$2</f>
        <v>16607.7368851781</v>
      </c>
      <c r="U793" s="37" t="n">
        <f aca="false">$B$17*O793+$B$18</f>
        <v>-1022.63632772493</v>
      </c>
      <c r="V793" s="37" t="n">
        <f aca="false">T793-$B$13</f>
        <v>-2981.15171525383</v>
      </c>
      <c r="W793" s="37" t="n">
        <f aca="false">U793-$B$19</f>
        <v>-1022.63632772493</v>
      </c>
      <c r="X793" s="38" t="n">
        <f aca="false">V793+W793</f>
        <v>-4003.78804297876</v>
      </c>
    </row>
    <row r="794" customFormat="false" ht="13.8" hidden="false" customHeight="false" outlineLevel="0" collapsed="false">
      <c r="I794" s="51" t="n">
        <f aca="false" t="array" ref="I794:K794">TRANSPOSE(MMULT($E$20:$G$22, TRANSPOSE(Random!L793:N793)))</f>
        <v>0.0531742709626928</v>
      </c>
      <c r="J794" s="51" t="n">
        <v>-1.40026977691554</v>
      </c>
      <c r="K794" s="51" t="n">
        <v>1.4995048219091</v>
      </c>
      <c r="L794" s="19" t="n">
        <f aca="false">E$8 + E$9 * _xlfn.T.INV(_xlfn.NORM.DIST(I794, 0, 1, 1),  E$10)</f>
        <v>0.00165461795332399</v>
      </c>
      <c r="M794" s="19" t="n">
        <f aca="false">F$8 + F$9 * _xlfn.T.INV(_xlfn.NORM.DIST(J794, 0, 1, 1),  F$10)</f>
        <v>-0.0248694686561197</v>
      </c>
      <c r="N794" s="19" t="n">
        <f aca="false">G$8 + G$9 * _xlfn.T.INV(_xlfn.NORM.DIST(K794, 0, 1, 1),  G$10)</f>
        <v>0.000321372658888856</v>
      </c>
      <c r="O794" s="52" t="n">
        <f aca="false">$B$3 * (1 + L794)</f>
        <v>4708.67819353678</v>
      </c>
      <c r="P794" s="53" t="n">
        <f aca="false">$B$6+M794</f>
        <v>0.18413053134388</v>
      </c>
      <c r="Q794" s="53" t="n">
        <f aca="false">$B$5+N794</f>
        <v>0.00192137265888886</v>
      </c>
      <c r="R794" s="10" t="n">
        <f aca="false">(LN(O794/$B$4) + ((Q794 - $B$8) + 0.5*P794^2)*$B$7) / (P794 * SQRT($B$7))</f>
        <v>0.0648626848997861</v>
      </c>
      <c r="S794" s="10" t="n">
        <f aca="false">R794 - P794*SQRT($B$7)</f>
        <v>-0.027202580772154</v>
      </c>
      <c r="T794" s="36" t="n">
        <f aca="false">($B$3*EXP(-$B$8*$B$7)*_xlfn.NORM.DIST(R794, 0, 1, 1) - $B$4*EXP(-Q794*$B$7)*_xlfn.NORM.DIST(S794, 0, 1, 1)) * $B$2</f>
        <v>17275.1277414762</v>
      </c>
      <c r="U794" s="37" t="n">
        <f aca="false">$B$17*O794+$B$18</f>
        <v>-405.115740220994</v>
      </c>
      <c r="V794" s="37" t="n">
        <f aca="false">T794-$B$13</f>
        <v>-2313.76085895572</v>
      </c>
      <c r="W794" s="37" t="n">
        <f aca="false">U794-$B$19</f>
        <v>-405.115740220994</v>
      </c>
      <c r="X794" s="38" t="n">
        <f aca="false">V794+W794</f>
        <v>-2718.87659917671</v>
      </c>
    </row>
    <row r="795" customFormat="false" ht="13.8" hidden="false" customHeight="false" outlineLevel="0" collapsed="false">
      <c r="I795" s="51" t="n">
        <f aca="false" t="array" ref="I795:K795">TRANSPOSE(MMULT($E$20:$G$22, TRANSPOSE(Random!L794:N794)))</f>
        <v>2.05346377686318</v>
      </c>
      <c r="J795" s="51" t="n">
        <v>-0.800560274850603</v>
      </c>
      <c r="K795" s="51" t="n">
        <v>-0.190980387534907</v>
      </c>
      <c r="L795" s="19" t="n">
        <f aca="false">E$8 + E$9 * _xlfn.T.INV(_xlfn.NORM.DIST(I795, 0, 1, 1),  E$10)</f>
        <v>0.0370077534236604</v>
      </c>
      <c r="M795" s="19" t="n">
        <f aca="false">F$8 + F$9 * _xlfn.T.INV(_xlfn.NORM.DIST(J795, 0, 1, 1),  F$10)</f>
        <v>-0.0128639619433931</v>
      </c>
      <c r="N795" s="19" t="n">
        <f aca="false">G$8 + G$9 * _xlfn.T.INV(_xlfn.NORM.DIST(K795, 0, 1, 1),  G$10)</f>
        <v>-7.34507044006305E-005</v>
      </c>
      <c r="O795" s="52" t="n">
        <f aca="false">$B$3 * (1 + L795)</f>
        <v>4874.86974806928</v>
      </c>
      <c r="P795" s="53" t="n">
        <f aca="false">$B$6+M795</f>
        <v>0.196136038056607</v>
      </c>
      <c r="Q795" s="53" t="n">
        <f aca="false">$B$5+N795</f>
        <v>0.00152654929559937</v>
      </c>
      <c r="R795" s="10" t="n">
        <f aca="false">(LN(O795/$B$4) + ((Q795 - $B$8) + 0.5*P795^2)*$B$7) / (P795 * SQRT($B$7))</f>
        <v>0.419399840148061</v>
      </c>
      <c r="S795" s="10" t="n">
        <f aca="false">R795 - P795*SQRT($B$7)</f>
        <v>0.321331821119758</v>
      </c>
      <c r="T795" s="36" t="n">
        <f aca="false">($B$3*EXP(-$B$8*$B$7)*_xlfn.NORM.DIST(R795, 0, 1, 1) - $B$4*EXP(-Q795*$B$7)*_xlfn.NORM.DIST(S795, 0, 1, 1)) * $B$2</f>
        <v>17161.1084283745</v>
      </c>
      <c r="U795" s="37" t="n">
        <f aca="false">$B$17*O795+$B$18</f>
        <v>-9060.95778304842</v>
      </c>
      <c r="V795" s="37" t="n">
        <f aca="false">T795-$B$13</f>
        <v>-2427.78017205742</v>
      </c>
      <c r="W795" s="37" t="n">
        <f aca="false">U795-$B$19</f>
        <v>-9060.95778304842</v>
      </c>
      <c r="X795" s="38" t="n">
        <f aca="false">V795+W795</f>
        <v>-11488.7379551058</v>
      </c>
    </row>
    <row r="796" customFormat="false" ht="13.8" hidden="false" customHeight="false" outlineLevel="0" collapsed="false">
      <c r="I796" s="51" t="n">
        <f aca="false" t="array" ref="I796:K796">TRANSPOSE(MMULT($E$20:$G$22, TRANSPOSE(Random!L795:N795)))</f>
        <v>0.077923507779279</v>
      </c>
      <c r="J796" s="51" t="n">
        <v>0.0648845754787278</v>
      </c>
      <c r="K796" s="51" t="n">
        <v>-0.177921709410312</v>
      </c>
      <c r="L796" s="19" t="n">
        <f aca="false">E$8 + E$9 * _xlfn.T.INV(_xlfn.NORM.DIST(I796, 0, 1, 1),  E$10)</f>
        <v>0.0019713765731281</v>
      </c>
      <c r="M796" s="19" t="n">
        <f aca="false">F$8 + F$9 * _xlfn.T.INV(_xlfn.NORM.DIST(J796, 0, 1, 1),  F$10)</f>
        <v>0.00111134680369211</v>
      </c>
      <c r="N796" s="19" t="n">
        <f aca="false">G$8 + G$9 * _xlfn.T.INV(_xlfn.NORM.DIST(K796, 0, 1, 1),  G$10)</f>
        <v>-7.07958780329531E-005</v>
      </c>
      <c r="O796" s="52" t="n">
        <f aca="false">$B$3 * (1 + L796)</f>
        <v>4710.16724413262</v>
      </c>
      <c r="P796" s="53" t="n">
        <f aca="false">$B$6+M796</f>
        <v>0.210111346803692</v>
      </c>
      <c r="Q796" s="53" t="n">
        <f aca="false">$B$5+N796</f>
        <v>0.00152920412196705</v>
      </c>
      <c r="R796" s="10" t="n">
        <f aca="false">(LN(O796/$B$4) + ((Q796 - $B$8) + 0.5*P796^2)*$B$7) / (P796 * SQRT($B$7))</f>
        <v>0.0711059574978045</v>
      </c>
      <c r="S796" s="10" t="n">
        <f aca="false">R796 - P796*SQRT($B$7)</f>
        <v>-0.0339497159040415</v>
      </c>
      <c r="T796" s="36" t="n">
        <f aca="false">($B$3*EXP(-$B$8*$B$7)*_xlfn.NORM.DIST(R796, 0, 1, 1) - $B$4*EXP(-Q796*$B$7)*_xlfn.NORM.DIST(S796, 0, 1, 1)) * $B$2</f>
        <v>19685.5135150829</v>
      </c>
      <c r="U796" s="37" t="n">
        <f aca="false">$B$17*O796+$B$18</f>
        <v>-482.670744671195</v>
      </c>
      <c r="V796" s="37" t="n">
        <f aca="false">T796-$B$13</f>
        <v>96.624914651009</v>
      </c>
      <c r="W796" s="37" t="n">
        <f aca="false">U796-$B$19</f>
        <v>-482.670744671195</v>
      </c>
      <c r="X796" s="38" t="n">
        <f aca="false">V796+W796</f>
        <v>-386.045830020186</v>
      </c>
    </row>
    <row r="797" customFormat="false" ht="13.8" hidden="false" customHeight="false" outlineLevel="0" collapsed="false">
      <c r="I797" s="51" t="n">
        <f aca="false" t="array" ref="I797:K797">TRANSPOSE(MMULT($E$20:$G$22, TRANSPOSE(Random!L796:N796)))</f>
        <v>1.21988273839354</v>
      </c>
      <c r="J797" s="51" t="n">
        <v>-0.772351371081616</v>
      </c>
      <c r="K797" s="51" t="n">
        <v>0.143089630586595</v>
      </c>
      <c r="L797" s="19" t="n">
        <f aca="false">E$8 + E$9 * _xlfn.T.INV(_xlfn.NORM.DIST(I797, 0, 1, 1),  E$10)</f>
        <v>0.0183184911628724</v>
      </c>
      <c r="M797" s="19" t="n">
        <f aca="false">F$8 + F$9 * _xlfn.T.INV(_xlfn.NORM.DIST(J797, 0, 1, 1),  F$10)</f>
        <v>-0.0123676405268266</v>
      </c>
      <c r="N797" s="19" t="n">
        <f aca="false">G$8 + G$9 * _xlfn.T.INV(_xlfn.NORM.DIST(K797, 0, 1, 1),  G$10)</f>
        <v>-5.87349389525057E-006</v>
      </c>
      <c r="O797" s="52" t="n">
        <f aca="false">$B$3 * (1 + L797)</f>
        <v>4787.01339510755</v>
      </c>
      <c r="P797" s="53" t="n">
        <f aca="false">$B$6+M797</f>
        <v>0.196632359473173</v>
      </c>
      <c r="Q797" s="53" t="n">
        <f aca="false">$B$5+N797</f>
        <v>0.00159412650610475</v>
      </c>
      <c r="R797" s="10" t="n">
        <f aca="false">(LN(O797/$B$4) + ((Q797 - $B$8) + 0.5*P797^2)*$B$7) / (P797 * SQRT($B$7))</f>
        <v>0.233779385789084</v>
      </c>
      <c r="S797" s="10" t="n">
        <f aca="false">R797 - P797*SQRT($B$7)</f>
        <v>0.135463206052498</v>
      </c>
      <c r="T797" s="36" t="n">
        <f aca="false">($B$3*EXP(-$B$8*$B$7)*_xlfn.NORM.DIST(R797, 0, 1, 1) - $B$4*EXP(-Q797*$B$7)*_xlfn.NORM.DIST(S797, 0, 1, 1)) * $B$2</f>
        <v>18119.0955717425</v>
      </c>
      <c r="U797" s="37" t="n">
        <f aca="false">$B$17*O797+$B$18</f>
        <v>-4485.08919673611</v>
      </c>
      <c r="V797" s="37" t="n">
        <f aca="false">T797-$B$13</f>
        <v>-1469.79302868935</v>
      </c>
      <c r="W797" s="37" t="n">
        <f aca="false">U797-$B$19</f>
        <v>-4485.08919673611</v>
      </c>
      <c r="X797" s="38" t="n">
        <f aca="false">V797+W797</f>
        <v>-5954.88222542546</v>
      </c>
    </row>
    <row r="798" customFormat="false" ht="13.8" hidden="false" customHeight="false" outlineLevel="0" collapsed="false">
      <c r="I798" s="51" t="n">
        <f aca="false" t="array" ref="I798:K798">TRANSPOSE(MMULT($E$20:$G$22, TRANSPOSE(Random!L797:N797)))</f>
        <v>-0.204495803167214</v>
      </c>
      <c r="J798" s="51" t="n">
        <v>0.535443773452556</v>
      </c>
      <c r="K798" s="51" t="n">
        <v>1.60408366160502</v>
      </c>
      <c r="L798" s="19" t="n">
        <f aca="false">E$8 + E$9 * _xlfn.T.INV(_xlfn.NORM.DIST(I798, 0, 1, 1),  E$10)</f>
        <v>-0.00164796700596036</v>
      </c>
      <c r="M798" s="19" t="n">
        <f aca="false">F$8 + F$9 * _xlfn.T.INV(_xlfn.NORM.DIST(J798, 0, 1, 1),  F$10)</f>
        <v>0.00856696336611742</v>
      </c>
      <c r="N798" s="19" t="n">
        <f aca="false">G$8 + G$9 * _xlfn.T.INV(_xlfn.NORM.DIST(K798, 0, 1, 1),  G$10)</f>
        <v>0.000355721614534408</v>
      </c>
      <c r="O798" s="52" t="n">
        <f aca="false">$B$3 * (1 + L798)</f>
        <v>4693.15307190168</v>
      </c>
      <c r="P798" s="53" t="n">
        <f aca="false">$B$6+M798</f>
        <v>0.217566963366117</v>
      </c>
      <c r="Q798" s="53" t="n">
        <f aca="false">$B$5+N798</f>
        <v>0.00195572161453441</v>
      </c>
      <c r="R798" s="10" t="n">
        <f aca="false">(LN(O798/$B$4) + ((Q798 - $B$8) + 0.5*P798^2)*$B$7) / (P798 * SQRT($B$7))</f>
        <v>0.0400476881461712</v>
      </c>
      <c r="S798" s="10" t="n">
        <f aca="false">R798 - P798*SQRT($B$7)</f>
        <v>-0.0687357935368875</v>
      </c>
      <c r="T798" s="36" t="n">
        <f aca="false">($B$3*EXP(-$B$8*$B$7)*_xlfn.NORM.DIST(R798, 0, 1, 1) - $B$4*EXP(-Q798*$B$7)*_xlfn.NORM.DIST(S798, 0, 1, 1)) * $B$2</f>
        <v>20408.7269365995</v>
      </c>
      <c r="U798" s="37" t="n">
        <f aca="false">$B$17*O798+$B$18</f>
        <v>403.487325964408</v>
      </c>
      <c r="V798" s="37" t="n">
        <f aca="false">T798-$B$13</f>
        <v>819.838336167595</v>
      </c>
      <c r="W798" s="37" t="n">
        <f aca="false">U798-$B$19</f>
        <v>403.487325964408</v>
      </c>
      <c r="X798" s="38" t="n">
        <f aca="false">V798+W798</f>
        <v>1223.325662132</v>
      </c>
    </row>
    <row r="799" customFormat="false" ht="13.8" hidden="false" customHeight="false" outlineLevel="0" collapsed="false">
      <c r="I799" s="51" t="n">
        <f aca="false" t="array" ref="I799:K799">TRANSPOSE(MMULT($E$20:$G$22, TRANSPOSE(Random!L798:N798)))</f>
        <v>1.2968726401684</v>
      </c>
      <c r="J799" s="51" t="n">
        <v>-1.14997366574499</v>
      </c>
      <c r="K799" s="51" t="n">
        <v>-0.0507883348187654</v>
      </c>
      <c r="L799" s="19" t="n">
        <f aca="false">E$8 + E$9 * _xlfn.T.INV(_xlfn.NORM.DIST(I799, 0, 1, 1),  E$10)</f>
        <v>0.0196781491735053</v>
      </c>
      <c r="M799" s="19" t="n">
        <f aca="false">F$8 + F$9 * _xlfn.T.INV(_xlfn.NORM.DIST(J799, 0, 1, 1),  F$10)</f>
        <v>-0.0194611568999674</v>
      </c>
      <c r="N799" s="19" t="n">
        <f aca="false">G$8 + G$9 * _xlfn.T.INV(_xlfn.NORM.DIST(K799, 0, 1, 1),  G$10)</f>
        <v>-4.50544969026777E-005</v>
      </c>
      <c r="O799" s="52" t="n">
        <f aca="false">$B$3 * (1 + L799)</f>
        <v>4793.40501144973</v>
      </c>
      <c r="P799" s="53" t="n">
        <f aca="false">$B$6+M799</f>
        <v>0.189538843100033</v>
      </c>
      <c r="Q799" s="53" t="n">
        <f aca="false">$B$5+N799</f>
        <v>0.00155494550309732</v>
      </c>
      <c r="R799" s="10" t="n">
        <f aca="false">(LN(O799/$B$4) + ((Q799 - $B$8) + 0.5*P799^2)*$B$7) / (P799 * SQRT($B$7))</f>
        <v>0.252891651032859</v>
      </c>
      <c r="S799" s="10" t="n">
        <f aca="false">R799 - P799*SQRT($B$7)</f>
        <v>0.158122229482843</v>
      </c>
      <c r="T799" s="36" t="n">
        <f aca="false">($B$3*EXP(-$B$8*$B$7)*_xlfn.NORM.DIST(R799, 0, 1, 1) - $B$4*EXP(-Q799*$B$7)*_xlfn.NORM.DIST(S799, 0, 1, 1)) * $B$2</f>
        <v>17392.357897887</v>
      </c>
      <c r="U799" s="37" t="n">
        <f aca="false">$B$17*O799+$B$18</f>
        <v>-4817.98710849782</v>
      </c>
      <c r="V799" s="37" t="n">
        <f aca="false">T799-$B$13</f>
        <v>-2196.5307025449</v>
      </c>
      <c r="W799" s="37" t="n">
        <f aca="false">U799-$B$19</f>
        <v>-4817.98710849782</v>
      </c>
      <c r="X799" s="38" t="n">
        <f aca="false">V799+W799</f>
        <v>-7014.51781104272</v>
      </c>
    </row>
    <row r="800" customFormat="false" ht="13.8" hidden="false" customHeight="false" outlineLevel="0" collapsed="false">
      <c r="I800" s="51" t="n">
        <f aca="false" t="array" ref="I800:K800">TRANSPOSE(MMULT($E$20:$G$22, TRANSPOSE(Random!L799:N799)))</f>
        <v>0.709430192124761</v>
      </c>
      <c r="J800" s="51" t="n">
        <v>0.0468776088686789</v>
      </c>
      <c r="K800" s="51" t="n">
        <v>-1.18054882595395</v>
      </c>
      <c r="L800" s="19" t="n">
        <f aca="false">E$8 + E$9 * _xlfn.T.INV(_xlfn.NORM.DIST(I800, 0, 1, 1),  E$10)</f>
        <v>0.010370727883634</v>
      </c>
      <c r="M800" s="19" t="n">
        <f aca="false">F$8 + F$9 * _xlfn.T.INV(_xlfn.NORM.DIST(J800, 0, 1, 1),  F$10)</f>
        <v>0.000832238830917614</v>
      </c>
      <c r="N800" s="19" t="n">
        <f aca="false">G$8 + G$9 * _xlfn.T.INV(_xlfn.NORM.DIST(K800, 0, 1, 1),  G$10)</f>
        <v>-0.000297952946085026</v>
      </c>
      <c r="O800" s="52" t="n">
        <f aca="false">$B$3 * (1 + L800)</f>
        <v>4749.65175470818</v>
      </c>
      <c r="P800" s="53" t="n">
        <f aca="false">$B$6+M800</f>
        <v>0.209832238830918</v>
      </c>
      <c r="Q800" s="53" t="n">
        <f aca="false">$B$5+N800</f>
        <v>0.00130204705391497</v>
      </c>
      <c r="R800" s="10" t="n">
        <f aca="false">(LN(O800/$B$4) + ((Q800 - $B$8) + 0.5*P800^2)*$B$7) / (P800 * SQRT($B$7))</f>
        <v>0.150086838156543</v>
      </c>
      <c r="S800" s="10" t="n">
        <f aca="false">R800 - P800*SQRT($B$7)</f>
        <v>0.0451707187410845</v>
      </c>
      <c r="T800" s="36" t="n">
        <f aca="false">($B$3*EXP(-$B$8*$B$7)*_xlfn.NORM.DIST(R800, 0, 1, 1) - $B$4*EXP(-Q800*$B$7)*_xlfn.NORM.DIST(S800, 0, 1, 1)) * $B$2</f>
        <v>19555.2632525765</v>
      </c>
      <c r="U800" s="37" t="n">
        <f aca="false">$B$17*O800+$B$18</f>
        <v>-2539.16325201772</v>
      </c>
      <c r="V800" s="37" t="n">
        <f aca="false">T800-$B$13</f>
        <v>-33.6253478553772</v>
      </c>
      <c r="W800" s="37" t="n">
        <f aca="false">U800-$B$19</f>
        <v>-2539.16325201772</v>
      </c>
      <c r="X800" s="38" t="n">
        <f aca="false">V800+W800</f>
        <v>-2572.7885998731</v>
      </c>
    </row>
    <row r="801" customFormat="false" ht="13.8" hidden="false" customHeight="false" outlineLevel="0" collapsed="false">
      <c r="I801" s="51" t="n">
        <f aca="false" t="array" ref="I801:K801">TRANSPOSE(MMULT($E$20:$G$22, TRANSPOSE(Random!L800:N800)))</f>
        <v>0.965857970468348</v>
      </c>
      <c r="J801" s="51" t="n">
        <v>0.30792515046973</v>
      </c>
      <c r="K801" s="51" t="n">
        <v>-0.739620249185161</v>
      </c>
      <c r="L801" s="19" t="n">
        <f aca="false">E$8 + E$9 * _xlfn.T.INV(_xlfn.NORM.DIST(I801, 0, 1, 1),  E$10)</f>
        <v>0.0141643217970695</v>
      </c>
      <c r="M801" s="19" t="n">
        <f aca="false">F$8 + F$9 * _xlfn.T.INV(_xlfn.NORM.DIST(J801, 0, 1, 1),  F$10)</f>
        <v>0.00490714809694751</v>
      </c>
      <c r="N801" s="19" t="n">
        <f aca="false">G$8 + G$9 * _xlfn.T.INV(_xlfn.NORM.DIST(K801, 0, 1, 1),  G$10)</f>
        <v>-0.000189928257808544</v>
      </c>
      <c r="O801" s="52" t="n">
        <f aca="false">$B$3 * (1 + L801)</f>
        <v>4767.48506033584</v>
      </c>
      <c r="P801" s="53" t="n">
        <f aca="false">$B$6+M801</f>
        <v>0.213907148096947</v>
      </c>
      <c r="Q801" s="53" t="n">
        <f aca="false">$B$5+N801</f>
        <v>0.00141007174219146</v>
      </c>
      <c r="R801" s="10" t="n">
        <f aca="false">(LN(O801/$B$4) + ((Q801 - $B$8) + 0.5*P801^2)*$B$7) / (P801 * SQRT($B$7))</f>
        <v>0.184537980204351</v>
      </c>
      <c r="S801" s="10" t="n">
        <f aca="false">R801 - P801*SQRT($B$7)</f>
        <v>0.0775844061558774</v>
      </c>
      <c r="T801" s="36" t="n">
        <f aca="false">($B$3*EXP(-$B$8*$B$7)*_xlfn.NORM.DIST(R801, 0, 1, 1) - $B$4*EXP(-Q801*$B$7)*_xlfn.NORM.DIST(S801, 0, 1, 1)) * $B$2</f>
        <v>19865.2495173397</v>
      </c>
      <c r="U801" s="37" t="n">
        <f aca="false">$B$17*O801+$B$18</f>
        <v>-3467.98467768394</v>
      </c>
      <c r="V801" s="37" t="n">
        <f aca="false">T801-$B$13</f>
        <v>276.360916907834</v>
      </c>
      <c r="W801" s="37" t="n">
        <f aca="false">U801-$B$19</f>
        <v>-3467.98467768394</v>
      </c>
      <c r="X801" s="38" t="n">
        <f aca="false">V801+W801</f>
        <v>-3191.62376077611</v>
      </c>
    </row>
    <row r="802" customFormat="false" ht="13.8" hidden="false" customHeight="false" outlineLevel="0" collapsed="false">
      <c r="I802" s="51" t="n">
        <f aca="false" t="array" ref="I802:K802">TRANSPOSE(MMULT($E$20:$G$22, TRANSPOSE(Random!L801:N801)))</f>
        <v>0.455972770386356</v>
      </c>
      <c r="J802" s="51" t="n">
        <v>-0.661688654361328</v>
      </c>
      <c r="K802" s="51" t="n">
        <v>1.01578355482329</v>
      </c>
      <c r="L802" s="19" t="n">
        <f aca="false">E$8 + E$9 * _xlfn.T.INV(_xlfn.NORM.DIST(I802, 0, 1, 1),  E$10)</f>
        <v>0.00688991089140275</v>
      </c>
      <c r="M802" s="19" t="n">
        <f aca="false">F$8 + F$9 * _xlfn.T.INV(_xlfn.NORM.DIST(J802, 0, 1, 1),  F$10)</f>
        <v>-0.0104613277025375</v>
      </c>
      <c r="N802" s="19" t="n">
        <f aca="false">G$8 + G$9 * _xlfn.T.INV(_xlfn.NORM.DIST(K802, 0, 1, 1),  G$10)</f>
        <v>0.000185753981369436</v>
      </c>
      <c r="O802" s="52" t="n">
        <f aca="false">$B$3 * (1 + L802)</f>
        <v>4733.2887821094</v>
      </c>
      <c r="P802" s="53" t="n">
        <f aca="false">$B$6+M802</f>
        <v>0.198538672297463</v>
      </c>
      <c r="Q802" s="53" t="n">
        <f aca="false">$B$5+N802</f>
        <v>0.00178575398136944</v>
      </c>
      <c r="R802" s="10" t="n">
        <f aca="false">(LN(O802/$B$4) + ((Q802 - $B$8) + 0.5*P802^2)*$B$7) / (P802 * SQRT($B$7))</f>
        <v>0.11927069750664</v>
      </c>
      <c r="S802" s="10" t="n">
        <f aca="false">R802 - P802*SQRT($B$7)</f>
        <v>0.020001361357909</v>
      </c>
      <c r="T802" s="36" t="n">
        <f aca="false">($B$3*EXP(-$B$8*$B$7)*_xlfn.NORM.DIST(R802, 0, 1, 1) - $B$4*EXP(-Q802*$B$7)*_xlfn.NORM.DIST(S802, 0, 1, 1)) * $B$2</f>
        <v>18575.269593621</v>
      </c>
      <c r="U802" s="37" t="n">
        <f aca="false">$B$17*O802+$B$18</f>
        <v>-1686.92195392906</v>
      </c>
      <c r="V802" s="37" t="n">
        <f aca="false">T802-$B$13</f>
        <v>-1013.61900681086</v>
      </c>
      <c r="W802" s="37" t="n">
        <f aca="false">U802-$B$19</f>
        <v>-1686.92195392906</v>
      </c>
      <c r="X802" s="38" t="n">
        <f aca="false">V802+W802</f>
        <v>-2700.54096073992</v>
      </c>
    </row>
    <row r="803" customFormat="false" ht="13.8" hidden="false" customHeight="false" outlineLevel="0" collapsed="false">
      <c r="I803" s="51" t="n">
        <f aca="false" t="array" ref="I803:K803">TRANSPOSE(MMULT($E$20:$G$22, TRANSPOSE(Random!L802:N802)))</f>
        <v>1.2296315396518</v>
      </c>
      <c r="J803" s="51" t="n">
        <v>-1.28592696447096</v>
      </c>
      <c r="K803" s="51" t="n">
        <v>-0.970882253266937</v>
      </c>
      <c r="L803" s="19" t="n">
        <f aca="false">E$8 + E$9 * _xlfn.T.INV(_xlfn.NORM.DIST(I803, 0, 1, 1),  E$10)</f>
        <v>0.0184877735905418</v>
      </c>
      <c r="M803" s="19" t="n">
        <f aca="false">F$8 + F$9 * _xlfn.T.INV(_xlfn.NORM.DIST(J803, 0, 1, 1),  F$10)</f>
        <v>-0.0223126915696646</v>
      </c>
      <c r="N803" s="19" t="n">
        <f aca="false">G$8 + G$9 * _xlfn.T.INV(_xlfn.NORM.DIST(K803, 0, 1, 1),  G$10)</f>
        <v>-0.000244255805880559</v>
      </c>
      <c r="O803" s="52" t="n">
        <f aca="false">$B$3 * (1 + L803)</f>
        <v>4787.80917487178</v>
      </c>
      <c r="P803" s="53" t="n">
        <f aca="false">$B$6+M803</f>
        <v>0.186687308430335</v>
      </c>
      <c r="Q803" s="53" t="n">
        <f aca="false">$B$5+N803</f>
        <v>0.00135574419411944</v>
      </c>
      <c r="R803" s="10" t="n">
        <f aca="false">(LN(O803/$B$4) + ((Q803 - $B$8) + 0.5*P803^2)*$B$7) / (P803 * SQRT($B$7))</f>
        <v>0.242270429769412</v>
      </c>
      <c r="S803" s="10" t="n">
        <f aca="false">R803 - P803*SQRT($B$7)</f>
        <v>0.148926775554245</v>
      </c>
      <c r="T803" s="36" t="n">
        <f aca="false">($B$3*EXP(-$B$8*$B$7)*_xlfn.NORM.DIST(R803, 0, 1, 1) - $B$4*EXP(-Q803*$B$7)*_xlfn.NORM.DIST(S803, 0, 1, 1)) * $B$2</f>
        <v>17151.819545797</v>
      </c>
      <c r="U803" s="37" t="n">
        <f aca="false">$B$17*O803+$B$18</f>
        <v>-4526.53621225644</v>
      </c>
      <c r="V803" s="37" t="n">
        <f aca="false">T803-$B$13</f>
        <v>-2437.06905463491</v>
      </c>
      <c r="W803" s="37" t="n">
        <f aca="false">U803-$B$19</f>
        <v>-4526.53621225644</v>
      </c>
      <c r="X803" s="38" t="n">
        <f aca="false">V803+W803</f>
        <v>-6963.60526689135</v>
      </c>
    </row>
    <row r="804" customFormat="false" ht="13.8" hidden="false" customHeight="false" outlineLevel="0" collapsed="false">
      <c r="I804" s="51" t="n">
        <f aca="false" t="array" ref="I804:K804">TRANSPOSE(MMULT($E$20:$G$22, TRANSPOSE(Random!L803:N803)))</f>
        <v>0.421697539878147</v>
      </c>
      <c r="J804" s="51" t="n">
        <v>0.368406467034349</v>
      </c>
      <c r="K804" s="51" t="n">
        <v>-1.50390724195137</v>
      </c>
      <c r="L804" s="19" t="n">
        <f aca="false">E$8 + E$9 * _xlfn.T.INV(_xlfn.NORM.DIST(I804, 0, 1, 1),  E$10)</f>
        <v>0.00643380019544971</v>
      </c>
      <c r="M804" s="19" t="n">
        <f aca="false">F$8 + F$9 * _xlfn.T.INV(_xlfn.NORM.DIST(J804, 0, 1, 1),  F$10)</f>
        <v>0.00586651114814903</v>
      </c>
      <c r="N804" s="19" t="n">
        <f aca="false">G$8 + G$9 * _xlfn.T.INV(_xlfn.NORM.DIST(K804, 0, 1, 1),  G$10)</f>
        <v>-0.000392375226419664</v>
      </c>
      <c r="O804" s="52" t="n">
        <f aca="false">$B$3 * (1 + L804)</f>
        <v>4731.14465133879</v>
      </c>
      <c r="P804" s="53" t="n">
        <f aca="false">$B$6+M804</f>
        <v>0.214866511148149</v>
      </c>
      <c r="Q804" s="53" t="n">
        <f aca="false">$B$5+N804</f>
        <v>0.00120762477358034</v>
      </c>
      <c r="R804" s="10" t="n">
        <f aca="false">(LN(O804/$B$4) + ((Q804 - $B$8) + 0.5*P804^2)*$B$7) / (P804 * SQRT($B$7))</f>
        <v>0.11249822022383</v>
      </c>
      <c r="S804" s="10" t="n">
        <f aca="false">R804 - P804*SQRT($B$7)</f>
        <v>0.00506496464975501</v>
      </c>
      <c r="T804" s="36" t="n">
        <f aca="false">($B$3*EXP(-$B$8*$B$7)*_xlfn.NORM.DIST(R804, 0, 1, 1) - $B$4*EXP(-Q804*$B$7)*_xlfn.NORM.DIST(S804, 0, 1, 1)) * $B$2</f>
        <v>20080.3372415841</v>
      </c>
      <c r="U804" s="37" t="n">
        <f aca="false">$B$17*O804+$B$18</f>
        <v>-1575.24806459257</v>
      </c>
      <c r="V804" s="37" t="n">
        <f aca="false">T804-$B$13</f>
        <v>491.448641152238</v>
      </c>
      <c r="W804" s="37" t="n">
        <f aca="false">U804-$B$19</f>
        <v>-1575.24806459257</v>
      </c>
      <c r="X804" s="38" t="n">
        <f aca="false">V804+W804</f>
        <v>-1083.79942344033</v>
      </c>
    </row>
    <row r="805" customFormat="false" ht="13.8" hidden="false" customHeight="false" outlineLevel="0" collapsed="false">
      <c r="I805" s="51" t="n">
        <f aca="false" t="array" ref="I805:K805">TRANSPOSE(MMULT($E$20:$G$22, TRANSPOSE(Random!L804:N804)))</f>
        <v>-0.245898296294369</v>
      </c>
      <c r="J805" s="51" t="n">
        <v>0.10899187672869</v>
      </c>
      <c r="K805" s="51" t="n">
        <v>-0.729991897152339</v>
      </c>
      <c r="L805" s="19" t="n">
        <f aca="false">E$8 + E$9 * _xlfn.T.INV(_xlfn.NORM.DIST(I805, 0, 1, 1),  E$10)</f>
        <v>-0.00218299817510793</v>
      </c>
      <c r="M805" s="19" t="n">
        <f aca="false">F$8 + F$9 * _xlfn.T.INV(_xlfn.NORM.DIST(J805, 0, 1, 1),  F$10)</f>
        <v>0.00179565818096515</v>
      </c>
      <c r="N805" s="19" t="n">
        <f aca="false">G$8 + G$9 * _xlfn.T.INV(_xlfn.NORM.DIST(K805, 0, 1, 1),  G$10)</f>
        <v>-0.000187755751149333</v>
      </c>
      <c r="O805" s="52" t="n">
        <f aca="false">$B$3 * (1 + L805)</f>
        <v>4690.63794387864</v>
      </c>
      <c r="P805" s="53" t="n">
        <f aca="false">$B$6+M805</f>
        <v>0.210795658180965</v>
      </c>
      <c r="Q805" s="53" t="n">
        <f aca="false">$B$5+N805</f>
        <v>0.00141224424885067</v>
      </c>
      <c r="R805" s="10" t="n">
        <f aca="false">(LN(O805/$B$4) + ((Q805 - $B$8) + 0.5*P805^2)*$B$7) / (P805 * SQRT($B$7))</f>
        <v>0.0315189400994568</v>
      </c>
      <c r="S805" s="10" t="n">
        <f aca="false">R805 - P805*SQRT($B$7)</f>
        <v>-0.0738788889910258</v>
      </c>
      <c r="T805" s="36" t="n">
        <f aca="false">($B$3*EXP(-$B$8*$B$7)*_xlfn.NORM.DIST(R805, 0, 1, 1) - $B$4*EXP(-Q805*$B$7)*_xlfn.NORM.DIST(S805, 0, 1, 1)) * $B$2</f>
        <v>19742.2246364195</v>
      </c>
      <c r="U805" s="37" t="n">
        <f aca="false">$B$17*O805+$B$18</f>
        <v>534.484060101764</v>
      </c>
      <c r="V805" s="37" t="n">
        <f aca="false">T805-$B$13</f>
        <v>153.336035987602</v>
      </c>
      <c r="W805" s="37" t="n">
        <f aca="false">U805-$B$19</f>
        <v>534.484060101764</v>
      </c>
      <c r="X805" s="38" t="n">
        <f aca="false">V805+W805</f>
        <v>687.820096089366</v>
      </c>
    </row>
    <row r="806" customFormat="false" ht="13.8" hidden="false" customHeight="false" outlineLevel="0" collapsed="false">
      <c r="I806" s="51" t="n">
        <f aca="false" t="array" ref="I806:K806">TRANSPOSE(MMULT($E$20:$G$22, TRANSPOSE(Random!L805:N805)))</f>
        <v>0.381702925019803</v>
      </c>
      <c r="J806" s="51" t="n">
        <v>-0.417804532789822</v>
      </c>
      <c r="K806" s="51" t="n">
        <v>-0.264006045379693</v>
      </c>
      <c r="L806" s="19" t="n">
        <f aca="false">E$8 + E$9 * _xlfn.T.INV(_xlfn.NORM.DIST(I806, 0, 1, 1),  E$10)</f>
        <v>0.00590499616555945</v>
      </c>
      <c r="M806" s="19" t="n">
        <f aca="false">F$8 + F$9 * _xlfn.T.INV(_xlfn.NORM.DIST(J806, 0, 1, 1),  F$10)</f>
        <v>-0.00644458866046787</v>
      </c>
      <c r="N806" s="19" t="n">
        <f aca="false">G$8 + G$9 * _xlfn.T.INV(_xlfn.NORM.DIST(K806, 0, 1, 1),  G$10)</f>
        <v>-8.8352789895637E-005</v>
      </c>
      <c r="O806" s="52" t="n">
        <f aca="false">$B$3 * (1 + L806)</f>
        <v>4728.65879647468</v>
      </c>
      <c r="P806" s="53" t="n">
        <f aca="false">$B$6+M806</f>
        <v>0.202555411339532</v>
      </c>
      <c r="Q806" s="53" t="n">
        <f aca="false">$B$5+N806</f>
        <v>0.00151164721010436</v>
      </c>
      <c r="R806" s="10" t="n">
        <f aca="false">(LN(O806/$B$4) + ((Q806 - $B$8) + 0.5*P806^2)*$B$7) / (P806 * SQRT($B$7))</f>
        <v>0.108554282204419</v>
      </c>
      <c r="S806" s="10" t="n">
        <f aca="false">R806 - P806*SQRT($B$7)</f>
        <v>0.00727657653465326</v>
      </c>
      <c r="T806" s="36" t="n">
        <f aca="false">($B$3*EXP(-$B$8*$B$7)*_xlfn.NORM.DIST(R806, 0, 1, 1) - $B$4*EXP(-Q806*$B$7)*_xlfn.NORM.DIST(S806, 0, 1, 1)) * $B$2</f>
        <v>18948.3742250087</v>
      </c>
      <c r="U806" s="37" t="n">
        <f aca="false">$B$17*O806+$B$18</f>
        <v>-1445.77597977052</v>
      </c>
      <c r="V806" s="37" t="n">
        <f aca="false">T806-$B$13</f>
        <v>-640.514375423209</v>
      </c>
      <c r="W806" s="37" t="n">
        <f aca="false">U806-$B$19</f>
        <v>-1445.77597977052</v>
      </c>
      <c r="X806" s="38" t="n">
        <f aca="false">V806+W806</f>
        <v>-2086.29035519373</v>
      </c>
    </row>
    <row r="807" customFormat="false" ht="13.8" hidden="false" customHeight="false" outlineLevel="0" collapsed="false">
      <c r="I807" s="51" t="n">
        <f aca="false" t="array" ref="I807:K807">TRANSPOSE(MMULT($E$20:$G$22, TRANSPOSE(Random!L806:N806)))</f>
        <v>0.714476284425195</v>
      </c>
      <c r="J807" s="51" t="n">
        <v>-0.955751970553234</v>
      </c>
      <c r="K807" s="51" t="n">
        <v>-0.846754075344395</v>
      </c>
      <c r="L807" s="19" t="n">
        <f aca="false">E$8 + E$9 * _xlfn.T.INV(_xlfn.NORM.DIST(I807, 0, 1, 1),  E$10)</f>
        <v>0.0104423624469662</v>
      </c>
      <c r="M807" s="19" t="n">
        <f aca="false">F$8 + F$9 * _xlfn.T.INV(_xlfn.NORM.DIST(J807, 0, 1, 1),  F$10)</f>
        <v>-0.0156823678983136</v>
      </c>
      <c r="N807" s="19" t="n">
        <f aca="false">G$8 + G$9 * _xlfn.T.INV(_xlfn.NORM.DIST(K807, 0, 1, 1),  G$10)</f>
        <v>-0.000214552908419565</v>
      </c>
      <c r="O807" s="52" t="n">
        <f aca="false">$B$3 * (1 + L807)</f>
        <v>4749.98850162694</v>
      </c>
      <c r="P807" s="53" t="n">
        <f aca="false">$B$6+M807</f>
        <v>0.193317632101686</v>
      </c>
      <c r="Q807" s="53" t="n">
        <f aca="false">$B$5+N807</f>
        <v>0.00138544709158044</v>
      </c>
      <c r="R807" s="10" t="n">
        <f aca="false">(LN(O807/$B$4) + ((Q807 - $B$8) + 0.5*P807^2)*$B$7) / (P807 * SQRT($B$7))</f>
        <v>0.155247532855281</v>
      </c>
      <c r="S807" s="10" t="n">
        <f aca="false">R807 - P807*SQRT($B$7)</f>
        <v>0.0585887168044377</v>
      </c>
      <c r="T807" s="36" t="n">
        <f aca="false">($B$3*EXP(-$B$8*$B$7)*_xlfn.NORM.DIST(R807, 0, 1, 1) - $B$4*EXP(-Q807*$B$7)*_xlfn.NORM.DIST(S807, 0, 1, 1)) * $B$2</f>
        <v>18003.8301217671</v>
      </c>
      <c r="U807" s="37" t="n">
        <f aca="false">$B$17*O807+$B$18</f>
        <v>-2556.70221869665</v>
      </c>
      <c r="V807" s="37" t="n">
        <f aca="false">T807-$B$13</f>
        <v>-1585.05847866477</v>
      </c>
      <c r="W807" s="37" t="n">
        <f aca="false">U807-$B$19</f>
        <v>-2556.70221869665</v>
      </c>
      <c r="X807" s="38" t="n">
        <f aca="false">V807+W807</f>
        <v>-4141.76069736142</v>
      </c>
    </row>
    <row r="808" customFormat="false" ht="13.8" hidden="false" customHeight="false" outlineLevel="0" collapsed="false">
      <c r="I808" s="51" t="n">
        <f aca="false" t="array" ref="I808:K808">TRANSPOSE(MMULT($E$20:$G$22, TRANSPOSE(Random!L807:N807)))</f>
        <v>2.45950492308663</v>
      </c>
      <c r="J808" s="51" t="n">
        <v>-2.45148636428072</v>
      </c>
      <c r="K808" s="51" t="n">
        <v>1.1020530996643</v>
      </c>
      <c r="L808" s="19" t="n">
        <f aca="false">E$8 + E$9 * _xlfn.T.INV(_xlfn.NORM.DIST(I808, 0, 1, 1),  E$10)</f>
        <v>0.0512230023518212</v>
      </c>
      <c r="M808" s="19" t="n">
        <f aca="false">F$8 + F$9 * _xlfn.T.INV(_xlfn.NORM.DIST(J808, 0, 1, 1),  F$10)</f>
        <v>-0.0603613577433134</v>
      </c>
      <c r="N808" s="19" t="n">
        <f aca="false">G$8 + G$9 * _xlfn.T.INV(_xlfn.NORM.DIST(K808, 0, 1, 1),  G$10)</f>
        <v>0.000207669445146521</v>
      </c>
      <c r="O808" s="52" t="n">
        <f aca="false">$B$3 * (1 + L808)</f>
        <v>4941.69421175568</v>
      </c>
      <c r="P808" s="53" t="n">
        <f aca="false">$B$6+M808</f>
        <v>0.148638642256687</v>
      </c>
      <c r="Q808" s="53" t="n">
        <f aca="false">$B$5+N808</f>
        <v>0.00180766944514652</v>
      </c>
      <c r="R808" s="10" t="n">
        <f aca="false">(LN(O808/$B$4) + ((Q808 - $B$8) + 0.5*P808^2)*$B$7) / (P808 * SQRT($B$7))</f>
        <v>0.710015212856869</v>
      </c>
      <c r="S808" s="10" t="n">
        <f aca="false">R808 - P808*SQRT($B$7)</f>
        <v>0.635695891728526</v>
      </c>
      <c r="T808" s="36" t="n">
        <f aca="false">($B$3*EXP(-$B$8*$B$7)*_xlfn.NORM.DIST(R808, 0, 1, 1) - $B$4*EXP(-Q808*$B$7)*_xlfn.NORM.DIST(S808, 0, 1, 1)) * $B$2</f>
        <v>11130.9155115149</v>
      </c>
      <c r="U808" s="37" t="n">
        <f aca="false">$B$17*O808+$B$18</f>
        <v>-12541.4114312085</v>
      </c>
      <c r="V808" s="37" t="n">
        <f aca="false">T808-$B$13</f>
        <v>-8457.97308891702</v>
      </c>
      <c r="W808" s="37" t="n">
        <f aca="false">U808-$B$19</f>
        <v>-12541.4114312085</v>
      </c>
      <c r="X808" s="38" t="n">
        <f aca="false">V808+W808</f>
        <v>-20999.3845201256</v>
      </c>
    </row>
    <row r="809" customFormat="false" ht="13.8" hidden="false" customHeight="false" outlineLevel="0" collapsed="false">
      <c r="I809" s="51" t="n">
        <f aca="false" t="array" ref="I809:K809">TRANSPOSE(MMULT($E$20:$G$22, TRANSPOSE(Random!L808:N808)))</f>
        <v>0.373414313300088</v>
      </c>
      <c r="J809" s="51" t="n">
        <v>0.193573781789589</v>
      </c>
      <c r="K809" s="51" t="n">
        <v>0.380850161963747</v>
      </c>
      <c r="L809" s="19" t="n">
        <f aca="false">E$8 + E$9 * _xlfn.T.INV(_xlfn.NORM.DIST(I809, 0, 1, 1),  E$10)</f>
        <v>0.00579583342412503</v>
      </c>
      <c r="M809" s="19" t="n">
        <f aca="false">F$8 + F$9 * _xlfn.T.INV(_xlfn.NORM.DIST(J809, 0, 1, 1),  F$10)</f>
        <v>0.00311221652838013</v>
      </c>
      <c r="N809" s="19" t="n">
        <f aca="false">G$8 + G$9 * _xlfn.T.INV(_xlfn.NORM.DIST(K809, 0, 1, 1),  G$10)</f>
        <v>4.28594562276216E-005</v>
      </c>
      <c r="O809" s="52" t="n">
        <f aca="false">$B$3 * (1 + L809)</f>
        <v>4728.14563334347</v>
      </c>
      <c r="P809" s="53" t="n">
        <f aca="false">$B$6+M809</f>
        <v>0.21211221652838</v>
      </c>
      <c r="Q809" s="53" t="n">
        <f aca="false">$B$5+N809</f>
        <v>0.00164285945622762</v>
      </c>
      <c r="R809" s="10" t="n">
        <f aca="false">(LN(O809/$B$4) + ((Q809 - $B$8) + 0.5*P809^2)*$B$7) / (P809 * SQRT($B$7))</f>
        <v>0.107620072987726</v>
      </c>
      <c r="S809" s="10" t="n">
        <f aca="false">R809 - P809*SQRT($B$7)</f>
        <v>0.00156396472353627</v>
      </c>
      <c r="T809" s="36" t="n">
        <f aca="false">($B$3*EXP(-$B$8*$B$7)*_xlfn.NORM.DIST(R809, 0, 1, 1) - $B$4*EXP(-Q809*$B$7)*_xlfn.NORM.DIST(S809, 0, 1, 1)) * $B$2</f>
        <v>19853.2620455459</v>
      </c>
      <c r="U809" s="37" t="n">
        <f aca="false">$B$17*O809+$B$18</f>
        <v>-1419.0486348194</v>
      </c>
      <c r="V809" s="37" t="n">
        <f aca="false">T809-$B$13</f>
        <v>264.373445114004</v>
      </c>
      <c r="W809" s="37" t="n">
        <f aca="false">U809-$B$19</f>
        <v>-1419.0486348194</v>
      </c>
      <c r="X809" s="38" t="n">
        <f aca="false">V809+W809</f>
        <v>-1154.67518970539</v>
      </c>
    </row>
    <row r="810" customFormat="false" ht="13.8" hidden="false" customHeight="false" outlineLevel="0" collapsed="false">
      <c r="I810" s="51" t="n">
        <f aca="false" t="array" ref="I810:K810">TRANSPOSE(MMULT($E$20:$G$22, TRANSPOSE(Random!L809:N809)))</f>
        <v>1.03237335024878</v>
      </c>
      <c r="J810" s="51" t="n">
        <v>-0.729012137281653</v>
      </c>
      <c r="K810" s="51" t="n">
        <v>-0.294579188770046</v>
      </c>
      <c r="L810" s="19" t="n">
        <f aca="false">E$8 + E$9 * _xlfn.T.INV(_xlfn.NORM.DIST(I810, 0, 1, 1),  E$10)</f>
        <v>0.0152082154582886</v>
      </c>
      <c r="M810" s="19" t="n">
        <f aca="false">F$8 + F$9 * _xlfn.T.INV(_xlfn.NORM.DIST(J810, 0, 1, 1),  F$10)</f>
        <v>-0.0116136262577571</v>
      </c>
      <c r="N810" s="19" t="n">
        <f aca="false">G$8 + G$9 * _xlfn.T.INV(_xlfn.NORM.DIST(K810, 0, 1, 1),  G$10)</f>
        <v>-9.46252622469299E-005</v>
      </c>
      <c r="O810" s="52" t="n">
        <f aca="false">$B$3 * (1 + L810)</f>
        <v>4772.39230004787</v>
      </c>
      <c r="P810" s="53" t="n">
        <f aca="false">$B$6+M810</f>
        <v>0.197386373742243</v>
      </c>
      <c r="Q810" s="53" t="n">
        <f aca="false">$B$5+N810</f>
        <v>0.00150537473775307</v>
      </c>
      <c r="R810" s="10" t="n">
        <f aca="false">(LN(O810/$B$4) + ((Q810 - $B$8) + 0.5*P810^2)*$B$7) / (P810 * SQRT($B$7))</f>
        <v>0.202042782509055</v>
      </c>
      <c r="S810" s="10" t="n">
        <f aca="false">R810 - P810*SQRT($B$7)</f>
        <v>0.103349595637934</v>
      </c>
      <c r="T810" s="36" t="n">
        <f aca="false">($B$3*EXP(-$B$8*$B$7)*_xlfn.NORM.DIST(R810, 0, 1, 1) - $B$4*EXP(-Q810*$B$7)*_xlfn.NORM.DIST(S810, 0, 1, 1)) * $B$2</f>
        <v>18281.0086149001</v>
      </c>
      <c r="U810" s="37" t="n">
        <f aca="false">$B$17*O810+$B$18</f>
        <v>-3723.57102160537</v>
      </c>
      <c r="V810" s="37" t="n">
        <f aca="false">T810-$B$13</f>
        <v>-1307.87998553178</v>
      </c>
      <c r="W810" s="37" t="n">
        <f aca="false">U810-$B$19</f>
        <v>-3723.57102160537</v>
      </c>
      <c r="X810" s="38" t="n">
        <f aca="false">V810+W810</f>
        <v>-5031.45100713715</v>
      </c>
    </row>
    <row r="811" customFormat="false" ht="13.8" hidden="false" customHeight="false" outlineLevel="0" collapsed="false">
      <c r="I811" s="51" t="n">
        <f aca="false" t="array" ref="I811:K811">TRANSPOSE(MMULT($E$20:$G$22, TRANSPOSE(Random!L810:N810)))</f>
        <v>1.07728898863056</v>
      </c>
      <c r="J811" s="51" t="n">
        <v>-0.933456023595629</v>
      </c>
      <c r="K811" s="51" t="n">
        <v>-0.817995713885197</v>
      </c>
      <c r="L811" s="19" t="n">
        <f aca="false">E$8 + E$9 * _xlfn.T.INV(_xlfn.NORM.DIST(I811, 0, 1, 1),  E$10)</f>
        <v>0.0159296183427328</v>
      </c>
      <c r="M811" s="19" t="n">
        <f aca="false">F$8 + F$9 * _xlfn.T.INV(_xlfn.NORM.DIST(J811, 0, 1, 1),  F$10)</f>
        <v>-0.0152675591408473</v>
      </c>
      <c r="N811" s="19" t="n">
        <f aca="false">G$8 + G$9 * _xlfn.T.INV(_xlfn.NORM.DIST(K811, 0, 1, 1),  G$10)</f>
        <v>-0.000207857692343729</v>
      </c>
      <c r="O811" s="52" t="n">
        <f aca="false">$B$3 * (1 + L811)</f>
        <v>4775.78354286735</v>
      </c>
      <c r="P811" s="53" t="n">
        <f aca="false">$B$6+M811</f>
        <v>0.193732440859153</v>
      </c>
      <c r="Q811" s="53" t="n">
        <f aca="false">$B$5+N811</f>
        <v>0.00139214230765627</v>
      </c>
      <c r="R811" s="10" t="n">
        <f aca="false">(LN(O811/$B$4) + ((Q811 - $B$8) + 0.5*P811^2)*$B$7) / (P811 * SQRT($B$7))</f>
        <v>0.21105026384307</v>
      </c>
      <c r="S811" s="10" t="n">
        <f aca="false">R811 - P811*SQRT($B$7)</f>
        <v>0.114184043413494</v>
      </c>
      <c r="T811" s="36" t="n">
        <f aca="false">($B$3*EXP(-$B$8*$B$7)*_xlfn.NORM.DIST(R811, 0, 1, 1) - $B$4*EXP(-Q811*$B$7)*_xlfn.NORM.DIST(S811, 0, 1, 1)) * $B$2</f>
        <v>17907.411279699</v>
      </c>
      <c r="U811" s="37" t="n">
        <f aca="false">$B$17*O811+$B$18</f>
        <v>-3900.1989029492</v>
      </c>
      <c r="V811" s="37" t="n">
        <f aca="false">T811-$B$13</f>
        <v>-1681.47732073294</v>
      </c>
      <c r="W811" s="37" t="n">
        <f aca="false">U811-$B$19</f>
        <v>-3900.1989029492</v>
      </c>
      <c r="X811" s="38" t="n">
        <f aca="false">V811+W811</f>
        <v>-5581.67622368213</v>
      </c>
    </row>
    <row r="812" customFormat="false" ht="13.8" hidden="false" customHeight="false" outlineLevel="0" collapsed="false">
      <c r="I812" s="51" t="n">
        <f aca="false" t="array" ref="I812:K812">TRANSPOSE(MMULT($E$20:$G$22, TRANSPOSE(Random!L811:N811)))</f>
        <v>0.0584138287059374</v>
      </c>
      <c r="J812" s="51" t="n">
        <v>0.375188089582182</v>
      </c>
      <c r="K812" s="51" t="n">
        <v>-0.522555586082157</v>
      </c>
      <c r="L812" s="19" t="n">
        <f aca="false">E$8 + E$9 * _xlfn.T.INV(_xlfn.NORM.DIST(I812, 0, 1, 1),  E$10)</f>
        <v>0.00172166046536563</v>
      </c>
      <c r="M812" s="19" t="n">
        <f aca="false">F$8 + F$9 * _xlfn.T.INV(_xlfn.NORM.DIST(J812, 0, 1, 1),  F$10)</f>
        <v>0.00597460759489731</v>
      </c>
      <c r="N812" s="19" t="n">
        <f aca="false">G$8 + G$9 * _xlfn.T.INV(_xlfn.NORM.DIST(K812, 0, 1, 1),  G$10)</f>
        <v>-0.000142310088597922</v>
      </c>
      <c r="O812" s="52" t="n">
        <f aca="false">$B$3 * (1 + L812)</f>
        <v>4708.99335368164</v>
      </c>
      <c r="P812" s="53" t="n">
        <f aca="false">$B$6+M812</f>
        <v>0.214974607594897</v>
      </c>
      <c r="Q812" s="53" t="n">
        <f aca="false">$B$5+N812</f>
        <v>0.00145768991140208</v>
      </c>
      <c r="R812" s="10" t="n">
        <f aca="false">(LN(O812/$B$4) + ((Q812 - $B$8) + 0.5*P812^2)*$B$7) / (P812 * SQRT($B$7))</f>
        <v>0.0694162246137727</v>
      </c>
      <c r="S812" s="10" t="n">
        <f aca="false">R812 - P812*SQRT($B$7)</f>
        <v>-0.038071079183676</v>
      </c>
      <c r="T812" s="36" t="n">
        <f aca="false">($B$3*EXP(-$B$8*$B$7)*_xlfn.NORM.DIST(R812, 0, 1, 1) - $B$4*EXP(-Q812*$B$7)*_xlfn.NORM.DIST(S812, 0, 1, 1)) * $B$2</f>
        <v>20137.7571560131</v>
      </c>
      <c r="U812" s="37" t="n">
        <f aca="false">$B$17*O812+$B$18</f>
        <v>-421.530391613778</v>
      </c>
      <c r="V812" s="37" t="n">
        <f aca="false">T812-$B$13</f>
        <v>548.868555581248</v>
      </c>
      <c r="W812" s="37" t="n">
        <f aca="false">U812-$B$19</f>
        <v>-421.530391613778</v>
      </c>
      <c r="X812" s="38" t="n">
        <f aca="false">V812+W812</f>
        <v>127.33816396747</v>
      </c>
    </row>
    <row r="813" customFormat="false" ht="13.8" hidden="false" customHeight="false" outlineLevel="0" collapsed="false">
      <c r="I813" s="51" t="n">
        <f aca="false" t="array" ref="I813:K813">TRANSPOSE(MMULT($E$20:$G$22, TRANSPOSE(Random!L812:N812)))</f>
        <v>1.81124977610629</v>
      </c>
      <c r="J813" s="51" t="n">
        <v>-2.44754051660398</v>
      </c>
      <c r="K813" s="51" t="n">
        <v>-0.207427346294551</v>
      </c>
      <c r="L813" s="19" t="n">
        <f aca="false">E$8 + E$9 * _xlfn.T.INV(_xlfn.NORM.DIST(I813, 0, 1, 1),  E$10)</f>
        <v>0.0304775043321416</v>
      </c>
      <c r="M813" s="19" t="n">
        <f aca="false">F$8 + F$9 * _xlfn.T.INV(_xlfn.NORM.DIST(J813, 0, 1, 1),  F$10)</f>
        <v>-0.060164802431842</v>
      </c>
      <c r="N813" s="19" t="n">
        <f aca="false">G$8 + G$9 * _xlfn.T.INV(_xlfn.NORM.DIST(K813, 0, 1, 1),  G$10)</f>
        <v>-7.6798296683835E-005</v>
      </c>
      <c r="O813" s="52" t="n">
        <f aca="false">$B$3 * (1 + L813)</f>
        <v>4844.17170011496</v>
      </c>
      <c r="P813" s="53" t="n">
        <f aca="false">$B$6+M813</f>
        <v>0.148835197568158</v>
      </c>
      <c r="Q813" s="53" t="n">
        <f aca="false">$B$5+N813</f>
        <v>0.00152320170331616</v>
      </c>
      <c r="R813" s="10" t="n">
        <f aca="false">(LN(O813/$B$4) + ((Q813 - $B$8) + 0.5*P813^2)*$B$7) / (P813 * SQRT($B$7))</f>
        <v>0.440380793234126</v>
      </c>
      <c r="S813" s="10" t="n">
        <f aca="false">R813 - P813*SQRT($B$7)</f>
        <v>0.365963194450047</v>
      </c>
      <c r="T813" s="36" t="n">
        <f aca="false">($B$3*EXP(-$B$8*$B$7)*_xlfn.NORM.DIST(R813, 0, 1, 1) - $B$4*EXP(-Q813*$B$7)*_xlfn.NORM.DIST(S813, 0, 1, 1)) * $B$2</f>
        <v>12858.4947191423</v>
      </c>
      <c r="U813" s="37" t="n">
        <f aca="false">$B$17*O813+$B$18</f>
        <v>-7462.09522433902</v>
      </c>
      <c r="V813" s="37" t="n">
        <f aca="false">T813-$B$13</f>
        <v>-6730.39388128959</v>
      </c>
      <c r="W813" s="37" t="n">
        <f aca="false">U813-$B$19</f>
        <v>-7462.09522433902</v>
      </c>
      <c r="X813" s="38" t="n">
        <f aca="false">V813+W813</f>
        <v>-14192.4891056286</v>
      </c>
    </row>
    <row r="814" customFormat="false" ht="13.8" hidden="false" customHeight="false" outlineLevel="0" collapsed="false">
      <c r="I814" s="51" t="n">
        <f aca="false" t="array" ref="I814:K814">TRANSPOSE(MMULT($E$20:$G$22, TRANSPOSE(Random!L813:N813)))</f>
        <v>-1.02605371057163</v>
      </c>
      <c r="J814" s="51" t="n">
        <v>0.0336264174525859</v>
      </c>
      <c r="K814" s="51" t="n">
        <v>-0.0299371149426848</v>
      </c>
      <c r="L814" s="19" t="n">
        <f aca="false">E$8 + E$9 * _xlfn.T.INV(_xlfn.NORM.DIST(I814, 0, 1, 1),  E$10)</f>
        <v>-0.0131587388418725</v>
      </c>
      <c r="M814" s="19" t="n">
        <f aca="false">F$8 + F$9 * _xlfn.T.INV(_xlfn.NORM.DIST(J814, 0, 1, 1),  F$10)</f>
        <v>0.000626909875526745</v>
      </c>
      <c r="N814" s="19" t="n">
        <f aca="false">G$8 + G$9 * _xlfn.T.INV(_xlfn.NORM.DIST(K814, 0, 1, 1),  G$10)</f>
        <v>-4.08437960259598E-005</v>
      </c>
      <c r="O814" s="52" t="n">
        <f aca="false">$B$3 * (1 + L814)</f>
        <v>4639.04208457824</v>
      </c>
      <c r="P814" s="53" t="n">
        <f aca="false">$B$6+M814</f>
        <v>0.209626909875527</v>
      </c>
      <c r="Q814" s="53" t="n">
        <f aca="false">$B$5+N814</f>
        <v>0.00155915620397404</v>
      </c>
      <c r="R814" s="10" t="n">
        <f aca="false">(LN(O814/$B$4) + ((Q814 - $B$8) + 0.5*P814^2)*$B$7) / (P814 * SQRT($B$7))</f>
        <v>-0.0740683807796592</v>
      </c>
      <c r="S814" s="10" t="n">
        <f aca="false">R814 - P814*SQRT($B$7)</f>
        <v>-0.178881835717423</v>
      </c>
      <c r="T814" s="36" t="n">
        <f aca="false">($B$3*EXP(-$B$8*$B$7)*_xlfn.NORM.DIST(R814, 0, 1, 1) - $B$4*EXP(-Q814*$B$7)*_xlfn.NORM.DIST(S814, 0, 1, 1)) * $B$2</f>
        <v>19489.1622228506</v>
      </c>
      <c r="U814" s="37" t="n">
        <f aca="false">$B$17*O814+$B$18</f>
        <v>3221.77830573573</v>
      </c>
      <c r="V814" s="37" t="n">
        <f aca="false">T814-$B$13</f>
        <v>-99.7263775812607</v>
      </c>
      <c r="W814" s="37" t="n">
        <f aca="false">U814-$B$19</f>
        <v>3221.77830573573</v>
      </c>
      <c r="X814" s="38" t="n">
        <f aca="false">V814+W814</f>
        <v>3122.05192815447</v>
      </c>
    </row>
    <row r="815" customFormat="false" ht="13.8" hidden="false" customHeight="false" outlineLevel="0" collapsed="false">
      <c r="I815" s="51" t="n">
        <f aca="false" t="array" ref="I815:K815">TRANSPOSE(MMULT($E$20:$G$22, TRANSPOSE(Random!L814:N814)))</f>
        <v>2.31225180826144</v>
      </c>
      <c r="J815" s="51" t="n">
        <v>-1.19068661498843</v>
      </c>
      <c r="K815" s="51" t="n">
        <v>1.54249921950737</v>
      </c>
      <c r="L815" s="19" t="n">
        <f aca="false">E$8 + E$9 * _xlfn.T.INV(_xlfn.NORM.DIST(I815, 0, 1, 1),  E$10)</f>
        <v>0.0454950080460722</v>
      </c>
      <c r="M815" s="19" t="n">
        <f aca="false">F$8 + F$9 * _xlfn.T.INV(_xlfn.NORM.DIST(J815, 0, 1, 1),  F$10)</f>
        <v>-0.0202954268173645</v>
      </c>
      <c r="N815" s="19" t="n">
        <f aca="false">G$8 + G$9 * _xlfn.T.INV(_xlfn.NORM.DIST(K815, 0, 1, 1),  G$10)</f>
        <v>0.000335229565159692</v>
      </c>
      <c r="O815" s="52" t="n">
        <f aca="false">$B$3 * (1 + L815)</f>
        <v>4914.76748332378</v>
      </c>
      <c r="P815" s="53" t="n">
        <f aca="false">$B$6+M815</f>
        <v>0.188704573182636</v>
      </c>
      <c r="Q815" s="53" t="n">
        <f aca="false">$B$5+N815</f>
        <v>0.00193522956515969</v>
      </c>
      <c r="R815" s="10" t="n">
        <f aca="false">(LN(O815/$B$4) + ((Q815 - $B$8) + 0.5*P815^2)*$B$7) / (P815 * SQRT($B$7))</f>
        <v>0.519600015275112</v>
      </c>
      <c r="S815" s="10" t="n">
        <f aca="false">R815 - P815*SQRT($B$7)</f>
        <v>0.425247728683794</v>
      </c>
      <c r="T815" s="36" t="n">
        <f aca="false">($B$3*EXP(-$B$8*$B$7)*_xlfn.NORM.DIST(R815, 0, 1, 1) - $B$4*EXP(-Q815*$B$7)*_xlfn.NORM.DIST(S815, 0, 1, 1)) * $B$2</f>
        <v>15847.9351675877</v>
      </c>
      <c r="U815" s="37" t="n">
        <f aca="false">$B$17*O815+$B$18</f>
        <v>-11138.9724884341</v>
      </c>
      <c r="V815" s="37" t="n">
        <f aca="false">T815-$B$13</f>
        <v>-3740.95343284421</v>
      </c>
      <c r="W815" s="37" t="n">
        <f aca="false">U815-$B$19</f>
        <v>-11138.9724884341</v>
      </c>
      <c r="X815" s="38" t="n">
        <f aca="false">V815+W815</f>
        <v>-14879.9259212784</v>
      </c>
    </row>
    <row r="816" customFormat="false" ht="13.8" hidden="false" customHeight="false" outlineLevel="0" collapsed="false">
      <c r="I816" s="51" t="n">
        <f aca="false" t="array" ref="I816:K816">TRANSPOSE(MMULT($E$20:$G$22, TRANSPOSE(Random!L815:N815)))</f>
        <v>0.00581821406430736</v>
      </c>
      <c r="J816" s="51" t="n">
        <v>0.0606796122051894</v>
      </c>
      <c r="K816" s="51" t="n">
        <v>0.605529456752086</v>
      </c>
      <c r="L816" s="19" t="n">
        <f aca="false">E$8 + E$9 * _xlfn.T.INV(_xlfn.NORM.DIST(I816, 0, 1, 1),  E$10)</f>
        <v>0.00104893432605733</v>
      </c>
      <c r="M816" s="19" t="n">
        <f aca="false">F$8 + F$9 * _xlfn.T.INV(_xlfn.NORM.DIST(J816, 0, 1, 1),  F$10)</f>
        <v>0.00104615915364728</v>
      </c>
      <c r="N816" s="19" t="n">
        <f aca="false">G$8 + G$9 * _xlfn.T.INV(_xlfn.NORM.DIST(K816, 0, 1, 1),  G$10)</f>
        <v>9.06005397144105E-005</v>
      </c>
      <c r="O816" s="52" t="n">
        <f aca="false">$B$3 * (1 + L816)</f>
        <v>4705.83093537336</v>
      </c>
      <c r="P816" s="53" t="n">
        <f aca="false">$B$6+M816</f>
        <v>0.210046159153647</v>
      </c>
      <c r="Q816" s="53" t="n">
        <f aca="false">$B$5+N816</f>
        <v>0.00169060053971441</v>
      </c>
      <c r="R816" s="10" t="n">
        <f aca="false">(LN(O816/$B$4) + ((Q816 - $B$8) + 0.5*P816^2)*$B$7) / (P816 * SQRT($B$7))</f>
        <v>0.0627096287998022</v>
      </c>
      <c r="S816" s="10" t="n">
        <f aca="false">R816 - P816*SQRT($B$7)</f>
        <v>-0.0423134507770215</v>
      </c>
      <c r="T816" s="36" t="n">
        <f aca="false">($B$3*EXP(-$B$8*$B$7)*_xlfn.NORM.DIST(R816, 0, 1, 1) - $B$4*EXP(-Q816*$B$7)*_xlfn.NORM.DIST(S816, 0, 1, 1)) * $B$2</f>
        <v>19690.9731177879</v>
      </c>
      <c r="U816" s="37" t="n">
        <f aca="false">$B$17*O816+$B$18</f>
        <v>-256.820497499342</v>
      </c>
      <c r="V816" s="37" t="n">
        <f aca="false">T816-$B$13</f>
        <v>102.084517356023</v>
      </c>
      <c r="W816" s="37" t="n">
        <f aca="false">U816-$B$19</f>
        <v>-256.820497499342</v>
      </c>
      <c r="X816" s="38" t="n">
        <f aca="false">V816+W816</f>
        <v>-154.735980143319</v>
      </c>
    </row>
    <row r="817" customFormat="false" ht="13.8" hidden="false" customHeight="false" outlineLevel="0" collapsed="false">
      <c r="I817" s="51" t="n">
        <f aca="false" t="array" ref="I817:K817">TRANSPOSE(MMULT($E$20:$G$22, TRANSPOSE(Random!L816:N816)))</f>
        <v>1.0297985618363</v>
      </c>
      <c r="J817" s="51" t="n">
        <v>-0.940771365135649</v>
      </c>
      <c r="K817" s="51" t="n">
        <v>-1.09405487510076</v>
      </c>
      <c r="L817" s="19" t="n">
        <f aca="false">E$8 + E$9 * _xlfn.T.INV(_xlfn.NORM.DIST(I817, 0, 1, 1),  E$10)</f>
        <v>0.0151672756376868</v>
      </c>
      <c r="M817" s="19" t="n">
        <f aca="false">F$8 + F$9 * _xlfn.T.INV(_xlfn.NORM.DIST(J817, 0, 1, 1),  F$10)</f>
        <v>-0.015403267762602</v>
      </c>
      <c r="N817" s="19" t="n">
        <f aca="false">G$8 + G$9 * _xlfn.T.INV(_xlfn.NORM.DIST(K817, 0, 1, 1),  G$10)</f>
        <v>-0.000275203012249277</v>
      </c>
      <c r="O817" s="52" t="n">
        <f aca="false">$B$3 * (1 + L817)</f>
        <v>4772.1998460452</v>
      </c>
      <c r="P817" s="53" t="n">
        <f aca="false">$B$6+M817</f>
        <v>0.193596732237398</v>
      </c>
      <c r="Q817" s="53" t="n">
        <f aca="false">$B$5+N817</f>
        <v>0.00132479698775072</v>
      </c>
      <c r="R817" s="10" t="n">
        <f aca="false">(LN(O817/$B$4) + ((Q817 - $B$8) + 0.5*P817^2)*$B$7) / (P817 * SQRT($B$7))</f>
        <v>0.203201400770572</v>
      </c>
      <c r="S817" s="10" t="n">
        <f aca="false">R817 - P817*SQRT($B$7)</f>
        <v>0.106403034651873</v>
      </c>
      <c r="T817" s="36" t="n">
        <f aca="false">($B$3*EXP(-$B$8*$B$7)*_xlfn.NORM.DIST(R817, 0, 1, 1) - $B$4*EXP(-Q817*$B$7)*_xlfn.NORM.DIST(S817, 0, 1, 1)) * $B$2</f>
        <v>17912.8579801747</v>
      </c>
      <c r="U817" s="37" t="n">
        <f aca="false">$B$17*O817+$B$18</f>
        <v>-3713.54733867943</v>
      </c>
      <c r="V817" s="37" t="n">
        <f aca="false">T817-$B$13</f>
        <v>-1676.03062025714</v>
      </c>
      <c r="W817" s="37" t="n">
        <f aca="false">U817-$B$19</f>
        <v>-3713.54733867943</v>
      </c>
      <c r="X817" s="38" t="n">
        <f aca="false">V817+W817</f>
        <v>-5389.57795893658</v>
      </c>
    </row>
    <row r="818" customFormat="false" ht="13.8" hidden="false" customHeight="false" outlineLevel="0" collapsed="false">
      <c r="I818" s="51" t="n">
        <f aca="false" t="array" ref="I818:K818">TRANSPOSE(MMULT($E$20:$G$22, TRANSPOSE(Random!L817:N817)))</f>
        <v>-0.246472748816312</v>
      </c>
      <c r="J818" s="51" t="n">
        <v>0.535028499221136</v>
      </c>
      <c r="K818" s="51" t="n">
        <v>2.1023013264001</v>
      </c>
      <c r="L818" s="19" t="n">
        <f aca="false">E$8 + E$9 * _xlfn.T.INV(_xlfn.NORM.DIST(I818, 0, 1, 1),  E$10)</f>
        <v>-0.00219043664311455</v>
      </c>
      <c r="M818" s="19" t="n">
        <f aca="false">F$8 + F$9 * _xlfn.T.INV(_xlfn.NORM.DIST(J818, 0, 1, 1),  F$10)</f>
        <v>0.00856013840793977</v>
      </c>
      <c r="N818" s="19" t="n">
        <f aca="false">G$8 + G$9 * _xlfn.T.INV(_xlfn.NORM.DIST(K818, 0, 1, 1),  G$10)</f>
        <v>0.000557235402663197</v>
      </c>
      <c r="O818" s="52" t="n">
        <f aca="false">$B$3 * (1 + L818)</f>
        <v>4690.60297638438</v>
      </c>
      <c r="P818" s="53" t="n">
        <f aca="false">$B$6+M818</f>
        <v>0.21756013840794</v>
      </c>
      <c r="Q818" s="53" t="n">
        <f aca="false">$B$5+N818</f>
        <v>0.0021572354026632</v>
      </c>
      <c r="R818" s="10" t="n">
        <f aca="false">(LN(O818/$B$4) + ((Q818 - $B$8) + 0.5*P818^2)*$B$7) / (P818 * SQRT($B$7))</f>
        <v>0.0355122169757169</v>
      </c>
      <c r="S818" s="10" t="n">
        <f aca="false">R818 - P818*SQRT($B$7)</f>
        <v>-0.073267852228253</v>
      </c>
      <c r="T818" s="36" t="n">
        <f aca="false">($B$3*EXP(-$B$8*$B$7)*_xlfn.NORM.DIST(R818, 0, 1, 1) - $B$4*EXP(-Q818*$B$7)*_xlfn.NORM.DIST(S818, 0, 1, 1)) * $B$2</f>
        <v>20417.6270291706</v>
      </c>
      <c r="U818" s="37" t="n">
        <f aca="false">$B$17*O818+$B$18</f>
        <v>536.305290474993</v>
      </c>
      <c r="V818" s="37" t="n">
        <f aca="false">T818-$B$13</f>
        <v>828.738428738732</v>
      </c>
      <c r="W818" s="37" t="n">
        <f aca="false">U818-$B$19</f>
        <v>536.305290474993</v>
      </c>
      <c r="X818" s="38" t="n">
        <f aca="false">V818+W818</f>
        <v>1365.04371921373</v>
      </c>
    </row>
    <row r="819" customFormat="false" ht="13.8" hidden="false" customHeight="false" outlineLevel="0" collapsed="false">
      <c r="I819" s="51" t="n">
        <f aca="false" t="array" ref="I819:K819">TRANSPOSE(MMULT($E$20:$G$22, TRANSPOSE(Random!L818:N818)))</f>
        <v>-0.709088750801299</v>
      </c>
      <c r="J819" s="51" t="n">
        <v>0.191921330846302</v>
      </c>
      <c r="K819" s="51" t="n">
        <v>-1.13733103321171</v>
      </c>
      <c r="L819" s="19" t="n">
        <f aca="false">E$8 + E$9 * _xlfn.T.INV(_xlfn.NORM.DIST(I819, 0, 1, 1),  E$10)</f>
        <v>-0.00841681348606533</v>
      </c>
      <c r="M819" s="19" t="n">
        <f aca="false">F$8 + F$9 * _xlfn.T.INV(_xlfn.NORM.DIST(J819, 0, 1, 1),  F$10)</f>
        <v>0.00308642239757949</v>
      </c>
      <c r="N819" s="19" t="n">
        <f aca="false">G$8 + G$9 * _xlfn.T.INV(_xlfn.NORM.DIST(K819, 0, 1, 1),  G$10)</f>
        <v>-0.00028647288106739</v>
      </c>
      <c r="O819" s="52" t="n">
        <f aca="false">$B$3 * (1 + L819)</f>
        <v>4661.33340148335</v>
      </c>
      <c r="P819" s="53" t="n">
        <f aca="false">$B$6+M819</f>
        <v>0.212086422397579</v>
      </c>
      <c r="Q819" s="53" t="n">
        <f aca="false">$B$5+N819</f>
        <v>0.00131352711893261</v>
      </c>
      <c r="R819" s="10" t="n">
        <f aca="false">(LN(O819/$B$4) + ((Q819 - $B$8) + 0.5*P819^2)*$B$7) / (P819 * SQRT($B$7))</f>
        <v>-0.0273612214059111</v>
      </c>
      <c r="S819" s="10" t="n">
        <f aca="false">R819 - P819*SQRT($B$7)</f>
        <v>-0.133404432604701</v>
      </c>
      <c r="T819" s="36" t="n">
        <f aca="false">($B$3*EXP(-$B$8*$B$7)*_xlfn.NORM.DIST(R819, 0, 1, 1) - $B$4*EXP(-Q819*$B$7)*_xlfn.NORM.DIST(S819, 0, 1, 1)) * $B$2</f>
        <v>19798.796404704</v>
      </c>
      <c r="U819" s="37" t="n">
        <f aca="false">$B$17*O819+$B$18</f>
        <v>2060.76793670683</v>
      </c>
      <c r="V819" s="37" t="n">
        <f aca="false">T819-$B$13</f>
        <v>209.907804272145</v>
      </c>
      <c r="W819" s="37" t="n">
        <f aca="false">U819-$B$19</f>
        <v>2060.76793670683</v>
      </c>
      <c r="X819" s="38" t="n">
        <f aca="false">V819+W819</f>
        <v>2270.67574097898</v>
      </c>
    </row>
    <row r="820" customFormat="false" ht="13.8" hidden="false" customHeight="false" outlineLevel="0" collapsed="false">
      <c r="I820" s="51" t="n">
        <f aca="false" t="array" ref="I820:K820">TRANSPOSE(MMULT($E$20:$G$22, TRANSPOSE(Random!L819:N819)))</f>
        <v>-0.697207173159478</v>
      </c>
      <c r="J820" s="51" t="n">
        <v>1.65076693606835</v>
      </c>
      <c r="K820" s="51" t="n">
        <v>0.515659285134537</v>
      </c>
      <c r="L820" s="19" t="n">
        <f aca="false">E$8 + E$9 * _xlfn.T.INV(_xlfn.NORM.DIST(I820, 0, 1, 1),  E$10)</f>
        <v>-0.00824857213341553</v>
      </c>
      <c r="M820" s="19" t="n">
        <f aca="false">F$8 + F$9 * _xlfn.T.INV(_xlfn.NORM.DIST(J820, 0, 1, 1),  F$10)</f>
        <v>0.0313044881787675</v>
      </c>
      <c r="N820" s="19" t="n">
        <f aca="false">G$8 + G$9 * _xlfn.T.INV(_xlfn.NORM.DIST(K820, 0, 1, 1),  G$10)</f>
        <v>7.12381676492194E-005</v>
      </c>
      <c r="O820" s="52" t="n">
        <f aca="false">$B$3 * (1 + L820)</f>
        <v>4662.12428725803</v>
      </c>
      <c r="P820" s="53" t="n">
        <f aca="false">$B$6+M820</f>
        <v>0.240304488178768</v>
      </c>
      <c r="Q820" s="53" t="n">
        <f aca="false">$B$5+N820</f>
        <v>0.00167123816764922</v>
      </c>
      <c r="R820" s="10" t="n">
        <f aca="false">(LN(O820/$B$4) + ((Q820 - $B$8) + 0.5*P820^2)*$B$7) / (P820 * SQRT($B$7))</f>
        <v>-0.00871135974546834</v>
      </c>
      <c r="S820" s="10" t="n">
        <f aca="false">R820 - P820*SQRT($B$7)</f>
        <v>-0.128863603834852</v>
      </c>
      <c r="T820" s="36" t="n">
        <f aca="false">($B$3*EXP(-$B$8*$B$7)*_xlfn.NORM.DIST(R820, 0, 1, 1) - $B$4*EXP(-Q820*$B$7)*_xlfn.NORM.DIST(S820, 0, 1, 1)) * $B$2</f>
        <v>22470.2633003359</v>
      </c>
      <c r="U820" s="37" t="n">
        <f aca="false">$B$17*O820+$B$18</f>
        <v>2019.57581741572</v>
      </c>
      <c r="V820" s="37" t="n">
        <f aca="false">T820-$B$13</f>
        <v>2881.37469990397</v>
      </c>
      <c r="W820" s="37" t="n">
        <f aca="false">U820-$B$19</f>
        <v>2019.57581741572</v>
      </c>
      <c r="X820" s="38" t="n">
        <f aca="false">V820+W820</f>
        <v>4900.9505173197</v>
      </c>
    </row>
    <row r="821" customFormat="false" ht="13.8" hidden="false" customHeight="false" outlineLevel="0" collapsed="false">
      <c r="I821" s="51" t="n">
        <f aca="false" t="array" ref="I821:K821">TRANSPOSE(MMULT($E$20:$G$22, TRANSPOSE(Random!L820:N820)))</f>
        <v>1.11191346694237</v>
      </c>
      <c r="J821" s="51" t="n">
        <v>-0.519146182926995</v>
      </c>
      <c r="K821" s="51" t="n">
        <v>0.647883129703815</v>
      </c>
      <c r="L821" s="19" t="n">
        <f aca="false">E$8 + E$9 * _xlfn.T.INV(_xlfn.NORM.DIST(I821, 0, 1, 1),  E$10)</f>
        <v>0.0164954157416003</v>
      </c>
      <c r="M821" s="19" t="n">
        <f aca="false">F$8 + F$9 * _xlfn.T.INV(_xlfn.NORM.DIST(J821, 0, 1, 1),  F$10)</f>
        <v>-0.00808757933774219</v>
      </c>
      <c r="N821" s="19" t="n">
        <f aca="false">G$8 + G$9 * _xlfn.T.INV(_xlfn.NORM.DIST(K821, 0, 1, 1),  G$10)</f>
        <v>9.9873023161926E-005</v>
      </c>
      <c r="O821" s="52" t="n">
        <f aca="false">$B$3 * (1 + L821)</f>
        <v>4778.44329985969</v>
      </c>
      <c r="P821" s="53" t="n">
        <f aca="false">$B$6+M821</f>
        <v>0.200912420662258</v>
      </c>
      <c r="Q821" s="53" t="n">
        <f aca="false">$B$5+N821</f>
        <v>0.00169987302316193</v>
      </c>
      <c r="R821" s="10" t="n">
        <f aca="false">(LN(O821/$B$4) + ((Q821 - $B$8) + 0.5*P821^2)*$B$7) / (P821 * SQRT($B$7))</f>
        <v>0.213342087187503</v>
      </c>
      <c r="S821" s="10" t="n">
        <f aca="false">R821 - P821*SQRT($B$7)</f>
        <v>0.112885876856374</v>
      </c>
      <c r="T821" s="36" t="n">
        <f aca="false">($B$3*EXP(-$B$8*$B$7)*_xlfn.NORM.DIST(R821, 0, 1, 1) - $B$4*EXP(-Q821*$B$7)*_xlfn.NORM.DIST(S821, 0, 1, 1)) * $B$2</f>
        <v>18589.2617963906</v>
      </c>
      <c r="U821" s="37" t="n">
        <f aca="false">$B$17*O821+$B$18</f>
        <v>-4038.72842367447</v>
      </c>
      <c r="V821" s="37" t="n">
        <f aca="false">T821-$B$13</f>
        <v>-999.626804041283</v>
      </c>
      <c r="W821" s="37" t="n">
        <f aca="false">U821-$B$19</f>
        <v>-4038.72842367447</v>
      </c>
      <c r="X821" s="38" t="n">
        <f aca="false">V821+W821</f>
        <v>-5038.35522771576</v>
      </c>
    </row>
    <row r="822" customFormat="false" ht="13.8" hidden="false" customHeight="false" outlineLevel="0" collapsed="false">
      <c r="I822" s="51" t="n">
        <f aca="false" t="array" ref="I822:K822">TRANSPOSE(MMULT($E$20:$G$22, TRANSPOSE(Random!L821:N821)))</f>
        <v>-1.21613698828584</v>
      </c>
      <c r="J822" s="51" t="n">
        <v>1.33559434581811</v>
      </c>
      <c r="K822" s="51" t="n">
        <v>-0.931660788661405</v>
      </c>
      <c r="L822" s="19" t="n">
        <f aca="false">E$8 + E$9 * _xlfn.T.INV(_xlfn.NORM.DIST(I822, 0, 1, 1),  E$10)</f>
        <v>-0.0163045921823132</v>
      </c>
      <c r="M822" s="19" t="n">
        <f aca="false">F$8 + F$9 * _xlfn.T.INV(_xlfn.NORM.DIST(J822, 0, 1, 1),  F$10)</f>
        <v>0.0236161116425835</v>
      </c>
      <c r="N822" s="19" t="n">
        <f aca="false">G$8 + G$9 * _xlfn.T.INV(_xlfn.NORM.DIST(K822, 0, 1, 1),  G$10)</f>
        <v>-0.000234721326053302</v>
      </c>
      <c r="O822" s="52" t="n">
        <f aca="false">$B$3 * (1 + L822)</f>
        <v>4624.25374261016</v>
      </c>
      <c r="P822" s="53" t="n">
        <f aca="false">$B$6+M822</f>
        <v>0.232616111642583</v>
      </c>
      <c r="Q822" s="53" t="n">
        <f aca="false">$B$5+N822</f>
        <v>0.0013652786739467</v>
      </c>
      <c r="R822" s="10" t="n">
        <f aca="false">(LN(O822/$B$4) + ((Q822 - $B$8) + 0.5*P822^2)*$B$7) / (P822 * SQRT($B$7))</f>
        <v>-0.0836904467866383</v>
      </c>
      <c r="S822" s="10" t="n">
        <f aca="false">R822 - P822*SQRT($B$7)</f>
        <v>-0.19999850260793</v>
      </c>
      <c r="T822" s="36" t="n">
        <f aca="false">($B$3*EXP(-$B$8*$B$7)*_xlfn.NORM.DIST(R822, 0, 1, 1) - $B$4*EXP(-Q822*$B$7)*_xlfn.NORM.DIST(S822, 0, 1, 1)) * $B$2</f>
        <v>21570.4135950314</v>
      </c>
      <c r="U822" s="37" t="n">
        <f aca="false">$B$17*O822+$B$18</f>
        <v>3992.0072894592</v>
      </c>
      <c r="V822" s="37" t="n">
        <f aca="false">T822-$B$13</f>
        <v>1981.52499459952</v>
      </c>
      <c r="W822" s="37" t="n">
        <f aca="false">U822-$B$19</f>
        <v>3992.0072894592</v>
      </c>
      <c r="X822" s="38" t="n">
        <f aca="false">V822+W822</f>
        <v>5973.53228405873</v>
      </c>
    </row>
    <row r="823" customFormat="false" ht="13.8" hidden="false" customHeight="false" outlineLevel="0" collapsed="false">
      <c r="I823" s="51" t="n">
        <f aca="false" t="array" ref="I823:K823">TRANSPOSE(MMULT($E$20:$G$22, TRANSPOSE(Random!L822:N822)))</f>
        <v>0.448840912017735</v>
      </c>
      <c r="J823" s="51" t="n">
        <v>-0.623358066954846</v>
      </c>
      <c r="K823" s="51" t="n">
        <v>-0.650187934955842</v>
      </c>
      <c r="L823" s="19" t="n">
        <f aca="false">E$8 + E$9 * _xlfn.T.INV(_xlfn.NORM.DIST(I823, 0, 1, 1),  E$10)</f>
        <v>0.00679476981007764</v>
      </c>
      <c r="M823" s="19" t="n">
        <f aca="false">F$8 + F$9 * _xlfn.T.INV(_xlfn.NORM.DIST(J823, 0, 1, 1),  F$10)</f>
        <v>-0.00981475886343741</v>
      </c>
      <c r="N823" s="19" t="n">
        <f aca="false">G$8 + G$9 * _xlfn.T.INV(_xlfn.NORM.DIST(K823, 0, 1, 1),  G$10)</f>
        <v>-0.000169980558631593</v>
      </c>
      <c r="O823" s="52" t="n">
        <f aca="false">$B$3 * (1 + L823)</f>
        <v>4732.84153340019</v>
      </c>
      <c r="P823" s="53" t="n">
        <f aca="false">$B$6+M823</f>
        <v>0.199185241136563</v>
      </c>
      <c r="Q823" s="53" t="n">
        <f aca="false">$B$5+N823</f>
        <v>0.00143001944136841</v>
      </c>
      <c r="R823" s="10" t="n">
        <f aca="false">(LN(O823/$B$4) + ((Q823 - $B$8) + 0.5*P823^2)*$B$7) / (P823 * SQRT($B$7))</f>
        <v>0.117364511850013</v>
      </c>
      <c r="S823" s="10" t="n">
        <f aca="false">R823 - P823*SQRT($B$7)</f>
        <v>0.0177718912817317</v>
      </c>
      <c r="T823" s="36" t="n">
        <f aca="false">($B$3*EXP(-$B$8*$B$7)*_xlfn.NORM.DIST(R823, 0, 1, 1) - $B$4*EXP(-Q823*$B$7)*_xlfn.NORM.DIST(S823, 0, 1, 1)) * $B$2</f>
        <v>18617.097670484</v>
      </c>
      <c r="U823" s="37" t="n">
        <f aca="false">$B$17*O823+$B$18</f>
        <v>-1663.62766444733</v>
      </c>
      <c r="V823" s="37" t="n">
        <f aca="false">T823-$B$13</f>
        <v>-971.790929947929</v>
      </c>
      <c r="W823" s="37" t="n">
        <f aca="false">U823-$B$19</f>
        <v>-1663.62766444733</v>
      </c>
      <c r="X823" s="38" t="n">
        <f aca="false">V823+W823</f>
        <v>-2635.41859439525</v>
      </c>
    </row>
    <row r="824" customFormat="false" ht="13.8" hidden="false" customHeight="false" outlineLevel="0" collapsed="false">
      <c r="I824" s="51" t="n">
        <f aca="false" t="array" ref="I824:K824">TRANSPOSE(MMULT($E$20:$G$22, TRANSPOSE(Random!L823:N823)))</f>
        <v>0.743537188466299</v>
      </c>
      <c r="J824" s="51" t="n">
        <v>-0.910999840179885</v>
      </c>
      <c r="K824" s="51" t="n">
        <v>0.867709553516939</v>
      </c>
      <c r="L824" s="19" t="n">
        <f aca="false">E$8 + E$9 * _xlfn.T.INV(_xlfn.NORM.DIST(I824, 0, 1, 1),  E$10)</f>
        <v>0.0108570028186947</v>
      </c>
      <c r="M824" s="19" t="n">
        <f aca="false">F$8 + F$9 * _xlfn.T.INV(_xlfn.NORM.DIST(J824, 0, 1, 1),  F$10)</f>
        <v>-0.0148533043770051</v>
      </c>
      <c r="N824" s="19" t="n">
        <f aca="false">G$8 + G$9 * _xlfn.T.INV(_xlfn.NORM.DIST(K824, 0, 1, 1),  G$10)</f>
        <v>0.000149873504388245</v>
      </c>
      <c r="O824" s="52" t="n">
        <f aca="false">$B$3 * (1 + L824)</f>
        <v>4751.9376845504</v>
      </c>
      <c r="P824" s="53" t="n">
        <f aca="false">$B$6+M824</f>
        <v>0.194146695622995</v>
      </c>
      <c r="Q824" s="53" t="n">
        <f aca="false">$B$5+N824</f>
        <v>0.00174987350438825</v>
      </c>
      <c r="R824" s="10" t="n">
        <f aca="false">(LN(O824/$B$4) + ((Q824 - $B$8) + 0.5*P824^2)*$B$7) / (P824 * SQRT($B$7))</f>
        <v>0.160163163856359</v>
      </c>
      <c r="S824" s="10" t="n">
        <f aca="false">R824 - P824*SQRT($B$7)</f>
        <v>0.0630898160448617</v>
      </c>
      <c r="T824" s="36" t="n">
        <f aca="false">($B$3*EXP(-$B$8*$B$7)*_xlfn.NORM.DIST(R824, 0, 1, 1) - $B$4*EXP(-Q824*$B$7)*_xlfn.NORM.DIST(S824, 0, 1, 1)) * $B$2</f>
        <v>18094.1849517685</v>
      </c>
      <c r="U824" s="37" t="n">
        <f aca="false">$B$17*O824+$B$18</f>
        <v>-2658.22253689513</v>
      </c>
      <c r="V824" s="37" t="n">
        <f aca="false">T824-$B$13</f>
        <v>-1494.70364866338</v>
      </c>
      <c r="W824" s="37" t="n">
        <f aca="false">U824-$B$19</f>
        <v>-2658.22253689513</v>
      </c>
      <c r="X824" s="38" t="n">
        <f aca="false">V824+W824</f>
        <v>-4152.92618555851</v>
      </c>
    </row>
    <row r="825" customFormat="false" ht="13.8" hidden="false" customHeight="false" outlineLevel="0" collapsed="false">
      <c r="I825" s="51" t="n">
        <f aca="false" t="array" ref="I825:K825">TRANSPOSE(MMULT($E$20:$G$22, TRANSPOSE(Random!L824:N824)))</f>
        <v>-0.711564075174093</v>
      </c>
      <c r="J825" s="51" t="n">
        <v>0.118597250847603</v>
      </c>
      <c r="K825" s="51" t="n">
        <v>0.57817034776909</v>
      </c>
      <c r="L825" s="19" t="n">
        <f aca="false">E$8 + E$9 * _xlfn.T.INV(_xlfn.NORM.DIST(I825, 0, 1, 1),  E$10)</f>
        <v>-0.00845193662458242</v>
      </c>
      <c r="M825" s="19" t="n">
        <f aca="false">F$8 + F$9 * _xlfn.T.INV(_xlfn.NORM.DIST(J825, 0, 1, 1),  F$10)</f>
        <v>0.00194484449349692</v>
      </c>
      <c r="N825" s="19" t="n">
        <f aca="false">G$8 + G$9 * _xlfn.T.INV(_xlfn.NORM.DIST(K825, 0, 1, 1),  G$10)</f>
        <v>8.46630323255484E-005</v>
      </c>
      <c r="O825" s="52" t="n">
        <f aca="false">$B$3 * (1 + L825)</f>
        <v>4661.1682911215</v>
      </c>
      <c r="P825" s="53" t="n">
        <f aca="false">$B$6+M825</f>
        <v>0.210944844493497</v>
      </c>
      <c r="Q825" s="53" t="n">
        <f aca="false">$B$5+N825</f>
        <v>0.00168466303232555</v>
      </c>
      <c r="R825" s="10" t="n">
        <f aca="false">(LN(O825/$B$4) + ((Q825 - $B$8) + 0.5*P825^2)*$B$7) / (P825 * SQRT($B$7))</f>
        <v>-0.0275377680105751</v>
      </c>
      <c r="S825" s="10" t="n">
        <f aca="false">R825 - P825*SQRT($B$7)</f>
        <v>-0.133010190257324</v>
      </c>
      <c r="T825" s="36" t="n">
        <f aca="false">($B$3*EXP(-$B$8*$B$7)*_xlfn.NORM.DIST(R825, 0, 1, 1) - $B$4*EXP(-Q825*$B$7)*_xlfn.NORM.DIST(S825, 0, 1, 1)) * $B$2</f>
        <v>19711.9128817013</v>
      </c>
      <c r="U825" s="37" t="n">
        <f aca="false">$B$17*O825+$B$18</f>
        <v>2069.3674664234</v>
      </c>
      <c r="V825" s="37" t="n">
        <f aca="false">T825-$B$13</f>
        <v>123.024281269456</v>
      </c>
      <c r="W825" s="37" t="n">
        <f aca="false">U825-$B$19</f>
        <v>2069.3674664234</v>
      </c>
      <c r="X825" s="38" t="n">
        <f aca="false">V825+W825</f>
        <v>2192.39174769285</v>
      </c>
    </row>
    <row r="826" customFormat="false" ht="13.8" hidden="false" customHeight="false" outlineLevel="0" collapsed="false">
      <c r="I826" s="51" t="n">
        <f aca="false" t="array" ref="I826:K826">TRANSPOSE(MMULT($E$20:$G$22, TRANSPOSE(Random!L825:N825)))</f>
        <v>0.8593122851782</v>
      </c>
      <c r="J826" s="51" t="n">
        <v>-1.48214906603278</v>
      </c>
      <c r="K826" s="51" t="n">
        <v>0.395247350975327</v>
      </c>
      <c r="L826" s="19" t="n">
        <f aca="false">E$8 + E$9 * _xlfn.T.INV(_xlfn.NORM.DIST(I826, 0, 1, 1),  E$10)</f>
        <v>0.0125472306315467</v>
      </c>
      <c r="M826" s="19" t="n">
        <f aca="false">F$8 + F$9 * _xlfn.T.INV(_xlfn.NORM.DIST(J826, 0, 1, 1),  F$10)</f>
        <v>-0.0268021886558407</v>
      </c>
      <c r="N826" s="19" t="n">
        <f aca="false">G$8 + G$9 * _xlfn.T.INV(_xlfn.NORM.DIST(K826, 0, 1, 1),  G$10)</f>
        <v>4.58578604903393E-005</v>
      </c>
      <c r="O826" s="52" t="n">
        <f aca="false">$B$3 * (1 + L826)</f>
        <v>4759.88327647584</v>
      </c>
      <c r="P826" s="53" t="n">
        <f aca="false">$B$6+M826</f>
        <v>0.182197811344159</v>
      </c>
      <c r="Q826" s="53" t="n">
        <f aca="false">$B$5+N826</f>
        <v>0.00164585786049034</v>
      </c>
      <c r="R826" s="10" t="n">
        <f aca="false">(LN(O826/$B$4) + ((Q826 - $B$8) + 0.5*P826^2)*$B$7) / (P826 * SQRT($B$7))</f>
        <v>0.182550340178996</v>
      </c>
      <c r="S826" s="10" t="n">
        <f aca="false">R826 - P826*SQRT($B$7)</f>
        <v>0.0914514345069159</v>
      </c>
      <c r="T826" s="36" t="n">
        <f aca="false">($B$3*EXP(-$B$8*$B$7)*_xlfn.NORM.DIST(R826, 0, 1, 1) - $B$4*EXP(-Q826*$B$7)*_xlfn.NORM.DIST(S826, 0, 1, 1)) * $B$2</f>
        <v>16922.1450760729</v>
      </c>
      <c r="U826" s="37" t="n">
        <f aca="false">$B$17*O826+$B$18</f>
        <v>-3072.05697533453</v>
      </c>
      <c r="V826" s="37" t="n">
        <f aca="false">T826-$B$13</f>
        <v>-2666.74352435898</v>
      </c>
      <c r="W826" s="37" t="n">
        <f aca="false">U826-$B$19</f>
        <v>-3072.05697533453</v>
      </c>
      <c r="X826" s="38" t="n">
        <f aca="false">V826+W826</f>
        <v>-5738.80049969351</v>
      </c>
    </row>
    <row r="827" customFormat="false" ht="13.8" hidden="false" customHeight="false" outlineLevel="0" collapsed="false">
      <c r="I827" s="51" t="n">
        <f aca="false" t="array" ref="I827:K827">TRANSPOSE(MMULT($E$20:$G$22, TRANSPOSE(Random!L826:N826)))</f>
        <v>1.94828495371798</v>
      </c>
      <c r="J827" s="51" t="n">
        <v>-0.776809825978241</v>
      </c>
      <c r="K827" s="51" t="n">
        <v>-1.06116239469016</v>
      </c>
      <c r="L827" s="19" t="n">
        <f aca="false">E$8 + E$9 * _xlfn.T.INV(_xlfn.NORM.DIST(I827, 0, 1, 1),  E$10)</f>
        <v>0.0340274479636056</v>
      </c>
      <c r="M827" s="19" t="n">
        <f aca="false">F$8 + F$9 * _xlfn.T.INV(_xlfn.NORM.DIST(J827, 0, 1, 1),  F$10)</f>
        <v>-0.0124457865684219</v>
      </c>
      <c r="N827" s="19" t="n">
        <f aca="false">G$8 + G$9 * _xlfn.T.INV(_xlfn.NORM.DIST(K827, 0, 1, 1),  G$10)</f>
        <v>-0.000266780693756167</v>
      </c>
      <c r="O827" s="52" t="n">
        <f aca="false">$B$3 * (1 + L827)</f>
        <v>4860.85963013211</v>
      </c>
      <c r="P827" s="53" t="n">
        <f aca="false">$B$6+M827</f>
        <v>0.196554213431578</v>
      </c>
      <c r="Q827" s="53" t="n">
        <f aca="false">$B$5+N827</f>
        <v>0.00133321930624383</v>
      </c>
      <c r="R827" s="10" t="n">
        <f aca="false">(LN(O827/$B$4) + ((Q827 - $B$8) + 0.5*P827^2)*$B$7) / (P827 * SQRT($B$7))</f>
        <v>0.388939215951653</v>
      </c>
      <c r="S827" s="10" t="n">
        <f aca="false">R827 - P827*SQRT($B$7)</f>
        <v>0.290662109235864</v>
      </c>
      <c r="T827" s="36" t="n">
        <f aca="false">($B$3*EXP(-$B$8*$B$7)*_xlfn.NORM.DIST(R827, 0, 1, 1) - $B$4*EXP(-Q827*$B$7)*_xlfn.NORM.DIST(S827, 0, 1, 1)) * $B$2</f>
        <v>17371.3982909031</v>
      </c>
      <c r="U827" s="37" t="n">
        <f aca="false">$B$17*O827+$B$18</f>
        <v>-8331.26145036373</v>
      </c>
      <c r="V827" s="37" t="n">
        <f aca="false">T827-$B$13</f>
        <v>-2217.49030952883</v>
      </c>
      <c r="W827" s="37" t="n">
        <f aca="false">U827-$B$19</f>
        <v>-8331.26145036373</v>
      </c>
      <c r="X827" s="38" t="n">
        <f aca="false">V827+W827</f>
        <v>-10548.7517598926</v>
      </c>
    </row>
    <row r="828" customFormat="false" ht="13.8" hidden="false" customHeight="false" outlineLevel="0" collapsed="false">
      <c r="I828" s="51" t="n">
        <f aca="false" t="array" ref="I828:K828">TRANSPOSE(MMULT($E$20:$G$22, TRANSPOSE(Random!L827:N827)))</f>
        <v>-0.149525375887416</v>
      </c>
      <c r="J828" s="51" t="n">
        <v>0.496122699616778</v>
      </c>
      <c r="K828" s="51" t="n">
        <v>-0.291359762298542</v>
      </c>
      <c r="L828" s="19" t="n">
        <f aca="false">E$8 + E$9 * _xlfn.T.INV(_xlfn.NORM.DIST(I828, 0, 1, 1),  E$10)</f>
        <v>-0.000940432222065054</v>
      </c>
      <c r="M828" s="19" t="n">
        <f aca="false">F$8 + F$9 * _xlfn.T.INV(_xlfn.NORM.DIST(J828, 0, 1, 1),  F$10)</f>
        <v>0.00792342707088833</v>
      </c>
      <c r="N828" s="19" t="n">
        <f aca="false">G$8 + G$9 * _xlfn.T.INV(_xlfn.NORM.DIST(K828, 0, 1, 1),  G$10)</f>
        <v>-9.39636956023274E-005</v>
      </c>
      <c r="O828" s="52" t="n">
        <f aca="false">$B$3 * (1 + L828)</f>
        <v>4696.47912216729</v>
      </c>
      <c r="P828" s="53" t="n">
        <f aca="false">$B$6+M828</f>
        <v>0.216923427070888</v>
      </c>
      <c r="Q828" s="53" t="n">
        <f aca="false">$B$5+N828</f>
        <v>0.00150603630439767</v>
      </c>
      <c r="R828" s="10" t="n">
        <f aca="false">(LN(O828/$B$4) + ((Q828 - $B$8) + 0.5*P828^2)*$B$7) / (P828 * SQRT($B$7))</f>
        <v>0.0453395568024878</v>
      </c>
      <c r="S828" s="10" t="n">
        <f aca="false">R828 - P828*SQRT($B$7)</f>
        <v>-0.0631221567329564</v>
      </c>
      <c r="T828" s="36" t="n">
        <f aca="false">($B$3*EXP(-$B$8*$B$7)*_xlfn.NORM.DIST(R828, 0, 1, 1) - $B$4*EXP(-Q828*$B$7)*_xlfn.NORM.DIST(S828, 0, 1, 1)) * $B$2</f>
        <v>20324.7647244943</v>
      </c>
      <c r="U828" s="37" t="n">
        <f aca="false">$B$17*O828+$B$18</f>
        <v>230.254902652407</v>
      </c>
      <c r="V828" s="37" t="n">
        <f aca="false">T828-$B$13</f>
        <v>735.876124062452</v>
      </c>
      <c r="W828" s="37" t="n">
        <f aca="false">U828-$B$19</f>
        <v>230.254902652407</v>
      </c>
      <c r="X828" s="38" t="n">
        <f aca="false">V828+W828</f>
        <v>966.131026714858</v>
      </c>
    </row>
    <row r="829" customFormat="false" ht="13.8" hidden="false" customHeight="false" outlineLevel="0" collapsed="false">
      <c r="I829" s="51" t="n">
        <f aca="false" t="array" ref="I829:K829">TRANSPOSE(MMULT($E$20:$G$22, TRANSPOSE(Random!L828:N828)))</f>
        <v>2.17167992136575</v>
      </c>
      <c r="J829" s="51" t="n">
        <v>-1.12855395244672</v>
      </c>
      <c r="K829" s="51" t="n">
        <v>-0.126025986045979</v>
      </c>
      <c r="L829" s="19" t="n">
        <f aca="false">E$8 + E$9 * _xlfn.T.INV(_xlfn.NORM.DIST(I829, 0, 1, 1),  E$10)</f>
        <v>0.0406627843393568</v>
      </c>
      <c r="M829" s="19" t="n">
        <f aca="false">F$8 + F$9 * _xlfn.T.INV(_xlfn.NORM.DIST(J829, 0, 1, 1),  F$10)</f>
        <v>-0.0190285443986969</v>
      </c>
      <c r="N829" s="19" t="n">
        <f aca="false">G$8 + G$9 * _xlfn.T.INV(_xlfn.NORM.DIST(K829, 0, 1, 1),  G$10)</f>
        <v>-6.02688873430936E-005</v>
      </c>
      <c r="O829" s="52" t="n">
        <f aca="false">$B$3 * (1 + L829)</f>
        <v>4892.05168290088</v>
      </c>
      <c r="P829" s="53" t="n">
        <f aca="false">$B$6+M829</f>
        <v>0.189971455601303</v>
      </c>
      <c r="Q829" s="53" t="n">
        <f aca="false">$B$5+N829</f>
        <v>0.00153973111265691</v>
      </c>
      <c r="R829" s="10" t="n">
        <f aca="false">(LN(O829/$B$4) + ((Q829 - $B$8) + 0.5*P829^2)*$B$7) / (P829 * SQRT($B$7))</f>
        <v>0.466953097592975</v>
      </c>
      <c r="S829" s="10" t="n">
        <f aca="false">R829 - P829*SQRT($B$7)</f>
        <v>0.371967369792323</v>
      </c>
      <c r="T829" s="36" t="n">
        <f aca="false">($B$3*EXP(-$B$8*$B$7)*_xlfn.NORM.DIST(R829, 0, 1, 1) - $B$4*EXP(-Q829*$B$7)*_xlfn.NORM.DIST(S829, 0, 1, 1)) * $B$2</f>
        <v>16303.7250739464</v>
      </c>
      <c r="U829" s="37" t="n">
        <f aca="false">$B$17*O829+$B$18</f>
        <v>-9955.85352134766</v>
      </c>
      <c r="V829" s="37" t="n">
        <f aca="false">T829-$B$13</f>
        <v>-3285.16352648553</v>
      </c>
      <c r="W829" s="37" t="n">
        <f aca="false">U829-$B$19</f>
        <v>-9955.85352134766</v>
      </c>
      <c r="X829" s="38" t="n">
        <f aca="false">V829+W829</f>
        <v>-13241.0170478332</v>
      </c>
    </row>
    <row r="830" customFormat="false" ht="13.8" hidden="false" customHeight="false" outlineLevel="0" collapsed="false">
      <c r="I830" s="51" t="n">
        <f aca="false" t="array" ref="I830:K830">TRANSPOSE(MMULT($E$20:$G$22, TRANSPOSE(Random!L829:N829)))</f>
        <v>-0.0376971137131215</v>
      </c>
      <c r="J830" s="51" t="n">
        <v>0.394918561141702</v>
      </c>
      <c r="K830" s="51" t="n">
        <v>0.898997975526553</v>
      </c>
      <c r="L830" s="19" t="n">
        <f aca="false">E$8 + E$9 * _xlfn.T.INV(_xlfn.NORM.DIST(I830, 0, 1, 1),  E$10)</f>
        <v>0.00049244803790917</v>
      </c>
      <c r="M830" s="19" t="n">
        <f aca="false">F$8 + F$9 * _xlfn.T.INV(_xlfn.NORM.DIST(J830, 0, 1, 1),  F$10)</f>
        <v>0.00628975854468051</v>
      </c>
      <c r="N830" s="19" t="n">
        <f aca="false">G$8 + G$9 * _xlfn.T.INV(_xlfn.NORM.DIST(K830, 0, 1, 1),  G$10)</f>
        <v>0.000157288926128618</v>
      </c>
      <c r="O830" s="52" t="n">
        <f aca="false">$B$3 * (1 + L830)</f>
        <v>4703.21494898141</v>
      </c>
      <c r="P830" s="53" t="n">
        <f aca="false">$B$6+M830</f>
        <v>0.21528975854468</v>
      </c>
      <c r="Q830" s="53" t="n">
        <f aca="false">$B$5+N830</f>
        <v>0.00175728892612862</v>
      </c>
      <c r="R830" s="10" t="n">
        <f aca="false">(LN(O830/$B$4) + ((Q830 - $B$8) + 0.5*P830^2)*$B$7) / (P830 * SQRT($B$7))</f>
        <v>0.0587613560090857</v>
      </c>
      <c r="S830" s="10" t="n">
        <f aca="false">R830 - P830*SQRT($B$7)</f>
        <v>-0.0488835232632546</v>
      </c>
      <c r="T830" s="36" t="n">
        <f aca="false">($B$3*EXP(-$B$8*$B$7)*_xlfn.NORM.DIST(R830, 0, 1, 1) - $B$4*EXP(-Q830*$B$7)*_xlfn.NORM.DIST(S830, 0, 1, 1)) * $B$2</f>
        <v>20186.4825611117</v>
      </c>
      <c r="U830" s="37" t="n">
        <f aca="false">$B$17*O830+$B$18</f>
        <v>-120.570703948411</v>
      </c>
      <c r="V830" s="37" t="n">
        <f aca="false">T830-$B$13</f>
        <v>597.593960679842</v>
      </c>
      <c r="W830" s="37" t="n">
        <f aca="false">U830-$B$19</f>
        <v>-120.570703948411</v>
      </c>
      <c r="X830" s="38" t="n">
        <f aca="false">V830+W830</f>
        <v>477.023256731431</v>
      </c>
    </row>
    <row r="831" customFormat="false" ht="13.8" hidden="false" customHeight="false" outlineLevel="0" collapsed="false">
      <c r="I831" s="51" t="n">
        <f aca="false" t="array" ref="I831:K831">TRANSPOSE(MMULT($E$20:$G$22, TRANSPOSE(Random!L830:N830)))</f>
        <v>1.94989900369404</v>
      </c>
      <c r="J831" s="51" t="n">
        <v>-1.47350273406989</v>
      </c>
      <c r="K831" s="51" t="n">
        <v>1.30447300342155</v>
      </c>
      <c r="L831" s="19" t="n">
        <f aca="false">E$8 + E$9 * _xlfn.T.INV(_xlfn.NORM.DIST(I831, 0, 1, 1),  E$10)</f>
        <v>0.0340714141784262</v>
      </c>
      <c r="M831" s="19" t="n">
        <f aca="false">F$8 + F$9 * _xlfn.T.INV(_xlfn.NORM.DIST(J831, 0, 1, 1),  F$10)</f>
        <v>-0.0265937712033605</v>
      </c>
      <c r="N831" s="19" t="n">
        <f aca="false">G$8 + G$9 * _xlfn.T.INV(_xlfn.NORM.DIST(K831, 0, 1, 1),  G$10)</f>
        <v>0.00026263778202689</v>
      </c>
      <c r="O831" s="52" t="n">
        <f aca="false">$B$3 * (1 + L831)</f>
        <v>4861.06631091136</v>
      </c>
      <c r="P831" s="53" t="n">
        <f aca="false">$B$6+M831</f>
        <v>0.182406228796639</v>
      </c>
      <c r="Q831" s="53" t="n">
        <f aca="false">$B$5+N831</f>
        <v>0.00186263778202689</v>
      </c>
      <c r="R831" s="10" t="n">
        <f aca="false">(LN(O831/$B$4) + ((Q831 - $B$8) + 0.5*P831^2)*$B$7) / (P831 * SQRT($B$7))</f>
        <v>0.413675600556641</v>
      </c>
      <c r="S831" s="10" t="n">
        <f aca="false">R831 - P831*SQRT($B$7)</f>
        <v>0.322472486158321</v>
      </c>
      <c r="T831" s="36" t="n">
        <f aca="false">($B$3*EXP(-$B$8*$B$7)*_xlfn.NORM.DIST(R831, 0, 1, 1) - $B$4*EXP(-Q831*$B$7)*_xlfn.NORM.DIST(S831, 0, 1, 1)) * $B$2</f>
        <v>15998.4183494576</v>
      </c>
      <c r="U831" s="37" t="n">
        <f aca="false">$B$17*O831+$B$18</f>
        <v>-8342.02611396837</v>
      </c>
      <c r="V831" s="37" t="n">
        <f aca="false">T831-$B$13</f>
        <v>-3590.47025097434</v>
      </c>
      <c r="W831" s="37" t="n">
        <f aca="false">U831-$B$19</f>
        <v>-8342.02611396837</v>
      </c>
      <c r="X831" s="38" t="n">
        <f aca="false">V831+W831</f>
        <v>-11932.4963649427</v>
      </c>
    </row>
    <row r="832" customFormat="false" ht="13.8" hidden="false" customHeight="false" outlineLevel="0" collapsed="false">
      <c r="I832" s="51" t="n">
        <f aca="false" t="array" ref="I832:K832">TRANSPOSE(MMULT($E$20:$G$22, TRANSPOSE(Random!L831:N831)))</f>
        <v>-0.425632363752208</v>
      </c>
      <c r="J832" s="51" t="n">
        <v>0.979078511313231</v>
      </c>
      <c r="K832" s="51" t="n">
        <v>-0.109405237822237</v>
      </c>
      <c r="L832" s="19" t="n">
        <f aca="false">E$8 + E$9 * _xlfn.T.INV(_xlfn.NORM.DIST(I832, 0, 1, 1),  E$10)</f>
        <v>-0.00453694857501316</v>
      </c>
      <c r="M832" s="19" t="n">
        <f aca="false">F$8 + F$9 * _xlfn.T.INV(_xlfn.NORM.DIST(J832, 0, 1, 1),  F$10)</f>
        <v>0.0163322150694614</v>
      </c>
      <c r="N832" s="19" t="n">
        <f aca="false">G$8 + G$9 * _xlfn.T.INV(_xlfn.NORM.DIST(K832, 0, 1, 1),  G$10)</f>
        <v>-5.69039786925092E-005</v>
      </c>
      <c r="O832" s="52" t="n">
        <f aca="false">$B$3 * (1 + L832)</f>
        <v>4679.57225844372</v>
      </c>
      <c r="P832" s="53" t="n">
        <f aca="false">$B$6+M832</f>
        <v>0.225332215069461</v>
      </c>
      <c r="Q832" s="53" t="n">
        <f aca="false">$B$5+N832</f>
        <v>0.00154309602130749</v>
      </c>
      <c r="R832" s="10" t="n">
        <f aca="false">(LN(O832/$B$4) + ((Q832 - $B$8) + 0.5*P832^2)*$B$7) / (P832 * SQRT($B$7))</f>
        <v>0.0158461863645364</v>
      </c>
      <c r="S832" s="10" t="n">
        <f aca="false">R832 - P832*SQRT($B$7)</f>
        <v>-0.0968199211701943</v>
      </c>
      <c r="T832" s="36" t="n">
        <f aca="false">($B$3*EXP(-$B$8*$B$7)*_xlfn.NORM.DIST(R832, 0, 1, 1) - $B$4*EXP(-Q832*$B$7)*_xlfn.NORM.DIST(S832, 0, 1, 1)) * $B$2</f>
        <v>21097.7252397787</v>
      </c>
      <c r="U832" s="37" t="n">
        <f aca="false">$B$17*O832+$B$18</f>
        <v>1110.82396792489</v>
      </c>
      <c r="V832" s="37" t="n">
        <f aca="false">T832-$B$13</f>
        <v>1508.83663934678</v>
      </c>
      <c r="W832" s="37" t="n">
        <f aca="false">U832-$B$19</f>
        <v>1110.82396792489</v>
      </c>
      <c r="X832" s="38" t="n">
        <f aca="false">V832+W832</f>
        <v>2619.66060727167</v>
      </c>
    </row>
    <row r="833" customFormat="false" ht="13.8" hidden="false" customHeight="false" outlineLevel="0" collapsed="false">
      <c r="I833" s="51" t="n">
        <f aca="false" t="array" ref="I833:K833">TRANSPOSE(MMULT($E$20:$G$22, TRANSPOSE(Random!L832:N832)))</f>
        <v>-0.0262120672413571</v>
      </c>
      <c r="J833" s="51" t="n">
        <v>0.497019212531062</v>
      </c>
      <c r="K833" s="51" t="n">
        <v>-0.538088695628455</v>
      </c>
      <c r="L833" s="19" t="n">
        <f aca="false">E$8 + E$9 * _xlfn.T.INV(_xlfn.NORM.DIST(I833, 0, 1, 1),  E$10)</f>
        <v>0.00063934094184709</v>
      </c>
      <c r="M833" s="19" t="n">
        <f aca="false">F$8 + F$9 * _xlfn.T.INV(_xlfn.NORM.DIST(J833, 0, 1, 1),  F$10)</f>
        <v>0.0079380404257255</v>
      </c>
      <c r="N833" s="19" t="n">
        <f aca="false">G$8 + G$9 * _xlfn.T.INV(_xlfn.NORM.DIST(K833, 0, 1, 1),  G$10)</f>
        <v>-0.000145633481678839</v>
      </c>
      <c r="O833" s="52" t="n">
        <f aca="false">$B$3 * (1 + L833)</f>
        <v>4703.90547783353</v>
      </c>
      <c r="P833" s="53" t="n">
        <f aca="false">$B$6+M833</f>
        <v>0.216938040425725</v>
      </c>
      <c r="Q833" s="53" t="n">
        <f aca="false">$B$5+N833</f>
        <v>0.00145436651832116</v>
      </c>
      <c r="R833" s="10" t="n">
        <f aca="false">(LN(O833/$B$4) + ((Q833 - $B$8) + 0.5*P833^2)*$B$7) / (P833 * SQRT($B$7))</f>
        <v>0.0597911960513635</v>
      </c>
      <c r="S833" s="10" t="n">
        <f aca="false">R833 - P833*SQRT($B$7)</f>
        <v>-0.0486778241614992</v>
      </c>
      <c r="T833" s="36" t="n">
        <f aca="false">($B$3*EXP(-$B$8*$B$7)*_xlfn.NORM.DIST(R833, 0, 1, 1) - $B$4*EXP(-Q833*$B$7)*_xlfn.NORM.DIST(S833, 0, 1, 1)) * $B$2</f>
        <v>20323.6403084744</v>
      </c>
      <c r="U833" s="37" t="n">
        <f aca="false">$B$17*O833+$B$18</f>
        <v>-156.535880920215</v>
      </c>
      <c r="V833" s="37" t="n">
        <f aca="false">T833-$B$13</f>
        <v>734.751708042539</v>
      </c>
      <c r="W833" s="37" t="n">
        <f aca="false">U833-$B$19</f>
        <v>-156.535880920215</v>
      </c>
      <c r="X833" s="38" t="n">
        <f aca="false">V833+W833</f>
        <v>578.215827122323</v>
      </c>
    </row>
    <row r="834" customFormat="false" ht="13.8" hidden="false" customHeight="false" outlineLevel="0" collapsed="false">
      <c r="I834" s="51" t="n">
        <f aca="false" t="array" ref="I834:K834">TRANSPOSE(MMULT($E$20:$G$22, TRANSPOSE(Random!L833:N833)))</f>
        <v>0.406415189945364</v>
      </c>
      <c r="J834" s="51" t="n">
        <v>0.102013988508115</v>
      </c>
      <c r="K834" s="51" t="n">
        <v>1.53138062098066</v>
      </c>
      <c r="L834" s="19" t="n">
        <f aca="false">E$8 + E$9 * _xlfn.T.INV(_xlfn.NORM.DIST(I834, 0, 1, 1),  E$10)</f>
        <v>0.00623132261793898</v>
      </c>
      <c r="M834" s="19" t="n">
        <f aca="false">F$8 + F$9 * _xlfn.T.INV(_xlfn.NORM.DIST(J834, 0, 1, 1),  F$10)</f>
        <v>0.0016873217134095</v>
      </c>
      <c r="N834" s="19" t="n">
        <f aca="false">G$8 + G$9 * _xlfn.T.INV(_xlfn.NORM.DIST(K834, 0, 1, 1),  G$10)</f>
        <v>0.000331611685940564</v>
      </c>
      <c r="O834" s="52" t="n">
        <f aca="false">$B$3 * (1 + L834)</f>
        <v>4730.19282449467</v>
      </c>
      <c r="P834" s="53" t="n">
        <f aca="false">$B$6+M834</f>
        <v>0.210687321713409</v>
      </c>
      <c r="Q834" s="53" t="n">
        <f aca="false">$B$5+N834</f>
        <v>0.00193161168594056</v>
      </c>
      <c r="R834" s="10" t="n">
        <f aca="false">(LN(O834/$B$4) + ((Q834 - $B$8) + 0.5*P834^2)*$B$7) / (P834 * SQRT($B$7))</f>
        <v>0.112427596225618</v>
      </c>
      <c r="S834" s="10" t="n">
        <f aca="false">R834 - P834*SQRT($B$7)</f>
        <v>0.00708393536891296</v>
      </c>
      <c r="T834" s="36" t="n">
        <f aca="false">($B$3*EXP(-$B$8*$B$7)*_xlfn.NORM.DIST(R834, 0, 1, 1) - $B$4*EXP(-Q834*$B$7)*_xlfn.NORM.DIST(S834, 0, 1, 1)) * $B$2</f>
        <v>19731.2937618673</v>
      </c>
      <c r="U834" s="37" t="n">
        <f aca="false">$B$17*O834+$B$18</f>
        <v>-1525.67356703154</v>
      </c>
      <c r="V834" s="37" t="n">
        <f aca="false">T834-$B$13</f>
        <v>142.40516143541</v>
      </c>
      <c r="W834" s="37" t="n">
        <f aca="false">U834-$B$19</f>
        <v>-1525.67356703154</v>
      </c>
      <c r="X834" s="38" t="n">
        <f aca="false">V834+W834</f>
        <v>-1383.26840559613</v>
      </c>
    </row>
    <row r="835" customFormat="false" ht="13.8" hidden="false" customHeight="false" outlineLevel="0" collapsed="false">
      <c r="I835" s="51" t="n">
        <f aca="false" t="array" ref="I835:K835">TRANSPOSE(MMULT($E$20:$G$22, TRANSPOSE(Random!L834:N834)))</f>
        <v>-0.0947111085542909</v>
      </c>
      <c r="J835" s="51" t="n">
        <v>-0.177812605817529</v>
      </c>
      <c r="K835" s="51" t="n">
        <v>0.0425115896162419</v>
      </c>
      <c r="L835" s="19" t="n">
        <f aca="false">E$8 + E$9 * _xlfn.T.INV(_xlfn.NORM.DIST(I835, 0, 1, 1),  E$10)</f>
        <v>-0.000237304651358941</v>
      </c>
      <c r="M835" s="19" t="n">
        <f aca="false">F$8 + F$9 * _xlfn.T.INV(_xlfn.NORM.DIST(J835, 0, 1, 1),  F$10)</f>
        <v>-0.00265432555584811</v>
      </c>
      <c r="N835" s="19" t="n">
        <f aca="false">G$8 + G$9 * _xlfn.T.INV(_xlfn.NORM.DIST(K835, 0, 1, 1),  G$10)</f>
        <v>-2.62170902389998E-005</v>
      </c>
      <c r="O835" s="52" t="n">
        <f aca="false">$B$3 * (1 + L835)</f>
        <v>4699.78445456443</v>
      </c>
      <c r="P835" s="53" t="n">
        <f aca="false">$B$6+M835</f>
        <v>0.206345674444152</v>
      </c>
      <c r="Q835" s="53" t="n">
        <f aca="false">$B$5+N835</f>
        <v>0.001573782909761</v>
      </c>
      <c r="R835" s="10" t="n">
        <f aca="false">(LN(O835/$B$4) + ((Q835 - $B$8) + 0.5*P835^2)*$B$7) / (P835 * SQRT($B$7))</f>
        <v>0.049222549479498</v>
      </c>
      <c r="S835" s="10" t="n">
        <f aca="false">R835 - P835*SQRT($B$7)</f>
        <v>-0.053950287742578</v>
      </c>
      <c r="T835" s="36" t="n">
        <f aca="false">($B$3*EXP(-$B$8*$B$7)*_xlfn.NORM.DIST(R835, 0, 1, 1) - $B$4*EXP(-Q835*$B$7)*_xlfn.NORM.DIST(S835, 0, 1, 1)) * $B$2</f>
        <v>19338.8010838616</v>
      </c>
      <c r="U835" s="37" t="n">
        <f aca="false">$B$17*O835+$B$18</f>
        <v>58.1015389685635</v>
      </c>
      <c r="V835" s="37" t="n">
        <f aca="false">T835-$B$13</f>
        <v>-250.087516570329</v>
      </c>
      <c r="W835" s="37" t="n">
        <f aca="false">U835-$B$19</f>
        <v>58.1015389685635</v>
      </c>
      <c r="X835" s="38" t="n">
        <f aca="false">V835+W835</f>
        <v>-191.985977601766</v>
      </c>
    </row>
    <row r="836" customFormat="false" ht="13.8" hidden="false" customHeight="false" outlineLevel="0" collapsed="false">
      <c r="I836" s="51" t="n">
        <f aca="false" t="array" ref="I836:K836">TRANSPOSE(MMULT($E$20:$G$22, TRANSPOSE(Random!L835:N835)))</f>
        <v>-1.34354864542498</v>
      </c>
      <c r="J836" s="51" t="n">
        <v>1.11582650313917</v>
      </c>
      <c r="K836" s="51" t="n">
        <v>-0.534931769921259</v>
      </c>
      <c r="L836" s="19" t="n">
        <f aca="false">E$8 + E$9 * _xlfn.T.INV(_xlfn.NORM.DIST(I836, 0, 1, 1),  E$10)</f>
        <v>-0.0185800088146025</v>
      </c>
      <c r="M836" s="19" t="n">
        <f aca="false">F$8 + F$9 * _xlfn.T.INV(_xlfn.NORM.DIST(J836, 0, 1, 1),  F$10)</f>
        <v>0.0189854843009923</v>
      </c>
      <c r="N836" s="19" t="n">
        <f aca="false">G$8 + G$9 * _xlfn.T.INV(_xlfn.NORM.DIST(K836, 0, 1, 1),  G$10)</f>
        <v>-0.000144957123806328</v>
      </c>
      <c r="O836" s="52" t="n">
        <f aca="false">$B$3 * (1 + L836)</f>
        <v>4613.55723656344</v>
      </c>
      <c r="P836" s="53" t="n">
        <f aca="false">$B$6+M836</f>
        <v>0.227985484300992</v>
      </c>
      <c r="Q836" s="53" t="n">
        <f aca="false">$B$5+N836</f>
        <v>0.00145504287619367</v>
      </c>
      <c r="R836" s="10" t="n">
        <f aca="false">(LN(O836/$B$4) + ((Q836 - $B$8) + 0.5*P836^2)*$B$7) / (P836 * SQRT($B$7))</f>
        <v>-0.107847674182208</v>
      </c>
      <c r="S836" s="10" t="n">
        <f aca="false">R836 - P836*SQRT($B$7)</f>
        <v>-0.221840416332704</v>
      </c>
      <c r="T836" s="36" t="n">
        <f aca="false">($B$3*EXP(-$B$8*$B$7)*_xlfn.NORM.DIST(R836, 0, 1, 1) - $B$4*EXP(-Q836*$B$7)*_xlfn.NORM.DIST(S836, 0, 1, 1)) * $B$2</f>
        <v>21071.4391376092</v>
      </c>
      <c r="U836" s="37" t="n">
        <f aca="false">$B$17*O836+$B$18</f>
        <v>4549.11903326042</v>
      </c>
      <c r="V836" s="37" t="n">
        <f aca="false">T836-$B$13</f>
        <v>1482.55053717735</v>
      </c>
      <c r="W836" s="37" t="n">
        <f aca="false">U836-$B$19</f>
        <v>4549.11903326042</v>
      </c>
      <c r="X836" s="38" t="n">
        <f aca="false">V836+W836</f>
        <v>6031.66957043776</v>
      </c>
    </row>
    <row r="837" customFormat="false" ht="13.8" hidden="false" customHeight="false" outlineLevel="0" collapsed="false">
      <c r="I837" s="51" t="n">
        <f aca="false" t="array" ref="I837:K837">TRANSPOSE(MMULT($E$20:$G$22, TRANSPOSE(Random!L836:N836)))</f>
        <v>-0.426034729200989</v>
      </c>
      <c r="J837" s="51" t="n">
        <v>0.802175321647239</v>
      </c>
      <c r="K837" s="51" t="n">
        <v>-0.913338020554671</v>
      </c>
      <c r="L837" s="19" t="n">
        <f aca="false">E$8 + E$9 * _xlfn.T.INV(_xlfn.NORM.DIST(I837, 0, 1, 1),  E$10)</f>
        <v>-0.00454229044027485</v>
      </c>
      <c r="M837" s="19" t="n">
        <f aca="false">F$8 + F$9 * _xlfn.T.INV(_xlfn.NORM.DIST(J837, 0, 1, 1),  F$10)</f>
        <v>0.0131045153289865</v>
      </c>
      <c r="N837" s="19" t="n">
        <f aca="false">G$8 + G$9 * _xlfn.T.INV(_xlfn.NORM.DIST(K837, 0, 1, 1),  G$10)</f>
        <v>-0.000230315876919821</v>
      </c>
      <c r="O837" s="52" t="n">
        <f aca="false">$B$3 * (1 + L837)</f>
        <v>4679.54714686931</v>
      </c>
      <c r="P837" s="53" t="n">
        <f aca="false">$B$6+M837</f>
        <v>0.222104515328986</v>
      </c>
      <c r="Q837" s="53" t="n">
        <f aca="false">$B$5+N837</f>
        <v>0.00136968412308018</v>
      </c>
      <c r="R837" s="10" t="n">
        <f aca="false">(LN(O837/$B$4) + ((Q837 - $B$8) + 0.5*P837^2)*$B$7) / (P837 * SQRT($B$7))</f>
        <v>0.0140121870723053</v>
      </c>
      <c r="S837" s="10" t="n">
        <f aca="false">R837 - P837*SQRT($B$7)</f>
        <v>-0.097040070592188</v>
      </c>
      <c r="T837" s="36" t="n">
        <f aca="false">($B$3*EXP(-$B$8*$B$7)*_xlfn.NORM.DIST(R837, 0, 1, 1) - $B$4*EXP(-Q837*$B$7)*_xlfn.NORM.DIST(S837, 0, 1, 1)) * $B$2</f>
        <v>20785.5087691245</v>
      </c>
      <c r="U837" s="37" t="n">
        <f aca="false">$B$17*O837+$B$18</f>
        <v>1112.13186724708</v>
      </c>
      <c r="V837" s="37" t="n">
        <f aca="false">T837-$B$13</f>
        <v>1196.62016869256</v>
      </c>
      <c r="W837" s="37" t="n">
        <f aca="false">U837-$B$19</f>
        <v>1112.13186724708</v>
      </c>
      <c r="X837" s="38" t="n">
        <f aca="false">V837+W837</f>
        <v>2308.75203593964</v>
      </c>
    </row>
    <row r="838" customFormat="false" ht="13.8" hidden="false" customHeight="false" outlineLevel="0" collapsed="false">
      <c r="I838" s="51" t="n">
        <f aca="false" t="array" ref="I838:K838">TRANSPOSE(MMULT($E$20:$G$22, TRANSPOSE(Random!L837:N837)))</f>
        <v>-1.74266149475904</v>
      </c>
      <c r="J838" s="51" t="n">
        <v>1.31402113725731</v>
      </c>
      <c r="K838" s="51" t="n">
        <v>2.33916536948341</v>
      </c>
      <c r="L838" s="19" t="n">
        <f aca="false">E$8 + E$9 * _xlfn.T.INV(_xlfn.NORM.DIST(I838, 0, 1, 1),  E$10)</f>
        <v>-0.0268768217445017</v>
      </c>
      <c r="M838" s="19" t="n">
        <f aca="false">F$8 + F$9 * _xlfn.T.INV(_xlfn.NORM.DIST(J838, 0, 1, 1),  F$10)</f>
        <v>0.0231385580022578</v>
      </c>
      <c r="N838" s="19" t="n">
        <f aca="false">G$8 + G$9 * _xlfn.T.INV(_xlfn.NORM.DIST(K838, 0, 1, 1),  G$10)</f>
        <v>0.000683711453237519</v>
      </c>
      <c r="O838" s="52" t="n">
        <f aca="false">$B$3 * (1 + L838)</f>
        <v>4574.55474866127</v>
      </c>
      <c r="P838" s="53" t="n">
        <f aca="false">$B$6+M838</f>
        <v>0.232138558002258</v>
      </c>
      <c r="Q838" s="53" t="n">
        <f aca="false">$B$5+N838</f>
        <v>0.00228371145323752</v>
      </c>
      <c r="R838" s="10" t="n">
        <f aca="false">(LN(O838/$B$4) + ((Q838 - $B$8) + 0.5*P838^2)*$B$7) / (P838 * SQRT($B$7))</f>
        <v>-0.175219851449283</v>
      </c>
      <c r="S838" s="10" t="n">
        <f aca="false">R838 - P838*SQRT($B$7)</f>
        <v>-0.291289130450412</v>
      </c>
      <c r="T838" s="36" t="n">
        <f aca="false">($B$3*EXP(-$B$8*$B$7)*_xlfn.NORM.DIST(R838, 0, 1, 1) - $B$4*EXP(-Q838*$B$7)*_xlfn.NORM.DIST(S838, 0, 1, 1)) * $B$2</f>
        <v>21203.0408266114</v>
      </c>
      <c r="U838" s="37" t="n">
        <f aca="false">$B$17*O838+$B$18</f>
        <v>6580.50610047978</v>
      </c>
      <c r="V838" s="37" t="n">
        <f aca="false">T838-$B$13</f>
        <v>1614.15222617947</v>
      </c>
      <c r="W838" s="37" t="n">
        <f aca="false">U838-$B$19</f>
        <v>6580.50610047978</v>
      </c>
      <c r="X838" s="38" t="n">
        <f aca="false">V838+W838</f>
        <v>8194.65832665925</v>
      </c>
    </row>
    <row r="839" customFormat="false" ht="13.8" hidden="false" customHeight="false" outlineLevel="0" collapsed="false">
      <c r="I839" s="51" t="n">
        <f aca="false" t="array" ref="I839:K839">TRANSPOSE(MMULT($E$20:$G$22, TRANSPOSE(Random!L838:N838)))</f>
        <v>-0.0281317509004971</v>
      </c>
      <c r="J839" s="51" t="n">
        <v>0.599856897184874</v>
      </c>
      <c r="K839" s="51" t="n">
        <v>0.172788583089276</v>
      </c>
      <c r="L839" s="19" t="n">
        <f aca="false">E$8 + E$9 * _xlfn.T.INV(_xlfn.NORM.DIST(I839, 0, 1, 1),  E$10)</f>
        <v>0.000614789822349367</v>
      </c>
      <c r="M839" s="19" t="n">
        <f aca="false">F$8 + F$9 * _xlfn.T.INV(_xlfn.NORM.DIST(J839, 0, 1, 1),  F$10)</f>
        <v>0.009633490152072</v>
      </c>
      <c r="N839" s="19" t="n">
        <f aca="false">G$8 + G$9 * _xlfn.T.INV(_xlfn.NORM.DIST(K839, 0, 1, 1),  G$10)</f>
        <v>1.53024661367082E-007</v>
      </c>
      <c r="O839" s="52" t="n">
        <f aca="false">$B$3 * (1 + L839)</f>
        <v>4703.79006547588</v>
      </c>
      <c r="P839" s="53" t="n">
        <f aca="false">$B$6+M839</f>
        <v>0.218633490152072</v>
      </c>
      <c r="Q839" s="53" t="n">
        <f aca="false">$B$5+N839</f>
        <v>0.00160015302466137</v>
      </c>
      <c r="R839" s="10" t="n">
        <f aca="false">(LN(O839/$B$4) + ((Q839 - $B$8) + 0.5*P839^2)*$B$7) / (P839 * SQRT($B$7))</f>
        <v>0.0602809253522783</v>
      </c>
      <c r="S839" s="10" t="n">
        <f aca="false">R839 - P839*SQRT($B$7)</f>
        <v>-0.0490358197237577</v>
      </c>
      <c r="T839" s="36" t="n">
        <f aca="false">($B$3*EXP(-$B$8*$B$7)*_xlfn.NORM.DIST(R839, 0, 1, 1) - $B$4*EXP(-Q839*$B$7)*_xlfn.NORM.DIST(S839, 0, 1, 1)) * $B$2</f>
        <v>20490.6102976525</v>
      </c>
      <c r="U839" s="37" t="n">
        <f aca="false">$B$17*O839+$B$18</f>
        <v>-150.524798465485</v>
      </c>
      <c r="V839" s="37" t="n">
        <f aca="false">T839-$B$13</f>
        <v>901.721697220593</v>
      </c>
      <c r="W839" s="37" t="n">
        <f aca="false">U839-$B$19</f>
        <v>-150.524798465485</v>
      </c>
      <c r="X839" s="38" t="n">
        <f aca="false">V839+W839</f>
        <v>751.196898755108</v>
      </c>
    </row>
    <row r="840" customFormat="false" ht="13.8" hidden="false" customHeight="false" outlineLevel="0" collapsed="false">
      <c r="I840" s="51" t="n">
        <f aca="false" t="array" ref="I840:K840">TRANSPOSE(MMULT($E$20:$G$22, TRANSPOSE(Random!L839:N839)))</f>
        <v>-1.09496294331931</v>
      </c>
      <c r="J840" s="51" t="n">
        <v>1.50652178196424</v>
      </c>
      <c r="K840" s="51" t="n">
        <v>0.37810713953818</v>
      </c>
      <c r="L840" s="19" t="n">
        <f aca="false">E$8 + E$9 * _xlfn.T.INV(_xlfn.NORM.DIST(I840, 0, 1, 1),  E$10)</f>
        <v>-0.0142682742162307</v>
      </c>
      <c r="M840" s="19" t="n">
        <f aca="false">F$8 + F$9 * _xlfn.T.INV(_xlfn.NORM.DIST(J840, 0, 1, 1),  F$10)</f>
        <v>0.0276074207260652</v>
      </c>
      <c r="N840" s="19" t="n">
        <f aca="false">G$8 + G$9 * _xlfn.T.INV(_xlfn.NORM.DIST(K840, 0, 1, 1),  G$10)</f>
        <v>4.22889638706599E-005</v>
      </c>
      <c r="O840" s="52" t="n">
        <f aca="false">$B$3 * (1 + L840)</f>
        <v>4633.82626973692</v>
      </c>
      <c r="P840" s="53" t="n">
        <f aca="false">$B$6+M840</f>
        <v>0.236607420726065</v>
      </c>
      <c r="Q840" s="53" t="n">
        <f aca="false">$B$5+N840</f>
        <v>0.00164228896387066</v>
      </c>
      <c r="R840" s="10" t="n">
        <f aca="false">(LN(O840/$B$4) + ((Q840 - $B$8) + 0.5*P840^2)*$B$7) / (P840 * SQRT($B$7))</f>
        <v>-0.062234638103158</v>
      </c>
      <c r="S840" s="10" t="n">
        <f aca="false">R840 - P840*SQRT($B$7)</f>
        <v>-0.180538348466191</v>
      </c>
      <c r="T840" s="36" t="n">
        <f aca="false">($B$3*EXP(-$B$8*$B$7)*_xlfn.NORM.DIST(R840, 0, 1, 1) - $B$4*EXP(-Q840*$B$7)*_xlfn.NORM.DIST(S840, 0, 1, 1)) * $B$2</f>
        <v>22013.1594491111</v>
      </c>
      <c r="U840" s="37" t="n">
        <f aca="false">$B$17*O840+$B$18</f>
        <v>3493.436330225</v>
      </c>
      <c r="V840" s="37" t="n">
        <f aca="false">T840-$B$13</f>
        <v>2424.2708486792</v>
      </c>
      <c r="W840" s="37" t="n">
        <f aca="false">U840-$B$19</f>
        <v>3493.436330225</v>
      </c>
      <c r="X840" s="38" t="n">
        <f aca="false">V840+W840</f>
        <v>5917.7071789042</v>
      </c>
    </row>
    <row r="841" customFormat="false" ht="13.8" hidden="false" customHeight="false" outlineLevel="0" collapsed="false">
      <c r="I841" s="51" t="n">
        <f aca="false" t="array" ref="I841:K841">TRANSPOSE(MMULT($E$20:$G$22, TRANSPOSE(Random!L840:N840)))</f>
        <v>-0.969787524497744</v>
      </c>
      <c r="J841" s="51" t="n">
        <v>1.02815131325347</v>
      </c>
      <c r="K841" s="51" t="n">
        <v>0.18553008004238</v>
      </c>
      <c r="L841" s="19" t="n">
        <f aca="false">E$8 + E$9 * _xlfn.T.INV(_xlfn.NORM.DIST(I841, 0, 1, 1),  E$10)</f>
        <v>-0.01227614925441</v>
      </c>
      <c r="M841" s="19" t="n">
        <f aca="false">F$8 + F$9 * _xlfn.T.INV(_xlfn.NORM.DIST(J841, 0, 1, 1),  F$10)</f>
        <v>0.017266806221653</v>
      </c>
      <c r="N841" s="19" t="n">
        <f aca="false">G$8 + G$9 * _xlfn.T.INV(_xlfn.NORM.DIST(K841, 0, 1, 1),  G$10)</f>
        <v>2.74233526337669E-006</v>
      </c>
      <c r="O841" s="52" t="n">
        <f aca="false">$B$3 * (1 + L841)</f>
        <v>4643.19104996994</v>
      </c>
      <c r="P841" s="53" t="n">
        <f aca="false">$B$6+M841</f>
        <v>0.226266806221653</v>
      </c>
      <c r="Q841" s="53" t="n">
        <f aca="false">$B$5+N841</f>
        <v>0.00160274233526338</v>
      </c>
      <c r="R841" s="10" t="n">
        <f aca="false">(LN(O841/$B$4) + ((Q841 - $B$8) + 0.5*P841^2)*$B$7) / (P841 * SQRT($B$7))</f>
        <v>-0.0526091711142772</v>
      </c>
      <c r="S841" s="10" t="n">
        <f aca="false">R841 - P841*SQRT($B$7)</f>
        <v>-0.165742574225104</v>
      </c>
      <c r="T841" s="36" t="n">
        <f aca="false">($B$3*EXP(-$B$8*$B$7)*_xlfn.NORM.DIST(R841, 0, 1, 1) - $B$4*EXP(-Q841*$B$7)*_xlfn.NORM.DIST(S841, 0, 1, 1)) * $B$2</f>
        <v>21079.8615533485</v>
      </c>
      <c r="U841" s="37" t="n">
        <f aca="false">$B$17*O841+$B$18</f>
        <v>3005.68556159627</v>
      </c>
      <c r="V841" s="37" t="n">
        <f aca="false">T841-$B$13</f>
        <v>1490.97295291658</v>
      </c>
      <c r="W841" s="37" t="n">
        <f aca="false">U841-$B$19</f>
        <v>3005.68556159627</v>
      </c>
      <c r="X841" s="38" t="n">
        <f aca="false">V841+W841</f>
        <v>4496.65851451285</v>
      </c>
    </row>
    <row r="842" customFormat="false" ht="13.8" hidden="false" customHeight="false" outlineLevel="0" collapsed="false">
      <c r="I842" s="51" t="n">
        <f aca="false" t="array" ref="I842:K842">TRANSPOSE(MMULT($E$20:$G$22, TRANSPOSE(Random!L841:N841)))</f>
        <v>2.41694290519523</v>
      </c>
      <c r="J842" s="51" t="n">
        <v>-2.34007010807793</v>
      </c>
      <c r="K842" s="51" t="n">
        <v>-0.53149206856716</v>
      </c>
      <c r="L842" s="19" t="n">
        <f aca="false">E$8 + E$9 * _xlfn.T.INV(_xlfn.NORM.DIST(I842, 0, 1, 1),  E$10)</f>
        <v>0.0494902486509299</v>
      </c>
      <c r="M842" s="19" t="n">
        <f aca="false">F$8 + F$9 * _xlfn.T.INV(_xlfn.NORM.DIST(J842, 0, 1, 1),  F$10)</f>
        <v>-0.0550675466567797</v>
      </c>
      <c r="N842" s="19" t="n">
        <f aca="false">G$8 + G$9 * _xlfn.T.INV(_xlfn.NORM.DIST(K842, 0, 1, 1),  G$10)</f>
        <v>-0.000144220718000409</v>
      </c>
      <c r="O842" s="52" t="n">
        <f aca="false">$B$3 * (1 + L842)</f>
        <v>4933.54870988316</v>
      </c>
      <c r="P842" s="53" t="n">
        <f aca="false">$B$6+M842</f>
        <v>0.15393245334322</v>
      </c>
      <c r="Q842" s="53" t="n">
        <f aca="false">$B$5+N842</f>
        <v>0.00145577928199959</v>
      </c>
      <c r="R842" s="10" t="n">
        <f aca="false">(LN(O842/$B$4) + ((Q842 - $B$8) + 0.5*P842^2)*$B$7) / (P842 * SQRT($B$7))</f>
        <v>0.665621999047708</v>
      </c>
      <c r="S842" s="10" t="n">
        <f aca="false">R842 - P842*SQRT($B$7)</f>
        <v>0.588655772376098</v>
      </c>
      <c r="T842" s="36" t="n">
        <f aca="false">($B$3*EXP(-$B$8*$B$7)*_xlfn.NORM.DIST(R842, 0, 1, 1) - $B$4*EXP(-Q842*$B$7)*_xlfn.NORM.DIST(S842, 0, 1, 1)) * $B$2</f>
        <v>11843.3087073372</v>
      </c>
      <c r="U842" s="37" t="n">
        <f aca="false">$B$17*O842+$B$18</f>
        <v>-12117.1649779732</v>
      </c>
      <c r="V842" s="37" t="n">
        <f aca="false">T842-$B$13</f>
        <v>-7745.57989309474</v>
      </c>
      <c r="W842" s="37" t="n">
        <f aca="false">U842-$B$19</f>
        <v>-12117.1649779732</v>
      </c>
      <c r="X842" s="38" t="n">
        <f aca="false">V842+W842</f>
        <v>-19862.7448710679</v>
      </c>
    </row>
    <row r="843" customFormat="false" ht="13.8" hidden="false" customHeight="false" outlineLevel="0" collapsed="false">
      <c r="I843" s="51" t="n">
        <f aca="false" t="array" ref="I843:K843">TRANSPOSE(MMULT($E$20:$G$22, TRANSPOSE(Random!L842:N842)))</f>
        <v>0.25845831063254</v>
      </c>
      <c r="J843" s="51" t="n">
        <v>0.445665388308722</v>
      </c>
      <c r="K843" s="51" t="n">
        <v>1.54482889552933</v>
      </c>
      <c r="L843" s="19" t="n">
        <f aca="false">E$8 + E$9 * _xlfn.T.INV(_xlfn.NORM.DIST(I843, 0, 1, 1),  E$10)</f>
        <v>0.00429480737842626</v>
      </c>
      <c r="M843" s="19" t="n">
        <f aca="false">F$8 + F$9 * _xlfn.T.INV(_xlfn.NORM.DIST(J843, 0, 1, 1),  F$10)</f>
        <v>0.00710512716450053</v>
      </c>
      <c r="N843" s="19" t="n">
        <f aca="false">G$8 + G$9 * _xlfn.T.INV(_xlfn.NORM.DIST(K843, 0, 1, 1),  G$10)</f>
        <v>0.000335990714477318</v>
      </c>
      <c r="O843" s="52" t="n">
        <f aca="false">$B$3 * (1 + L843)</f>
        <v>4721.08946000524</v>
      </c>
      <c r="P843" s="53" t="n">
        <f aca="false">$B$6+M843</f>
        <v>0.2161051271645</v>
      </c>
      <c r="Q843" s="53" t="n">
        <f aca="false">$B$5+N843</f>
        <v>0.00193599071447732</v>
      </c>
      <c r="R843" s="10" t="n">
        <f aca="false">(LN(O843/$B$4) + ((Q843 - $B$8) + 0.5*P843^2)*$B$7) / (P843 * SQRT($B$7))</f>
        <v>0.0944659395710313</v>
      </c>
      <c r="S843" s="10" t="n">
        <f aca="false">R843 - P843*SQRT($B$7)</f>
        <v>-0.0135866240112189</v>
      </c>
      <c r="T843" s="36" t="n">
        <f aca="false">($B$3*EXP(-$B$8*$B$7)*_xlfn.NORM.DIST(R843, 0, 1, 1) - $B$4*EXP(-Q843*$B$7)*_xlfn.NORM.DIST(S843, 0, 1, 1)) * $B$2</f>
        <v>20257.1817304125</v>
      </c>
      <c r="U843" s="37" t="n">
        <f aca="false">$B$17*O843+$B$18</f>
        <v>-1051.53825191039</v>
      </c>
      <c r="V843" s="37" t="n">
        <f aca="false">T843-$B$13</f>
        <v>668.293129980611</v>
      </c>
      <c r="W843" s="37" t="n">
        <f aca="false">U843-$B$19</f>
        <v>-1051.53825191039</v>
      </c>
      <c r="X843" s="38" t="n">
        <f aca="false">V843+W843</f>
        <v>-383.245121929776</v>
      </c>
    </row>
    <row r="844" customFormat="false" ht="13.8" hidden="false" customHeight="false" outlineLevel="0" collapsed="false">
      <c r="I844" s="51" t="n">
        <f aca="false" t="array" ref="I844:K844">TRANSPOSE(MMULT($E$20:$G$22, TRANSPOSE(Random!L843:N843)))</f>
        <v>2.12021781776312</v>
      </c>
      <c r="J844" s="51" t="n">
        <v>-1.38003399522179</v>
      </c>
      <c r="K844" s="51" t="n">
        <v>-0.415747159379356</v>
      </c>
      <c r="L844" s="19" t="n">
        <f aca="false">E$8 + E$9 * _xlfn.T.INV(_xlfn.NORM.DIST(I844, 0, 1, 1),  E$10)</f>
        <v>0.0390292085129866</v>
      </c>
      <c r="M844" s="19" t="n">
        <f aca="false">F$8 + F$9 * _xlfn.T.INV(_xlfn.NORM.DIST(J844, 0, 1, 1),  F$10)</f>
        <v>-0.024405409023101</v>
      </c>
      <c r="N844" s="19" t="n">
        <f aca="false">G$8 + G$9 * _xlfn.T.INV(_xlfn.NORM.DIST(K844, 0, 1, 1),  G$10)</f>
        <v>-0.000119739465012609</v>
      </c>
      <c r="O844" s="52" t="n">
        <f aca="false">$B$3 * (1 + L844)</f>
        <v>4884.3724062987</v>
      </c>
      <c r="P844" s="53" t="n">
        <f aca="false">$B$6+M844</f>
        <v>0.184594590976899</v>
      </c>
      <c r="Q844" s="53" t="n">
        <f aca="false">$B$5+N844</f>
        <v>0.00148026053498739</v>
      </c>
      <c r="R844" s="10" t="n">
        <f aca="false">(LN(O844/$B$4) + ((Q844 - $B$8) + 0.5*P844^2)*$B$7) / (P844 * SQRT($B$7))</f>
        <v>0.460644964161541</v>
      </c>
      <c r="S844" s="10" t="n">
        <f aca="false">R844 - P844*SQRT($B$7)</f>
        <v>0.368347668673091</v>
      </c>
      <c r="T844" s="36" t="n">
        <f aca="false">($B$3*EXP(-$B$8*$B$7)*_xlfn.NORM.DIST(R844, 0, 1, 1) - $B$4*EXP(-Q844*$B$7)*_xlfn.NORM.DIST(S844, 0, 1, 1)) * $B$2</f>
        <v>15870.7385801517</v>
      </c>
      <c r="U844" s="37" t="n">
        <f aca="false">$B$17*O844+$B$18</f>
        <v>-9555.88972379692</v>
      </c>
      <c r="V844" s="37" t="n">
        <f aca="false">T844-$B$13</f>
        <v>-3718.1500202802</v>
      </c>
      <c r="W844" s="37" t="n">
        <f aca="false">U844-$B$19</f>
        <v>-9555.88972379692</v>
      </c>
      <c r="X844" s="38" t="n">
        <f aca="false">V844+W844</f>
        <v>-13274.0397440771</v>
      </c>
    </row>
    <row r="845" customFormat="false" ht="13.8" hidden="false" customHeight="false" outlineLevel="0" collapsed="false">
      <c r="I845" s="51" t="n">
        <f aca="false" t="array" ref="I845:K845">TRANSPOSE(MMULT($E$20:$G$22, TRANSPOSE(Random!L844:N844)))</f>
        <v>0.330957712181474</v>
      </c>
      <c r="J845" s="51" t="n">
        <v>-0.410373563216934</v>
      </c>
      <c r="K845" s="51" t="n">
        <v>-0.192333078669149</v>
      </c>
      <c r="L845" s="19" t="n">
        <f aca="false">E$8 + E$9 * _xlfn.T.INV(_xlfn.NORM.DIST(I845, 0, 1, 1),  E$10)</f>
        <v>0.00523879014359576</v>
      </c>
      <c r="M845" s="19" t="n">
        <f aca="false">F$8 + F$9 * _xlfn.T.INV(_xlfn.NORM.DIST(J845, 0, 1, 1),  F$10)</f>
        <v>-0.00632532552571636</v>
      </c>
      <c r="N845" s="19" t="n">
        <f aca="false">G$8 + G$9 * _xlfn.T.INV(_xlfn.NORM.DIST(K845, 0, 1, 1),  G$10)</f>
        <v>-7.37258598586051E-005</v>
      </c>
      <c r="O845" s="52" t="n">
        <f aca="false">$B$3 * (1 + L845)</f>
        <v>4725.52702858603</v>
      </c>
      <c r="P845" s="53" t="n">
        <f aca="false">$B$6+M845</f>
        <v>0.202674674474284</v>
      </c>
      <c r="Q845" s="53" t="n">
        <f aca="false">$B$5+N845</f>
        <v>0.0015262741401414</v>
      </c>
      <c r="R845" s="10" t="n">
        <f aca="false">(LN(O845/$B$4) + ((Q845 - $B$8) + 0.5*P845^2)*$B$7) / (P845 * SQRT($B$7))</f>
        <v>0.102048388059045</v>
      </c>
      <c r="S845" s="10" t="n">
        <f aca="false">R845 - P845*SQRT($B$7)</f>
        <v>0.000711050821903564</v>
      </c>
      <c r="T845" s="36" t="n">
        <f aca="false">($B$3*EXP(-$B$8*$B$7)*_xlfn.NORM.DIST(R845, 0, 1, 1) - $B$4*EXP(-Q845*$B$7)*_xlfn.NORM.DIST(S845, 0, 1, 1)) * $B$2</f>
        <v>18967.1805246448</v>
      </c>
      <c r="U845" s="37" t="n">
        <f aca="false">$B$17*O845+$B$18</f>
        <v>-1282.66246756344</v>
      </c>
      <c r="V845" s="37" t="n">
        <f aca="false">T845-$B$13</f>
        <v>-621.708075787094</v>
      </c>
      <c r="W845" s="37" t="n">
        <f aca="false">U845-$B$19</f>
        <v>-1282.66246756344</v>
      </c>
      <c r="X845" s="38" t="n">
        <f aca="false">V845+W845</f>
        <v>-1904.37054335053</v>
      </c>
    </row>
    <row r="846" customFormat="false" ht="13.8" hidden="false" customHeight="false" outlineLevel="0" collapsed="false">
      <c r="I846" s="51" t="n">
        <f aca="false" t="array" ref="I846:K846">TRANSPOSE(MMULT($E$20:$G$22, TRANSPOSE(Random!L845:N845)))</f>
        <v>0.266601572131106</v>
      </c>
      <c r="J846" s="51" t="n">
        <v>-0.425331296020517</v>
      </c>
      <c r="K846" s="51" t="n">
        <v>-0.607572237695096</v>
      </c>
      <c r="L846" s="19" t="n">
        <f aca="false">E$8 + E$9 * _xlfn.T.INV(_xlfn.NORM.DIST(I846, 0, 1, 1),  E$10)</f>
        <v>0.00440043462048113</v>
      </c>
      <c r="M846" s="19" t="n">
        <f aca="false">F$8 + F$9 * _xlfn.T.INV(_xlfn.NORM.DIST(J846, 0, 1, 1),  F$10)</f>
        <v>-0.00656554528364934</v>
      </c>
      <c r="N846" s="19" t="n">
        <f aca="false">G$8 + G$9 * _xlfn.T.INV(_xlfn.NORM.DIST(K846, 0, 1, 1),  G$10)</f>
        <v>-0.000160645469807798</v>
      </c>
      <c r="O846" s="52" t="n">
        <f aca="false">$B$3 * (1 + L846)</f>
        <v>4721.58600310742</v>
      </c>
      <c r="P846" s="53" t="n">
        <f aca="false">$B$6+M846</f>
        <v>0.202434454716351</v>
      </c>
      <c r="Q846" s="53" t="n">
        <f aca="false">$B$5+N846</f>
        <v>0.0014393545301922</v>
      </c>
      <c r="R846" s="10" t="n">
        <f aca="false">(LN(O846/$B$4) + ((Q846 - $B$8) + 0.5*P846^2)*$B$7) / (P846 * SQRT($B$7))</f>
        <v>0.0935916093985841</v>
      </c>
      <c r="S846" s="10" t="n">
        <f aca="false">R846 - P846*SQRT($B$7)</f>
        <v>-0.00762561795959121</v>
      </c>
      <c r="T846" s="36" t="n">
        <f aca="false">($B$3*EXP(-$B$8*$B$7)*_xlfn.NORM.DIST(R846, 0, 1, 1) - $B$4*EXP(-Q846*$B$7)*_xlfn.NORM.DIST(S846, 0, 1, 1)) * $B$2</f>
        <v>18947.168063707</v>
      </c>
      <c r="U846" s="37" t="n">
        <f aca="false">$B$17*O846+$B$18</f>
        <v>-1077.39996715801</v>
      </c>
      <c r="V846" s="37" t="n">
        <f aca="false">T846-$B$13</f>
        <v>-641.720536724915</v>
      </c>
      <c r="W846" s="37" t="n">
        <f aca="false">U846-$B$19</f>
        <v>-1077.39996715801</v>
      </c>
      <c r="X846" s="38" t="n">
        <f aca="false">V846+W846</f>
        <v>-1719.12050388293</v>
      </c>
    </row>
    <row r="847" customFormat="false" ht="13.8" hidden="false" customHeight="false" outlineLevel="0" collapsed="false">
      <c r="I847" s="51" t="n">
        <f aca="false" t="array" ref="I847:K847">TRANSPOSE(MMULT($E$20:$G$22, TRANSPOSE(Random!L846:N846)))</f>
        <v>1.96848153044676</v>
      </c>
      <c r="J847" s="51" t="n">
        <v>-2.53479334105666</v>
      </c>
      <c r="K847" s="51" t="n">
        <v>-0.681771626718387</v>
      </c>
      <c r="L847" s="19" t="n">
        <f aca="false">E$8 + E$9 * _xlfn.T.INV(_xlfn.NORM.DIST(I847, 0, 1, 1),  E$10)</f>
        <v>0.0345814356495446</v>
      </c>
      <c r="M847" s="19" t="n">
        <f aca="false">F$8 + F$9 * _xlfn.T.INV(_xlfn.NORM.DIST(J847, 0, 1, 1),  F$10)</f>
        <v>-0.0646793832191271</v>
      </c>
      <c r="N847" s="19" t="n">
        <f aca="false">G$8 + G$9 * _xlfn.T.INV(_xlfn.NORM.DIST(K847, 0, 1, 1),  G$10)</f>
        <v>-0.000176967565673433</v>
      </c>
      <c r="O847" s="52" t="n">
        <f aca="false">$B$3 * (1 + L847)</f>
        <v>4863.46387084494</v>
      </c>
      <c r="P847" s="53" t="n">
        <f aca="false">$B$6+M847</f>
        <v>0.144320616780873</v>
      </c>
      <c r="Q847" s="53" t="n">
        <f aca="false">$B$5+N847</f>
        <v>0.00142303243432657</v>
      </c>
      <c r="R847" s="10" t="n">
        <f aca="false">(LN(O847/$B$4) + ((Q847 - $B$8) + 0.5*P847^2)*$B$7) / (P847 * SQRT($B$7))</f>
        <v>0.506597725239803</v>
      </c>
      <c r="S847" s="10" t="n">
        <f aca="false">R847 - P847*SQRT($B$7)</f>
        <v>0.434437416849366</v>
      </c>
      <c r="T847" s="36" t="n">
        <f aca="false">($B$3*EXP(-$B$8*$B$7)*_xlfn.NORM.DIST(R847, 0, 1, 1) - $B$4*EXP(-Q847*$B$7)*_xlfn.NORM.DIST(S847, 0, 1, 1)) * $B$2</f>
        <v>12098.8513811395</v>
      </c>
      <c r="U847" s="37" t="n">
        <f aca="false">$B$17*O847+$B$18</f>
        <v>-8466.89948753818</v>
      </c>
      <c r="V847" s="37" t="n">
        <f aca="false">T847-$B$13</f>
        <v>-7490.03721929244</v>
      </c>
      <c r="W847" s="37" t="n">
        <f aca="false">U847-$B$19</f>
        <v>-8466.89948753818</v>
      </c>
      <c r="X847" s="38" t="n">
        <f aca="false">V847+W847</f>
        <v>-15956.9367068306</v>
      </c>
    </row>
    <row r="848" customFormat="false" ht="13.8" hidden="false" customHeight="false" outlineLevel="0" collapsed="false">
      <c r="I848" s="51" t="n">
        <f aca="false" t="array" ref="I848:K848">TRANSPOSE(MMULT($E$20:$G$22, TRANSPOSE(Random!L847:N847)))</f>
        <v>-0.472145802468798</v>
      </c>
      <c r="J848" s="51" t="n">
        <v>-0.729526636217504</v>
      </c>
      <c r="K848" s="51" t="n">
        <v>-0.248625600473538</v>
      </c>
      <c r="L848" s="19" t="n">
        <f aca="false">E$8 + E$9 * _xlfn.T.INV(_xlfn.NORM.DIST(I848, 0, 1, 1),  E$10)</f>
        <v>-0.00515706971326401</v>
      </c>
      <c r="M848" s="19" t="n">
        <f aca="false">F$8 + F$9 * _xlfn.T.INV(_xlfn.NORM.DIST(J848, 0, 1, 1),  F$10)</f>
        <v>-0.0116225192207778</v>
      </c>
      <c r="N848" s="19" t="n">
        <f aca="false">G$8 + G$9 * _xlfn.T.INV(_xlfn.NORM.DIST(K848, 0, 1, 1),  G$10)</f>
        <v>-8.52053627890787E-005</v>
      </c>
      <c r="O848" s="52" t="n">
        <f aca="false">$B$3 * (1 + L848)</f>
        <v>4676.65713098492</v>
      </c>
      <c r="P848" s="53" t="n">
        <f aca="false">$B$6+M848</f>
        <v>0.197377480779222</v>
      </c>
      <c r="Q848" s="53" t="n">
        <f aca="false">$B$5+N848</f>
        <v>0.00151479463721092</v>
      </c>
      <c r="R848" s="10" t="n">
        <f aca="false">(LN(O848/$B$4) + ((Q848 - $B$8) + 0.5*P848^2)*$B$7) / (P848 * SQRT($B$7))</f>
        <v>-0.00326258996190033</v>
      </c>
      <c r="S848" s="10" t="n">
        <f aca="false">R848 - P848*SQRT($B$7)</f>
        <v>-0.101951330351511</v>
      </c>
      <c r="T848" s="36" t="n">
        <f aca="false">($B$3*EXP(-$B$8*$B$7)*_xlfn.NORM.DIST(R848, 0, 1, 1) - $B$4*EXP(-Q848*$B$7)*_xlfn.NORM.DIST(S848, 0, 1, 1)) * $B$2</f>
        <v>18470.2958999117</v>
      </c>
      <c r="U848" s="37" t="n">
        <f aca="false">$B$17*O848+$B$18</f>
        <v>1262.65408281304</v>
      </c>
      <c r="V848" s="37" t="n">
        <f aca="false">T848-$B$13</f>
        <v>-1118.59270052023</v>
      </c>
      <c r="W848" s="37" t="n">
        <f aca="false">U848-$B$19</f>
        <v>1262.65408281304</v>
      </c>
      <c r="X848" s="38" t="n">
        <f aca="false">V848+W848</f>
        <v>144.061382292806</v>
      </c>
    </row>
    <row r="849" customFormat="false" ht="13.8" hidden="false" customHeight="false" outlineLevel="0" collapsed="false">
      <c r="I849" s="51" t="n">
        <f aca="false" t="array" ref="I849:K849">TRANSPOSE(MMULT($E$20:$G$22, TRANSPOSE(Random!L848:N848)))</f>
        <v>-0.305198413030378</v>
      </c>
      <c r="J849" s="51" t="n">
        <v>-0.338183213742914</v>
      </c>
      <c r="K849" s="51" t="n">
        <v>0.338241623783308</v>
      </c>
      <c r="L849" s="19" t="n">
        <f aca="false">E$8 + E$9 * _xlfn.T.INV(_xlfn.NORM.DIST(I849, 0, 1, 1),  E$10)</f>
        <v>-0.0029533506694738</v>
      </c>
      <c r="M849" s="19" t="n">
        <f aca="false">F$8 + F$9 * _xlfn.T.INV(_xlfn.NORM.DIST(J849, 0, 1, 1),  F$10)</f>
        <v>-0.00517409106748788</v>
      </c>
      <c r="N849" s="19" t="n">
        <f aca="false">G$8 + G$9 * _xlfn.T.INV(_xlfn.NORM.DIST(K849, 0, 1, 1),  G$10)</f>
        <v>3.40244122305094E-005</v>
      </c>
      <c r="O849" s="52" t="n">
        <f aca="false">$B$3 * (1 + L849)</f>
        <v>4687.01659383787</v>
      </c>
      <c r="P849" s="53" t="n">
        <f aca="false">$B$6+M849</f>
        <v>0.203825908932512</v>
      </c>
      <c r="Q849" s="53" t="n">
        <f aca="false">$B$5+N849</f>
        <v>0.00163402441223051</v>
      </c>
      <c r="R849" s="10" t="n">
        <f aca="false">(LN(O849/$B$4) + ((Q849 - $B$8) + 0.5*P849^2)*$B$7) / (P849 * SQRT($B$7))</f>
        <v>0.0220179156178202</v>
      </c>
      <c r="S849" s="10" t="n">
        <f aca="false">R849 - P849*SQRT($B$7)</f>
        <v>-0.0798950388484359</v>
      </c>
      <c r="T849" s="36" t="n">
        <f aca="false">($B$3*EXP(-$B$8*$B$7)*_xlfn.NORM.DIST(R849, 0, 1, 1) - $B$4*EXP(-Q849*$B$7)*_xlfn.NORM.DIST(S849, 0, 1, 1)) * $B$2</f>
        <v>19098.2440345992</v>
      </c>
      <c r="U849" s="37" t="n">
        <f aca="false">$B$17*O849+$B$18</f>
        <v>723.096736737614</v>
      </c>
      <c r="V849" s="37" t="n">
        <f aca="false">T849-$B$13</f>
        <v>-490.644565832692</v>
      </c>
      <c r="W849" s="37" t="n">
        <f aca="false">U849-$B$19</f>
        <v>723.096736737614</v>
      </c>
      <c r="X849" s="38" t="n">
        <f aca="false">V849+W849</f>
        <v>232.452170904922</v>
      </c>
    </row>
    <row r="850" customFormat="false" ht="13.8" hidden="false" customHeight="false" outlineLevel="0" collapsed="false">
      <c r="I850" s="51" t="n">
        <f aca="false" t="array" ref="I850:K850">TRANSPOSE(MMULT($E$20:$G$22, TRANSPOSE(Random!L849:N849)))</f>
        <v>-0.0516480878068623</v>
      </c>
      <c r="J850" s="51" t="n">
        <v>-0.214872981517351</v>
      </c>
      <c r="K850" s="51" t="n">
        <v>0.57468537115184</v>
      </c>
      <c r="L850" s="19" t="n">
        <f aca="false">E$8 + E$9 * _xlfn.T.INV(_xlfn.NORM.DIST(I850, 0, 1, 1),  E$10)</f>
        <v>0.000313979846969345</v>
      </c>
      <c r="M850" s="19" t="n">
        <f aca="false">F$8 + F$9 * _xlfn.T.INV(_xlfn.NORM.DIST(J850, 0, 1, 1),  F$10)</f>
        <v>-0.00323300550235583</v>
      </c>
      <c r="N850" s="19" t="n">
        <f aca="false">G$8 + G$9 * _xlfn.T.INV(_xlfn.NORM.DIST(K850, 0, 1, 1),  G$10)</f>
        <v>8.39095283758929E-005</v>
      </c>
      <c r="O850" s="52" t="n">
        <f aca="false">$B$3 * (1 + L850)</f>
        <v>4702.37598786262</v>
      </c>
      <c r="P850" s="53" t="n">
        <f aca="false">$B$6+M850</f>
        <v>0.205766994497644</v>
      </c>
      <c r="Q850" s="53" t="n">
        <f aca="false">$B$5+N850</f>
        <v>0.00168390952837589</v>
      </c>
      <c r="R850" s="10" t="n">
        <f aca="false">(LN(O850/$B$4) + ((Q850 - $B$8) + 0.5*P850^2)*$B$7) / (P850 * SQRT($B$7))</f>
        <v>0.0546969640541175</v>
      </c>
      <c r="S850" s="10" t="n">
        <f aca="false">R850 - P850*SQRT($B$7)</f>
        <v>-0.0481865331947046</v>
      </c>
      <c r="T850" s="36" t="n">
        <f aca="false">($B$3*EXP(-$B$8*$B$7)*_xlfn.NORM.DIST(R850, 0, 1, 1) - $B$4*EXP(-Q850*$B$7)*_xlfn.NORM.DIST(S850, 0, 1, 1)) * $B$2</f>
        <v>19290.7778201379</v>
      </c>
      <c r="U850" s="37" t="n">
        <f aca="false">$B$17*O850+$B$18</f>
        <v>-76.8746512534563</v>
      </c>
      <c r="V850" s="37" t="n">
        <f aca="false">T850-$B$13</f>
        <v>-298.110780294017</v>
      </c>
      <c r="W850" s="37" t="n">
        <f aca="false">U850-$B$19</f>
        <v>-76.8746512534563</v>
      </c>
      <c r="X850" s="38" t="n">
        <f aca="false">V850+W850</f>
        <v>-374.985431547473</v>
      </c>
    </row>
    <row r="851" customFormat="false" ht="13.8" hidden="false" customHeight="false" outlineLevel="0" collapsed="false">
      <c r="I851" s="51" t="n">
        <f aca="false" t="array" ref="I851:K851">TRANSPOSE(MMULT($E$20:$G$22, TRANSPOSE(Random!L850:N850)))</f>
        <v>0.659402943176425</v>
      </c>
      <c r="J851" s="51" t="n">
        <v>-0.280628608635018</v>
      </c>
      <c r="K851" s="51" t="n">
        <v>0.534290154592079</v>
      </c>
      <c r="L851" s="19" t="n">
        <f aca="false">E$8 + E$9 * _xlfn.T.INV(_xlfn.NORM.DIST(I851, 0, 1, 1),  E$10)</f>
        <v>0.00966608365448224</v>
      </c>
      <c r="M851" s="19" t="n">
        <f aca="false">F$8 + F$9 * _xlfn.T.INV(_xlfn.NORM.DIST(J851, 0, 1, 1),  F$10)</f>
        <v>-0.0042646685662935</v>
      </c>
      <c r="N851" s="19" t="n">
        <f aca="false">G$8 + G$9 * _xlfn.T.INV(_xlfn.NORM.DIST(K851, 0, 1, 1),  G$10)</f>
        <v>7.52197180918433E-005</v>
      </c>
      <c r="O851" s="52" t="n">
        <f aca="false">$B$3 * (1 + L851)</f>
        <v>4746.33929265136</v>
      </c>
      <c r="P851" s="53" t="n">
        <f aca="false">$B$6+M851</f>
        <v>0.204735331433706</v>
      </c>
      <c r="Q851" s="53" t="n">
        <f aca="false">$B$5+N851</f>
        <v>0.00167521971809184</v>
      </c>
      <c r="R851" s="10" t="n">
        <f aca="false">(LN(O851/$B$4) + ((Q851 - $B$8) + 0.5*P851^2)*$B$7) / (P851 * SQRT($B$7))</f>
        <v>0.145339255945331</v>
      </c>
      <c r="S851" s="10" t="n">
        <f aca="false">R851 - P851*SQRT($B$7)</f>
        <v>0.0429715902284778</v>
      </c>
      <c r="T851" s="36" t="n">
        <f aca="false">($B$3*EXP(-$B$8*$B$7)*_xlfn.NORM.DIST(R851, 0, 1, 1) - $B$4*EXP(-Q851*$B$7)*_xlfn.NORM.DIST(S851, 0, 1, 1)) * $B$2</f>
        <v>19109.301394628</v>
      </c>
      <c r="U851" s="37" t="n">
        <f aca="false">$B$17*O851+$B$18</f>
        <v>-2366.63855052285</v>
      </c>
      <c r="V851" s="37" t="n">
        <f aca="false">T851-$B$13</f>
        <v>-479.587205803866</v>
      </c>
      <c r="W851" s="37" t="n">
        <f aca="false">U851-$B$19</f>
        <v>-2366.63855052285</v>
      </c>
      <c r="X851" s="38" t="n">
        <f aca="false">V851+W851</f>
        <v>-2846.22575632672</v>
      </c>
    </row>
    <row r="852" customFormat="false" ht="13.8" hidden="false" customHeight="false" outlineLevel="0" collapsed="false">
      <c r="I852" s="51" t="n">
        <f aca="false" t="array" ref="I852:K852">TRANSPOSE(MMULT($E$20:$G$22, TRANSPOSE(Random!L851:N851)))</f>
        <v>-0.285832591886768</v>
      </c>
      <c r="J852" s="51" t="n">
        <v>-0.364456653553389</v>
      </c>
      <c r="K852" s="51" t="n">
        <v>-0.060408166765844</v>
      </c>
      <c r="L852" s="19" t="n">
        <f aca="false">E$8 + E$9 * _xlfn.T.INV(_xlfn.NORM.DIST(I852, 0, 1, 1),  E$10)</f>
        <v>-0.00270119388242854</v>
      </c>
      <c r="M852" s="19" t="n">
        <f aca="false">F$8 + F$9 * _xlfn.T.INV(_xlfn.NORM.DIST(J852, 0, 1, 1),  F$10)</f>
        <v>-0.00559160421533058</v>
      </c>
      <c r="N852" s="19" t="n">
        <f aca="false">G$8 + G$9 * _xlfn.T.INV(_xlfn.NORM.DIST(K852, 0, 1, 1),  G$10)</f>
        <v>-4.69977058036441E-005</v>
      </c>
      <c r="O852" s="52" t="n">
        <f aca="false">$B$3 * (1 + L852)</f>
        <v>4688.20195767809</v>
      </c>
      <c r="P852" s="53" t="n">
        <f aca="false">$B$6+M852</f>
        <v>0.203408395784669</v>
      </c>
      <c r="Q852" s="53" t="n">
        <f aca="false">$B$5+N852</f>
        <v>0.00155300229419636</v>
      </c>
      <c r="R852" s="10" t="n">
        <f aca="false">(LN(O852/$B$4) + ((Q852 - $B$8) + 0.5*P852^2)*$B$7) / (P852 * SQRT($B$7))</f>
        <v>0.0241413222779704</v>
      </c>
      <c r="S852" s="10" t="n">
        <f aca="false">R852 - P852*SQRT($B$7)</f>
        <v>-0.0775628756143643</v>
      </c>
      <c r="T852" s="36" t="n">
        <f aca="false">($B$3*EXP(-$B$8*$B$7)*_xlfn.NORM.DIST(R852, 0, 1, 1) - $B$4*EXP(-Q852*$B$7)*_xlfn.NORM.DIST(S852, 0, 1, 1)) * $B$2</f>
        <v>19055.8785120811</v>
      </c>
      <c r="U852" s="37" t="n">
        <f aca="false">$B$17*O852+$B$18</f>
        <v>661.358809120953</v>
      </c>
      <c r="V852" s="37" t="n">
        <f aca="false">T852-$B$13</f>
        <v>-533.010088350828</v>
      </c>
      <c r="W852" s="37" t="n">
        <f aca="false">U852-$B$19</f>
        <v>661.358809120953</v>
      </c>
      <c r="X852" s="38" t="n">
        <f aca="false">V852+W852</f>
        <v>128.348720770126</v>
      </c>
    </row>
    <row r="853" customFormat="false" ht="13.8" hidden="false" customHeight="false" outlineLevel="0" collapsed="false">
      <c r="I853" s="51" t="n">
        <f aca="false" t="array" ref="I853:K853">TRANSPOSE(MMULT($E$20:$G$22, TRANSPOSE(Random!L852:N852)))</f>
        <v>-0.797733434444204</v>
      </c>
      <c r="J853" s="51" t="n">
        <v>0.111315696455728</v>
      </c>
      <c r="K853" s="51" t="n">
        <v>1.06346186127475</v>
      </c>
      <c r="L853" s="19" t="n">
        <f aca="false">E$8 + E$9 * _xlfn.T.INV(_xlfn.NORM.DIST(I853, 0, 1, 1),  E$10)</f>
        <v>-0.00969118704298145</v>
      </c>
      <c r="M853" s="19" t="n">
        <f aca="false">F$8 + F$9 * _xlfn.T.INV(_xlfn.NORM.DIST(J853, 0, 1, 1),  F$10)</f>
        <v>0.00183174454033558</v>
      </c>
      <c r="N853" s="19" t="n">
        <f aca="false">G$8 + G$9 * _xlfn.T.INV(_xlfn.NORM.DIST(K853, 0, 1, 1),  G$10)</f>
        <v>0.000197765586531263</v>
      </c>
      <c r="O853" s="52" t="n">
        <f aca="false">$B$3 * (1 + L853)</f>
        <v>4655.34269882965</v>
      </c>
      <c r="P853" s="53" t="n">
        <f aca="false">$B$6+M853</f>
        <v>0.210831744540336</v>
      </c>
      <c r="Q853" s="53" t="n">
        <f aca="false">$B$5+N853</f>
        <v>0.00179776558653126</v>
      </c>
      <c r="R853" s="10" t="n">
        <f aca="false">(LN(O853/$B$4) + ((Q853 - $B$8) + 0.5*P853^2)*$B$7) / (P853 * SQRT($B$7))</f>
        <v>-0.0392043215653415</v>
      </c>
      <c r="S853" s="10" t="n">
        <f aca="false">R853 - P853*SQRT($B$7)</f>
        <v>-0.144620193835509</v>
      </c>
      <c r="T853" s="36" t="n">
        <f aca="false">($B$3*EXP(-$B$8*$B$7)*_xlfn.NORM.DIST(R853, 0, 1, 1) - $B$4*EXP(-Q853*$B$7)*_xlfn.NORM.DIST(S853, 0, 1, 1)) * $B$2</f>
        <v>19687.4845563458</v>
      </c>
      <c r="U853" s="37" t="n">
        <f aca="false">$B$17*O853+$B$18</f>
        <v>2372.78485021304</v>
      </c>
      <c r="V853" s="37" t="n">
        <f aca="false">T853-$B$13</f>
        <v>98.5959559139228</v>
      </c>
      <c r="W853" s="37" t="n">
        <f aca="false">U853-$B$19</f>
        <v>2372.78485021304</v>
      </c>
      <c r="X853" s="38" t="n">
        <f aca="false">V853+W853</f>
        <v>2471.38080612696</v>
      </c>
    </row>
    <row r="854" customFormat="false" ht="13.8" hidden="false" customHeight="false" outlineLevel="0" collapsed="false">
      <c r="I854" s="51" t="n">
        <f aca="false" t="array" ref="I854:K854">TRANSPOSE(MMULT($E$20:$G$22, TRANSPOSE(Random!L853:N853)))</f>
        <v>-0.0536515925518131</v>
      </c>
      <c r="J854" s="51" t="n">
        <v>0.573166888958733</v>
      </c>
      <c r="K854" s="51" t="n">
        <v>-0.719650475964325</v>
      </c>
      <c r="L854" s="19" t="n">
        <f aca="false">E$8 + E$9 * _xlfn.T.INV(_xlfn.NORM.DIST(I854, 0, 1, 1),  E$10)</f>
        <v>0.000288345919952594</v>
      </c>
      <c r="M854" s="19" t="n">
        <f aca="false">F$8 + F$9 * _xlfn.T.INV(_xlfn.NORM.DIST(J854, 0, 1, 1),  F$10)</f>
        <v>0.00918961220029886</v>
      </c>
      <c r="N854" s="19" t="n">
        <f aca="false">G$8 + G$9 * _xlfn.T.INV(_xlfn.NORM.DIST(K854, 0, 1, 1),  G$10)</f>
        <v>-0.000185429308548343</v>
      </c>
      <c r="O854" s="52" t="n">
        <f aca="false">$B$3 * (1 + L854)</f>
        <v>4702.2554853351</v>
      </c>
      <c r="P854" s="53" t="n">
        <f aca="false">$B$6+M854</f>
        <v>0.218189612200299</v>
      </c>
      <c r="Q854" s="53" t="n">
        <f aca="false">$B$5+N854</f>
        <v>0.00141457069145166</v>
      </c>
      <c r="R854" s="10" t="n">
        <f aca="false">(LN(O854/$B$4) + ((Q854 - $B$8) + 0.5*P854^2)*$B$7) / (P854 * SQRT($B$7))</f>
        <v>0.056765171592587</v>
      </c>
      <c r="S854" s="10" t="n">
        <f aca="false">R854 - P854*SQRT($B$7)</f>
        <v>-0.0523296345075625</v>
      </c>
      <c r="T854" s="36" t="n">
        <f aca="false">($B$3*EXP(-$B$8*$B$7)*_xlfn.NORM.DIST(R854, 0, 1, 1) - $B$4*EXP(-Q854*$B$7)*_xlfn.NORM.DIST(S854, 0, 1, 1)) * $B$2</f>
        <v>20438.8732562799</v>
      </c>
      <c r="U854" s="37" t="n">
        <f aca="false">$B$17*O854+$B$18</f>
        <v>-70.5984548074484</v>
      </c>
      <c r="V854" s="37" t="n">
        <f aca="false">T854-$B$13</f>
        <v>849.984655848039</v>
      </c>
      <c r="W854" s="37" t="n">
        <f aca="false">U854-$B$19</f>
        <v>-70.5984548074484</v>
      </c>
      <c r="X854" s="38" t="n">
        <f aca="false">V854+W854</f>
        <v>779.38620104059</v>
      </c>
    </row>
    <row r="855" customFormat="false" ht="13.8" hidden="false" customHeight="false" outlineLevel="0" collapsed="false">
      <c r="I855" s="51" t="n">
        <f aca="false" t="array" ref="I855:K855">TRANSPOSE(MMULT($E$20:$G$22, TRANSPOSE(Random!L854:N854)))</f>
        <v>1.20727905363065</v>
      </c>
      <c r="J855" s="51" t="n">
        <v>-1.10454472203749</v>
      </c>
      <c r="K855" s="51" t="n">
        <v>1.00243394631227</v>
      </c>
      <c r="L855" s="19" t="n">
        <f aca="false">E$8 + E$9 * _xlfn.T.INV(_xlfn.NORM.DIST(I855, 0, 1, 1),  E$10)</f>
        <v>0.0181008288384228</v>
      </c>
      <c r="M855" s="19" t="n">
        <f aca="false">F$8 + F$9 * _xlfn.T.INV(_xlfn.NORM.DIST(J855, 0, 1, 1),  F$10)</f>
        <v>-0.0185486150511482</v>
      </c>
      <c r="N855" s="19" t="n">
        <f aca="false">G$8 + G$9 * _xlfn.T.INV(_xlfn.NORM.DIST(K855, 0, 1, 1),  G$10)</f>
        <v>0.000182433310737225</v>
      </c>
      <c r="O855" s="52" t="n">
        <f aca="false">$B$3 * (1 + L855)</f>
        <v>4785.99018628654</v>
      </c>
      <c r="P855" s="53" t="n">
        <f aca="false">$B$6+M855</f>
        <v>0.190451384948852</v>
      </c>
      <c r="Q855" s="53" t="n">
        <f aca="false">$B$5+N855</f>
        <v>0.00178243331073723</v>
      </c>
      <c r="R855" s="10" t="n">
        <f aca="false">(LN(O855/$B$4) + ((Q855 - $B$8) + 0.5*P855^2)*$B$7) / (P855 * SQRT($B$7))</f>
        <v>0.236475401018338</v>
      </c>
      <c r="S855" s="10" t="n">
        <f aca="false">R855 - P855*SQRT($B$7)</f>
        <v>0.141249708543912</v>
      </c>
      <c r="T855" s="36" t="n">
        <f aca="false">($B$3*EXP(-$B$8*$B$7)*_xlfn.NORM.DIST(R855, 0, 1, 1) - $B$4*EXP(-Q855*$B$7)*_xlfn.NORM.DIST(S855, 0, 1, 1)) * $B$2</f>
        <v>17548.3692045451</v>
      </c>
      <c r="U855" s="37" t="n">
        <f aca="false">$B$17*O855+$B$18</f>
        <v>-4431.79687417278</v>
      </c>
      <c r="V855" s="37" t="n">
        <f aca="false">T855-$B$13</f>
        <v>-2040.51939588676</v>
      </c>
      <c r="W855" s="37" t="n">
        <f aca="false">U855-$B$19</f>
        <v>-4431.79687417278</v>
      </c>
      <c r="X855" s="38" t="n">
        <f aca="false">V855+W855</f>
        <v>-6472.31627005954</v>
      </c>
    </row>
    <row r="856" customFormat="false" ht="13.8" hidden="false" customHeight="false" outlineLevel="0" collapsed="false">
      <c r="I856" s="51" t="n">
        <f aca="false" t="array" ref="I856:K856">TRANSPOSE(MMULT($E$20:$G$22, TRANSPOSE(Random!L855:N855)))</f>
        <v>-1.88081197966203</v>
      </c>
      <c r="J856" s="51" t="n">
        <v>0.592838537097355</v>
      </c>
      <c r="K856" s="51" t="n">
        <v>0.289961772943235</v>
      </c>
      <c r="L856" s="19" t="n">
        <f aca="false">E$8 + E$9 * _xlfn.T.INV(_xlfn.NORM.DIST(I856, 0, 1, 1),  E$10)</f>
        <v>-0.0302865130777187</v>
      </c>
      <c r="M856" s="19" t="n">
        <f aca="false">F$8 + F$9 * _xlfn.T.INV(_xlfn.NORM.DIST(J856, 0, 1, 1),  F$10)</f>
        <v>0.00951649048541204</v>
      </c>
      <c r="N856" s="19" t="n">
        <f aca="false">G$8 + G$9 * _xlfn.T.INV(_xlfn.NORM.DIST(K856, 0, 1, 1),  G$10)</f>
        <v>2.4076500005986E-005</v>
      </c>
      <c r="O856" s="52" t="n">
        <f aca="false">$B$3 * (1 + L856)</f>
        <v>4558.52613067295</v>
      </c>
      <c r="P856" s="53" t="n">
        <f aca="false">$B$6+M856</f>
        <v>0.218516490485412</v>
      </c>
      <c r="Q856" s="53" t="n">
        <f aca="false">$B$5+N856</f>
        <v>0.00162407650000599</v>
      </c>
      <c r="R856" s="10" t="n">
        <f aca="false">(LN(O856/$B$4) + ((Q856 - $B$8) + 0.5*P856^2)*$B$7) / (P856 * SQRT($B$7))</f>
        <v>-0.22680141133891</v>
      </c>
      <c r="S856" s="10" t="n">
        <f aca="false">R856 - P856*SQRT($B$7)</f>
        <v>-0.336059656581616</v>
      </c>
      <c r="T856" s="36" t="n">
        <f aca="false">($B$3*EXP(-$B$8*$B$7)*_xlfn.NORM.DIST(R856, 0, 1, 1) - $B$4*EXP(-Q856*$B$7)*_xlfn.NORM.DIST(S856, 0, 1, 1)) * $B$2</f>
        <v>19686.5984735953</v>
      </c>
      <c r="U856" s="37" t="n">
        <f aca="false">$B$17*O856+$B$18</f>
        <v>7415.33303173987</v>
      </c>
      <c r="V856" s="37" t="n">
        <f aca="false">T856-$B$13</f>
        <v>97.7098731634433</v>
      </c>
      <c r="W856" s="37" t="n">
        <f aca="false">U856-$B$19</f>
        <v>7415.33303173987</v>
      </c>
      <c r="X856" s="38" t="n">
        <f aca="false">V856+W856</f>
        <v>7513.04290490331</v>
      </c>
    </row>
    <row r="857" customFormat="false" ht="13.8" hidden="false" customHeight="false" outlineLevel="0" collapsed="false">
      <c r="I857" s="51" t="n">
        <f aca="false" t="array" ref="I857:K857">TRANSPOSE(MMULT($E$20:$G$22, TRANSPOSE(Random!L856:N856)))</f>
        <v>1.3070690258093</v>
      </c>
      <c r="J857" s="51" t="n">
        <v>-0.958550275297951</v>
      </c>
      <c r="K857" s="51" t="n">
        <v>0.915687036919992</v>
      </c>
      <c r="L857" s="19" t="n">
        <f aca="false">E$8 + E$9 * _xlfn.T.INV(_xlfn.NORM.DIST(I857, 0, 1, 1),  E$10)</f>
        <v>0.0198622577097968</v>
      </c>
      <c r="M857" s="19" t="n">
        <f aca="false">F$8 + F$9 * _xlfn.T.INV(_xlfn.NORM.DIST(J857, 0, 1, 1),  F$10)</f>
        <v>-0.0157346820053939</v>
      </c>
      <c r="N857" s="19" t="n">
        <f aca="false">G$8 + G$9 * _xlfn.T.INV(_xlfn.NORM.DIST(K857, 0, 1, 1),  G$10)</f>
        <v>0.000161278976181637</v>
      </c>
      <c r="O857" s="52" t="n">
        <f aca="false">$B$3 * (1 + L857)</f>
        <v>4794.27048726798</v>
      </c>
      <c r="P857" s="53" t="n">
        <f aca="false">$B$6+M857</f>
        <v>0.193265317994606</v>
      </c>
      <c r="Q857" s="53" t="n">
        <f aca="false">$B$5+N857</f>
        <v>0.00176127897618164</v>
      </c>
      <c r="R857" s="10" t="n">
        <f aca="false">(LN(O857/$B$4) + ((Q857 - $B$8) + 0.5*P857^2)*$B$7) / (P857 * SQRT($B$7))</f>
        <v>0.252262869569258</v>
      </c>
      <c r="S857" s="10" t="n">
        <f aca="false">R857 - P857*SQRT($B$7)</f>
        <v>0.155630210571955</v>
      </c>
      <c r="T857" s="36" t="n">
        <f aca="false">($B$3*EXP(-$B$8*$B$7)*_xlfn.NORM.DIST(R857, 0, 1, 1) - $B$4*EXP(-Q857*$B$7)*_xlfn.NORM.DIST(S857, 0, 1, 1)) * $B$2</f>
        <v>17753.4024614606</v>
      </c>
      <c r="U857" s="37" t="n">
        <f aca="false">$B$17*O857+$B$18</f>
        <v>-4863.06414021438</v>
      </c>
      <c r="V857" s="37" t="n">
        <f aca="false">T857-$B$13</f>
        <v>-1835.48613897133</v>
      </c>
      <c r="W857" s="37" t="n">
        <f aca="false">U857-$B$19</f>
        <v>-4863.06414021438</v>
      </c>
      <c r="X857" s="38" t="n">
        <f aca="false">V857+W857</f>
        <v>-6698.55027918571</v>
      </c>
    </row>
    <row r="858" customFormat="false" ht="13.8" hidden="false" customHeight="false" outlineLevel="0" collapsed="false">
      <c r="I858" s="51" t="n">
        <f aca="false" t="array" ref="I858:K858">TRANSPOSE(MMULT($E$20:$G$22, TRANSPOSE(Random!L857:N857)))</f>
        <v>-0.063788334529901</v>
      </c>
      <c r="J858" s="51" t="n">
        <v>0.990349184417176</v>
      </c>
      <c r="K858" s="51" t="n">
        <v>-1.11358975266247</v>
      </c>
      <c r="L858" s="19" t="n">
        <f aca="false">E$8 + E$9 * _xlfn.T.INV(_xlfn.NORM.DIST(I858, 0, 1, 1),  E$10)</f>
        <v>0.000158632539832951</v>
      </c>
      <c r="M858" s="19" t="n">
        <f aca="false">F$8 + F$9 * _xlfn.T.INV(_xlfn.NORM.DIST(J858, 0, 1, 1),  F$10)</f>
        <v>0.0165452231419046</v>
      </c>
      <c r="N858" s="19" t="n">
        <f aca="false">G$8 + G$9 * _xlfn.T.INV(_xlfn.NORM.DIST(K858, 0, 1, 1),  G$10)</f>
        <v>-0.000280263071027539</v>
      </c>
      <c r="O858" s="52" t="n">
        <f aca="false">$B$3 * (1 + L858)</f>
        <v>4701.6457157065</v>
      </c>
      <c r="P858" s="53" t="n">
        <f aca="false">$B$6+M858</f>
        <v>0.225545223141905</v>
      </c>
      <c r="Q858" s="53" t="n">
        <f aca="false">$B$5+N858</f>
        <v>0.00131973692897246</v>
      </c>
      <c r="R858" s="10" t="n">
        <f aca="false">(LN(O858/$B$4) + ((Q858 - $B$8) + 0.5*P858^2)*$B$7) / (P858 * SQRT($B$7))</f>
        <v>0.0571715513342991</v>
      </c>
      <c r="S858" s="10" t="n">
        <f aca="false">R858 - P858*SQRT($B$7)</f>
        <v>-0.0556010602366532</v>
      </c>
      <c r="T858" s="36" t="n">
        <f aca="false">($B$3*EXP(-$B$8*$B$7)*_xlfn.NORM.DIST(R858, 0, 1, 1) - $B$4*EXP(-Q858*$B$7)*_xlfn.NORM.DIST(S858, 0, 1, 1)) * $B$2</f>
        <v>21122.2904690301</v>
      </c>
      <c r="U858" s="37" t="n">
        <f aca="false">$B$17*O858+$B$18</f>
        <v>-38.8395029006642</v>
      </c>
      <c r="V858" s="37" t="n">
        <f aca="false">T858-$B$13</f>
        <v>1533.40186859823</v>
      </c>
      <c r="W858" s="37" t="n">
        <f aca="false">U858-$B$19</f>
        <v>-38.8395029006642</v>
      </c>
      <c r="X858" s="38" t="n">
        <f aca="false">V858+W858</f>
        <v>1494.56236569757</v>
      </c>
    </row>
    <row r="859" customFormat="false" ht="13.8" hidden="false" customHeight="false" outlineLevel="0" collapsed="false">
      <c r="I859" s="51" t="n">
        <f aca="false" t="array" ref="I859:K859">TRANSPOSE(MMULT($E$20:$G$22, TRANSPOSE(Random!L858:N858)))</f>
        <v>-0.690415173594423</v>
      </c>
      <c r="J859" s="51" t="n">
        <v>1.02035848535597</v>
      </c>
      <c r="K859" s="51" t="n">
        <v>0.962916625805077</v>
      </c>
      <c r="L859" s="19" t="n">
        <f aca="false">E$8 + E$9 * _xlfn.T.INV(_xlfn.NORM.DIST(I859, 0, 1, 1),  E$10)</f>
        <v>-0.00815265561059897</v>
      </c>
      <c r="M859" s="19" t="n">
        <f aca="false">F$8 + F$9 * _xlfn.T.INV(_xlfn.NORM.DIST(J859, 0, 1, 1),  F$10)</f>
        <v>0.01711713526463</v>
      </c>
      <c r="N859" s="19" t="n">
        <f aca="false">G$8 + G$9 * _xlfn.T.INV(_xlfn.NORM.DIST(K859, 0, 1, 1),  G$10)</f>
        <v>0.000172707647114064</v>
      </c>
      <c r="O859" s="52" t="n">
        <f aca="false">$B$3 * (1 + L859)</f>
        <v>4662.57518124014</v>
      </c>
      <c r="P859" s="53" t="n">
        <f aca="false">$B$6+M859</f>
        <v>0.22611713526463</v>
      </c>
      <c r="Q859" s="53" t="n">
        <f aca="false">$B$5+N859</f>
        <v>0.00177270764711406</v>
      </c>
      <c r="R859" s="10" t="n">
        <f aca="false">(LN(O859/$B$4) + ((Q859 - $B$8) + 0.5*P859^2)*$B$7) / (P859 * SQRT($B$7))</f>
        <v>-0.0154943894181814</v>
      </c>
      <c r="S859" s="10" t="n">
        <f aca="false">R859 - P859*SQRT($B$7)</f>
        <v>-0.128552957050496</v>
      </c>
      <c r="T859" s="36" t="n">
        <f aca="false">($B$3*EXP(-$B$8*$B$7)*_xlfn.NORM.DIST(R859, 0, 1, 1) - $B$4*EXP(-Q859*$B$7)*_xlfn.NORM.DIST(S859, 0, 1, 1)) * $B$2</f>
        <v>21145.8534995196</v>
      </c>
      <c r="U859" s="37" t="n">
        <f aca="false">$B$17*O859+$B$18</f>
        <v>1996.09166927007</v>
      </c>
      <c r="V859" s="37" t="n">
        <f aca="false">T859-$B$13</f>
        <v>1556.96489908769</v>
      </c>
      <c r="W859" s="37" t="n">
        <f aca="false">U859-$B$19</f>
        <v>1996.09166927007</v>
      </c>
      <c r="X859" s="38" t="n">
        <f aca="false">V859+W859</f>
        <v>3553.05656835776</v>
      </c>
    </row>
    <row r="860" customFormat="false" ht="13.8" hidden="false" customHeight="false" outlineLevel="0" collapsed="false">
      <c r="I860" s="51" t="n">
        <f aca="false" t="array" ref="I860:K860">TRANSPOSE(MMULT($E$20:$G$22, TRANSPOSE(Random!L859:N859)))</f>
        <v>-0.115403985756629</v>
      </c>
      <c r="J860" s="51" t="n">
        <v>-0.915298791030436</v>
      </c>
      <c r="K860" s="51" t="n">
        <v>-1.48701444486898</v>
      </c>
      <c r="L860" s="19" t="n">
        <f aca="false">E$8 + E$9 * _xlfn.T.INV(_xlfn.NORM.DIST(I860, 0, 1, 1),  E$10)</f>
        <v>-0.000502516564594367</v>
      </c>
      <c r="M860" s="19" t="n">
        <f aca="false">F$8 + F$9 * _xlfn.T.INV(_xlfn.NORM.DIST(J860, 0, 1, 1),  F$10)</f>
        <v>-0.0149323388073614</v>
      </c>
      <c r="N860" s="19" t="n">
        <f aca="false">G$8 + G$9 * _xlfn.T.INV(_xlfn.NORM.DIST(K860, 0, 1, 1),  G$10)</f>
        <v>-0.000387013163849635</v>
      </c>
      <c r="O860" s="52" t="n">
        <f aca="false">$B$3 * (1 + L860)</f>
        <v>4698.5377198815</v>
      </c>
      <c r="P860" s="53" t="n">
        <f aca="false">$B$6+M860</f>
        <v>0.194067661192639</v>
      </c>
      <c r="Q860" s="53" t="n">
        <f aca="false">$B$5+N860</f>
        <v>0.00121298683615036</v>
      </c>
      <c r="R860" s="10" t="n">
        <f aca="false">(LN(O860/$B$4) + ((Q860 - $B$8) + 0.5*P860^2)*$B$7) / (P860 * SQRT($B$7))</f>
        <v>0.0423397278611922</v>
      </c>
      <c r="S860" s="10" t="n">
        <f aca="false">R860 - P860*SQRT($B$7)</f>
        <v>-0.0546941027351271</v>
      </c>
      <c r="T860" s="36" t="n">
        <f aca="false">($B$3*EXP(-$B$8*$B$7)*_xlfn.NORM.DIST(R860, 0, 1, 1) - $B$4*EXP(-Q860*$B$7)*_xlfn.NORM.DIST(S860, 0, 1, 1)) * $B$2</f>
        <v>18168.3719241923</v>
      </c>
      <c r="U860" s="37" t="n">
        <f aca="false">$B$17*O860+$B$18</f>
        <v>123.035876426904</v>
      </c>
      <c r="V860" s="37" t="n">
        <f aca="false">T860-$B$13</f>
        <v>-1420.5166762396</v>
      </c>
      <c r="W860" s="37" t="n">
        <f aca="false">U860-$B$19</f>
        <v>123.035876426904</v>
      </c>
      <c r="X860" s="38" t="n">
        <f aca="false">V860+W860</f>
        <v>-1297.48079981269</v>
      </c>
    </row>
    <row r="861" customFormat="false" ht="13.8" hidden="false" customHeight="false" outlineLevel="0" collapsed="false">
      <c r="I861" s="51" t="n">
        <f aca="false" t="array" ref="I861:K861">TRANSPOSE(MMULT($E$20:$G$22, TRANSPOSE(Random!L860:N860)))</f>
        <v>-1.89252071684119</v>
      </c>
      <c r="J861" s="51" t="n">
        <v>0.402298677994078</v>
      </c>
      <c r="K861" s="51" t="n">
        <v>0.449688950424123</v>
      </c>
      <c r="L861" s="19" t="n">
        <f aca="false">E$8 + E$9 * _xlfn.T.INV(_xlfn.NORM.DIST(I861, 0, 1, 1),  E$10)</f>
        <v>-0.0305911490894551</v>
      </c>
      <c r="M861" s="19" t="n">
        <f aca="false">F$8 + F$9 * _xlfn.T.INV(_xlfn.NORM.DIST(J861, 0, 1, 1),  F$10)</f>
        <v>0.0064078980463128</v>
      </c>
      <c r="N861" s="19" t="n">
        <f aca="false">G$8 + G$9 * _xlfn.T.INV(_xlfn.NORM.DIST(K861, 0, 1, 1),  G$10)</f>
        <v>5.72621569495848E-005</v>
      </c>
      <c r="O861" s="52" t="n">
        <f aca="false">$B$3 * (1 + L861)</f>
        <v>4557.09406724538</v>
      </c>
      <c r="P861" s="53" t="n">
        <f aca="false">$B$6+M861</f>
        <v>0.215407898046313</v>
      </c>
      <c r="Q861" s="53" t="n">
        <f aca="false">$B$5+N861</f>
        <v>0.00165726215694959</v>
      </c>
      <c r="R861" s="10" t="n">
        <f aca="false">(LN(O861/$B$4) + ((Q861 - $B$8) + 0.5*P861^2)*$B$7) / (P861 * SQRT($B$7))</f>
        <v>-0.234480162399903</v>
      </c>
      <c r="S861" s="10" t="n">
        <f aca="false">R861 - P861*SQRT($B$7)</f>
        <v>-0.342184111423059</v>
      </c>
      <c r="T861" s="36" t="n">
        <f aca="false">($B$3*EXP(-$B$8*$B$7)*_xlfn.NORM.DIST(R861, 0, 1, 1) - $B$4*EXP(-Q861*$B$7)*_xlfn.NORM.DIST(S861, 0, 1, 1)) * $B$2</f>
        <v>19370.1459920231</v>
      </c>
      <c r="U861" s="37" t="n">
        <f aca="false">$B$17*O861+$B$18</f>
        <v>7489.91994356725</v>
      </c>
      <c r="V861" s="37" t="n">
        <f aca="false">T861-$B$13</f>
        <v>-218.742608408775</v>
      </c>
      <c r="W861" s="37" t="n">
        <f aca="false">U861-$B$19</f>
        <v>7489.91994356725</v>
      </c>
      <c r="X861" s="38" t="n">
        <f aca="false">V861+W861</f>
        <v>7271.17733515847</v>
      </c>
    </row>
    <row r="862" customFormat="false" ht="13.8" hidden="false" customHeight="false" outlineLevel="0" collapsed="false">
      <c r="I862" s="51" t="n">
        <f aca="false" t="array" ref="I862:K862">TRANSPOSE(MMULT($E$20:$G$22, TRANSPOSE(Random!L861:N861)))</f>
        <v>0.253795737091823</v>
      </c>
      <c r="J862" s="51" t="n">
        <v>0.91065414722436</v>
      </c>
      <c r="K862" s="51" t="n">
        <v>-1.78177665902678</v>
      </c>
      <c r="L862" s="19" t="n">
        <f aca="false">E$8 + E$9 * _xlfn.T.INV(_xlfn.NORM.DIST(I862, 0, 1, 1),  E$10)</f>
        <v>0.00423437018405033</v>
      </c>
      <c r="M862" s="19" t="n">
        <f aca="false">F$8 + F$9 * _xlfn.T.INV(_xlfn.NORM.DIST(J862, 0, 1, 1),  F$10)</f>
        <v>0.0150589544365554</v>
      </c>
      <c r="N862" s="19" t="n">
        <f aca="false">G$8 + G$9 * _xlfn.T.INV(_xlfn.NORM.DIST(K862, 0, 1, 1),  G$10)</f>
        <v>-0.000489206074517339</v>
      </c>
      <c r="O862" s="52" t="n">
        <f aca="false">$B$3 * (1 + L862)</f>
        <v>4720.8053507982</v>
      </c>
      <c r="P862" s="53" t="n">
        <f aca="false">$B$6+M862</f>
        <v>0.224058954436555</v>
      </c>
      <c r="Q862" s="53" t="n">
        <f aca="false">$B$5+N862</f>
        <v>0.00111079392548266</v>
      </c>
      <c r="R862" s="10" t="n">
        <f aca="false">(LN(O862/$B$4) + ((Q862 - $B$8) + 0.5*P862^2)*$B$7) / (P862 * SQRT($B$7))</f>
        <v>0.092640179065002</v>
      </c>
      <c r="S862" s="10" t="n">
        <f aca="false">R862 - P862*SQRT($B$7)</f>
        <v>-0.0193892981532757</v>
      </c>
      <c r="T862" s="36" t="n">
        <f aca="false">($B$3*EXP(-$B$8*$B$7)*_xlfn.NORM.DIST(R862, 0, 1, 1) - $B$4*EXP(-Q862*$B$7)*_xlfn.NORM.DIST(S862, 0, 1, 1)) * $B$2</f>
        <v>20956.5211691478</v>
      </c>
      <c r="U862" s="37" t="n">
        <f aca="false">$B$17*O862+$B$18</f>
        <v>-1036.74084282431</v>
      </c>
      <c r="V862" s="37" t="n">
        <f aca="false">T862-$B$13</f>
        <v>1367.63256871591</v>
      </c>
      <c r="W862" s="37" t="n">
        <f aca="false">U862-$B$19</f>
        <v>-1036.74084282431</v>
      </c>
      <c r="X862" s="38" t="n">
        <f aca="false">V862+W862</f>
        <v>330.891725891601</v>
      </c>
    </row>
    <row r="863" customFormat="false" ht="13.8" hidden="false" customHeight="false" outlineLevel="0" collapsed="false">
      <c r="I863" s="51" t="n">
        <f aca="false" t="array" ref="I863:K863">TRANSPOSE(MMULT($E$20:$G$22, TRANSPOSE(Random!L862:N862)))</f>
        <v>1.35735383417395</v>
      </c>
      <c r="J863" s="51" t="n">
        <v>-1.43004298832876</v>
      </c>
      <c r="K863" s="51" t="n">
        <v>0.505891469846034</v>
      </c>
      <c r="L863" s="19" t="n">
        <f aca="false">E$8 + E$9 * _xlfn.T.INV(_xlfn.NORM.DIST(I863, 0, 1, 1),  E$10)</f>
        <v>0.020784829633686</v>
      </c>
      <c r="M863" s="19" t="n">
        <f aca="false">F$8 + F$9 * _xlfn.T.INV(_xlfn.NORM.DIST(J863, 0, 1, 1),  F$10)</f>
        <v>-0.0255618372998178</v>
      </c>
      <c r="N863" s="19" t="n">
        <f aca="false">G$8 + G$9 * _xlfn.T.INV(_xlfn.NORM.DIST(K863, 0, 1, 1),  G$10)</f>
        <v>6.91570441112793E-005</v>
      </c>
      <c r="O863" s="52" t="n">
        <f aca="false">$B$3 * (1 + L863)</f>
        <v>4798.60740562499</v>
      </c>
      <c r="P863" s="53" t="n">
        <f aca="false">$B$6+M863</f>
        <v>0.183438162700182</v>
      </c>
      <c r="Q863" s="53" t="n">
        <f aca="false">$B$5+N863</f>
        <v>0.00166915704411128</v>
      </c>
      <c r="R863" s="10" t="n">
        <f aca="false">(LN(O863/$B$4) + ((Q863 - $B$8) + 0.5*P863^2)*$B$7) / (P863 * SQRT($B$7))</f>
        <v>0.270339127732088</v>
      </c>
      <c r="S863" s="10" t="n">
        <f aca="false">R863 - P863*SQRT($B$7)</f>
        <v>0.178620046381997</v>
      </c>
      <c r="T863" s="36" t="n">
        <f aca="false">($B$3*EXP(-$B$8*$B$7)*_xlfn.NORM.DIST(R863, 0, 1, 1) - $B$4*EXP(-Q863*$B$7)*_xlfn.NORM.DIST(S863, 0, 1, 1)) * $B$2</f>
        <v>16771.9713787406</v>
      </c>
      <c r="U863" s="37" t="n">
        <f aca="false">$B$17*O863+$B$18</f>
        <v>-5088.94613738632</v>
      </c>
      <c r="V863" s="37" t="n">
        <f aca="false">T863-$B$13</f>
        <v>-2816.9172216913</v>
      </c>
      <c r="W863" s="37" t="n">
        <f aca="false">U863-$B$19</f>
        <v>-5088.94613738632</v>
      </c>
      <c r="X863" s="38" t="n">
        <f aca="false">V863+W863</f>
        <v>-7905.86335907762</v>
      </c>
    </row>
    <row r="864" customFormat="false" ht="13.8" hidden="false" customHeight="false" outlineLevel="0" collapsed="false">
      <c r="I864" s="51" t="n">
        <f aca="false" t="array" ref="I864:K864">TRANSPOSE(MMULT($E$20:$G$22, TRANSPOSE(Random!L863:N863)))</f>
        <v>-0.394280685630467</v>
      </c>
      <c r="J864" s="51" t="n">
        <v>1.18414180198684</v>
      </c>
      <c r="K864" s="51" t="n">
        <v>0.390089201783908</v>
      </c>
      <c r="L864" s="19" t="n">
        <f aca="false">E$8 + E$9 * _xlfn.T.INV(_xlfn.NORM.DIST(I864, 0, 1, 1),  E$10)</f>
        <v>-0.00412185076308893</v>
      </c>
      <c r="M864" s="19" t="n">
        <f aca="false">F$8 + F$9 * _xlfn.T.INV(_xlfn.NORM.DIST(J864, 0, 1, 1),  F$10)</f>
        <v>0.0203722281409627</v>
      </c>
      <c r="N864" s="19" t="n">
        <f aca="false">G$8 + G$9 * _xlfn.T.INV(_xlfn.NORM.DIST(K864, 0, 1, 1),  G$10)</f>
        <v>4.47828105375254E-005</v>
      </c>
      <c r="O864" s="52" t="n">
        <f aca="false">$B$3 * (1 + L864)</f>
        <v>4681.5235917478</v>
      </c>
      <c r="P864" s="53" t="n">
        <f aca="false">$B$6+M864</f>
        <v>0.229372228140963</v>
      </c>
      <c r="Q864" s="53" t="n">
        <f aca="false">$B$5+N864</f>
        <v>0.00164478281053753</v>
      </c>
      <c r="R864" s="10" t="n">
        <f aca="false">(LN(O864/$B$4) + ((Q864 - $B$8) + 0.5*P864^2)*$B$7) / (P864 * SQRT($B$7))</f>
        <v>0.0214261255388999</v>
      </c>
      <c r="S864" s="10" t="n">
        <f aca="false">R864 - P864*SQRT($B$7)</f>
        <v>-0.0932599885315814</v>
      </c>
      <c r="T864" s="36" t="n">
        <f aca="false">($B$3*EXP(-$B$8*$B$7)*_xlfn.NORM.DIST(R864, 0, 1, 1) - $B$4*EXP(-Q864*$B$7)*_xlfn.NORM.DIST(S864, 0, 1, 1)) * $B$2</f>
        <v>21484.9022944374</v>
      </c>
      <c r="U864" s="37" t="n">
        <f aca="false">$B$17*O864+$B$18</f>
        <v>1009.1916503231</v>
      </c>
      <c r="V864" s="37" t="n">
        <f aca="false">T864-$B$13</f>
        <v>1896.01369400552</v>
      </c>
      <c r="W864" s="37" t="n">
        <f aca="false">U864-$B$19</f>
        <v>1009.1916503231</v>
      </c>
      <c r="X864" s="38" t="n">
        <f aca="false">V864+W864</f>
        <v>2905.20534432863</v>
      </c>
    </row>
    <row r="865" customFormat="false" ht="13.8" hidden="false" customHeight="false" outlineLevel="0" collapsed="false">
      <c r="I865" s="51" t="n">
        <f aca="false" t="array" ref="I865:K865">TRANSPOSE(MMULT($E$20:$G$22, TRANSPOSE(Random!L864:N864)))</f>
        <v>1.32653389411625</v>
      </c>
      <c r="J865" s="51" t="n">
        <v>-1.95899687541217</v>
      </c>
      <c r="K865" s="51" t="n">
        <v>0.925962920456416</v>
      </c>
      <c r="L865" s="19" t="n">
        <f aca="false">E$8 + E$9 * _xlfn.T.INV(_xlfn.NORM.DIST(I865, 0, 1, 1),  E$10)</f>
        <v>0.0202164600706712</v>
      </c>
      <c r="M865" s="19" t="n">
        <f aca="false">F$8 + F$9 * _xlfn.T.INV(_xlfn.NORM.DIST(J865, 0, 1, 1),  F$10)</f>
        <v>-0.0402876133724144</v>
      </c>
      <c r="N865" s="19" t="n">
        <f aca="false">G$8 + G$9 * _xlfn.T.INV(_xlfn.NORM.DIST(K865, 0, 1, 1),  G$10)</f>
        <v>0.000163748102143677</v>
      </c>
      <c r="O865" s="52" t="n">
        <f aca="false">$B$3 * (1 + L865)</f>
        <v>4795.93555714622</v>
      </c>
      <c r="P865" s="53" t="n">
        <f aca="false">$B$6+M865</f>
        <v>0.168712386627586</v>
      </c>
      <c r="Q865" s="53" t="n">
        <f aca="false">$B$5+N865</f>
        <v>0.00176374810214368</v>
      </c>
      <c r="R865" s="10" t="n">
        <f aca="false">(LN(O865/$B$4) + ((Q865 - $B$8) + 0.5*P865^2)*$B$7) / (P865 * SQRT($B$7))</f>
        <v>0.279928957320947</v>
      </c>
      <c r="S865" s="10" t="n">
        <f aca="false">R865 - P865*SQRT($B$7)</f>
        <v>0.195572764007154</v>
      </c>
      <c r="T865" s="36" t="n">
        <f aca="false">($B$3*EXP(-$B$8*$B$7)*_xlfn.NORM.DIST(R865, 0, 1, 1) - $B$4*EXP(-Q865*$B$7)*_xlfn.NORM.DIST(S865, 0, 1, 1)) * $B$2</f>
        <v>15386.0111607265</v>
      </c>
      <c r="U865" s="37" t="n">
        <f aca="false">$B$17*O865+$B$18</f>
        <v>-4949.78684942063</v>
      </c>
      <c r="V865" s="37" t="n">
        <f aca="false">T865-$B$13</f>
        <v>-4202.87743970539</v>
      </c>
      <c r="W865" s="37" t="n">
        <f aca="false">U865-$B$19</f>
        <v>-4949.78684942063</v>
      </c>
      <c r="X865" s="38" t="n">
        <f aca="false">V865+W865</f>
        <v>-9152.66428912602</v>
      </c>
    </row>
    <row r="866" customFormat="false" ht="13.8" hidden="false" customHeight="false" outlineLevel="0" collapsed="false">
      <c r="I866" s="51" t="n">
        <f aca="false" t="array" ref="I866:K866">TRANSPOSE(MMULT($E$20:$G$22, TRANSPOSE(Random!L865:N865)))</f>
        <v>-0.208828088599215</v>
      </c>
      <c r="J866" s="51" t="n">
        <v>-0.757809844685732</v>
      </c>
      <c r="K866" s="51" t="n">
        <v>1.25305131711958</v>
      </c>
      <c r="L866" s="19" t="n">
        <f aca="false">E$8 + E$9 * _xlfn.T.INV(_xlfn.NORM.DIST(I866, 0, 1, 1),  E$10)</f>
        <v>-0.0017038573278049</v>
      </c>
      <c r="M866" s="19" t="n">
        <f aca="false">F$8 + F$9 * _xlfn.T.INV(_xlfn.NORM.DIST(J866, 0, 1, 1),  F$10)</f>
        <v>-0.0121135232479771</v>
      </c>
      <c r="N866" s="19" t="n">
        <f aca="false">G$8 + G$9 * _xlfn.T.INV(_xlfn.NORM.DIST(K866, 0, 1, 1),  G$10)</f>
        <v>0.000248153409954909</v>
      </c>
      <c r="O866" s="52" t="n">
        <f aca="false">$B$3 * (1 + L866)</f>
        <v>4692.89033708772</v>
      </c>
      <c r="P866" s="53" t="n">
        <f aca="false">$B$6+M866</f>
        <v>0.196886476752023</v>
      </c>
      <c r="Q866" s="53" t="n">
        <f aca="false">$B$5+N866</f>
        <v>0.00184815340995491</v>
      </c>
      <c r="R866" s="10" t="n">
        <f aca="false">(LN(O866/$B$4) + ((Q866 - $B$8) + 0.5*P866^2)*$B$7) / (P866 * SQRT($B$7))</f>
        <v>0.0325290335084704</v>
      </c>
      <c r="S866" s="10" t="n">
        <f aca="false">R866 - P866*SQRT($B$7)</f>
        <v>-0.0659142048675411</v>
      </c>
      <c r="T866" s="36" t="n">
        <f aca="false">($B$3*EXP(-$B$8*$B$7)*_xlfn.NORM.DIST(R866, 0, 1, 1) - $B$4*EXP(-Q866*$B$7)*_xlfn.NORM.DIST(S866, 0, 1, 1)) * $B$2</f>
        <v>18465.7185723013</v>
      </c>
      <c r="U866" s="37" t="n">
        <f aca="false">$B$17*O866+$B$18</f>
        <v>417.171481306606</v>
      </c>
      <c r="V866" s="37" t="n">
        <f aca="false">T866-$B$13</f>
        <v>-1123.17002813061</v>
      </c>
      <c r="W866" s="37" t="n">
        <f aca="false">U866-$B$19</f>
        <v>417.171481306606</v>
      </c>
      <c r="X866" s="38" t="n">
        <f aca="false">V866+W866</f>
        <v>-705.998546824001</v>
      </c>
    </row>
    <row r="867" customFormat="false" ht="13.8" hidden="false" customHeight="false" outlineLevel="0" collapsed="false">
      <c r="I867" s="51" t="n">
        <f aca="false" t="array" ref="I867:K867">TRANSPOSE(MMULT($E$20:$G$22, TRANSPOSE(Random!L866:N866)))</f>
        <v>1.24875009971416</v>
      </c>
      <c r="J867" s="51" t="n">
        <v>-1.61842690813893</v>
      </c>
      <c r="K867" s="51" t="n">
        <v>2.0832101588627</v>
      </c>
      <c r="L867" s="19" t="n">
        <f aca="false">E$8 + E$9 * _xlfn.T.INV(_xlfn.NORM.DIST(I867, 0, 1, 1),  E$10)</f>
        <v>0.0188221356958852</v>
      </c>
      <c r="M867" s="19" t="n">
        <f aca="false">F$8 + F$9 * _xlfn.T.INV(_xlfn.NORM.DIST(J867, 0, 1, 1),  F$10)</f>
        <v>-0.0302343752015424</v>
      </c>
      <c r="N867" s="19" t="n">
        <f aca="false">G$8 + G$9 * _xlfn.T.INV(_xlfn.NORM.DIST(K867, 0, 1, 1),  G$10)</f>
        <v>0.000548067346305149</v>
      </c>
      <c r="O867" s="52" t="n">
        <f aca="false">$B$3 * (1 + L867)</f>
        <v>4789.38097769279</v>
      </c>
      <c r="P867" s="53" t="n">
        <f aca="false">$B$6+M867</f>
        <v>0.178765624798458</v>
      </c>
      <c r="Q867" s="53" t="n">
        <f aca="false">$B$5+N867</f>
        <v>0.00214806734630515</v>
      </c>
      <c r="R867" s="10" t="n">
        <f aca="false">(LN(O867/$B$4) + ((Q867 - $B$8) + 0.5*P867^2)*$B$7) / (P867 * SQRT($B$7))</f>
        <v>0.254845992339523</v>
      </c>
      <c r="S867" s="10" t="n">
        <f aca="false">R867 - P867*SQRT($B$7)</f>
        <v>0.165463179940294</v>
      </c>
      <c r="T867" s="36" t="n">
        <f aca="false">($B$3*EXP(-$B$8*$B$7)*_xlfn.NORM.DIST(R867, 0, 1, 1) - $B$4*EXP(-Q867*$B$7)*_xlfn.NORM.DIST(S867, 0, 1, 1)) * $B$2</f>
        <v>16427.8569317469</v>
      </c>
      <c r="U867" s="37" t="n">
        <f aca="false">$B$17*O867+$B$18</f>
        <v>-4608.40124432382</v>
      </c>
      <c r="V867" s="37" t="n">
        <f aca="false">T867-$B$13</f>
        <v>-3161.03166868497</v>
      </c>
      <c r="W867" s="37" t="n">
        <f aca="false">U867-$B$19</f>
        <v>-4608.40124432382</v>
      </c>
      <c r="X867" s="38" t="n">
        <f aca="false">V867+W867</f>
        <v>-7769.43291300879</v>
      </c>
    </row>
    <row r="868" customFormat="false" ht="13.8" hidden="false" customHeight="false" outlineLevel="0" collapsed="false">
      <c r="I868" s="51" t="n">
        <f aca="false" t="array" ref="I868:K868">TRANSPOSE(MMULT($E$20:$G$22, TRANSPOSE(Random!L867:N867)))</f>
        <v>0.508045093303081</v>
      </c>
      <c r="J868" s="51" t="n">
        <v>-1.53813834200465</v>
      </c>
      <c r="K868" s="51" t="n">
        <v>0.593049199185971</v>
      </c>
      <c r="L868" s="19" t="n">
        <f aca="false">E$8 + E$9 * _xlfn.T.INV(_xlfn.NORM.DIST(I868, 0, 1, 1),  E$10)</f>
        <v>0.00758858212017389</v>
      </c>
      <c r="M868" s="19" t="n">
        <f aca="false">F$8 + F$9 * _xlfn.T.INV(_xlfn.NORM.DIST(J868, 0, 1, 1),  F$10)</f>
        <v>-0.0281779115852292</v>
      </c>
      <c r="N868" s="19" t="n">
        <f aca="false">G$8 + G$9 * _xlfn.T.INV(_xlfn.NORM.DIST(K868, 0, 1, 1),  G$10)</f>
        <v>8.78871475292865E-005</v>
      </c>
      <c r="O868" s="52" t="n">
        <f aca="false">$B$3 * (1 + L868)</f>
        <v>4736.57316568873</v>
      </c>
      <c r="P868" s="53" t="n">
        <f aca="false">$B$6+M868</f>
        <v>0.180822088414771</v>
      </c>
      <c r="Q868" s="53" t="n">
        <f aca="false">$B$5+N868</f>
        <v>0.00168788714752929</v>
      </c>
      <c r="R868" s="10" t="n">
        <f aca="false">(LN(O868/$B$4) + ((Q868 - $B$8) + 0.5*P868^2)*$B$7) / (P868 * SQRT($B$7))</f>
        <v>0.129065912468639</v>
      </c>
      <c r="S868" s="10" t="n">
        <f aca="false">R868 - P868*SQRT($B$7)</f>
        <v>0.0386548682612538</v>
      </c>
      <c r="T868" s="36" t="n">
        <f aca="false">($B$3*EXP(-$B$8*$B$7)*_xlfn.NORM.DIST(R868, 0, 1, 1) - $B$4*EXP(-Q868*$B$7)*_xlfn.NORM.DIST(S868, 0, 1, 1)) * $B$2</f>
        <v>16895.6718436489</v>
      </c>
      <c r="U868" s="37" t="n">
        <f aca="false">$B$17*O868+$B$18</f>
        <v>-1857.98422932997</v>
      </c>
      <c r="V868" s="37" t="n">
        <f aca="false">T868-$B$13</f>
        <v>-2693.21675678297</v>
      </c>
      <c r="W868" s="37" t="n">
        <f aca="false">U868-$B$19</f>
        <v>-1857.98422932997</v>
      </c>
      <c r="X868" s="38" t="n">
        <f aca="false">V868+W868</f>
        <v>-4551.20098611295</v>
      </c>
    </row>
    <row r="869" customFormat="false" ht="13.8" hidden="false" customHeight="false" outlineLevel="0" collapsed="false">
      <c r="I869" s="51" t="n">
        <f aca="false" t="array" ref="I869:K869">TRANSPOSE(MMULT($E$20:$G$22, TRANSPOSE(Random!L868:N868)))</f>
        <v>-1.08808059359813</v>
      </c>
      <c r="J869" s="51" t="n">
        <v>1.65226298541932</v>
      </c>
      <c r="K869" s="51" t="n">
        <v>-0.376993339408911</v>
      </c>
      <c r="L869" s="19" t="n">
        <f aca="false">E$8 + E$9 * _xlfn.T.INV(_xlfn.NORM.DIST(I869, 0, 1, 1),  E$10)</f>
        <v>-0.0141559659282251</v>
      </c>
      <c r="M869" s="19" t="n">
        <f aca="false">F$8 + F$9 * _xlfn.T.INV(_xlfn.NORM.DIST(J869, 0, 1, 1),  F$10)</f>
        <v>0.0313446171883961</v>
      </c>
      <c r="N869" s="19" t="n">
        <f aca="false">G$8 + G$9 * _xlfn.T.INV(_xlfn.NORM.DIST(K869, 0, 1, 1),  G$10)</f>
        <v>-0.000111657386224155</v>
      </c>
      <c r="O869" s="52" t="n">
        <f aca="false">$B$3 * (1 + L869)</f>
        <v>4634.35421976801</v>
      </c>
      <c r="P869" s="53" t="n">
        <f aca="false">$B$6+M869</f>
        <v>0.240344617188396</v>
      </c>
      <c r="Q869" s="53" t="n">
        <f aca="false">$B$5+N869</f>
        <v>0.00148834261377584</v>
      </c>
      <c r="R869" s="10" t="n">
        <f aca="false">(LN(O869/$B$4) + ((Q869 - $B$8) + 0.5*P869^2)*$B$7) / (P869 * SQRT($B$7))</f>
        <v>-0.0587850886673074</v>
      </c>
      <c r="S869" s="10" t="n">
        <f aca="false">R869 - P869*SQRT($B$7)</f>
        <v>-0.178957397261506</v>
      </c>
      <c r="T869" s="36" t="n">
        <f aca="false">($B$3*EXP(-$B$8*$B$7)*_xlfn.NORM.DIST(R869, 0, 1, 1) - $B$4*EXP(-Q869*$B$7)*_xlfn.NORM.DIST(S869, 0, 1, 1)) * $B$2</f>
        <v>22359.4034780674</v>
      </c>
      <c r="U869" s="37" t="n">
        <f aca="false">$B$17*O869+$B$18</f>
        <v>3465.93883139943</v>
      </c>
      <c r="V869" s="37" t="n">
        <f aca="false">T869-$B$13</f>
        <v>2770.51487763556</v>
      </c>
      <c r="W869" s="37" t="n">
        <f aca="false">U869-$B$19</f>
        <v>3465.93883139943</v>
      </c>
      <c r="X869" s="38" t="n">
        <f aca="false">V869+W869</f>
        <v>6236.45370903499</v>
      </c>
    </row>
    <row r="870" customFormat="false" ht="13.8" hidden="false" customHeight="false" outlineLevel="0" collapsed="false">
      <c r="I870" s="51" t="n">
        <f aca="false" t="array" ref="I870:K870">TRANSPOSE(MMULT($E$20:$G$22, TRANSPOSE(Random!L869:N869)))</f>
        <v>1.47927823982732</v>
      </c>
      <c r="J870" s="51" t="n">
        <v>-1.06122706238292</v>
      </c>
      <c r="K870" s="51" t="n">
        <v>-0.141377690687797</v>
      </c>
      <c r="L870" s="19" t="n">
        <f aca="false">E$8 + E$9 * _xlfn.T.INV(_xlfn.NORM.DIST(I870, 0, 1, 1),  E$10)</f>
        <v>0.0231305335647476</v>
      </c>
      <c r="M870" s="19" t="n">
        <f aca="false">F$8 + F$9 * _xlfn.T.INV(_xlfn.NORM.DIST(J870, 0, 1, 1),  F$10)</f>
        <v>-0.0176955459003088</v>
      </c>
      <c r="N870" s="19" t="n">
        <f aca="false">G$8 + G$9 * _xlfn.T.INV(_xlfn.NORM.DIST(K870, 0, 1, 1),  G$10)</f>
        <v>-6.3379463419658E-005</v>
      </c>
      <c r="O870" s="52" t="n">
        <f aca="false">$B$3 * (1 + L870)</f>
        <v>4809.63432523452</v>
      </c>
      <c r="P870" s="53" t="n">
        <f aca="false">$B$6+M870</f>
        <v>0.191304454099691</v>
      </c>
      <c r="Q870" s="53" t="n">
        <f aca="false">$B$5+N870</f>
        <v>0.00153662053658034</v>
      </c>
      <c r="R870" s="10" t="n">
        <f aca="false">(LN(O870/$B$4) + ((Q870 - $B$8) + 0.5*P870^2)*$B$7) / (P870 * SQRT($B$7))</f>
        <v>0.28672523235268</v>
      </c>
      <c r="S870" s="10" t="n">
        <f aca="false">R870 - P870*SQRT($B$7)</f>
        <v>0.191073005302834</v>
      </c>
      <c r="T870" s="36" t="n">
        <f aca="false">($B$3*EXP(-$B$8*$B$7)*_xlfn.NORM.DIST(R870, 0, 1, 1) - $B$4*EXP(-Q870*$B$7)*_xlfn.NORM.DIST(S870, 0, 1, 1)) * $B$2</f>
        <v>17423.2829176917</v>
      </c>
      <c r="U870" s="37" t="n">
        <f aca="false">$B$17*O870+$B$18</f>
        <v>-5663.26698436029</v>
      </c>
      <c r="V870" s="37" t="n">
        <f aca="false">T870-$B$13</f>
        <v>-2165.60568274017</v>
      </c>
      <c r="W870" s="37" t="n">
        <f aca="false">U870-$B$19</f>
        <v>-5663.26698436029</v>
      </c>
      <c r="X870" s="38" t="n">
        <f aca="false">V870+W870</f>
        <v>-7828.87266710046</v>
      </c>
    </row>
    <row r="871" customFormat="false" ht="13.8" hidden="false" customHeight="false" outlineLevel="0" collapsed="false">
      <c r="I871" s="51" t="n">
        <f aca="false" t="array" ref="I871:K871">TRANSPOSE(MMULT($E$20:$G$22, TRANSPOSE(Random!L870:N870)))</f>
        <v>-0.532633216344729</v>
      </c>
      <c r="J871" s="51" t="n">
        <v>0.309209697140044</v>
      </c>
      <c r="K871" s="51" t="n">
        <v>0.940673021767726</v>
      </c>
      <c r="L871" s="19" t="n">
        <f aca="false">E$8 + E$9 * _xlfn.T.INV(_xlfn.NORM.DIST(I871, 0, 1, 1),  E$10)</f>
        <v>-0.00597202891624501</v>
      </c>
      <c r="M871" s="19" t="n">
        <f aca="false">F$8 + F$9 * _xlfn.T.INV(_xlfn.NORM.DIST(J871, 0, 1, 1),  F$10)</f>
        <v>0.00492744189192935</v>
      </c>
      <c r="N871" s="19" t="n">
        <f aca="false">G$8 + G$9 * _xlfn.T.INV(_xlfn.NORM.DIST(K871, 0, 1, 1),  G$10)</f>
        <v>0.000167299405660161</v>
      </c>
      <c r="O871" s="52" t="n">
        <f aca="false">$B$3 * (1 + L871)</f>
        <v>4672.82608926762</v>
      </c>
      <c r="P871" s="53" t="n">
        <f aca="false">$B$6+M871</f>
        <v>0.213927441891929</v>
      </c>
      <c r="Q871" s="53" t="n">
        <f aca="false">$B$5+N871</f>
        <v>0.00176729940566016</v>
      </c>
      <c r="R871" s="10" t="n">
        <f aca="false">(LN(O871/$B$4) + ((Q871 - $B$8) + 0.5*P871^2)*$B$7) / (P871 * SQRT($B$7))</f>
        <v>-0.00212678790021941</v>
      </c>
      <c r="S871" s="10" t="n">
        <f aca="false">R871 - P871*SQRT($B$7)</f>
        <v>-0.109090508846184</v>
      </c>
      <c r="T871" s="36" t="n">
        <f aca="false">($B$3*EXP(-$B$8*$B$7)*_xlfn.NORM.DIST(R871, 0, 1, 1) - $B$4*EXP(-Q871*$B$7)*_xlfn.NORM.DIST(S871, 0, 1, 1)) * $B$2</f>
        <v>20028.315605746</v>
      </c>
      <c r="U871" s="37" t="n">
        <f aca="false">$B$17*O871+$B$18</f>
        <v>1462.18824119825</v>
      </c>
      <c r="V871" s="37" t="n">
        <f aca="false">T871-$B$13</f>
        <v>439.427005314155</v>
      </c>
      <c r="W871" s="37" t="n">
        <f aca="false">U871-$B$19</f>
        <v>1462.18824119825</v>
      </c>
      <c r="X871" s="38" t="n">
        <f aca="false">V871+W871</f>
        <v>1901.61524651241</v>
      </c>
    </row>
    <row r="872" customFormat="false" ht="13.8" hidden="false" customHeight="false" outlineLevel="0" collapsed="false">
      <c r="I872" s="51" t="n">
        <f aca="false" t="array" ref="I872:K872">TRANSPOSE(MMULT($E$20:$G$22, TRANSPOSE(Random!L871:N871)))</f>
        <v>-0.82825852058881</v>
      </c>
      <c r="J872" s="51" t="n">
        <v>1.1653666544387</v>
      </c>
      <c r="K872" s="51" t="n">
        <v>0.671793989602749</v>
      </c>
      <c r="L872" s="19" t="n">
        <f aca="false">E$8 + E$9 * _xlfn.T.INV(_xlfn.NORM.DIST(I872, 0, 1, 1),  E$10)</f>
        <v>-0.0101384175712151</v>
      </c>
      <c r="M872" s="19" t="n">
        <f aca="false">F$8 + F$9 * _xlfn.T.INV(_xlfn.NORM.DIST(J872, 0, 1, 1),  F$10)</f>
        <v>0.019986705565929</v>
      </c>
      <c r="N872" s="19" t="n">
        <f aca="false">G$8 + G$9 * _xlfn.T.INV(_xlfn.NORM.DIST(K872, 0, 1, 1),  G$10)</f>
        <v>0.000105153749058662</v>
      </c>
      <c r="O872" s="52" t="n">
        <f aca="false">$B$3 * (1 + L872)</f>
        <v>4653.24031283948</v>
      </c>
      <c r="P872" s="53" t="n">
        <f aca="false">$B$6+M872</f>
        <v>0.228986705565929</v>
      </c>
      <c r="Q872" s="53" t="n">
        <f aca="false">$B$5+N872</f>
        <v>0.00170515374905866</v>
      </c>
      <c r="R872" s="10" t="n">
        <f aca="false">(LN(O872/$B$4) + ((Q872 - $B$8) + 0.5*P872^2)*$B$7) / (P872 * SQRT($B$7))</f>
        <v>-0.0315259263213895</v>
      </c>
      <c r="S872" s="10" t="n">
        <f aca="false">R872 - P872*SQRT($B$7)</f>
        <v>-0.146019279104354</v>
      </c>
      <c r="T872" s="36" t="n">
        <f aca="false">($B$3*EXP(-$B$8*$B$7)*_xlfn.NORM.DIST(R872, 0, 1, 1) - $B$4*EXP(-Q872*$B$7)*_xlfn.NORM.DIST(S872, 0, 1, 1)) * $B$2</f>
        <v>21381.381618696</v>
      </c>
      <c r="U872" s="37" t="n">
        <f aca="false">$B$17*O872+$B$18</f>
        <v>2482.28452421981</v>
      </c>
      <c r="V872" s="37" t="n">
        <f aca="false">T872-$B$13</f>
        <v>1792.49301826412</v>
      </c>
      <c r="W872" s="37" t="n">
        <f aca="false">U872-$B$19</f>
        <v>2482.28452421981</v>
      </c>
      <c r="X872" s="38" t="n">
        <f aca="false">V872+W872</f>
        <v>4274.77754248393</v>
      </c>
    </row>
    <row r="873" customFormat="false" ht="13.8" hidden="false" customHeight="false" outlineLevel="0" collapsed="false">
      <c r="I873" s="51" t="n">
        <f aca="false" t="array" ref="I873:K873">TRANSPOSE(MMULT($E$20:$G$22, TRANSPOSE(Random!L872:N872)))</f>
        <v>-0.872232723615305</v>
      </c>
      <c r="J873" s="51" t="n">
        <v>1.35477337352646</v>
      </c>
      <c r="K873" s="51" t="n">
        <v>-0.0227557812954472</v>
      </c>
      <c r="L873" s="19" t="n">
        <f aca="false">E$8 + E$9 * _xlfn.T.INV(_xlfn.NORM.DIST(I873, 0, 1, 1),  E$10)</f>
        <v>-0.0107909123735604</v>
      </c>
      <c r="M873" s="19" t="n">
        <f aca="false">F$8 + F$9 * _xlfn.T.INV(_xlfn.NORM.DIST(J873, 0, 1, 1),  F$10)</f>
        <v>0.0240452975294376</v>
      </c>
      <c r="N873" s="19" t="n">
        <f aca="false">G$8 + G$9 * _xlfn.T.INV(_xlfn.NORM.DIST(K873, 0, 1, 1),  G$10)</f>
        <v>-3.93938863402018E-005</v>
      </c>
      <c r="O873" s="52" t="n">
        <f aca="false">$B$3 * (1 + L873)</f>
        <v>4650.17300002313</v>
      </c>
      <c r="P873" s="53" t="n">
        <f aca="false">$B$6+M873</f>
        <v>0.233045297529438</v>
      </c>
      <c r="Q873" s="53" t="n">
        <f aca="false">$B$5+N873</f>
        <v>0.0015606061136598</v>
      </c>
      <c r="R873" s="10" t="n">
        <f aca="false">(LN(O873/$B$4) + ((Q873 - $B$8) + 0.5*P873^2)*$B$7) / (P873 * SQRT($B$7))</f>
        <v>-0.0349343343108132</v>
      </c>
      <c r="S873" s="10" t="n">
        <f aca="false">R873 - P873*SQRT($B$7)</f>
        <v>-0.151456983075532</v>
      </c>
      <c r="T873" s="36" t="n">
        <f aca="false">($B$3*EXP(-$B$8*$B$7)*_xlfn.NORM.DIST(R873, 0, 1, 1) - $B$4*EXP(-Q873*$B$7)*_xlfn.NORM.DIST(S873, 0, 1, 1)) * $B$2</f>
        <v>21743.5893366281</v>
      </c>
      <c r="U873" s="37" t="n">
        <f aca="false">$B$17*O873+$B$18</f>
        <v>2642.04098903487</v>
      </c>
      <c r="V873" s="37" t="n">
        <f aca="false">T873-$B$13</f>
        <v>2154.70073619617</v>
      </c>
      <c r="W873" s="37" t="n">
        <f aca="false">U873-$B$19</f>
        <v>2642.04098903487</v>
      </c>
      <c r="X873" s="38" t="n">
        <f aca="false">V873+W873</f>
        <v>4796.74172523104</v>
      </c>
    </row>
    <row r="874" customFormat="false" ht="13.8" hidden="false" customHeight="false" outlineLevel="0" collapsed="false">
      <c r="I874" s="51" t="n">
        <f aca="false" t="array" ref="I874:K874">TRANSPOSE(MMULT($E$20:$G$22, TRANSPOSE(Random!L873:N873)))</f>
        <v>1.25858253433393</v>
      </c>
      <c r="J874" s="51" t="n">
        <v>-1.08493693717974</v>
      </c>
      <c r="K874" s="51" t="n">
        <v>-1.20252601176595</v>
      </c>
      <c r="L874" s="19" t="n">
        <f aca="false">E$8 + E$9 * _xlfn.T.INV(_xlfn.NORM.DIST(I874, 0, 1, 1),  E$10)</f>
        <v>0.0189953409597941</v>
      </c>
      <c r="M874" s="19" t="n">
        <f aca="false">F$8 + F$9 * _xlfn.T.INV(_xlfn.NORM.DIST(J874, 0, 1, 1),  F$10)</f>
        <v>-0.0181604669578942</v>
      </c>
      <c r="N874" s="19" t="n">
        <f aca="false">G$8 + G$9 * _xlfn.T.INV(_xlfn.NORM.DIST(K874, 0, 1, 1),  G$10)</f>
        <v>-0.000303881290489962</v>
      </c>
      <c r="O874" s="52" t="n">
        <f aca="false">$B$3 * (1 + L874)</f>
        <v>4790.1951983179</v>
      </c>
      <c r="P874" s="53" t="n">
        <f aca="false">$B$6+M874</f>
        <v>0.190839533042106</v>
      </c>
      <c r="Q874" s="53" t="n">
        <f aca="false">$B$5+N874</f>
        <v>0.00129611870951004</v>
      </c>
      <c r="R874" s="10" t="n">
        <f aca="false">(LN(O874/$B$4) + ((Q874 - $B$8) + 0.5*P874^2)*$B$7) / (P874 * SQRT($B$7))</f>
        <v>0.244117948610202</v>
      </c>
      <c r="S874" s="10" t="n">
        <f aca="false">R874 - P874*SQRT($B$7)</f>
        <v>0.148698182089149</v>
      </c>
      <c r="T874" s="36" t="n">
        <f aca="false">($B$3*EXP(-$B$8*$B$7)*_xlfn.NORM.DIST(R874, 0, 1, 1) - $B$4*EXP(-Q874*$B$7)*_xlfn.NORM.DIST(S874, 0, 1, 1)) * $B$2</f>
        <v>17526.6874554475</v>
      </c>
      <c r="U874" s="37" t="n">
        <f aca="false">$B$17*O874+$B$18</f>
        <v>-4650.8087248891</v>
      </c>
      <c r="V874" s="37" t="n">
        <f aca="false">T874-$B$13</f>
        <v>-2062.20114498437</v>
      </c>
      <c r="W874" s="37" t="n">
        <f aca="false">U874-$B$19</f>
        <v>-4650.8087248891</v>
      </c>
      <c r="X874" s="38" t="n">
        <f aca="false">V874+W874</f>
        <v>-6713.00986987347</v>
      </c>
    </row>
    <row r="875" customFormat="false" ht="13.8" hidden="false" customHeight="false" outlineLevel="0" collapsed="false">
      <c r="I875" s="51" t="n">
        <f aca="false" t="array" ref="I875:K875">TRANSPOSE(MMULT($E$20:$G$22, TRANSPOSE(Random!L874:N874)))</f>
        <v>-1.15958740128926</v>
      </c>
      <c r="J875" s="51" t="n">
        <v>1.02187442154149</v>
      </c>
      <c r="K875" s="51" t="n">
        <v>-0.852714605098961</v>
      </c>
      <c r="L875" s="19" t="n">
        <f aca="false">E$8 + E$9 * _xlfn.T.INV(_xlfn.NORM.DIST(I875, 0, 1, 1),  E$10)</f>
        <v>-0.0153399656552942</v>
      </c>
      <c r="M875" s="19" t="n">
        <f aca="false">F$8 + F$9 * _xlfn.T.INV(_xlfn.NORM.DIST(J875, 0, 1, 1),  F$10)</f>
        <v>0.0171462128145222</v>
      </c>
      <c r="N875" s="19" t="n">
        <f aca="false">G$8 + G$9 * _xlfn.T.INV(_xlfn.NORM.DIST(K875, 0, 1, 1),  G$10)</f>
        <v>-0.00021594884928114</v>
      </c>
      <c r="O875" s="52" t="n">
        <f aca="false">$B$3 * (1 + L875)</f>
        <v>4628.78835545103</v>
      </c>
      <c r="P875" s="53" t="n">
        <f aca="false">$B$6+M875</f>
        <v>0.226146212814522</v>
      </c>
      <c r="Q875" s="53" t="n">
        <f aca="false">$B$5+N875</f>
        <v>0.00138405115071886</v>
      </c>
      <c r="R875" s="10" t="n">
        <f aca="false">(LN(O875/$B$4) + ((Q875 - $B$8) + 0.5*P875^2)*$B$7) / (P875 * SQRT($B$7))</f>
        <v>-0.0806563469297736</v>
      </c>
      <c r="S875" s="10" t="n">
        <f aca="false">R875 - P875*SQRT($B$7)</f>
        <v>-0.193729453337035</v>
      </c>
      <c r="T875" s="36" t="n">
        <f aca="false">($B$3*EXP(-$B$8*$B$7)*_xlfn.NORM.DIST(R875, 0, 1, 1) - $B$4*EXP(-Q875*$B$7)*_xlfn.NORM.DIST(S875, 0, 1, 1)) * $B$2</f>
        <v>20985.2477586151</v>
      </c>
      <c r="U875" s="37" t="n">
        <f aca="false">$B$17*O875+$B$18</f>
        <v>3755.82866662662</v>
      </c>
      <c r="V875" s="37" t="n">
        <f aca="false">T875-$B$13</f>
        <v>1396.35915818326</v>
      </c>
      <c r="W875" s="37" t="n">
        <f aca="false">U875-$B$19</f>
        <v>3755.82866662662</v>
      </c>
      <c r="X875" s="38" t="n">
        <f aca="false">V875+W875</f>
        <v>5152.18782480988</v>
      </c>
    </row>
    <row r="876" customFormat="false" ht="13.8" hidden="false" customHeight="false" outlineLevel="0" collapsed="false">
      <c r="I876" s="51" t="n">
        <f aca="false" t="array" ref="I876:K876">TRANSPOSE(MMULT($E$20:$G$22, TRANSPOSE(Random!L875:N875)))</f>
        <v>1.62196481310071</v>
      </c>
      <c r="J876" s="51" t="n">
        <v>-1.54311425511541</v>
      </c>
      <c r="K876" s="51" t="n">
        <v>0.889343832060183</v>
      </c>
      <c r="L876" s="19" t="n">
        <f aca="false">E$8 + E$9 * _xlfn.T.INV(_xlfn.NORM.DIST(I876, 0, 1, 1),  E$10)</f>
        <v>0.0260978766478328</v>
      </c>
      <c r="M876" s="19" t="n">
        <f aca="false">F$8 + F$9 * _xlfn.T.INV(_xlfn.NORM.DIST(J876, 0, 1, 1),  F$10)</f>
        <v>-0.0283024264315903</v>
      </c>
      <c r="N876" s="19" t="n">
        <f aca="false">G$8 + G$9 * _xlfn.T.INV(_xlfn.NORM.DIST(K876, 0, 1, 1),  G$10)</f>
        <v>0.000154991935149637</v>
      </c>
      <c r="O876" s="52" t="n">
        <f aca="false">$B$3 * (1 + L876)</f>
        <v>4823.5835083338</v>
      </c>
      <c r="P876" s="53" t="n">
        <f aca="false">$B$6+M876</f>
        <v>0.18069757356841</v>
      </c>
      <c r="Q876" s="53" t="n">
        <f aca="false">$B$5+N876</f>
        <v>0.00175499193514964</v>
      </c>
      <c r="R876" s="10" t="n">
        <f aca="false">(LN(O876/$B$4) + ((Q876 - $B$8) + 0.5*P876^2)*$B$7) / (P876 * SQRT($B$7))</f>
        <v>0.330755278799754</v>
      </c>
      <c r="S876" s="10" t="n">
        <f aca="false">R876 - P876*SQRT($B$7)</f>
        <v>0.240406492015549</v>
      </c>
      <c r="T876" s="36" t="n">
        <f aca="false">($B$3*EXP(-$B$8*$B$7)*_xlfn.NORM.DIST(R876, 0, 1, 1) - $B$4*EXP(-Q876*$B$7)*_xlfn.NORM.DIST(S876, 0, 1, 1)) * $B$2</f>
        <v>16272.6144933662</v>
      </c>
      <c r="U876" s="37" t="n">
        <f aca="false">$B$17*O876+$B$18</f>
        <v>-6389.78961587098</v>
      </c>
      <c r="V876" s="37" t="n">
        <f aca="false">T876-$B$13</f>
        <v>-3316.27410706569</v>
      </c>
      <c r="W876" s="37" t="n">
        <f aca="false">U876-$B$19</f>
        <v>-6389.78961587098</v>
      </c>
      <c r="X876" s="38" t="n">
        <f aca="false">V876+W876</f>
        <v>-9706.06372293667</v>
      </c>
    </row>
    <row r="877" customFormat="false" ht="13.8" hidden="false" customHeight="false" outlineLevel="0" collapsed="false">
      <c r="I877" s="51" t="n">
        <f aca="false" t="array" ref="I877:K877">TRANSPOSE(MMULT($E$20:$G$22, TRANSPOSE(Random!L876:N876)))</f>
        <v>-0.738103055945177</v>
      </c>
      <c r="J877" s="51" t="n">
        <v>0.146164341253232</v>
      </c>
      <c r="K877" s="51" t="n">
        <v>0.770318594156201</v>
      </c>
      <c r="L877" s="19" t="n">
        <f aca="false">E$8 + E$9 * _xlfn.T.INV(_xlfn.NORM.DIST(I877, 0, 1, 1),  E$10)</f>
        <v>-0.00883012258579788</v>
      </c>
      <c r="M877" s="19" t="n">
        <f aca="false">F$8 + F$9 * _xlfn.T.INV(_xlfn.NORM.DIST(J877, 0, 1, 1),  F$10)</f>
        <v>0.00237341528114282</v>
      </c>
      <c r="N877" s="19" t="n">
        <f aca="false">G$8 + G$9 * _xlfn.T.INV(_xlfn.NORM.DIST(K877, 0, 1, 1),  G$10)</f>
        <v>0.000127297796045373</v>
      </c>
      <c r="O877" s="52" t="n">
        <f aca="false">$B$3 * (1 + L877)</f>
        <v>4659.39047673642</v>
      </c>
      <c r="P877" s="53" t="n">
        <f aca="false">$B$6+M877</f>
        <v>0.211373415281143</v>
      </c>
      <c r="Q877" s="53" t="n">
        <f aca="false">$B$5+N877</f>
        <v>0.00172729779604537</v>
      </c>
      <c r="R877" s="10" t="n">
        <f aca="false">(LN(O877/$B$4) + ((Q877 - $B$8) + 0.5*P877^2)*$B$7) / (P877 * SQRT($B$7))</f>
        <v>-0.0307765724242719</v>
      </c>
      <c r="S877" s="10" t="n">
        <f aca="false">R877 - P877*SQRT($B$7)</f>
        <v>-0.136463280064843</v>
      </c>
      <c r="T877" s="36" t="n">
        <f aca="false">($B$3*EXP(-$B$8*$B$7)*_xlfn.NORM.DIST(R877, 0, 1, 1) - $B$4*EXP(-Q877*$B$7)*_xlfn.NORM.DIST(S877, 0, 1, 1)) * $B$2</f>
        <v>19748.725926316</v>
      </c>
      <c r="U877" s="37" t="n">
        <f aca="false">$B$17*O877+$B$18</f>
        <v>2161.9623070095</v>
      </c>
      <c r="V877" s="37" t="n">
        <f aca="false">T877-$B$13</f>
        <v>159.837325884153</v>
      </c>
      <c r="W877" s="37" t="n">
        <f aca="false">U877-$B$19</f>
        <v>2161.9623070095</v>
      </c>
      <c r="X877" s="38" t="n">
        <f aca="false">V877+W877</f>
        <v>2321.79963289365</v>
      </c>
    </row>
    <row r="878" customFormat="false" ht="13.8" hidden="false" customHeight="false" outlineLevel="0" collapsed="false">
      <c r="I878" s="51" t="n">
        <f aca="false" t="array" ref="I878:K878">TRANSPOSE(MMULT($E$20:$G$22, TRANSPOSE(Random!L877:N877)))</f>
        <v>0.539753031308998</v>
      </c>
      <c r="J878" s="51" t="n">
        <v>-0.706074697060661</v>
      </c>
      <c r="K878" s="51" t="n">
        <v>-0.108667392541791</v>
      </c>
      <c r="L878" s="19" t="n">
        <f aca="false">E$8 + E$9 * _xlfn.T.INV(_xlfn.NORM.DIST(I878, 0, 1, 1),  E$10)</f>
        <v>0.00801771687176007</v>
      </c>
      <c r="M878" s="19" t="n">
        <f aca="false">F$8 + F$9 * _xlfn.T.INV(_xlfn.NORM.DIST(J878, 0, 1, 1),  F$10)</f>
        <v>-0.011218531464034</v>
      </c>
      <c r="N878" s="19" t="n">
        <f aca="false">G$8 + G$9 * _xlfn.T.INV(_xlfn.NORM.DIST(K878, 0, 1, 1),  G$10)</f>
        <v>-5.67546618650518E-005</v>
      </c>
      <c r="O878" s="52" t="n">
        <f aca="false">$B$3 * (1 + L878)</f>
        <v>4738.59048524246</v>
      </c>
      <c r="P878" s="53" t="n">
        <f aca="false">$B$6+M878</f>
        <v>0.197781468535966</v>
      </c>
      <c r="Q878" s="53" t="n">
        <f aca="false">$B$5+N878</f>
        <v>0.00154324533813495</v>
      </c>
      <c r="R878" s="10" t="n">
        <f aca="false">(LN(O878/$B$4) + ((Q878 - $B$8) + 0.5*P878^2)*$B$7) / (P878 * SQRT($B$7))</f>
        <v>0.130055114345643</v>
      </c>
      <c r="S878" s="10" t="n">
        <f aca="false">R878 - P878*SQRT($B$7)</f>
        <v>0.0311643800776605</v>
      </c>
      <c r="T878" s="36" t="n">
        <f aca="false">($B$3*EXP(-$B$8*$B$7)*_xlfn.NORM.DIST(R878, 0, 1, 1) - $B$4*EXP(-Q878*$B$7)*_xlfn.NORM.DIST(S878, 0, 1, 1)) * $B$2</f>
        <v>18474.7915967883</v>
      </c>
      <c r="U878" s="37" t="n">
        <f aca="false">$B$17*O878+$B$18</f>
        <v>-1963.05334343819</v>
      </c>
      <c r="V878" s="37" t="n">
        <f aca="false">T878-$B$13</f>
        <v>-1114.09700364361</v>
      </c>
      <c r="W878" s="37" t="n">
        <f aca="false">U878-$B$19</f>
        <v>-1963.05334343819</v>
      </c>
      <c r="X878" s="38" t="n">
        <f aca="false">V878+W878</f>
        <v>-3077.15034708181</v>
      </c>
    </row>
    <row r="879" customFormat="false" ht="13.8" hidden="false" customHeight="false" outlineLevel="0" collapsed="false">
      <c r="I879" s="51" t="n">
        <f aca="false" t="array" ref="I879:K879">TRANSPOSE(MMULT($E$20:$G$22, TRANSPOSE(Random!L878:N878)))</f>
        <v>-0.358235699290334</v>
      </c>
      <c r="J879" s="51" t="n">
        <v>0.421229580374333</v>
      </c>
      <c r="K879" s="51" t="n">
        <v>-0.255502977179226</v>
      </c>
      <c r="L879" s="19" t="n">
        <f aca="false">E$8 + E$9 * _xlfn.T.INV(_xlfn.NORM.DIST(I879, 0, 1, 1),  E$10)</f>
        <v>-0.00364721638775137</v>
      </c>
      <c r="M879" s="19" t="n">
        <f aca="false">F$8 + F$9 * _xlfn.T.INV(_xlfn.NORM.DIST(J879, 0, 1, 1),  F$10)</f>
        <v>0.0067116102228558</v>
      </c>
      <c r="N879" s="19" t="n">
        <f aca="false">G$8 + G$9 * _xlfn.T.INV(_xlfn.NORM.DIST(K879, 0, 1, 1),  G$10)</f>
        <v>-8.66121026033717E-005</v>
      </c>
      <c r="O879" s="52" t="n">
        <f aca="false">$B$3 * (1 + L879)</f>
        <v>4683.75480048282</v>
      </c>
      <c r="P879" s="53" t="n">
        <f aca="false">$B$6+M879</f>
        <v>0.215711610222856</v>
      </c>
      <c r="Q879" s="53" t="n">
        <f aca="false">$B$5+N879</f>
        <v>0.00151338789739663</v>
      </c>
      <c r="R879" s="10" t="n">
        <f aca="false">(LN(O879/$B$4) + ((Q879 - $B$8) + 0.5*P879^2)*$B$7) / (P879 * SQRT($B$7))</f>
        <v>0.0198496559592864</v>
      </c>
      <c r="S879" s="10" t="n">
        <f aca="false">R879 - P879*SQRT($B$7)</f>
        <v>-0.0880061491521415</v>
      </c>
      <c r="T879" s="36" t="n">
        <f aca="false">($B$3*EXP(-$B$8*$B$7)*_xlfn.NORM.DIST(R879, 0, 1, 1) - $B$4*EXP(-Q879*$B$7)*_xlfn.NORM.DIST(S879, 0, 1, 1)) * $B$2</f>
        <v>20200.8885837049</v>
      </c>
      <c r="U879" s="37" t="n">
        <f aca="false">$B$17*O879+$B$18</f>
        <v>892.982433619676</v>
      </c>
      <c r="V879" s="37" t="n">
        <f aca="false">T879-$B$13</f>
        <v>611.999983272974</v>
      </c>
      <c r="W879" s="37" t="n">
        <f aca="false">U879-$B$19</f>
        <v>892.982433619676</v>
      </c>
      <c r="X879" s="38" t="n">
        <f aca="false">V879+W879</f>
        <v>1504.98241689265</v>
      </c>
    </row>
    <row r="880" customFormat="false" ht="13.8" hidden="false" customHeight="false" outlineLevel="0" collapsed="false">
      <c r="I880" s="51" t="n">
        <f aca="false" t="array" ref="I880:K880">TRANSPOSE(MMULT($E$20:$G$22, TRANSPOSE(Random!L879:N879)))</f>
        <v>1.05591171190076</v>
      </c>
      <c r="J880" s="51" t="n">
        <v>-1.05101193488499</v>
      </c>
      <c r="K880" s="51" t="n">
        <v>-1.3112132970481</v>
      </c>
      <c r="L880" s="19" t="n">
        <f aca="false">E$8 + E$9 * _xlfn.T.INV(_xlfn.NORM.DIST(I880, 0, 1, 1),  E$10)</f>
        <v>0.0155845458676916</v>
      </c>
      <c r="M880" s="19" t="n">
        <f aca="false">F$8 + F$9 * _xlfn.T.INV(_xlfn.NORM.DIST(J880, 0, 1, 1),  F$10)</f>
        <v>-0.0174967001200896</v>
      </c>
      <c r="N880" s="19" t="n">
        <f aca="false">G$8 + G$9 * _xlfn.T.INV(_xlfn.NORM.DIST(K880, 0, 1, 1),  G$10)</f>
        <v>-0.00033416501153238</v>
      </c>
      <c r="O880" s="52" t="n">
        <f aca="false">$B$3 * (1 + L880)</f>
        <v>4774.16139166943</v>
      </c>
      <c r="P880" s="53" t="n">
        <f aca="false">$B$6+M880</f>
        <v>0.19150329987991</v>
      </c>
      <c r="Q880" s="53" t="n">
        <f aca="false">$B$5+N880</f>
        <v>0.00126583498846762</v>
      </c>
      <c r="R880" s="10" t="n">
        <f aca="false">(LN(O880/$B$4) + ((Q880 - $B$8) + 0.5*P880^2)*$B$7) / (P880 * SQRT($B$7))</f>
        <v>0.20850817687597</v>
      </c>
      <c r="S880" s="10" t="n">
        <f aca="false">R880 - P880*SQRT($B$7)</f>
        <v>0.112756526936015</v>
      </c>
      <c r="T880" s="36" t="n">
        <f aca="false">($B$3*EXP(-$B$8*$B$7)*_xlfn.NORM.DIST(R880, 0, 1, 1) - $B$4*EXP(-Q880*$B$7)*_xlfn.NORM.DIST(S880, 0, 1, 1)) * $B$2</f>
        <v>17698.9686814376</v>
      </c>
      <c r="U880" s="37" t="n">
        <f aca="false">$B$17*O880+$B$18</f>
        <v>-3815.71154991683</v>
      </c>
      <c r="V880" s="37" t="n">
        <f aca="false">T880-$B$13</f>
        <v>-1889.91991899434</v>
      </c>
      <c r="W880" s="37" t="n">
        <f aca="false">U880-$B$19</f>
        <v>-3815.71154991683</v>
      </c>
      <c r="X880" s="38" t="n">
        <f aca="false">V880+W880</f>
        <v>-5705.63146891117</v>
      </c>
    </row>
    <row r="881" customFormat="false" ht="13.8" hidden="false" customHeight="false" outlineLevel="0" collapsed="false">
      <c r="I881" s="51" t="n">
        <f aca="false" t="array" ref="I881:K881">TRANSPOSE(MMULT($E$20:$G$22, TRANSPOSE(Random!L880:N880)))</f>
        <v>0.381641639918521</v>
      </c>
      <c r="J881" s="51" t="n">
        <v>-0.574211424342925</v>
      </c>
      <c r="K881" s="51" t="n">
        <v>-0.122886690304624</v>
      </c>
      <c r="L881" s="19" t="n">
        <f aca="false">E$8 + E$9 * _xlfn.T.INV(_xlfn.NORM.DIST(I881, 0, 1, 1),  E$10)</f>
        <v>0.00590418850780129</v>
      </c>
      <c r="M881" s="19" t="n">
        <f aca="false">F$8 + F$9 * _xlfn.T.INV(_xlfn.NORM.DIST(J881, 0, 1, 1),  F$10)</f>
        <v>-0.00899493037962598</v>
      </c>
      <c r="N881" s="19" t="n">
        <f aca="false">G$8 + G$9 * _xlfn.T.INV(_xlfn.NORM.DIST(K881, 0, 1, 1),  G$10)</f>
        <v>-5.96331175543381E-005</v>
      </c>
      <c r="O881" s="52" t="n">
        <f aca="false">$B$3 * (1 + L881)</f>
        <v>4728.65499975632</v>
      </c>
      <c r="P881" s="53" t="n">
        <f aca="false">$B$6+M881</f>
        <v>0.200005069620374</v>
      </c>
      <c r="Q881" s="53" t="n">
        <f aca="false">$B$5+N881</f>
        <v>0.00154036688244566</v>
      </c>
      <c r="R881" s="10" t="n">
        <f aca="false">(LN(O881/$B$4) + ((Q881 - $B$8) + 0.5*P881^2)*$B$7) / (P881 * SQRT($B$7))</f>
        <v>0.108718967129356</v>
      </c>
      <c r="S881" s="10" t="n">
        <f aca="false">R881 - P881*SQRT($B$7)</f>
        <v>0.00871643231916894</v>
      </c>
      <c r="T881" s="36" t="n">
        <f aca="false">($B$3*EXP(-$B$8*$B$7)*_xlfn.NORM.DIST(R881, 0, 1, 1) - $B$4*EXP(-Q881*$B$7)*_xlfn.NORM.DIST(S881, 0, 1, 1)) * $B$2</f>
        <v>18710.7505928793</v>
      </c>
      <c r="U881" s="37" t="n">
        <f aca="false">$B$17*O881+$B$18</f>
        <v>-1445.57823329378</v>
      </c>
      <c r="V881" s="37" t="n">
        <f aca="false">T881-$B$13</f>
        <v>-878.13800755257</v>
      </c>
      <c r="W881" s="37" t="n">
        <f aca="false">U881-$B$19</f>
        <v>-1445.57823329378</v>
      </c>
      <c r="X881" s="38" t="n">
        <f aca="false">V881+W881</f>
        <v>-2323.71624084635</v>
      </c>
    </row>
    <row r="882" customFormat="false" ht="13.8" hidden="false" customHeight="false" outlineLevel="0" collapsed="false">
      <c r="I882" s="51" t="n">
        <f aca="false" t="array" ref="I882:K882">TRANSPOSE(MMULT($E$20:$G$22, TRANSPOSE(Random!L881:N881)))</f>
        <v>-1.10882673784434</v>
      </c>
      <c r="J882" s="51" t="n">
        <v>0.670367165679936</v>
      </c>
      <c r="K882" s="51" t="n">
        <v>-0.122002764894865</v>
      </c>
      <c r="L882" s="19" t="n">
        <f aca="false">E$8 + E$9 * _xlfn.T.INV(_xlfn.NORM.DIST(I882, 0, 1, 1),  E$10)</f>
        <v>-0.0144955506266401</v>
      </c>
      <c r="M882" s="19" t="n">
        <f aca="false">F$8 + F$9 * _xlfn.T.INV(_xlfn.NORM.DIST(J882, 0, 1, 1),  F$10)</f>
        <v>0.0108206424984907</v>
      </c>
      <c r="N882" s="19" t="n">
        <f aca="false">G$8 + G$9 * _xlfn.T.INV(_xlfn.NORM.DIST(K882, 0, 1, 1),  G$10)</f>
        <v>-5.94541235457066E-005</v>
      </c>
      <c r="O882" s="52" t="n">
        <f aca="false">$B$3 * (1 + L882)</f>
        <v>4632.75786605923</v>
      </c>
      <c r="P882" s="53" t="n">
        <f aca="false">$B$6+M882</f>
        <v>0.219820642498491</v>
      </c>
      <c r="Q882" s="53" t="n">
        <f aca="false">$B$5+N882</f>
        <v>0.00154054587645429</v>
      </c>
      <c r="R882" s="10" t="n">
        <f aca="false">(LN(O882/$B$4) + ((Q882 - $B$8) + 0.5*P882^2)*$B$7) / (P882 * SQRT($B$7))</f>
        <v>-0.0780305401338705</v>
      </c>
      <c r="S882" s="10" t="n">
        <f aca="false">R882 - P882*SQRT($B$7)</f>
        <v>-0.187940861383116</v>
      </c>
      <c r="T882" s="36" t="n">
        <f aca="false">($B$3*EXP(-$B$8*$B$7)*_xlfn.NORM.DIST(R882, 0, 1, 1) - $B$4*EXP(-Q882*$B$7)*_xlfn.NORM.DIST(S882, 0, 1, 1)) * $B$2</f>
        <v>20417.9128079011</v>
      </c>
      <c r="U882" s="37" t="n">
        <f aca="false">$B$17*O882+$B$18</f>
        <v>3549.08256025219</v>
      </c>
      <c r="V882" s="37" t="n">
        <f aca="false">T882-$B$13</f>
        <v>829.02420746916</v>
      </c>
      <c r="W882" s="37" t="n">
        <f aca="false">U882-$B$19</f>
        <v>3549.08256025219</v>
      </c>
      <c r="X882" s="38" t="n">
        <f aca="false">V882+W882</f>
        <v>4378.10676772135</v>
      </c>
    </row>
    <row r="883" customFormat="false" ht="13.8" hidden="false" customHeight="false" outlineLevel="0" collapsed="false">
      <c r="I883" s="51" t="n">
        <f aca="false" t="array" ref="I883:K883">TRANSPOSE(MMULT($E$20:$G$22, TRANSPOSE(Random!L882:N882)))</f>
        <v>-1.29800917763165</v>
      </c>
      <c r="J883" s="51" t="n">
        <v>0.388352980514006</v>
      </c>
      <c r="K883" s="51" t="n">
        <v>0.386448628716209</v>
      </c>
      <c r="L883" s="19" t="n">
        <f aca="false">E$8 + E$9 * _xlfn.T.INV(_xlfn.NORM.DIST(I883, 0, 1, 1),  E$10)</f>
        <v>-0.0177495514042127</v>
      </c>
      <c r="M883" s="19" t="n">
        <f aca="false">F$8 + F$9 * _xlfn.T.INV(_xlfn.NORM.DIST(J883, 0, 1, 1),  F$10)</f>
        <v>0.00618477761036669</v>
      </c>
      <c r="N883" s="19" t="n">
        <f aca="false">G$8 + G$9 * _xlfn.T.INV(_xlfn.NORM.DIST(K883, 0, 1, 1),  G$10)</f>
        <v>4.40245891325502E-005</v>
      </c>
      <c r="O883" s="52" t="n">
        <f aca="false">$B$3 * (1 + L883)</f>
        <v>4617.46113380394</v>
      </c>
      <c r="P883" s="53" t="n">
        <f aca="false">$B$6+M883</f>
        <v>0.215184777610367</v>
      </c>
      <c r="Q883" s="53" t="n">
        <f aca="false">$B$5+N883</f>
        <v>0.00164402458913255</v>
      </c>
      <c r="R883" s="10" t="n">
        <f aca="false">(LN(O883/$B$4) + ((Q883 - $B$8) + 0.5*P883^2)*$B$7) / (P883 * SQRT($B$7))</f>
        <v>-0.112553469294759</v>
      </c>
      <c r="S883" s="10" t="n">
        <f aca="false">R883 - P883*SQRT($B$7)</f>
        <v>-0.220145858099942</v>
      </c>
      <c r="T883" s="36" t="n">
        <f aca="false">($B$3*EXP(-$B$8*$B$7)*_xlfn.NORM.DIST(R883, 0, 1, 1) - $B$4*EXP(-Q883*$B$7)*_xlfn.NORM.DIST(S883, 0, 1, 1)) * $B$2</f>
        <v>19893.2930373938</v>
      </c>
      <c r="U883" s="37" t="n">
        <f aca="false">$B$17*O883+$B$18</f>
        <v>4345.79030238558</v>
      </c>
      <c r="V883" s="37" t="n">
        <f aca="false">T883-$B$13</f>
        <v>304.404436961908</v>
      </c>
      <c r="W883" s="37" t="n">
        <f aca="false">U883-$B$19</f>
        <v>4345.79030238558</v>
      </c>
      <c r="X883" s="38" t="n">
        <f aca="false">V883+W883</f>
        <v>4650.19473934748</v>
      </c>
    </row>
    <row r="884" customFormat="false" ht="13.8" hidden="false" customHeight="false" outlineLevel="0" collapsed="false">
      <c r="I884" s="51" t="n">
        <f aca="false" t="array" ref="I884:K884">TRANSPOSE(MMULT($E$20:$G$22, TRANSPOSE(Random!L883:N883)))</f>
        <v>0.300775945668158</v>
      </c>
      <c r="J884" s="51" t="n">
        <v>-0.26041810909929</v>
      </c>
      <c r="K884" s="51" t="n">
        <v>-0.580645065724872</v>
      </c>
      <c r="L884" s="19" t="n">
        <f aca="false">E$8 + E$9 * _xlfn.T.INV(_xlfn.NORM.DIST(I884, 0, 1, 1),  E$10)</f>
        <v>0.00484478513145181</v>
      </c>
      <c r="M884" s="19" t="n">
        <f aca="false">F$8 + F$9 * _xlfn.T.INV(_xlfn.NORM.DIST(J884, 0, 1, 1),  F$10)</f>
        <v>-0.003946825106259</v>
      </c>
      <c r="N884" s="19" t="n">
        <f aca="false">G$8 + G$9 * _xlfn.T.INV(_xlfn.NORM.DIST(K884, 0, 1, 1),  G$10)</f>
        <v>-0.000154798482683022</v>
      </c>
      <c r="O884" s="52" t="n">
        <f aca="false">$B$3 * (1 + L884)</f>
        <v>4723.67485042444</v>
      </c>
      <c r="P884" s="53" t="n">
        <f aca="false">$B$6+M884</f>
        <v>0.205053174893741</v>
      </c>
      <c r="Q884" s="53" t="n">
        <f aca="false">$B$5+N884</f>
        <v>0.00144520151731698</v>
      </c>
      <c r="R884" s="10" t="n">
        <f aca="false">(LN(O884/$B$4) + ((Q884 - $B$8) + 0.5*P884^2)*$B$7) / (P884 * SQRT($B$7))</f>
        <v>0.0980256743604166</v>
      </c>
      <c r="S884" s="10" t="n">
        <f aca="false">R884 - P884*SQRT($B$7)</f>
        <v>-0.00450091308645388</v>
      </c>
      <c r="T884" s="36" t="n">
        <f aca="false">($B$3*EXP(-$B$8*$B$7)*_xlfn.NORM.DIST(R884, 0, 1, 1) - $B$4*EXP(-Q884*$B$7)*_xlfn.NORM.DIST(S884, 0, 1, 1)) * $B$2</f>
        <v>19189.2451935199</v>
      </c>
      <c r="U884" s="37" t="n">
        <f aca="false">$B$17*O884+$B$18</f>
        <v>-1186.19449933857</v>
      </c>
      <c r="V884" s="37" t="n">
        <f aca="false">T884-$B$13</f>
        <v>-399.643406911946</v>
      </c>
      <c r="W884" s="37" t="n">
        <f aca="false">U884-$B$19</f>
        <v>-1186.19449933857</v>
      </c>
      <c r="X884" s="38" t="n">
        <f aca="false">V884+W884</f>
        <v>-1585.83790625052</v>
      </c>
    </row>
    <row r="885" customFormat="false" ht="13.8" hidden="false" customHeight="false" outlineLevel="0" collapsed="false">
      <c r="I885" s="51" t="n">
        <f aca="false" t="array" ref="I885:K885">TRANSPOSE(MMULT($E$20:$G$22, TRANSPOSE(Random!L884:N884)))</f>
        <v>1.05510238144432</v>
      </c>
      <c r="J885" s="51" t="n">
        <v>-0.938140324921468</v>
      </c>
      <c r="K885" s="51" t="n">
        <v>0.196882260038474</v>
      </c>
      <c r="L885" s="19" t="n">
        <f aca="false">E$8 + E$9 * _xlfn.T.INV(_xlfn.NORM.DIST(I885, 0, 1, 1),  E$10)</f>
        <v>0.0155715438478669</v>
      </c>
      <c r="M885" s="19" t="n">
        <f aca="false">F$8 + F$9 * _xlfn.T.INV(_xlfn.NORM.DIST(J885, 0, 1, 1),  F$10)</f>
        <v>-0.0153544151165005</v>
      </c>
      <c r="N885" s="19" t="n">
        <f aca="false">G$8 + G$9 * _xlfn.T.INV(_xlfn.NORM.DIST(K885, 0, 1, 1),  G$10)</f>
        <v>5.05144302101558E-006</v>
      </c>
      <c r="O885" s="52" t="n">
        <f aca="false">$B$3 * (1 + L885)</f>
        <v>4774.10027047444</v>
      </c>
      <c r="P885" s="53" t="n">
        <f aca="false">$B$6+M885</f>
        <v>0.1936455848835</v>
      </c>
      <c r="Q885" s="53" t="n">
        <f aca="false">$B$5+N885</f>
        <v>0.00160505144302102</v>
      </c>
      <c r="R885" s="10" t="n">
        <f aca="false">(LN(O885/$B$4) + ((Q885 - $B$8) + 0.5*P885^2)*$B$7) / (P885 * SQRT($B$7))</f>
        <v>0.208010328166782</v>
      </c>
      <c r="S885" s="10" t="n">
        <f aca="false">R885 - P885*SQRT($B$7)</f>
        <v>0.111187535725033</v>
      </c>
      <c r="T885" s="36" t="n">
        <f aca="false">($B$3*EXP(-$B$8*$B$7)*_xlfn.NORM.DIST(R885, 0, 1, 1) - $B$4*EXP(-Q885*$B$7)*_xlfn.NORM.DIST(S885, 0, 1, 1)) * $B$2</f>
        <v>17921.7363177481</v>
      </c>
      <c r="U885" s="37" t="n">
        <f aca="false">$B$17*O885+$B$18</f>
        <v>-3812.52814260824</v>
      </c>
      <c r="V885" s="37" t="n">
        <f aca="false">T885-$B$13</f>
        <v>-1667.15228268376</v>
      </c>
      <c r="W885" s="37" t="n">
        <f aca="false">U885-$B$19</f>
        <v>-3812.52814260824</v>
      </c>
      <c r="X885" s="38" t="n">
        <f aca="false">V885+W885</f>
        <v>-5479.680425292</v>
      </c>
    </row>
    <row r="886" customFormat="false" ht="13.8" hidden="false" customHeight="false" outlineLevel="0" collapsed="false">
      <c r="I886" s="51" t="n">
        <f aca="false" t="array" ref="I886:K886">TRANSPOSE(MMULT($E$20:$G$22, TRANSPOSE(Random!L885:N885)))</f>
        <v>0.680397379311801</v>
      </c>
      <c r="J886" s="51" t="n">
        <v>-0.240504129905494</v>
      </c>
      <c r="K886" s="51" t="n">
        <v>-0.13389186188901</v>
      </c>
      <c r="L886" s="19" t="n">
        <f aca="false">E$8 + E$9 * _xlfn.T.INV(_xlfn.NORM.DIST(I886, 0, 1, 1),  E$10)</f>
        <v>0.00996059150698937</v>
      </c>
      <c r="M886" s="19" t="n">
        <f aca="false">F$8 + F$9 * _xlfn.T.INV(_xlfn.NORM.DIST(J886, 0, 1, 1),  F$10)</f>
        <v>-0.00363432199798723</v>
      </c>
      <c r="N886" s="19" t="n">
        <f aca="false">G$8 + G$9 * _xlfn.T.INV(_xlfn.NORM.DIST(K886, 0, 1, 1),  G$10)</f>
        <v>-6.18623473209093E-005</v>
      </c>
      <c r="O886" s="52" t="n">
        <f aca="false">$B$3 * (1 + L886)</f>
        <v>4747.72374461521</v>
      </c>
      <c r="P886" s="53" t="n">
        <f aca="false">$B$6+M886</f>
        <v>0.205365678002013</v>
      </c>
      <c r="Q886" s="53" t="n">
        <f aca="false">$B$5+N886</f>
        <v>0.00153813765267909</v>
      </c>
      <c r="R886" s="10" t="n">
        <f aca="false">(LN(O886/$B$4) + ((Q886 - $B$8) + 0.5*P886^2)*$B$7) / (P886 * SQRT($B$7))</f>
        <v>0.147714350863408</v>
      </c>
      <c r="S886" s="10" t="n">
        <f aca="false">R886 - P886*SQRT($B$7)</f>
        <v>0.0450315118624012</v>
      </c>
      <c r="T886" s="36" t="n">
        <f aca="false">($B$3*EXP(-$B$8*$B$7)*_xlfn.NORM.DIST(R886, 0, 1, 1) - $B$4*EXP(-Q886*$B$7)*_xlfn.NORM.DIST(S886, 0, 1, 1)) * $B$2</f>
        <v>19155.6891492713</v>
      </c>
      <c r="U886" s="37" t="n">
        <f aca="false">$B$17*O886+$B$18</f>
        <v>-2438.74568947274</v>
      </c>
      <c r="V886" s="37" t="n">
        <f aca="false">T886-$B$13</f>
        <v>-433.199451160544</v>
      </c>
      <c r="W886" s="37" t="n">
        <f aca="false">U886-$B$19</f>
        <v>-2438.74568947274</v>
      </c>
      <c r="X886" s="38" t="n">
        <f aca="false">V886+W886</f>
        <v>-2871.94514063328</v>
      </c>
    </row>
    <row r="887" customFormat="false" ht="13.8" hidden="false" customHeight="false" outlineLevel="0" collapsed="false">
      <c r="I887" s="51" t="n">
        <f aca="false" t="array" ref="I887:K887">TRANSPOSE(MMULT($E$20:$G$22, TRANSPOSE(Random!L886:N886)))</f>
        <v>-0.0601950100503583</v>
      </c>
      <c r="J887" s="51" t="n">
        <v>-1.58036780655068</v>
      </c>
      <c r="K887" s="51" t="n">
        <v>-0.874162894874931</v>
      </c>
      <c r="L887" s="19" t="n">
        <f aca="false">E$8 + E$9 * _xlfn.T.INV(_xlfn.NORM.DIST(I887, 0, 1, 1),  E$10)</f>
        <v>0.000204617700442306</v>
      </c>
      <c r="M887" s="19" t="n">
        <f aca="false">F$8 + F$9 * _xlfn.T.INV(_xlfn.NORM.DIST(J887, 0, 1, 1),  F$10)</f>
        <v>-0.0292467769874858</v>
      </c>
      <c r="N887" s="19" t="n">
        <f aca="false">G$8 + G$9 * _xlfn.T.INV(_xlfn.NORM.DIST(K887, 0, 1, 1),  G$10)</f>
        <v>-0.000220996150999484</v>
      </c>
      <c r="O887" s="52" t="n">
        <f aca="false">$B$3 * (1 + L887)</f>
        <v>4701.86188734801</v>
      </c>
      <c r="P887" s="53" t="n">
        <f aca="false">$B$6+M887</f>
        <v>0.179753223012514</v>
      </c>
      <c r="Q887" s="53" t="n">
        <f aca="false">$B$5+N887</f>
        <v>0.00137900384900052</v>
      </c>
      <c r="R887" s="10" t="n">
        <f aca="false">(LN(O887/$B$4) + ((Q887 - $B$8) + 0.5*P887^2)*$B$7) / (P887 * SQRT($B$7))</f>
        <v>0.0466000031496253</v>
      </c>
      <c r="S887" s="10" t="n">
        <f aca="false">R887 - P887*SQRT($B$7)</f>
        <v>-0.0432766083566318</v>
      </c>
      <c r="T887" s="36" t="n">
        <f aca="false">($B$3*EXP(-$B$8*$B$7)*_xlfn.NORM.DIST(R887, 0, 1, 1) - $B$4*EXP(-Q887*$B$7)*_xlfn.NORM.DIST(S887, 0, 1, 1)) * $B$2</f>
        <v>16837.1170511335</v>
      </c>
      <c r="U887" s="37" t="n">
        <f aca="false">$B$17*O887+$B$18</f>
        <v>-50.098484070244</v>
      </c>
      <c r="V887" s="37" t="n">
        <f aca="false">T887-$B$13</f>
        <v>-2751.77154929843</v>
      </c>
      <c r="W887" s="37" t="n">
        <f aca="false">U887-$B$19</f>
        <v>-50.098484070244</v>
      </c>
      <c r="X887" s="38" t="n">
        <f aca="false">V887+W887</f>
        <v>-2801.87003336867</v>
      </c>
    </row>
    <row r="888" customFormat="false" ht="13.8" hidden="false" customHeight="false" outlineLevel="0" collapsed="false">
      <c r="I888" s="51" t="n">
        <f aca="false" t="array" ref="I888:K888">TRANSPOSE(MMULT($E$20:$G$22, TRANSPOSE(Random!L887:N887)))</f>
        <v>0.300583918211478</v>
      </c>
      <c r="J888" s="51" t="n">
        <v>0.769926600325293</v>
      </c>
      <c r="K888" s="51" t="n">
        <v>0.0738006692042276</v>
      </c>
      <c r="L888" s="19" t="n">
        <f aca="false">E$8 + E$9 * _xlfn.T.INV(_xlfn.NORM.DIST(I888, 0, 1, 1),  E$10)</f>
        <v>0.00484228322015597</v>
      </c>
      <c r="M888" s="19" t="n">
        <f aca="false">F$8 + F$9 * _xlfn.T.INV(_xlfn.NORM.DIST(J888, 0, 1, 1),  F$10)</f>
        <v>0.0125371863566882</v>
      </c>
      <c r="N888" s="19" t="n">
        <f aca="false">G$8 + G$9 * _xlfn.T.INV(_xlfn.NORM.DIST(K888, 0, 1, 1),  G$10)</f>
        <v>-1.98962086428463E-005</v>
      </c>
      <c r="O888" s="52" t="n">
        <f aca="false">$B$3 * (1 + L888)</f>
        <v>4723.66308918963</v>
      </c>
      <c r="P888" s="53" t="n">
        <f aca="false">$B$6+M888</f>
        <v>0.221537186356688</v>
      </c>
      <c r="Q888" s="53" t="n">
        <f aca="false">$B$5+N888</f>
        <v>0.00158010379135715</v>
      </c>
      <c r="R888" s="10" t="n">
        <f aca="false">(LN(O888/$B$4) + ((Q888 - $B$8) + 0.5*P888^2)*$B$7) / (P888 * SQRT($B$7))</f>
        <v>0.0989491996544988</v>
      </c>
      <c r="S888" s="10" t="n">
        <f aca="false">R888 - P888*SQRT($B$7)</f>
        <v>-0.0118193935238453</v>
      </c>
      <c r="T888" s="36" t="n">
        <f aca="false">($B$3*EXP(-$B$8*$B$7)*_xlfn.NORM.DIST(R888, 0, 1, 1) - $B$4*EXP(-Q888*$B$7)*_xlfn.NORM.DIST(S888, 0, 1, 1)) * $B$2</f>
        <v>20741.9597075388</v>
      </c>
      <c r="U888" s="37" t="n">
        <f aca="false">$B$17*O888+$B$18</f>
        <v>-1185.58193276727</v>
      </c>
      <c r="V888" s="37" t="n">
        <f aca="false">T888-$B$13</f>
        <v>1153.07110710692</v>
      </c>
      <c r="W888" s="37" t="n">
        <f aca="false">U888-$B$19</f>
        <v>-1185.58193276727</v>
      </c>
      <c r="X888" s="38" t="n">
        <f aca="false">V888+W888</f>
        <v>-32.5108256603489</v>
      </c>
    </row>
    <row r="889" customFormat="false" ht="13.8" hidden="false" customHeight="false" outlineLevel="0" collapsed="false">
      <c r="I889" s="51" t="n">
        <f aca="false" t="array" ref="I889:K889">TRANSPOSE(MMULT($E$20:$G$22, TRANSPOSE(Random!L888:N888)))</f>
        <v>-0.340890996462844</v>
      </c>
      <c r="J889" s="51" t="n">
        <v>0.78727260945215</v>
      </c>
      <c r="K889" s="51" t="n">
        <v>-0.51141734651461</v>
      </c>
      <c r="L889" s="19" t="n">
        <f aca="false">E$8 + E$9 * _xlfn.T.INV(_xlfn.NORM.DIST(I889, 0, 1, 1),  E$10)</f>
        <v>-0.00341974146059516</v>
      </c>
      <c r="M889" s="19" t="n">
        <f aca="false">F$8 + F$9 * _xlfn.T.INV(_xlfn.NORM.DIST(J889, 0, 1, 1),  F$10)</f>
        <v>0.0128416107479395</v>
      </c>
      <c r="N889" s="19" t="n">
        <f aca="false">G$8 + G$9 * _xlfn.T.INV(_xlfn.NORM.DIST(K889, 0, 1, 1),  G$10)</f>
        <v>-0.000139933857173055</v>
      </c>
      <c r="O889" s="52" t="n">
        <f aca="false">$B$3 * (1 + L889)</f>
        <v>4684.82413736789</v>
      </c>
      <c r="P889" s="53" t="n">
        <f aca="false">$B$6+M889</f>
        <v>0.221841610747939</v>
      </c>
      <c r="Q889" s="53" t="n">
        <f aca="false">$B$5+N889</f>
        <v>0.00146006614282695</v>
      </c>
      <c r="R889" s="10" t="n">
        <f aca="false">(LN(O889/$B$4) + ((Q889 - $B$8) + 0.5*P889^2)*$B$7) / (P889 * SQRT($B$7))</f>
        <v>0.0242616965992774</v>
      </c>
      <c r="S889" s="10" t="n">
        <f aca="false">R889 - P889*SQRT($B$7)</f>
        <v>-0.0866591087746924</v>
      </c>
      <c r="T889" s="36" t="n">
        <f aca="false">($B$3*EXP(-$B$8*$B$7)*_xlfn.NORM.DIST(R889, 0, 1, 1) - $B$4*EXP(-Q889*$B$7)*_xlfn.NORM.DIST(S889, 0, 1, 1)) * $B$2</f>
        <v>20773.532232325</v>
      </c>
      <c r="U889" s="37" t="n">
        <f aca="false">$B$17*O889+$B$18</f>
        <v>837.287598862546</v>
      </c>
      <c r="V889" s="37" t="n">
        <f aca="false">T889-$B$13</f>
        <v>1184.64363189309</v>
      </c>
      <c r="W889" s="37" t="n">
        <f aca="false">U889-$B$19</f>
        <v>837.287598862546</v>
      </c>
      <c r="X889" s="38" t="n">
        <f aca="false">V889+W889</f>
        <v>2021.93123075564</v>
      </c>
    </row>
    <row r="890" customFormat="false" ht="13.8" hidden="false" customHeight="false" outlineLevel="0" collapsed="false">
      <c r="I890" s="51" t="n">
        <f aca="false" t="array" ref="I890:K890">TRANSPOSE(MMULT($E$20:$G$22, TRANSPOSE(Random!L889:N889)))</f>
        <v>-0.350232024943711</v>
      </c>
      <c r="J890" s="51" t="n">
        <v>0.0353407870904749</v>
      </c>
      <c r="K890" s="51" t="n">
        <v>-0.260861984589932</v>
      </c>
      <c r="L890" s="19" t="n">
        <f aca="false">E$8 + E$9 * _xlfn.T.INV(_xlfn.NORM.DIST(I890, 0, 1, 1),  E$10)</f>
        <v>-0.00354217766412794</v>
      </c>
      <c r="M890" s="19" t="n">
        <f aca="false">F$8 + F$9 * _xlfn.T.INV(_xlfn.NORM.DIST(J890, 0, 1, 1),  F$10)</f>
        <v>0.000653471804991346</v>
      </c>
      <c r="N890" s="19" t="n">
        <f aca="false">G$8 + G$9 * _xlfn.T.INV(_xlfn.NORM.DIST(K890, 0, 1, 1),  G$10)</f>
        <v>-8.77089744890457E-005</v>
      </c>
      <c r="O890" s="52" t="n">
        <f aca="false">$B$3 * (1 + L890)</f>
        <v>4684.2485770187</v>
      </c>
      <c r="P890" s="53" t="n">
        <f aca="false">$B$6+M890</f>
        <v>0.209653471804991</v>
      </c>
      <c r="Q890" s="53" t="n">
        <f aca="false">$B$5+N890</f>
        <v>0.00151229102551095</v>
      </c>
      <c r="R890" s="10" t="n">
        <f aca="false">(LN(O890/$B$4) + ((Q890 - $B$8) + 0.5*P890^2)*$B$7) / (P890 * SQRT($B$7))</f>
        <v>0.0183534190042868</v>
      </c>
      <c r="S890" s="10" t="n">
        <f aca="false">R890 - P890*SQRT($B$7)</f>
        <v>-0.0864733168982089</v>
      </c>
      <c r="T890" s="36" t="n">
        <f aca="false">($B$3*EXP(-$B$8*$B$7)*_xlfn.NORM.DIST(R890, 0, 1, 1) - $B$4*EXP(-Q890*$B$7)*_xlfn.NORM.DIST(S890, 0, 1, 1)) * $B$2</f>
        <v>19633.8975148209</v>
      </c>
      <c r="U890" s="37" t="n">
        <f aca="false">$B$17*O890+$B$18</f>
        <v>867.26481089773</v>
      </c>
      <c r="V890" s="37" t="n">
        <f aca="false">T890-$B$13</f>
        <v>45.0089143890182</v>
      </c>
      <c r="W890" s="37" t="n">
        <f aca="false">U890-$B$19</f>
        <v>867.26481089773</v>
      </c>
      <c r="X890" s="38" t="n">
        <f aca="false">V890+W890</f>
        <v>912.273725286748</v>
      </c>
    </row>
    <row r="891" customFormat="false" ht="13.8" hidden="false" customHeight="false" outlineLevel="0" collapsed="false">
      <c r="I891" s="51" t="n">
        <f aca="false" t="array" ref="I891:K891">TRANSPOSE(MMULT($E$20:$G$22, TRANSPOSE(Random!L890:N890)))</f>
        <v>-0.462598036830098</v>
      </c>
      <c r="J891" s="51" t="n">
        <v>1.06808448479714</v>
      </c>
      <c r="K891" s="51" t="n">
        <v>-0.163207534465231</v>
      </c>
      <c r="L891" s="19" t="n">
        <f aca="false">E$8 + E$9 * _xlfn.T.INV(_xlfn.NORM.DIST(I891, 0, 1, 1),  E$10)</f>
        <v>-0.00502933726772649</v>
      </c>
      <c r="M891" s="19" t="n">
        <f aca="false">F$8 + F$9 * _xlfn.T.INV(_xlfn.NORM.DIST(J891, 0, 1, 1),  F$10)</f>
        <v>0.0180415208172804</v>
      </c>
      <c r="N891" s="19" t="n">
        <f aca="false">G$8 + G$9 * _xlfn.T.INV(_xlfn.NORM.DIST(K891, 0, 1, 1),  G$10)</f>
        <v>-6.78075413761191E-005</v>
      </c>
      <c r="O891" s="52" t="n">
        <f aca="false">$B$3 * (1 + L891)</f>
        <v>4677.25758843814</v>
      </c>
      <c r="P891" s="53" t="n">
        <f aca="false">$B$6+M891</f>
        <v>0.22704152081728</v>
      </c>
      <c r="Q891" s="53" t="n">
        <f aca="false">$B$5+N891</f>
        <v>0.00153219245862388</v>
      </c>
      <c r="R891" s="10" t="n">
        <f aca="false">(LN(O891/$B$4) + ((Q891 - $B$8) + 0.5*P891^2)*$B$7) / (P891 * SQRT($B$7))</f>
        <v>0.0121960307713</v>
      </c>
      <c r="S891" s="10" t="n">
        <f aca="false">R891 - P891*SQRT($B$7)</f>
        <v>-0.10132472963734</v>
      </c>
      <c r="T891" s="36" t="n">
        <f aca="false">($B$3*EXP(-$B$8*$B$7)*_xlfn.NORM.DIST(R891, 0, 1, 1) - $B$4*EXP(-Q891*$B$7)*_xlfn.NORM.DIST(S891, 0, 1, 1)) * $B$2</f>
        <v>21253.3597429301</v>
      </c>
      <c r="U891" s="37" t="n">
        <f aca="false">$B$17*O891+$B$18</f>
        <v>1231.38014182853</v>
      </c>
      <c r="V891" s="37" t="n">
        <f aca="false">T891-$B$13</f>
        <v>1664.47114249822</v>
      </c>
      <c r="W891" s="37" t="n">
        <f aca="false">U891-$B$19</f>
        <v>1231.38014182853</v>
      </c>
      <c r="X891" s="38" t="n">
        <f aca="false">V891+W891</f>
        <v>2895.85128432675</v>
      </c>
    </row>
    <row r="892" customFormat="false" ht="13.8" hidden="false" customHeight="false" outlineLevel="0" collapsed="false">
      <c r="I892" s="51" t="n">
        <f aca="false" t="array" ref="I892:K892">TRANSPOSE(MMULT($E$20:$G$22, TRANSPOSE(Random!L891:N891)))</f>
        <v>-0.75662905820321</v>
      </c>
      <c r="J892" s="51" t="n">
        <v>0.457900968462103</v>
      </c>
      <c r="K892" s="51" t="n">
        <v>0.928195463257924</v>
      </c>
      <c r="L892" s="19" t="n">
        <f aca="false">E$8 + E$9 * _xlfn.T.INV(_xlfn.NORM.DIST(I892, 0, 1, 1),  E$10)</f>
        <v>-0.00909592050469708</v>
      </c>
      <c r="M892" s="19" t="n">
        <f aca="false">F$8 + F$9 * _xlfn.T.INV(_xlfn.NORM.DIST(J892, 0, 1, 1),  F$10)</f>
        <v>0.00730283009653519</v>
      </c>
      <c r="N892" s="19" t="n">
        <f aca="false">G$8 + G$9 * _xlfn.T.INV(_xlfn.NORM.DIST(K892, 0, 1, 1),  G$10)</f>
        <v>0.000164285807460073</v>
      </c>
      <c r="O892" s="52" t="n">
        <f aca="false">$B$3 * (1 + L892)</f>
        <v>4658.14098729947</v>
      </c>
      <c r="P892" s="53" t="n">
        <f aca="false">$B$6+M892</f>
        <v>0.216302830096535</v>
      </c>
      <c r="Q892" s="53" t="n">
        <f aca="false">$B$5+N892</f>
        <v>0.00176428580746007</v>
      </c>
      <c r="R892" s="10" t="n">
        <f aca="false">(LN(O892/$B$4) + ((Q892 - $B$8) + 0.5*P892^2)*$B$7) / (P892 * SQRT($B$7))</f>
        <v>-0.0300329424662308</v>
      </c>
      <c r="S892" s="10" t="n">
        <f aca="false">R892 - P892*SQRT($B$7)</f>
        <v>-0.138184357514498</v>
      </c>
      <c r="T892" s="36" t="n">
        <f aca="false">($B$3*EXP(-$B$8*$B$7)*_xlfn.NORM.DIST(R892, 0, 1, 1) - $B$4*EXP(-Q892*$B$7)*_xlfn.NORM.DIST(S892, 0, 1, 1)) * $B$2</f>
        <v>20209.7849339671</v>
      </c>
      <c r="U892" s="37" t="n">
        <f aca="false">$B$17*O892+$B$18</f>
        <v>2227.04012176898</v>
      </c>
      <c r="V892" s="37" t="n">
        <f aca="false">T892-$B$13</f>
        <v>620.896333535209</v>
      </c>
      <c r="W892" s="37" t="n">
        <f aca="false">U892-$B$19</f>
        <v>2227.04012176898</v>
      </c>
      <c r="X892" s="38" t="n">
        <f aca="false">V892+W892</f>
        <v>2847.93645530419</v>
      </c>
    </row>
    <row r="893" customFormat="false" ht="13.8" hidden="false" customHeight="false" outlineLevel="0" collapsed="false">
      <c r="I893" s="51" t="n">
        <f aca="false" t="array" ref="I893:K893">TRANSPOSE(MMULT($E$20:$G$22, TRANSPOSE(Random!L892:N892)))</f>
        <v>-0.580031033898082</v>
      </c>
      <c r="J893" s="51" t="n">
        <v>0.591179958645798</v>
      </c>
      <c r="K893" s="51" t="n">
        <v>0.69226577812608</v>
      </c>
      <c r="L893" s="19" t="n">
        <f aca="false">E$8 + E$9 * _xlfn.T.INV(_xlfn.NORM.DIST(I893, 0, 1, 1),  E$10)</f>
        <v>-0.00661817278258629</v>
      </c>
      <c r="M893" s="19" t="n">
        <f aca="false">F$8 + F$9 * _xlfn.T.INV(_xlfn.NORM.DIST(J893, 0, 1, 1),  F$10)</f>
        <v>0.00948887046989444</v>
      </c>
      <c r="N893" s="19" t="n">
        <f aca="false">G$8 + G$9 * _xlfn.T.INV(_xlfn.NORM.DIST(K893, 0, 1, 1),  G$10)</f>
        <v>0.000109702666707167</v>
      </c>
      <c r="O893" s="52" t="n">
        <f aca="false">$B$3 * (1 + L893)</f>
        <v>4669.78863156634</v>
      </c>
      <c r="P893" s="53" t="n">
        <f aca="false">$B$6+M893</f>
        <v>0.218488870469894</v>
      </c>
      <c r="Q893" s="53" t="n">
        <f aca="false">$B$5+N893</f>
        <v>0.00170970266670717</v>
      </c>
      <c r="R893" s="10" t="n">
        <f aca="false">(LN(O893/$B$4) + ((Q893 - $B$8) + 0.5*P893^2)*$B$7) / (P893 * SQRT($B$7))</f>
        <v>-0.00590941783959891</v>
      </c>
      <c r="S893" s="10" t="n">
        <f aca="false">R893 - P893*SQRT($B$7)</f>
        <v>-0.115153853074546</v>
      </c>
      <c r="T893" s="36" t="n">
        <f aca="false">($B$3*EXP(-$B$8*$B$7)*_xlfn.NORM.DIST(R893, 0, 1, 1) - $B$4*EXP(-Q893*$B$7)*_xlfn.NORM.DIST(S893, 0, 1, 1)) * $B$2</f>
        <v>20445.7959594776</v>
      </c>
      <c r="U893" s="37" t="n">
        <f aca="false">$B$17*O893+$B$18</f>
        <v>1620.38974637122</v>
      </c>
      <c r="V893" s="37" t="n">
        <f aca="false">T893-$B$13</f>
        <v>856.907359045683</v>
      </c>
      <c r="W893" s="37" t="n">
        <f aca="false">U893-$B$19</f>
        <v>1620.38974637122</v>
      </c>
      <c r="X893" s="38" t="n">
        <f aca="false">V893+W893</f>
        <v>2477.2971054169</v>
      </c>
    </row>
    <row r="894" customFormat="false" ht="13.8" hidden="false" customHeight="false" outlineLevel="0" collapsed="false">
      <c r="I894" s="51" t="n">
        <f aca="false" t="array" ref="I894:K894">TRANSPOSE(MMULT($E$20:$G$22, TRANSPOSE(Random!L893:N893)))</f>
        <v>-0.572426083488513</v>
      </c>
      <c r="J894" s="51" t="n">
        <v>0.661686693872726</v>
      </c>
      <c r="K894" s="51" t="n">
        <v>0.0645114492096581</v>
      </c>
      <c r="L894" s="19" t="n">
        <f aca="false">E$8 + E$9 * _xlfn.T.INV(_xlfn.NORM.DIST(I894, 0, 1, 1),  E$10)</f>
        <v>-0.0065140216341401</v>
      </c>
      <c r="M894" s="19" t="n">
        <f aca="false">F$8 + F$9 * _xlfn.T.INV(_xlfn.NORM.DIST(J894, 0, 1, 1),  F$10)</f>
        <v>0.0106732944633135</v>
      </c>
      <c r="N894" s="19" t="n">
        <f aca="false">G$8 + G$9 * _xlfn.T.INV(_xlfn.NORM.DIST(K894, 0, 1, 1),  G$10)</f>
        <v>-2.17732917877629E-005</v>
      </c>
      <c r="O894" s="52" t="n">
        <f aca="false">$B$3 * (1 + L894)</f>
        <v>4670.27823570007</v>
      </c>
      <c r="P894" s="53" t="n">
        <f aca="false">$B$6+M894</f>
        <v>0.219673294463314</v>
      </c>
      <c r="Q894" s="53" t="n">
        <f aca="false">$B$5+N894</f>
        <v>0.00157822670821224</v>
      </c>
      <c r="R894" s="10" t="n">
        <f aca="false">(LN(O894/$B$4) + ((Q894 - $B$8) + 0.5*P894^2)*$B$7) / (P894 * SQRT($B$7))</f>
        <v>-0.00463168950560007</v>
      </c>
      <c r="S894" s="10" t="n">
        <f aca="false">R894 - P894*SQRT($B$7)</f>
        <v>-0.114468336737257</v>
      </c>
      <c r="T894" s="36" t="n">
        <f aca="false">($B$3*EXP(-$B$8*$B$7)*_xlfn.NORM.DIST(R894, 0, 1, 1) - $B$4*EXP(-Q894*$B$7)*_xlfn.NORM.DIST(S894, 0, 1, 1)) * $B$2</f>
        <v>20550.6818201563</v>
      </c>
      <c r="U894" s="37" t="n">
        <f aca="false">$B$17*O894+$B$18</f>
        <v>1594.88943706243</v>
      </c>
      <c r="V894" s="37" t="n">
        <f aca="false">T894-$B$13</f>
        <v>961.793219724405</v>
      </c>
      <c r="W894" s="37" t="n">
        <f aca="false">U894-$B$19</f>
        <v>1594.88943706243</v>
      </c>
      <c r="X894" s="38" t="n">
        <f aca="false">V894+W894</f>
        <v>2556.68265678684</v>
      </c>
    </row>
    <row r="895" customFormat="false" ht="13.8" hidden="false" customHeight="false" outlineLevel="0" collapsed="false">
      <c r="I895" s="51" t="n">
        <f aca="false" t="array" ref="I895:K895">TRANSPOSE(MMULT($E$20:$G$22, TRANSPOSE(Random!L894:N894)))</f>
        <v>-1.53946069907608</v>
      </c>
      <c r="J895" s="51" t="n">
        <v>1.01157827907379</v>
      </c>
      <c r="K895" s="51" t="n">
        <v>0.533919618391149</v>
      </c>
      <c r="L895" s="19" t="n">
        <f aca="false">E$8 + E$9 * _xlfn.T.INV(_xlfn.NORM.DIST(I895, 0, 1, 1),  E$10)</f>
        <v>-0.022401656841292</v>
      </c>
      <c r="M895" s="19" t="n">
        <f aca="false">F$8 + F$9 * _xlfn.T.INV(_xlfn.NORM.DIST(J895, 0, 1, 1),  F$10)</f>
        <v>0.0169490772557435</v>
      </c>
      <c r="N895" s="19" t="n">
        <f aca="false">G$8 + G$9 * _xlfn.T.INV(_xlfn.NORM.DIST(K895, 0, 1, 1),  G$10)</f>
        <v>7.51403744180246E-005</v>
      </c>
      <c r="O895" s="52" t="n">
        <f aca="false">$B$3 * (1 + L895)</f>
        <v>4595.59205135477</v>
      </c>
      <c r="P895" s="53" t="n">
        <f aca="false">$B$6+M895</f>
        <v>0.225949077255743</v>
      </c>
      <c r="Q895" s="53" t="n">
        <f aca="false">$B$5+N895</f>
        <v>0.00167514037441802</v>
      </c>
      <c r="R895" s="10" t="n">
        <f aca="false">(LN(O895/$B$4) + ((Q895 - $B$8) + 0.5*P895^2)*$B$7) / (P895 * SQRT($B$7))</f>
        <v>-0.143890626028717</v>
      </c>
      <c r="S895" s="10" t="n">
        <f aca="false">R895 - P895*SQRT($B$7)</f>
        <v>-0.256865164656589</v>
      </c>
      <c r="T895" s="36" t="n">
        <f aca="false">($B$3*EXP(-$B$8*$B$7)*_xlfn.NORM.DIST(R895, 0, 1, 1) - $B$4*EXP(-Q895*$B$7)*_xlfn.NORM.DIST(S895, 0, 1, 1)) * $B$2</f>
        <v>20758.9280329142</v>
      </c>
      <c r="U895" s="37" t="n">
        <f aca="false">$B$17*O895+$B$18</f>
        <v>5484.80921242607</v>
      </c>
      <c r="V895" s="37" t="n">
        <f aca="false">T895-$B$13</f>
        <v>1170.03943248235</v>
      </c>
      <c r="W895" s="37" t="n">
        <f aca="false">U895-$B$19</f>
        <v>5484.80921242607</v>
      </c>
      <c r="X895" s="38" t="n">
        <f aca="false">V895+W895</f>
        <v>6654.84864490842</v>
      </c>
    </row>
    <row r="896" customFormat="false" ht="13.8" hidden="false" customHeight="false" outlineLevel="0" collapsed="false">
      <c r="I896" s="51" t="n">
        <f aca="false" t="array" ref="I896:K896">TRANSPOSE(MMULT($E$20:$G$22, TRANSPOSE(Random!L895:N895)))</f>
        <v>0.661521091026873</v>
      </c>
      <c r="J896" s="51" t="n">
        <v>-0.598823485858702</v>
      </c>
      <c r="K896" s="51" t="n">
        <v>-0.028732623128919</v>
      </c>
      <c r="L896" s="19" t="n">
        <f aca="false">E$8 + E$9 * _xlfn.T.INV(_xlfn.NORM.DIST(I896, 0, 1, 1),  E$10)</f>
        <v>0.00969572005114447</v>
      </c>
      <c r="M896" s="19" t="n">
        <f aca="false">F$8 + F$9 * _xlfn.T.INV(_xlfn.NORM.DIST(J896, 0, 1, 1),  F$10)</f>
        <v>-0.00940424998464834</v>
      </c>
      <c r="N896" s="19" t="n">
        <f aca="false">G$8 + G$9 * _xlfn.T.INV(_xlfn.NORM.DIST(K896, 0, 1, 1),  G$10)</f>
        <v>-4.06006012131872E-005</v>
      </c>
      <c r="O896" s="52" t="n">
        <f aca="false">$B$3 * (1 + L896)</f>
        <v>4746.47861038842</v>
      </c>
      <c r="P896" s="53" t="n">
        <f aca="false">$B$6+M896</f>
        <v>0.199595750015352</v>
      </c>
      <c r="Q896" s="53" t="n">
        <f aca="false">$B$5+N896</f>
        <v>0.00155939939878681</v>
      </c>
      <c r="R896" s="10" t="n">
        <f aca="false">(LN(O896/$B$4) + ((Q896 - $B$8) + 0.5*P896^2)*$B$7) / (P896 * SQRT($B$7))</f>
        <v>0.146482838072126</v>
      </c>
      <c r="S896" s="10" t="n">
        <f aca="false">R896 - P896*SQRT($B$7)</f>
        <v>0.0466849630644497</v>
      </c>
      <c r="T896" s="36" t="n">
        <f aca="false">($B$3*EXP(-$B$8*$B$7)*_xlfn.NORM.DIST(R896, 0, 1, 1) - $B$4*EXP(-Q896*$B$7)*_xlfn.NORM.DIST(S896, 0, 1, 1)) * $B$2</f>
        <v>18618.7488241178</v>
      </c>
      <c r="U896" s="37" t="n">
        <f aca="false">$B$17*O896+$B$18</f>
        <v>-2373.89470941268</v>
      </c>
      <c r="V896" s="37" t="n">
        <f aca="false">T896-$B$13</f>
        <v>-970.139776314092</v>
      </c>
      <c r="W896" s="37" t="n">
        <f aca="false">U896-$B$19</f>
        <v>-2373.89470941268</v>
      </c>
      <c r="X896" s="38" t="n">
        <f aca="false">V896+W896</f>
        <v>-3344.03448572677</v>
      </c>
    </row>
    <row r="897" customFormat="false" ht="13.8" hidden="false" customHeight="false" outlineLevel="0" collapsed="false">
      <c r="I897" s="51" t="n">
        <f aca="false" t="array" ref="I897:K897">TRANSPOSE(MMULT($E$20:$G$22, TRANSPOSE(Random!L896:N896)))</f>
        <v>-0.453128727926583</v>
      </c>
      <c r="J897" s="51" t="n">
        <v>-0.487380845986339</v>
      </c>
      <c r="K897" s="51" t="n">
        <v>0.8188866593338</v>
      </c>
      <c r="L897" s="19" t="n">
        <f aca="false">E$8 + E$9 * _xlfn.T.INV(_xlfn.NORM.DIST(I897, 0, 1, 1),  E$10)</f>
        <v>-0.00490288424348735</v>
      </c>
      <c r="M897" s="19" t="n">
        <f aca="false">F$8 + F$9 * _xlfn.T.INV(_xlfn.NORM.DIST(J897, 0, 1, 1),  F$10)</f>
        <v>-0.0075690726654024</v>
      </c>
      <c r="N897" s="19" t="n">
        <f aca="false">G$8 + G$9 * _xlfn.T.INV(_xlfn.NORM.DIST(K897, 0, 1, 1),  G$10)</f>
        <v>0.000138464136842431</v>
      </c>
      <c r="O897" s="52" t="n">
        <f aca="false">$B$3 * (1 + L897)</f>
        <v>4677.85203145979</v>
      </c>
      <c r="P897" s="53" t="n">
        <f aca="false">$B$6+M897</f>
        <v>0.201430927334598</v>
      </c>
      <c r="Q897" s="53" t="n">
        <f aca="false">$B$5+N897</f>
        <v>0.00173846413684243</v>
      </c>
      <c r="R897" s="10" t="n">
        <f aca="false">(LN(O897/$B$4) + ((Q897 - $B$8) + 0.5*P897^2)*$B$7) / (P897 * SQRT($B$7))</f>
        <v>0.00190115327879862</v>
      </c>
      <c r="S897" s="10" t="n">
        <f aca="false">R897 - P897*SQRT($B$7)</f>
        <v>-0.0988143103885002</v>
      </c>
      <c r="T897" s="36" t="n">
        <f aca="false">($B$3*EXP(-$B$8*$B$7)*_xlfn.NORM.DIST(R897, 0, 1, 1) - $B$4*EXP(-Q897*$B$7)*_xlfn.NORM.DIST(S897, 0, 1, 1)) * $B$2</f>
        <v>18865.4367159316</v>
      </c>
      <c r="U897" s="37" t="n">
        <f aca="false">$B$17*O897+$B$18</f>
        <v>1200.41945364373</v>
      </c>
      <c r="V897" s="37" t="n">
        <f aca="false">T897-$B$13</f>
        <v>-723.451884500311</v>
      </c>
      <c r="W897" s="37" t="n">
        <f aca="false">U897-$B$19</f>
        <v>1200.41945364373</v>
      </c>
      <c r="X897" s="38" t="n">
        <f aca="false">V897+W897</f>
        <v>476.967569143417</v>
      </c>
    </row>
    <row r="898" customFormat="false" ht="13.8" hidden="false" customHeight="false" outlineLevel="0" collapsed="false">
      <c r="I898" s="51" t="n">
        <f aca="false" t="array" ref="I898:K898">TRANSPOSE(MMULT($E$20:$G$22, TRANSPOSE(Random!L897:N897)))</f>
        <v>0.61206454180898</v>
      </c>
      <c r="J898" s="51" t="n">
        <v>0.234219203781573</v>
      </c>
      <c r="K898" s="51" t="n">
        <v>0.219489316399444</v>
      </c>
      <c r="L898" s="19" t="n">
        <f aca="false">E$8 + E$9 * _xlfn.T.INV(_xlfn.NORM.DIST(I898, 0, 1, 1),  E$10)</f>
        <v>0.00900805932787866</v>
      </c>
      <c r="M898" s="19" t="n">
        <f aca="false">F$8 + F$9 * _xlfn.T.INV(_xlfn.NORM.DIST(J898, 0, 1, 1),  F$10)</f>
        <v>0.00374782589981681</v>
      </c>
      <c r="N898" s="19" t="n">
        <f aca="false">G$8 + G$9 * _xlfn.T.INV(_xlfn.NORM.DIST(K898, 0, 1, 1),  G$10)</f>
        <v>9.65636231227297E-006</v>
      </c>
      <c r="O898" s="52" t="n">
        <f aca="false">$B$3 * (1 + L898)</f>
        <v>4743.24598609443</v>
      </c>
      <c r="P898" s="53" t="n">
        <f aca="false">$B$6+M898</f>
        <v>0.212747825899817</v>
      </c>
      <c r="Q898" s="53" t="n">
        <f aca="false">$B$5+N898</f>
        <v>0.00160965636231227</v>
      </c>
      <c r="R898" s="10" t="n">
        <f aca="false">(LN(O898/$B$4) + ((Q898 - $B$8) + 0.5*P898^2)*$B$7) / (P898 * SQRT($B$7))</f>
        <v>0.13751348562393</v>
      </c>
      <c r="S898" s="10" t="n">
        <f aca="false">R898 - P898*SQRT($B$7)</f>
        <v>0.0311395726740214</v>
      </c>
      <c r="T898" s="36" t="n">
        <f aca="false">($B$3*EXP(-$B$8*$B$7)*_xlfn.NORM.DIST(R898, 0, 1, 1) - $B$4*EXP(-Q898*$B$7)*_xlfn.NORM.DIST(S898, 0, 1, 1)) * $B$2</f>
        <v>19869.7101932847</v>
      </c>
      <c r="U898" s="37" t="n">
        <f aca="false">$B$17*O898+$B$18</f>
        <v>-2205.52824006119</v>
      </c>
      <c r="V898" s="37" t="n">
        <f aca="false">T898-$B$13</f>
        <v>280.821592852815</v>
      </c>
      <c r="W898" s="37" t="n">
        <f aca="false">U898-$B$19</f>
        <v>-2205.52824006119</v>
      </c>
      <c r="X898" s="38" t="n">
        <f aca="false">V898+W898</f>
        <v>-1924.70664720838</v>
      </c>
    </row>
    <row r="899" customFormat="false" ht="13.8" hidden="false" customHeight="false" outlineLevel="0" collapsed="false">
      <c r="I899" s="51" t="n">
        <f aca="false" t="array" ref="I899:K899">TRANSPOSE(MMULT($E$20:$G$22, TRANSPOSE(Random!L898:N898)))</f>
        <v>-0.25336533874682</v>
      </c>
      <c r="J899" s="51" t="n">
        <v>-0.74548459994879</v>
      </c>
      <c r="K899" s="51" t="n">
        <v>-1.01096493237068</v>
      </c>
      <c r="L899" s="19" t="n">
        <f aca="false">E$8 + E$9 * _xlfn.T.INV(_xlfn.NORM.DIST(I899, 0, 1, 1),  E$10)</f>
        <v>-0.00227972169059353</v>
      </c>
      <c r="M899" s="19" t="n">
        <f aca="false">F$8 + F$9 * _xlfn.T.INV(_xlfn.NORM.DIST(J899, 0, 1, 1),  F$10)</f>
        <v>-0.0118990330447249</v>
      </c>
      <c r="N899" s="19" t="n">
        <f aca="false">G$8 + G$9 * _xlfn.T.INV(_xlfn.NORM.DIST(K899, 0, 1, 1),  G$10)</f>
        <v>-0.000254153270994697</v>
      </c>
      <c r="O899" s="52" t="n">
        <f aca="false">$B$3 * (1 + L899)</f>
        <v>4690.18325630469</v>
      </c>
      <c r="P899" s="53" t="n">
        <f aca="false">$B$6+M899</f>
        <v>0.197100966955275</v>
      </c>
      <c r="Q899" s="53" t="n">
        <f aca="false">$B$5+N899</f>
        <v>0.0013458467290053</v>
      </c>
      <c r="R899" s="10" t="n">
        <f aca="false">(LN(O899/$B$4) + ((Q899 - $B$8) + 0.5*P899^2)*$B$7) / (P899 * SQRT($B$7))</f>
        <v>0.0254715784065113</v>
      </c>
      <c r="S899" s="10" t="n">
        <f aca="false">R899 - P899*SQRT($B$7)</f>
        <v>-0.0730789050711262</v>
      </c>
      <c r="T899" s="36" t="n">
        <f aca="false">($B$3*EXP(-$B$8*$B$7)*_xlfn.NORM.DIST(R899, 0, 1, 1) - $B$4*EXP(-Q899*$B$7)*_xlfn.NORM.DIST(S899, 0, 1, 1)) * $B$2</f>
        <v>18455.2668252493</v>
      </c>
      <c r="U899" s="37" t="n">
        <f aca="false">$B$17*O899+$B$18</f>
        <v>558.165791884065</v>
      </c>
      <c r="V899" s="37" t="n">
        <f aca="false">T899-$B$13</f>
        <v>-1133.62177518256</v>
      </c>
      <c r="W899" s="37" t="n">
        <f aca="false">U899-$B$19</f>
        <v>558.165791884065</v>
      </c>
      <c r="X899" s="38" t="n">
        <f aca="false">V899+W899</f>
        <v>-575.4559832985</v>
      </c>
    </row>
    <row r="900" customFormat="false" ht="13.8" hidden="false" customHeight="false" outlineLevel="0" collapsed="false">
      <c r="I900" s="51" t="n">
        <f aca="false" t="array" ref="I900:K900">TRANSPOSE(MMULT($E$20:$G$22, TRANSPOSE(Random!L899:N899)))</f>
        <v>0.40348610770717</v>
      </c>
      <c r="J900" s="51" t="n">
        <v>0.173380271259848</v>
      </c>
      <c r="K900" s="51" t="n">
        <v>-0.254012212809834</v>
      </c>
      <c r="L900" s="19" t="n">
        <f aca="false">E$8 + E$9 * _xlfn.T.INV(_xlfn.NORM.DIST(I900, 0, 1, 1),  E$10)</f>
        <v>0.00619257478072412</v>
      </c>
      <c r="M900" s="19" t="n">
        <f aca="false">F$8 + F$9 * _xlfn.T.INV(_xlfn.NORM.DIST(J900, 0, 1, 1),  F$10)</f>
        <v>0.00279722898434363</v>
      </c>
      <c r="N900" s="19" t="n">
        <f aca="false">G$8 + G$9 * _xlfn.T.INV(_xlfn.NORM.DIST(K900, 0, 1, 1),  G$10)</f>
        <v>-8.63070867760928E-005</v>
      </c>
      <c r="O900" s="52" t="n">
        <f aca="false">$B$3 * (1 + L900)</f>
        <v>4730.01067478671</v>
      </c>
      <c r="P900" s="53" t="n">
        <f aca="false">$B$6+M900</f>
        <v>0.211797228984344</v>
      </c>
      <c r="Q900" s="53" t="n">
        <f aca="false">$B$5+N900</f>
        <v>0.00151369291322391</v>
      </c>
      <c r="R900" s="10" t="n">
        <f aca="false">(LN(O900/$B$4) + ((Q900 - $B$8) + 0.5*P900^2)*$B$7) / (P900 * SQRT($B$7))</f>
        <v>0.111041689654265</v>
      </c>
      <c r="S900" s="10" t="n">
        <f aca="false">R900 - P900*SQRT($B$7)</f>
        <v>0.00514307516209314</v>
      </c>
      <c r="T900" s="36" t="n">
        <f aca="false">($B$3*EXP(-$B$8*$B$7)*_xlfn.NORM.DIST(R900, 0, 1, 1) - $B$4*EXP(-Q900*$B$7)*_xlfn.NORM.DIST(S900, 0, 1, 1)) * $B$2</f>
        <v>19812.2920233997</v>
      </c>
      <c r="U900" s="37" t="n">
        <f aca="false">$B$17*O900+$B$18</f>
        <v>-1516.18656810003</v>
      </c>
      <c r="V900" s="37" t="n">
        <f aca="false">T900-$B$13</f>
        <v>223.403422967793</v>
      </c>
      <c r="W900" s="37" t="n">
        <f aca="false">U900-$B$19</f>
        <v>-1516.18656810003</v>
      </c>
      <c r="X900" s="38" t="n">
        <f aca="false">V900+W900</f>
        <v>-1292.78314513224</v>
      </c>
    </row>
    <row r="901" customFormat="false" ht="13.8" hidden="false" customHeight="false" outlineLevel="0" collapsed="false">
      <c r="I901" s="51" t="n">
        <f aca="false" t="array" ref="I901:K901">TRANSPOSE(MMULT($E$20:$G$22, TRANSPOSE(Random!L900:N900)))</f>
        <v>-0.198364372735969</v>
      </c>
      <c r="J901" s="51" t="n">
        <v>0.0558711140506449</v>
      </c>
      <c r="K901" s="51" t="n">
        <v>0.272802496333175</v>
      </c>
      <c r="L901" s="19" t="n">
        <f aca="false">E$8 + E$9 * _xlfn.T.INV(_xlfn.NORM.DIST(I901, 0, 1, 1),  E$10)</f>
        <v>-0.00156890107260777</v>
      </c>
      <c r="M901" s="19" t="n">
        <f aca="false">F$8 + F$9 * _xlfn.T.INV(_xlfn.NORM.DIST(J901, 0, 1, 1),  F$10)</f>
        <v>0.000971623599220213</v>
      </c>
      <c r="N901" s="19" t="n">
        <f aca="false">G$8 + G$9 * _xlfn.T.INV(_xlfn.NORM.DIST(K901, 0, 1, 1),  G$10)</f>
        <v>2.05552405868781E-005</v>
      </c>
      <c r="O901" s="52" t="n">
        <f aca="false">$B$3 * (1 + L901)</f>
        <v>4693.52475294778</v>
      </c>
      <c r="P901" s="53" t="n">
        <f aca="false">$B$6+M901</f>
        <v>0.20997162359922</v>
      </c>
      <c r="Q901" s="53" t="n">
        <f aca="false">$B$5+N901</f>
        <v>0.00162055524058688</v>
      </c>
      <c r="R901" s="10" t="n">
        <f aca="false">(LN(O901/$B$4) + ((Q901 - $B$8) + 0.5*P901^2)*$B$7) / (P901 * SQRT($B$7))</f>
        <v>0.037586184222878</v>
      </c>
      <c r="S901" s="10" t="n">
        <f aca="false">R901 - P901*SQRT($B$7)</f>
        <v>-0.0673996275767321</v>
      </c>
      <c r="T901" s="36" t="n">
        <f aca="false">($B$3*EXP(-$B$8*$B$7)*_xlfn.NORM.DIST(R901, 0, 1, 1) - $B$4*EXP(-Q901*$B$7)*_xlfn.NORM.DIST(S901, 0, 1, 1)) * $B$2</f>
        <v>19678.8308277666</v>
      </c>
      <c r="U901" s="37" t="n">
        <f aca="false">$B$17*O901+$B$18</f>
        <v>384.128866779298</v>
      </c>
      <c r="V901" s="37" t="n">
        <f aca="false">T901-$B$13</f>
        <v>89.9422273347227</v>
      </c>
      <c r="W901" s="37" t="n">
        <f aca="false">U901-$B$19</f>
        <v>384.128866779298</v>
      </c>
      <c r="X901" s="38" t="n">
        <f aca="false">V901+W901</f>
        <v>474.071094114021</v>
      </c>
    </row>
    <row r="902" customFormat="false" ht="13.8" hidden="false" customHeight="false" outlineLevel="0" collapsed="false">
      <c r="I902" s="51" t="n">
        <f aca="false" t="array" ref="I902:K902">TRANSPOSE(MMULT($E$20:$G$22, TRANSPOSE(Random!L901:N901)))</f>
        <v>1.6000308979771</v>
      </c>
      <c r="J902" s="51" t="n">
        <v>-0.275473502280317</v>
      </c>
      <c r="K902" s="51" t="n">
        <v>0.452482758014323</v>
      </c>
      <c r="L902" s="19" t="n">
        <f aca="false">E$8 + E$9 * _xlfn.T.INV(_xlfn.NORM.DIST(I902, 0, 1, 1),  E$10)</f>
        <v>0.0256245903750899</v>
      </c>
      <c r="M902" s="19" t="n">
        <f aca="false">F$8 + F$9 * _xlfn.T.INV(_xlfn.NORM.DIST(J902, 0, 1, 1),  F$10)</f>
        <v>-0.00418352722519551</v>
      </c>
      <c r="N902" s="19" t="n">
        <f aca="false">G$8 + G$9 * _xlfn.T.INV(_xlfn.NORM.DIST(K902, 0, 1, 1),  G$10)</f>
        <v>5.78503939750027E-005</v>
      </c>
      <c r="O902" s="52" t="n">
        <f aca="false">$B$3 * (1 + L902)</f>
        <v>4821.35863689426</v>
      </c>
      <c r="P902" s="53" t="n">
        <f aca="false">$B$6+M902</f>
        <v>0.204816472774804</v>
      </c>
      <c r="Q902" s="53" t="n">
        <f aca="false">$B$5+N902</f>
        <v>0.001657850393975</v>
      </c>
      <c r="R902" s="10" t="n">
        <f aca="false">(LN(O902/$B$4) + ((Q902 - $B$8) + 0.5*P902^2)*$B$7) / (P902 * SQRT($B$7))</f>
        <v>0.298413199837634</v>
      </c>
      <c r="S902" s="10" t="n">
        <f aca="false">R902 - P902*SQRT($B$7)</f>
        <v>0.196004963450232</v>
      </c>
      <c r="T902" s="36" t="n">
        <f aca="false">($B$3*EXP(-$B$8*$B$7)*_xlfn.NORM.DIST(R902, 0, 1, 1) - $B$4*EXP(-Q902*$B$7)*_xlfn.NORM.DIST(S902, 0, 1, 1)) * $B$2</f>
        <v>18623.8317567979</v>
      </c>
      <c r="U902" s="37" t="n">
        <f aca="false">$B$17*O902+$B$18</f>
        <v>-6273.91046785767</v>
      </c>
      <c r="V902" s="37" t="n">
        <f aca="false">T902-$B$13</f>
        <v>-965.056843634011</v>
      </c>
      <c r="W902" s="37" t="n">
        <f aca="false">U902-$B$19</f>
        <v>-6273.91046785767</v>
      </c>
      <c r="X902" s="38" t="n">
        <f aca="false">V902+W902</f>
        <v>-7238.96731149168</v>
      </c>
    </row>
    <row r="903" customFormat="false" ht="13.8" hidden="false" customHeight="false" outlineLevel="0" collapsed="false">
      <c r="I903" s="51" t="n">
        <f aca="false" t="array" ref="I903:K903">TRANSPOSE(MMULT($E$20:$G$22, TRANSPOSE(Random!L902:N902)))</f>
        <v>0.748273865890625</v>
      </c>
      <c r="J903" s="51" t="n">
        <v>-0.806374283848584</v>
      </c>
      <c r="K903" s="51" t="n">
        <v>0.968427175342935</v>
      </c>
      <c r="L903" s="19" t="n">
        <f aca="false">E$8 + E$9 * _xlfn.T.INV(_xlfn.NORM.DIST(I903, 0, 1, 1),  E$10)</f>
        <v>0.0109249305015368</v>
      </c>
      <c r="M903" s="19" t="n">
        <f aca="false">F$8 + F$9 * _xlfn.T.INV(_xlfn.NORM.DIST(J903, 0, 1, 1),  F$10)</f>
        <v>-0.0129668222079757</v>
      </c>
      <c r="N903" s="19" t="n">
        <f aca="false">G$8 + G$9 * _xlfn.T.INV(_xlfn.NORM.DIST(K903, 0, 1, 1),  G$10)</f>
        <v>0.000174054715488268</v>
      </c>
      <c r="O903" s="52" t="n">
        <f aca="false">$B$3 * (1 + L903)</f>
        <v>4752.25700579467</v>
      </c>
      <c r="P903" s="53" t="n">
        <f aca="false">$B$6+M903</f>
        <v>0.196033177792024</v>
      </c>
      <c r="Q903" s="53" t="n">
        <f aca="false">$B$5+N903</f>
        <v>0.00177405471548827</v>
      </c>
      <c r="R903" s="10" t="n">
        <f aca="false">(LN(O903/$B$4) + ((Q903 - $B$8) + 0.5*P903^2)*$B$7) / (P903 * SQRT($B$7))</f>
        <v>0.160307803690789</v>
      </c>
      <c r="S903" s="10" t="n">
        <f aca="false">R903 - P903*SQRT($B$7)</f>
        <v>0.0622912147947772</v>
      </c>
      <c r="T903" s="36" t="n">
        <f aca="false">($B$3*EXP(-$B$8*$B$7)*_xlfn.NORM.DIST(R903, 0, 1, 1) - $B$4*EXP(-Q903*$B$7)*_xlfn.NORM.DIST(S903, 0, 1, 1)) * $B$2</f>
        <v>18271.9250413033</v>
      </c>
      <c r="U903" s="37" t="n">
        <f aca="false">$B$17*O903+$B$18</f>
        <v>-2674.85391301475</v>
      </c>
      <c r="V903" s="37" t="n">
        <f aca="false">T903-$B$13</f>
        <v>-1316.96355912859</v>
      </c>
      <c r="W903" s="37" t="n">
        <f aca="false">U903-$B$19</f>
        <v>-2674.85391301475</v>
      </c>
      <c r="X903" s="38" t="n">
        <f aca="false">V903+W903</f>
        <v>-3991.81747214335</v>
      </c>
    </row>
    <row r="904" customFormat="false" ht="13.8" hidden="false" customHeight="false" outlineLevel="0" collapsed="false">
      <c r="I904" s="51" t="n">
        <f aca="false" t="array" ref="I904:K904">TRANSPOSE(MMULT($E$20:$G$22, TRANSPOSE(Random!L903:N903)))</f>
        <v>-0.918905943849718</v>
      </c>
      <c r="J904" s="51" t="n">
        <v>-0.934485679672595</v>
      </c>
      <c r="K904" s="51" t="n">
        <v>-0.964981490097612</v>
      </c>
      <c r="L904" s="19" t="n">
        <f aca="false">E$8 + E$9 * _xlfn.T.INV(_xlfn.NORM.DIST(I904, 0, 1, 1),  E$10)</f>
        <v>-0.0114947245776674</v>
      </c>
      <c r="M904" s="19" t="n">
        <f aca="false">F$8 + F$9 * _xlfn.T.INV(_xlfn.NORM.DIST(J904, 0, 1, 1),  F$10)</f>
        <v>-0.0152866376761128</v>
      </c>
      <c r="N904" s="19" t="n">
        <f aca="false">G$8 + G$9 * _xlfn.T.INV(_xlfn.NORM.DIST(K904, 0, 1, 1),  G$10)</f>
        <v>-0.000242812067540219</v>
      </c>
      <c r="O904" s="52" t="n">
        <f aca="false">$B$3 * (1 + L904)</f>
        <v>4646.86444923284</v>
      </c>
      <c r="P904" s="53" t="n">
        <f aca="false">$B$6+M904</f>
        <v>0.193713362323887</v>
      </c>
      <c r="Q904" s="53" t="n">
        <f aca="false">$B$5+N904</f>
        <v>0.00135718793245978</v>
      </c>
      <c r="R904" s="10" t="n">
        <f aca="false">(LN(O904/$B$4) + ((Q904 - $B$8) + 0.5*P904^2)*$B$7) / (P904 * SQRT($B$7))</f>
        <v>-0.0715634087509987</v>
      </c>
      <c r="S904" s="10" t="n">
        <f aca="false">R904 - P904*SQRT($B$7)</f>
        <v>-0.168420089912942</v>
      </c>
      <c r="T904" s="36" t="n">
        <f aca="false">($B$3*EXP(-$B$8*$B$7)*_xlfn.NORM.DIST(R904, 0, 1, 1) - $B$4*EXP(-Q904*$B$7)*_xlfn.NORM.DIST(S904, 0, 1, 1)) * $B$2</f>
        <v>18014.7821239528</v>
      </c>
      <c r="U904" s="37" t="n">
        <f aca="false">$B$17*O904+$B$18</f>
        <v>2814.36197798009</v>
      </c>
      <c r="V904" s="37" t="n">
        <f aca="false">T904-$B$13</f>
        <v>-1574.10647647905</v>
      </c>
      <c r="W904" s="37" t="n">
        <f aca="false">U904-$B$19</f>
        <v>2814.36197798009</v>
      </c>
      <c r="X904" s="38" t="n">
        <f aca="false">V904+W904</f>
        <v>1240.25550150104</v>
      </c>
    </row>
    <row r="905" customFormat="false" ht="13.8" hidden="false" customHeight="false" outlineLevel="0" collapsed="false">
      <c r="I905" s="51" t="n">
        <f aca="false" t="array" ref="I905:K905">TRANSPOSE(MMULT($E$20:$G$22, TRANSPOSE(Random!L904:N904)))</f>
        <v>-0.974550199243811</v>
      </c>
      <c r="J905" s="51" t="n">
        <v>0.754867690045663</v>
      </c>
      <c r="K905" s="51" t="n">
        <v>-0.473144215662751</v>
      </c>
      <c r="L905" s="19" t="n">
        <f aca="false">E$8 + E$9 * _xlfn.T.INV(_xlfn.NORM.DIST(I905, 0, 1, 1),  E$10)</f>
        <v>-0.0123500856714914</v>
      </c>
      <c r="M905" s="19" t="n">
        <f aca="false">F$8 + F$9 * _xlfn.T.INV(_xlfn.NORM.DIST(J905, 0, 1, 1),  F$10)</f>
        <v>0.0122742482900489</v>
      </c>
      <c r="N905" s="19" t="n">
        <f aca="false">G$8 + G$9 * _xlfn.T.INV(_xlfn.NORM.DIST(K905, 0, 1, 1),  G$10)</f>
        <v>-0.000131810338322628</v>
      </c>
      <c r="O905" s="52" t="n">
        <f aca="false">$B$3 * (1 + L905)</f>
        <v>4642.84348226689</v>
      </c>
      <c r="P905" s="53" t="n">
        <f aca="false">$B$6+M905</f>
        <v>0.221274248290049</v>
      </c>
      <c r="Q905" s="53" t="n">
        <f aca="false">$B$5+N905</f>
        <v>0.00146818966167737</v>
      </c>
      <c r="R905" s="10" t="n">
        <f aca="false">(LN(O905/$B$4) + ((Q905 - $B$8) + 0.5*P905^2)*$B$7) / (P905 * SQRT($B$7))</f>
        <v>-0.0573012699392432</v>
      </c>
      <c r="S905" s="10" t="n">
        <f aca="false">R905 - P905*SQRT($B$7)</f>
        <v>-0.167938394084268</v>
      </c>
      <c r="T905" s="36" t="n">
        <f aca="false">($B$3*EXP(-$B$8*$B$7)*_xlfn.NORM.DIST(R905, 0, 1, 1) - $B$4*EXP(-Q905*$B$7)*_xlfn.NORM.DIST(S905, 0, 1, 1)) * $B$2</f>
        <v>20600.4968325962</v>
      </c>
      <c r="U905" s="37" t="n">
        <f aca="false">$B$17*O905+$B$18</f>
        <v>3023.788112868</v>
      </c>
      <c r="V905" s="37" t="n">
        <f aca="false">T905-$B$13</f>
        <v>1011.6082321643</v>
      </c>
      <c r="W905" s="37" t="n">
        <f aca="false">U905-$B$19</f>
        <v>3023.788112868</v>
      </c>
      <c r="X905" s="38" t="n">
        <f aca="false">V905+W905</f>
        <v>4035.39634503231</v>
      </c>
    </row>
    <row r="906" customFormat="false" ht="13.8" hidden="false" customHeight="false" outlineLevel="0" collapsed="false">
      <c r="I906" s="51" t="n">
        <f aca="false" t="array" ref="I906:K906">TRANSPOSE(MMULT($E$20:$G$22, TRANSPOSE(Random!L905:N905)))</f>
        <v>2.95429134138936</v>
      </c>
      <c r="J906" s="51" t="n">
        <v>-2.5587237768148</v>
      </c>
      <c r="K906" s="51" t="n">
        <v>0.563556043322144</v>
      </c>
      <c r="L906" s="19" t="n">
        <f aca="false">E$8 + E$9 * _xlfn.T.INV(_xlfn.NORM.DIST(I906, 0, 1, 1),  E$10)</f>
        <v>0.0774131511313361</v>
      </c>
      <c r="M906" s="19" t="n">
        <f aca="false">F$8 + F$9 * _xlfn.T.INV(_xlfn.NORM.DIST(J906, 0, 1, 1),  F$10)</f>
        <v>-0.0659819104448679</v>
      </c>
      <c r="N906" s="19" t="n">
        <f aca="false">G$8 + G$9 * _xlfn.T.INV(_xlfn.NORM.DIST(K906, 0, 1, 1),  G$10)</f>
        <v>8.15073395026265E-005</v>
      </c>
      <c r="O906" s="52" t="n">
        <f aca="false">$B$3 * (1 + L906)</f>
        <v>5064.8114821533</v>
      </c>
      <c r="P906" s="53" t="n">
        <f aca="false">$B$6+M906</f>
        <v>0.143018089555132</v>
      </c>
      <c r="Q906" s="53" t="n">
        <f aca="false">$B$5+N906</f>
        <v>0.00168150733950263</v>
      </c>
      <c r="R906" s="10" t="n">
        <f aca="false">(LN(O906/$B$4) + ((Q906 - $B$8) + 0.5*P906^2)*$B$7) / (P906 * SQRT($B$7))</f>
        <v>1.07874586167755</v>
      </c>
      <c r="S906" s="10" t="n">
        <f aca="false">R906 - P906*SQRT($B$7)</f>
        <v>1.00723681689998</v>
      </c>
      <c r="T906" s="36" t="n">
        <f aca="false">($B$3*EXP(-$B$8*$B$7)*_xlfn.NORM.DIST(R906, 0, 1, 1) - $B$4*EXP(-Q906*$B$7)*_xlfn.NORM.DIST(S906, 0, 1, 1)) * $B$2</f>
        <v>7792.75435177988</v>
      </c>
      <c r="U906" s="37" t="n">
        <f aca="false">$B$17*O906+$B$18</f>
        <v>-18953.792904525</v>
      </c>
      <c r="V906" s="37" t="n">
        <f aca="false">T906-$B$13</f>
        <v>-11796.134248652</v>
      </c>
      <c r="W906" s="37" t="n">
        <f aca="false">U906-$B$19</f>
        <v>-18953.792904525</v>
      </c>
      <c r="X906" s="38" t="n">
        <f aca="false">V906+W906</f>
        <v>-30749.927153177</v>
      </c>
    </row>
    <row r="907" customFormat="false" ht="13.8" hidden="false" customHeight="false" outlineLevel="0" collapsed="false">
      <c r="I907" s="51" t="n">
        <f aca="false" t="array" ref="I907:K907">TRANSPOSE(MMULT($E$20:$G$22, TRANSPOSE(Random!L906:N906)))</f>
        <v>0.561771682071386</v>
      </c>
      <c r="J907" s="51" t="n">
        <v>-0.181247816450819</v>
      </c>
      <c r="K907" s="51" t="n">
        <v>-0.341064645649958</v>
      </c>
      <c r="L907" s="19" t="n">
        <f aca="false">E$8 + E$9 * _xlfn.T.INV(_xlfn.NORM.DIST(I907, 0, 1, 1),  E$10)</f>
        <v>0.00831749186002272</v>
      </c>
      <c r="M907" s="19" t="n">
        <f aca="false">F$8 + F$9 * _xlfn.T.INV(_xlfn.NORM.DIST(J907, 0, 1, 1),  F$10)</f>
        <v>-0.0027078932549432</v>
      </c>
      <c r="N907" s="19" t="n">
        <f aca="false">G$8 + G$9 * _xlfn.T.INV(_xlfn.NORM.DIST(K907, 0, 1, 1),  G$10)</f>
        <v>-0.000104208076322251</v>
      </c>
      <c r="O907" s="52" t="n">
        <f aca="false">$B$3 * (1 + L907)</f>
        <v>4739.99969748478</v>
      </c>
      <c r="P907" s="53" t="n">
        <f aca="false">$B$6+M907</f>
        <v>0.206292106745057</v>
      </c>
      <c r="Q907" s="53" t="n">
        <f aca="false">$B$5+N907</f>
        <v>0.00149579192367775</v>
      </c>
      <c r="R907" s="10" t="n">
        <f aca="false">(LN(O907/$B$4) + ((Q907 - $B$8) + 0.5*P907^2)*$B$7) / (P907 * SQRT($B$7))</f>
        <v>0.131624951604199</v>
      </c>
      <c r="S907" s="10" t="n">
        <f aca="false">R907 - P907*SQRT($B$7)</f>
        <v>0.0284788982316705</v>
      </c>
      <c r="T907" s="36" t="n">
        <f aca="false">($B$3*EXP(-$B$8*$B$7)*_xlfn.NORM.DIST(R907, 0, 1, 1) - $B$4*EXP(-Q907*$B$7)*_xlfn.NORM.DIST(S907, 0, 1, 1)) * $B$2</f>
        <v>19267.2509430816</v>
      </c>
      <c r="U907" s="37" t="n">
        <f aca="false">$B$17*O907+$B$18</f>
        <v>-2036.45008497953</v>
      </c>
      <c r="V907" s="37" t="n">
        <f aca="false">T907-$B$13</f>
        <v>-321.637657350264</v>
      </c>
      <c r="W907" s="37" t="n">
        <f aca="false">U907-$B$19</f>
        <v>-2036.45008497953</v>
      </c>
      <c r="X907" s="38" t="n">
        <f aca="false">V907+W907</f>
        <v>-2358.08774232979</v>
      </c>
    </row>
    <row r="908" customFormat="false" ht="13.8" hidden="false" customHeight="false" outlineLevel="0" collapsed="false">
      <c r="I908" s="51" t="n">
        <f aca="false" t="array" ref="I908:K908">TRANSPOSE(MMULT($E$20:$G$22, TRANSPOSE(Random!L907:N907)))</f>
        <v>-1.33474627962662</v>
      </c>
      <c r="J908" s="51" t="n">
        <v>1.34569393120522</v>
      </c>
      <c r="K908" s="51" t="n">
        <v>0.0333848637646973</v>
      </c>
      <c r="L908" s="19" t="n">
        <f aca="false">E$8 + E$9 * _xlfn.T.INV(_xlfn.NORM.DIST(I908, 0, 1, 1),  E$10)</f>
        <v>-0.0184179252873132</v>
      </c>
      <c r="M908" s="19" t="n">
        <f aca="false">F$8 + F$9 * _xlfn.T.INV(_xlfn.NORM.DIST(J908, 0, 1, 1),  F$10)</f>
        <v>0.0238415685541803</v>
      </c>
      <c r="N908" s="19" t="n">
        <f aca="false">G$8 + G$9 * _xlfn.T.INV(_xlfn.NORM.DIST(K908, 0, 1, 1),  G$10)</f>
        <v>-2.80600602236222E-005</v>
      </c>
      <c r="O908" s="52" t="n">
        <f aca="false">$B$3 * (1 + L908)</f>
        <v>4614.31917501687</v>
      </c>
      <c r="P908" s="53" t="n">
        <f aca="false">$B$6+M908</f>
        <v>0.23284156855418</v>
      </c>
      <c r="Q908" s="53" t="n">
        <f aca="false">$B$5+N908</f>
        <v>0.00157193993977638</v>
      </c>
      <c r="R908" s="10" t="n">
        <f aca="false">(LN(O908/$B$4) + ((Q908 - $B$8) + 0.5*P908^2)*$B$7) / (P908 * SQRT($B$7))</f>
        <v>-0.101526223430999</v>
      </c>
      <c r="S908" s="10" t="n">
        <f aca="false">R908 - P908*SQRT($B$7)</f>
        <v>-0.217947007708089</v>
      </c>
      <c r="T908" s="36" t="n">
        <f aca="false">($B$3*EXP(-$B$8*$B$7)*_xlfn.NORM.DIST(R908, 0, 1, 1) - $B$4*EXP(-Q908*$B$7)*_xlfn.NORM.DIST(S908, 0, 1, 1)) * $B$2</f>
        <v>21543.4106311324</v>
      </c>
      <c r="U908" s="37" t="n">
        <f aca="false">$B$17*O908+$B$18</f>
        <v>4509.4345925086</v>
      </c>
      <c r="V908" s="37" t="n">
        <f aca="false">T908-$B$13</f>
        <v>1954.52203070049</v>
      </c>
      <c r="W908" s="37" t="n">
        <f aca="false">U908-$B$19</f>
        <v>4509.4345925086</v>
      </c>
      <c r="X908" s="38" t="n">
        <f aca="false">V908+W908</f>
        <v>6463.95662320909</v>
      </c>
    </row>
    <row r="909" customFormat="false" ht="13.8" hidden="false" customHeight="false" outlineLevel="0" collapsed="false">
      <c r="I909" s="51" t="n">
        <f aca="false" t="array" ref="I909:K909">TRANSPOSE(MMULT($E$20:$G$22, TRANSPOSE(Random!L908:N908)))</f>
        <v>0.0933704652901679</v>
      </c>
      <c r="J909" s="51" t="n">
        <v>0.976665527329247</v>
      </c>
      <c r="K909" s="51" t="n">
        <v>0.615203921814846</v>
      </c>
      <c r="L909" s="19" t="n">
        <f aca="false">E$8 + E$9 * _xlfn.T.INV(_xlfn.NORM.DIST(I909, 0, 1, 1),  E$10)</f>
        <v>0.00216920121513135</v>
      </c>
      <c r="M909" s="19" t="n">
        <f aca="false">F$8 + F$9 * _xlfn.T.INV(_xlfn.NORM.DIST(J909, 0, 1, 1),  F$10)</f>
        <v>0.0162867355862773</v>
      </c>
      <c r="N909" s="19" t="n">
        <f aca="false">G$8 + G$9 * _xlfn.T.INV(_xlfn.NORM.DIST(K909, 0, 1, 1),  G$10)</f>
        <v>9.27097140236763E-005</v>
      </c>
      <c r="O909" s="52" t="n">
        <f aca="false">$B$3 * (1 + L909)</f>
        <v>4711.09719799221</v>
      </c>
      <c r="P909" s="53" t="n">
        <f aca="false">$B$6+M909</f>
        <v>0.225286735586277</v>
      </c>
      <c r="Q909" s="53" t="n">
        <f aca="false">$B$5+N909</f>
        <v>0.00169270971402368</v>
      </c>
      <c r="R909" s="10" t="n">
        <f aca="false">(LN(O909/$B$4) + ((Q909 - $B$8) + 0.5*P909^2)*$B$7) / (P909 * SQRT($B$7))</f>
        <v>0.0757638345212018</v>
      </c>
      <c r="S909" s="10" t="n">
        <f aca="false">R909 - P909*SQRT($B$7)</f>
        <v>-0.0368795332719368</v>
      </c>
      <c r="T909" s="36" t="n">
        <f aca="false">($B$3*EXP(-$B$8*$B$7)*_xlfn.NORM.DIST(R909, 0, 1, 1) - $B$4*EXP(-Q909*$B$7)*_xlfn.NORM.DIST(S909, 0, 1, 1)) * $B$2</f>
        <v>21115.1376704755</v>
      </c>
      <c r="U909" s="37" t="n">
        <f aca="false">$B$17*O909+$B$18</f>
        <v>-531.106020088133</v>
      </c>
      <c r="V909" s="37" t="n">
        <f aca="false">T909-$B$13</f>
        <v>1526.24907004365</v>
      </c>
      <c r="W909" s="37" t="n">
        <f aca="false">U909-$B$19</f>
        <v>-531.106020088133</v>
      </c>
      <c r="X909" s="38" t="n">
        <f aca="false">V909+W909</f>
        <v>995.143049955517</v>
      </c>
    </row>
    <row r="910" customFormat="false" ht="13.8" hidden="false" customHeight="false" outlineLevel="0" collapsed="false">
      <c r="I910" s="51" t="n">
        <f aca="false" t="array" ref="I910:K910">TRANSPOSE(MMULT($E$20:$G$22, TRANSPOSE(Random!L909:N909)))</f>
        <v>-0.772874284939951</v>
      </c>
      <c r="J910" s="51" t="n">
        <v>1.35396482111817</v>
      </c>
      <c r="K910" s="51" t="n">
        <v>-2.02351433009631</v>
      </c>
      <c r="L910" s="19" t="n">
        <f aca="false">E$8 + E$9 * _xlfn.T.INV(_xlfn.NORM.DIST(I910, 0, 1, 1),  E$10)</f>
        <v>-0.00933025314269635</v>
      </c>
      <c r="M910" s="19" t="n">
        <f aca="false">F$8 + F$9 * _xlfn.T.INV(_xlfn.NORM.DIST(J910, 0, 1, 1),  F$10)</f>
        <v>0.0240271143972061</v>
      </c>
      <c r="N910" s="19" t="n">
        <f aca="false">G$8 + G$9 * _xlfn.T.INV(_xlfn.NORM.DIST(K910, 0, 1, 1),  G$10)</f>
        <v>-0.000589869302831061</v>
      </c>
      <c r="O910" s="52" t="n">
        <f aca="false">$B$3 * (1 + L910)</f>
        <v>4657.0394130015</v>
      </c>
      <c r="P910" s="53" t="n">
        <f aca="false">$B$6+M910</f>
        <v>0.233027114397206</v>
      </c>
      <c r="Q910" s="53" t="n">
        <f aca="false">$B$5+N910</f>
        <v>0.00101013069716894</v>
      </c>
      <c r="R910" s="10" t="n">
        <f aca="false">(LN(O910/$B$4) + ((Q910 - $B$8) + 0.5*P910^2)*$B$7) / (P910 * SQRT($B$7))</f>
        <v>-0.0234634963810493</v>
      </c>
      <c r="S910" s="10" t="n">
        <f aca="false">R910 - P910*SQRT($B$7)</f>
        <v>-0.139977053579652</v>
      </c>
      <c r="T910" s="36" t="n">
        <f aca="false">($B$3*EXP(-$B$8*$B$7)*_xlfn.NORM.DIST(R910, 0, 1, 1) - $B$4*EXP(-Q910*$B$7)*_xlfn.NORM.DIST(S910, 0, 1, 1)) * $B$2</f>
        <v>21734.9343411066</v>
      </c>
      <c r="U910" s="37" t="n">
        <f aca="false">$B$17*O910+$B$18</f>
        <v>2284.4139946381</v>
      </c>
      <c r="V910" s="37" t="n">
        <f aca="false">T910-$B$13</f>
        <v>2146.04574067475</v>
      </c>
      <c r="W910" s="37" t="n">
        <f aca="false">U910-$B$19</f>
        <v>2284.4139946381</v>
      </c>
      <c r="X910" s="38" t="n">
        <f aca="false">V910+W910</f>
        <v>4430.45973531286</v>
      </c>
    </row>
    <row r="911" customFormat="false" ht="13.8" hidden="false" customHeight="false" outlineLevel="0" collapsed="false">
      <c r="I911" s="51" t="n">
        <f aca="false" t="array" ref="I911:K911">TRANSPOSE(MMULT($E$20:$G$22, TRANSPOSE(Random!L910:N910)))</f>
        <v>-0.502172341356963</v>
      </c>
      <c r="J911" s="51" t="n">
        <v>0.425427236515157</v>
      </c>
      <c r="K911" s="51" t="n">
        <v>-0.837923076266814</v>
      </c>
      <c r="L911" s="19" t="n">
        <f aca="false">E$8 + E$9 * _xlfn.T.INV(_xlfn.NORM.DIST(I911, 0, 1, 1),  E$10)</f>
        <v>-0.00556034693299015</v>
      </c>
      <c r="M911" s="19" t="n">
        <f aca="false">F$8 + F$9 * _xlfn.T.INV(_xlfn.NORM.DIST(J911, 0, 1, 1),  F$10)</f>
        <v>0.00677908809365729</v>
      </c>
      <c r="N911" s="19" t="n">
        <f aca="false">G$8 + G$9 * _xlfn.T.INV(_xlfn.NORM.DIST(K911, 0, 1, 1),  G$10)</f>
        <v>-0.000212489985308349</v>
      </c>
      <c r="O911" s="52" t="n">
        <f aca="false">$B$3 * (1 + L911)</f>
        <v>4674.76136510271</v>
      </c>
      <c r="P911" s="53" t="n">
        <f aca="false">$B$6+M911</f>
        <v>0.215779088093657</v>
      </c>
      <c r="Q911" s="53" t="n">
        <f aca="false">$B$5+N911</f>
        <v>0.00138751001469165</v>
      </c>
      <c r="R911" s="10" t="n">
        <f aca="false">(LN(O911/$B$4) + ((Q911 - $B$8) + 0.5*P911^2)*$B$7) / (P911 * SQRT($B$7))</f>
        <v>0.00177117399752298</v>
      </c>
      <c r="S911" s="10" t="n">
        <f aca="false">R911 - P911*SQRT($B$7)</f>
        <v>-0.106118370049306</v>
      </c>
      <c r="T911" s="36" t="n">
        <f aca="false">($B$3*EXP(-$B$8*$B$7)*_xlfn.NORM.DIST(R911, 0, 1, 1) - $B$4*EXP(-Q911*$B$7)*_xlfn.NORM.DIST(S911, 0, 1, 1)) * $B$2</f>
        <v>20184.752878225</v>
      </c>
      <c r="U911" s="37" t="n">
        <f aca="false">$B$17*O911+$B$18</f>
        <v>1361.39225318967</v>
      </c>
      <c r="V911" s="37" t="n">
        <f aca="false">T911-$B$13</f>
        <v>595.864277793087</v>
      </c>
      <c r="W911" s="37" t="n">
        <f aca="false">U911-$B$19</f>
        <v>1361.39225318967</v>
      </c>
      <c r="X911" s="38" t="n">
        <f aca="false">V911+W911</f>
        <v>1957.25653098276</v>
      </c>
    </row>
    <row r="912" customFormat="false" ht="13.8" hidden="false" customHeight="false" outlineLevel="0" collapsed="false">
      <c r="I912" s="51" t="n">
        <f aca="false" t="array" ref="I912:K912">TRANSPOSE(MMULT($E$20:$G$22, TRANSPOSE(Random!L911:N911)))</f>
        <v>-0.284084395133299</v>
      </c>
      <c r="J912" s="51" t="n">
        <v>0.21288905052219</v>
      </c>
      <c r="K912" s="51" t="n">
        <v>-1.90397038558288</v>
      </c>
      <c r="L912" s="19" t="n">
        <f aca="false">E$8 + E$9 * _xlfn.T.INV(_xlfn.NORM.DIST(I912, 0, 1, 1),  E$10)</f>
        <v>-0.0026784601182372</v>
      </c>
      <c r="M912" s="19" t="n">
        <f aca="false">F$8 + F$9 * _xlfn.T.INV(_xlfn.NORM.DIST(J912, 0, 1, 1),  F$10)</f>
        <v>0.00341398191203168</v>
      </c>
      <c r="N912" s="19" t="n">
        <f aca="false">G$8 + G$9 * _xlfn.T.INV(_xlfn.NORM.DIST(K912, 0, 1, 1),  G$10)</f>
        <v>-0.000537868036129228</v>
      </c>
      <c r="O912" s="52" t="n">
        <f aca="false">$B$3 * (1 + L912)</f>
        <v>4688.30882683018</v>
      </c>
      <c r="P912" s="53" t="n">
        <f aca="false">$B$6+M912</f>
        <v>0.212413981912032</v>
      </c>
      <c r="Q912" s="53" t="n">
        <f aca="false">$B$5+N912</f>
        <v>0.00106213196387077</v>
      </c>
      <c r="R912" s="10" t="n">
        <f aca="false">(LN(O912/$B$4) + ((Q912 - $B$8) + 0.5*P912^2)*$B$7) / (P912 * SQRT($B$7))</f>
        <v>0.0265843313972093</v>
      </c>
      <c r="S912" s="10" t="n">
        <f aca="false">R912 - P912*SQRT($B$7)</f>
        <v>-0.0796226595588066</v>
      </c>
      <c r="T912" s="36" t="n">
        <f aca="false">($B$3*EXP(-$B$8*$B$7)*_xlfn.NORM.DIST(R912, 0, 1, 1) - $B$4*EXP(-Q912*$B$7)*_xlfn.NORM.DIST(S912, 0, 1, 1)) * $B$2</f>
        <v>19871.977037236</v>
      </c>
      <c r="U912" s="37" t="n">
        <f aca="false">$B$17*O912+$B$18</f>
        <v>655.79268692949</v>
      </c>
      <c r="V912" s="37" t="n">
        <f aca="false">T912-$B$13</f>
        <v>283.088436804155</v>
      </c>
      <c r="W912" s="37" t="n">
        <f aca="false">U912-$B$19</f>
        <v>655.79268692949</v>
      </c>
      <c r="X912" s="38" t="n">
        <f aca="false">V912+W912</f>
        <v>938.881123733645</v>
      </c>
    </row>
    <row r="913" customFormat="false" ht="13.8" hidden="false" customHeight="false" outlineLevel="0" collapsed="false">
      <c r="I913" s="51" t="n">
        <f aca="false" t="array" ref="I913:K913">TRANSPOSE(MMULT($E$20:$G$22, TRANSPOSE(Random!L912:N912)))</f>
        <v>-0.731972992878635</v>
      </c>
      <c r="J913" s="51" t="n">
        <v>0.327042650828199</v>
      </c>
      <c r="K913" s="51" t="n">
        <v>-1.56760033661079</v>
      </c>
      <c r="L913" s="19" t="n">
        <f aca="false">E$8 + E$9 * _xlfn.T.INV(_xlfn.NORM.DIST(I913, 0, 1, 1),  E$10)</f>
        <v>-0.00874250200754458</v>
      </c>
      <c r="M913" s="19" t="n">
        <f aca="false">F$8 + F$9 * _xlfn.T.INV(_xlfn.NORM.DIST(J913, 0, 1, 1),  F$10)</f>
        <v>0.00520952521334448</v>
      </c>
      <c r="N913" s="19" t="n">
        <f aca="false">G$8 + G$9 * _xlfn.T.INV(_xlfn.NORM.DIST(K913, 0, 1, 1),  G$10)</f>
        <v>-0.000413087884647394</v>
      </c>
      <c r="O913" s="52" t="n">
        <f aca="false">$B$3 * (1 + L913)</f>
        <v>4659.80237231273</v>
      </c>
      <c r="P913" s="53" t="n">
        <f aca="false">$B$6+M913</f>
        <v>0.214209525213344</v>
      </c>
      <c r="Q913" s="53" t="n">
        <f aca="false">$B$5+N913</f>
        <v>0.00118691211535261</v>
      </c>
      <c r="R913" s="10" t="n">
        <f aca="false">(LN(O913/$B$4) + ((Q913 - $B$8) + 0.5*P913^2)*$B$7) / (P913 * SQRT($B$7))</f>
        <v>-0.0293964403700155</v>
      </c>
      <c r="S913" s="10" t="n">
        <f aca="false">R913 - P913*SQRT($B$7)</f>
        <v>-0.136501202976688</v>
      </c>
      <c r="T913" s="36" t="n">
        <f aca="false">($B$3*EXP(-$B$8*$B$7)*_xlfn.NORM.DIST(R913, 0, 1, 1) - $B$4*EXP(-Q913*$B$7)*_xlfn.NORM.DIST(S913, 0, 1, 1)) * $B$2</f>
        <v>19986.175834927</v>
      </c>
      <c r="U913" s="37" t="n">
        <f aca="false">$B$17*O913+$B$18</f>
        <v>2140.50933332072</v>
      </c>
      <c r="V913" s="37" t="n">
        <f aca="false">T913-$B$13</f>
        <v>397.28723449507</v>
      </c>
      <c r="W913" s="37" t="n">
        <f aca="false">U913-$B$19</f>
        <v>2140.50933332072</v>
      </c>
      <c r="X913" s="38" t="n">
        <f aca="false">V913+W913</f>
        <v>2537.79656781579</v>
      </c>
    </row>
    <row r="914" customFormat="false" ht="13.8" hidden="false" customHeight="false" outlineLevel="0" collapsed="false">
      <c r="I914" s="51" t="n">
        <f aca="false" t="array" ref="I914:K914">TRANSPOSE(MMULT($E$20:$G$22, TRANSPOSE(Random!L913:N913)))</f>
        <v>0.387436061668211</v>
      </c>
      <c r="J914" s="51" t="n">
        <v>0.760950545483715</v>
      </c>
      <c r="K914" s="51" t="n">
        <v>-0.673704108757251</v>
      </c>
      <c r="L914" s="19" t="n">
        <f aca="false">E$8 + E$9 * _xlfn.T.INV(_xlfn.NORM.DIST(I914, 0, 1, 1),  E$10)</f>
        <v>0.00598058615462152</v>
      </c>
      <c r="M914" s="19" t="n">
        <f aca="false">F$8 + F$9 * _xlfn.T.INV(_xlfn.NORM.DIST(J914, 0, 1, 1),  F$10)</f>
        <v>0.0123803100967951</v>
      </c>
      <c r="N914" s="19" t="n">
        <f aca="false">G$8 + G$9 * _xlfn.T.INV(_xlfn.NORM.DIST(K914, 0, 1, 1),  G$10)</f>
        <v>-0.00017517708801279</v>
      </c>
      <c r="O914" s="52" t="n">
        <f aca="false">$B$3 * (1 + L914)</f>
        <v>4729.01413745426</v>
      </c>
      <c r="P914" s="53" t="n">
        <f aca="false">$B$6+M914</f>
        <v>0.221380310096795</v>
      </c>
      <c r="Q914" s="53" t="n">
        <f aca="false">$B$5+N914</f>
        <v>0.00142482291198721</v>
      </c>
      <c r="R914" s="10" t="n">
        <f aca="false">(LN(O914/$B$4) + ((Q914 - $B$8) + 0.5*P914^2)*$B$7) / (P914 * SQRT($B$7))</f>
        <v>0.108818479559909</v>
      </c>
      <c r="S914" s="10" t="n">
        <f aca="false">R914 - P914*SQRT($B$7)</f>
        <v>-0.0018716754884882</v>
      </c>
      <c r="T914" s="36" t="n">
        <f aca="false">($B$3*EXP(-$B$8*$B$7)*_xlfn.NORM.DIST(R914, 0, 1, 1) - $B$4*EXP(-Q914*$B$7)*_xlfn.NORM.DIST(S914, 0, 1, 1)) * $B$2</f>
        <v>20708.2128798162</v>
      </c>
      <c r="U914" s="37" t="n">
        <f aca="false">$B$17*O914+$B$18</f>
        <v>-1464.28339068711</v>
      </c>
      <c r="V914" s="37" t="n">
        <f aca="false">T914-$B$13</f>
        <v>1119.32427938427</v>
      </c>
      <c r="W914" s="37" t="n">
        <f aca="false">U914-$B$19</f>
        <v>-1464.28339068711</v>
      </c>
      <c r="X914" s="38" t="n">
        <f aca="false">V914+W914</f>
        <v>-344.959111302836</v>
      </c>
    </row>
    <row r="915" customFormat="false" ht="13.8" hidden="false" customHeight="false" outlineLevel="0" collapsed="false">
      <c r="I915" s="51" t="n">
        <f aca="false" t="array" ref="I915:K915">TRANSPOSE(MMULT($E$20:$G$22, TRANSPOSE(Random!L914:N914)))</f>
        <v>0.264348656295371</v>
      </c>
      <c r="J915" s="51" t="n">
        <v>-0.24069579777679</v>
      </c>
      <c r="K915" s="51" t="n">
        <v>2.24344906998938</v>
      </c>
      <c r="L915" s="19" t="n">
        <f aca="false">E$8 + E$9 * _xlfn.T.INV(_xlfn.NORM.DIST(I915, 0, 1, 1),  E$10)</f>
        <v>0.00437120239499268</v>
      </c>
      <c r="M915" s="19" t="n">
        <f aca="false">F$8 + F$9 * _xlfn.T.INV(_xlfn.NORM.DIST(J915, 0, 1, 1),  F$10)</f>
        <v>-0.00363732673920422</v>
      </c>
      <c r="N915" s="19" t="n">
        <f aca="false">G$8 + G$9 * _xlfn.T.INV(_xlfn.NORM.DIST(K915, 0, 1, 1),  G$10)</f>
        <v>0.000629582192866835</v>
      </c>
      <c r="O915" s="52" t="n">
        <f aca="false">$B$3 * (1 + L915)</f>
        <v>4721.44858533862</v>
      </c>
      <c r="P915" s="53" t="n">
        <f aca="false">$B$6+M915</f>
        <v>0.205362673260796</v>
      </c>
      <c r="Q915" s="53" t="n">
        <f aca="false">$B$5+N915</f>
        <v>0.00222958219286683</v>
      </c>
      <c r="R915" s="10" t="n">
        <f aca="false">(LN(O915/$B$4) + ((Q915 - $B$8) + 0.5*P915^2)*$B$7) / (P915 * SQRT($B$7))</f>
        <v>0.0953513146132454</v>
      </c>
      <c r="S915" s="10" t="n">
        <f aca="false">R915 - P915*SQRT($B$7)</f>
        <v>-0.00733002201715248</v>
      </c>
      <c r="T915" s="36" t="n">
        <f aca="false">($B$3*EXP(-$B$8*$B$7)*_xlfn.NORM.DIST(R915, 0, 1, 1) - $B$4*EXP(-Q915*$B$7)*_xlfn.NORM.DIST(S915, 0, 1, 1)) * $B$2</f>
        <v>19266.435716439</v>
      </c>
      <c r="U915" s="37" t="n">
        <f aca="false">$B$17*O915+$B$18</f>
        <v>-1070.24276531377</v>
      </c>
      <c r="V915" s="37" t="n">
        <f aca="false">T915-$B$13</f>
        <v>-322.452883992901</v>
      </c>
      <c r="W915" s="37" t="n">
        <f aca="false">U915-$B$19</f>
        <v>-1070.24276531377</v>
      </c>
      <c r="X915" s="38" t="n">
        <f aca="false">V915+W915</f>
        <v>-1392.69564930667</v>
      </c>
    </row>
    <row r="916" customFormat="false" ht="13.8" hidden="false" customHeight="false" outlineLevel="0" collapsed="false">
      <c r="I916" s="51" t="n">
        <f aca="false" t="array" ref="I916:K916">TRANSPOSE(MMULT($E$20:$G$22, TRANSPOSE(Random!L915:N915)))</f>
        <v>-0.0581198837449894</v>
      </c>
      <c r="J916" s="51" t="n">
        <v>0.809951476106364</v>
      </c>
      <c r="K916" s="51" t="n">
        <v>-1.19132195393622</v>
      </c>
      <c r="L916" s="19" t="n">
        <f aca="false">E$8 + E$9 * _xlfn.T.INV(_xlfn.NORM.DIST(I916, 0, 1, 1),  E$10)</f>
        <v>0.00023117199840836</v>
      </c>
      <c r="M916" s="19" t="n">
        <f aca="false">F$8 + F$9 * _xlfn.T.INV(_xlfn.NORM.DIST(J916, 0, 1, 1),  F$10)</f>
        <v>0.0132422071140986</v>
      </c>
      <c r="N916" s="19" t="n">
        <f aca="false">G$8 + G$9 * _xlfn.T.INV(_xlfn.NORM.DIST(K916, 0, 1, 1),  G$10)</f>
        <v>-0.000300851198738773</v>
      </c>
      <c r="O916" s="52" t="n">
        <f aca="false">$B$3 * (1 + L916)</f>
        <v>4701.98671644732</v>
      </c>
      <c r="P916" s="53" t="n">
        <f aca="false">$B$6+M916</f>
        <v>0.222242207114099</v>
      </c>
      <c r="Q916" s="53" t="n">
        <f aca="false">$B$5+N916</f>
        <v>0.00129914880126123</v>
      </c>
      <c r="R916" s="10" t="n">
        <f aca="false">(LN(O916/$B$4) + ((Q916 - $B$8) + 0.5*P916^2)*$B$7) / (P916 * SQRT($B$7))</f>
        <v>0.0569638179233248</v>
      </c>
      <c r="S916" s="10" t="n">
        <f aca="false">R916 - P916*SQRT($B$7)</f>
        <v>-0.0541572856337245</v>
      </c>
      <c r="T916" s="36" t="n">
        <f aca="false">($B$3*EXP(-$B$8*$B$7)*_xlfn.NORM.DIST(R916, 0, 1, 1) - $B$4*EXP(-Q916*$B$7)*_xlfn.NORM.DIST(S916, 0, 1, 1)) * $B$2</f>
        <v>20811.8629512774</v>
      </c>
      <c r="U916" s="37" t="n">
        <f aca="false">$B$17*O916+$B$18</f>
        <v>-56.600023628067</v>
      </c>
      <c r="V916" s="37" t="n">
        <f aca="false">T916-$B$13</f>
        <v>1222.97435084547</v>
      </c>
      <c r="W916" s="37" t="n">
        <f aca="false">U916-$B$19</f>
        <v>-56.600023628067</v>
      </c>
      <c r="X916" s="38" t="n">
        <f aca="false">V916+W916</f>
        <v>1166.3743272174</v>
      </c>
    </row>
    <row r="917" customFormat="false" ht="13.8" hidden="false" customHeight="false" outlineLevel="0" collapsed="false">
      <c r="I917" s="51" t="n">
        <f aca="false" t="array" ref="I917:K917">TRANSPOSE(MMULT($E$20:$G$22, TRANSPOSE(Random!L916:N916)))</f>
        <v>1.19566177395294</v>
      </c>
      <c r="J917" s="51" t="n">
        <v>-0.627076180310224</v>
      </c>
      <c r="K917" s="51" t="n">
        <v>0.217006781227842</v>
      </c>
      <c r="L917" s="19" t="n">
        <f aca="false">E$8 + E$9 * _xlfn.T.INV(_xlfn.NORM.DIST(I917, 0, 1, 1),  E$10)</f>
        <v>0.0179013766929246</v>
      </c>
      <c r="M917" s="19" t="n">
        <f aca="false">F$8 + F$9 * _xlfn.T.INV(_xlfn.NORM.DIST(J917, 0, 1, 1),  F$10)</f>
        <v>-0.00987719285653324</v>
      </c>
      <c r="N917" s="19" t="n">
        <f aca="false">G$8 + G$9 * _xlfn.T.INV(_xlfn.NORM.DIST(K917, 0, 1, 1),  G$10)</f>
        <v>9.15023987501002E-006</v>
      </c>
      <c r="O917" s="52" t="n">
        <f aca="false">$B$3 * (1 + L917)</f>
        <v>4785.05258169577</v>
      </c>
      <c r="P917" s="53" t="n">
        <f aca="false">$B$6+M917</f>
        <v>0.199122807143467</v>
      </c>
      <c r="Q917" s="53" t="n">
        <f aca="false">$B$5+N917</f>
        <v>0.00160915023987501</v>
      </c>
      <c r="R917" s="10" t="n">
        <f aca="false">(LN(O917/$B$4) + ((Q917 - $B$8) + 0.5*P917^2)*$B$7) / (P917 * SQRT($B$7))</f>
        <v>0.228015649085463</v>
      </c>
      <c r="S917" s="10" t="n">
        <f aca="false">R917 - P917*SQRT($B$7)</f>
        <v>0.12845424551373</v>
      </c>
      <c r="T917" s="36" t="n">
        <f aca="false">($B$3*EXP(-$B$8*$B$7)*_xlfn.NORM.DIST(R917, 0, 1, 1) - $B$4*EXP(-Q917*$B$7)*_xlfn.NORM.DIST(S917, 0, 1, 1)) * $B$2</f>
        <v>18370.6357329029</v>
      </c>
      <c r="U917" s="37" t="n">
        <f aca="false">$B$17*O917+$B$18</f>
        <v>-4382.9631217045</v>
      </c>
      <c r="V917" s="37" t="n">
        <f aca="false">T917-$B$13</f>
        <v>-1218.25286752901</v>
      </c>
      <c r="W917" s="37" t="n">
        <f aca="false">U917-$B$19</f>
        <v>-4382.9631217045</v>
      </c>
      <c r="X917" s="38" t="n">
        <f aca="false">V917+W917</f>
        <v>-5601.2159892335</v>
      </c>
    </row>
    <row r="918" customFormat="false" ht="13.8" hidden="false" customHeight="false" outlineLevel="0" collapsed="false">
      <c r="I918" s="51" t="n">
        <f aca="false" t="array" ref="I918:K918">TRANSPOSE(MMULT($E$20:$G$22, TRANSPOSE(Random!L917:N917)))</f>
        <v>-0.188421058926164</v>
      </c>
      <c r="J918" s="51" t="n">
        <v>-0.0568026890420665</v>
      </c>
      <c r="K918" s="51" t="n">
        <v>2.68861320846223</v>
      </c>
      <c r="L918" s="19" t="n">
        <f aca="false">E$8 + E$9 * _xlfn.T.INV(_xlfn.NORM.DIST(I918, 0, 1, 1),  E$10)</f>
        <v>-0.00144076432846345</v>
      </c>
      <c r="M918" s="19" t="n">
        <f aca="false">F$8 + F$9 * _xlfn.T.INV(_xlfn.NORM.DIST(J918, 0, 1, 1),  F$10)</f>
        <v>-0.000774063083449197</v>
      </c>
      <c r="N918" s="19" t="n">
        <f aca="false">G$8 + G$9 * _xlfn.T.INV(_xlfn.NORM.DIST(K918, 0, 1, 1),  G$10)</f>
        <v>0.000925573094569065</v>
      </c>
      <c r="O918" s="52" t="n">
        <f aca="false">$B$3 * (1 + L918)</f>
        <v>4694.12711096833</v>
      </c>
      <c r="P918" s="53" t="n">
        <f aca="false">$B$6+M918</f>
        <v>0.208225936916551</v>
      </c>
      <c r="Q918" s="53" t="n">
        <f aca="false">$B$5+N918</f>
        <v>0.00252557309456906</v>
      </c>
      <c r="R918" s="10" t="n">
        <f aca="false">(LN(O918/$B$4) + ((Q918 - $B$8) + 0.5*P918^2)*$B$7) / (P918 * SQRT($B$7))</f>
        <v>0.040430555474416</v>
      </c>
      <c r="S918" s="10" t="n">
        <f aca="false">R918 - P918*SQRT($B$7)</f>
        <v>-0.0636824129838594</v>
      </c>
      <c r="T918" s="36" t="n">
        <f aca="false">($B$3*EXP(-$B$8*$B$7)*_xlfn.NORM.DIST(R918, 0, 1, 1) - $B$4*EXP(-Q918*$B$7)*_xlfn.NORM.DIST(S918, 0, 1, 1)) * $B$2</f>
        <v>19566.7063333119</v>
      </c>
      <c r="U918" s="37" t="n">
        <f aca="false">$B$17*O918+$B$18</f>
        <v>352.755937548558</v>
      </c>
      <c r="V918" s="37" t="n">
        <f aca="false">T918-$B$13</f>
        <v>-22.182267119977</v>
      </c>
      <c r="W918" s="37" t="n">
        <f aca="false">U918-$B$19</f>
        <v>352.755937548558</v>
      </c>
      <c r="X918" s="38" t="n">
        <f aca="false">V918+W918</f>
        <v>330.573670428581</v>
      </c>
    </row>
    <row r="919" customFormat="false" ht="13.8" hidden="false" customHeight="false" outlineLevel="0" collapsed="false">
      <c r="I919" s="51" t="n">
        <f aca="false" t="array" ref="I919:K919">TRANSPOSE(MMULT($E$20:$G$22, TRANSPOSE(Random!L918:N918)))</f>
        <v>-0.2298745991564</v>
      </c>
      <c r="J919" s="51" t="n">
        <v>0.0373512106201234</v>
      </c>
      <c r="K919" s="51" t="n">
        <v>0.377101653552079</v>
      </c>
      <c r="L919" s="19" t="n">
        <f aca="false">E$8 + E$9 * _xlfn.T.INV(_xlfn.NORM.DIST(I919, 0, 1, 1),  E$10)</f>
        <v>-0.00197568221326178</v>
      </c>
      <c r="M919" s="19" t="n">
        <f aca="false">F$8 + F$9 * _xlfn.T.INV(_xlfn.NORM.DIST(J919, 0, 1, 1),  F$10)</f>
        <v>0.000684621557335726</v>
      </c>
      <c r="N919" s="19" t="n">
        <f aca="false">G$8 + G$9 * _xlfn.T.INV(_xlfn.NORM.DIST(K919, 0, 1, 1),  G$10)</f>
        <v>4.20799047768635E-005</v>
      </c>
      <c r="O919" s="52" t="n">
        <f aca="false">$B$3 * (1 + L919)</f>
        <v>4691.61251548368</v>
      </c>
      <c r="P919" s="53" t="n">
        <f aca="false">$B$6+M919</f>
        <v>0.209684621557336</v>
      </c>
      <c r="Q919" s="53" t="n">
        <f aca="false">$B$5+N919</f>
        <v>0.00164207990477686</v>
      </c>
      <c r="R919" s="10" t="n">
        <f aca="false">(LN(O919/$B$4) + ((Q919 - $B$8) + 0.5*P919^2)*$B$7) / (P919 * SQRT($B$7))</f>
        <v>0.0336585350602882</v>
      </c>
      <c r="S919" s="10" t="n">
        <f aca="false">R919 - P919*SQRT($B$7)</f>
        <v>-0.0711837757183797</v>
      </c>
      <c r="T919" s="36" t="n">
        <f aca="false">($B$3*EXP(-$B$8*$B$7)*_xlfn.NORM.DIST(R919, 0, 1, 1) - $B$4*EXP(-Q919*$B$7)*_xlfn.NORM.DIST(S919, 0, 1, 1)) * $B$2</f>
        <v>19651.8738138117</v>
      </c>
      <c r="U919" s="37" t="n">
        <f aca="false">$B$17*O919+$B$18</f>
        <v>483.724935208826</v>
      </c>
      <c r="V919" s="37" t="n">
        <f aca="false">T919-$B$13</f>
        <v>62.9852133798522</v>
      </c>
      <c r="W919" s="37" t="n">
        <f aca="false">U919-$B$19</f>
        <v>483.724935208826</v>
      </c>
      <c r="X919" s="38" t="n">
        <f aca="false">V919+W919</f>
        <v>546.710148588678</v>
      </c>
    </row>
    <row r="920" customFormat="false" ht="13.8" hidden="false" customHeight="false" outlineLevel="0" collapsed="false">
      <c r="I920" s="51" t="n">
        <f aca="false" t="array" ref="I920:K920">TRANSPOSE(MMULT($E$20:$G$22, TRANSPOSE(Random!L919:N919)))</f>
        <v>-0.817480091449873</v>
      </c>
      <c r="J920" s="51" t="n">
        <v>1.05738173779982</v>
      </c>
      <c r="K920" s="51" t="n">
        <v>0.67703210751357</v>
      </c>
      <c r="L920" s="19" t="n">
        <f aca="false">E$8 + E$9 * _xlfn.T.INV(_xlfn.NORM.DIST(I920, 0, 1, 1),  E$10)</f>
        <v>-0.00997998087313517</v>
      </c>
      <c r="M920" s="19" t="n">
        <f aca="false">F$8 + F$9 * _xlfn.T.INV(_xlfn.NORM.DIST(J920, 0, 1, 1),  F$10)</f>
        <v>0.0178325915746511</v>
      </c>
      <c r="N920" s="19" t="n">
        <f aca="false">G$8 + G$9 * _xlfn.T.INV(_xlfn.NORM.DIST(K920, 0, 1, 1),  G$10)</f>
        <v>0.000106315205998918</v>
      </c>
      <c r="O920" s="52" t="n">
        <f aca="false">$B$3 * (1 + L920)</f>
        <v>4653.98510791348</v>
      </c>
      <c r="P920" s="53" t="n">
        <f aca="false">$B$6+M920</f>
        <v>0.226832591574651</v>
      </c>
      <c r="Q920" s="53" t="n">
        <f aca="false">$B$5+N920</f>
        <v>0.00170631520599892</v>
      </c>
      <c r="R920" s="10" t="n">
        <f aca="false">(LN(O920/$B$4) + ((Q920 - $B$8) + 0.5*P920^2)*$B$7) / (P920 * SQRT($B$7))</f>
        <v>-0.0314937797635493</v>
      </c>
      <c r="S920" s="10" t="n">
        <f aca="false">R920 - P920*SQRT($B$7)</f>
        <v>-0.144910075550875</v>
      </c>
      <c r="T920" s="36" t="n">
        <f aca="false">($B$3*EXP(-$B$8*$B$7)*_xlfn.NORM.DIST(R920, 0, 1, 1) - $B$4*EXP(-Q920*$B$7)*_xlfn.NORM.DIST(S920, 0, 1, 1)) * $B$2</f>
        <v>21181.6437133361</v>
      </c>
      <c r="U920" s="37" t="n">
        <f aca="false">$B$17*O920+$B$18</f>
        <v>2443.49297110518</v>
      </c>
      <c r="V920" s="37" t="n">
        <f aca="false">T920-$B$13</f>
        <v>1592.75511290425</v>
      </c>
      <c r="W920" s="37" t="n">
        <f aca="false">U920-$B$19</f>
        <v>2443.49297110518</v>
      </c>
      <c r="X920" s="38" t="n">
        <f aca="false">V920+W920</f>
        <v>4036.24808400943</v>
      </c>
    </row>
    <row r="921" customFormat="false" ht="13.8" hidden="false" customHeight="false" outlineLevel="0" collapsed="false">
      <c r="I921" s="51" t="n">
        <f aca="false" t="array" ref="I921:K921">TRANSPOSE(MMULT($E$20:$G$22, TRANSPOSE(Random!L920:N920)))</f>
        <v>-0.495636533676539</v>
      </c>
      <c r="J921" s="51" t="n">
        <v>0.630068238698711</v>
      </c>
      <c r="K921" s="51" t="n">
        <v>-0.646633363740398</v>
      </c>
      <c r="L921" s="19" t="n">
        <f aca="false">E$8 + E$9 * _xlfn.T.INV(_xlfn.NORM.DIST(I921, 0, 1, 1),  E$10)</f>
        <v>-0.00547235798946164</v>
      </c>
      <c r="M921" s="19" t="n">
        <f aca="false">F$8 + F$9 * _xlfn.T.INV(_xlfn.NORM.DIST(J921, 0, 1, 1),  F$10)</f>
        <v>0.0101394785055831</v>
      </c>
      <c r="N921" s="19" t="n">
        <f aca="false">G$8 + G$9 * _xlfn.T.INV(_xlfn.NORM.DIST(K921, 0, 1, 1),  G$10)</f>
        <v>-0.000169197945539273</v>
      </c>
      <c r="O921" s="52" t="n">
        <f aca="false">$B$3 * (1 + L921)</f>
        <v>4675.17499232734</v>
      </c>
      <c r="P921" s="53" t="n">
        <f aca="false">$B$6+M921</f>
        <v>0.219139478505583</v>
      </c>
      <c r="Q921" s="53" t="n">
        <f aca="false">$B$5+N921</f>
        <v>0.00143080205446073</v>
      </c>
      <c r="R921" s="10" t="n">
        <f aca="false">(LN(O921/$B$4) + ((Q921 - $B$8) + 0.5*P921^2)*$B$7) / (P921 * SQRT($B$7))</f>
        <v>0.00431759904526984</v>
      </c>
      <c r="S921" s="10" t="n">
        <f aca="false">R921 - P921*SQRT($B$7)</f>
        <v>-0.105252140207522</v>
      </c>
      <c r="T921" s="36" t="n">
        <f aca="false">($B$3*EXP(-$B$8*$B$7)*_xlfn.NORM.DIST(R921, 0, 1, 1) - $B$4*EXP(-Q921*$B$7)*_xlfn.NORM.DIST(S921, 0, 1, 1)) * $B$2</f>
        <v>20503.0791911367</v>
      </c>
      <c r="U921" s="37" t="n">
        <f aca="false">$B$17*O921+$B$18</f>
        <v>1339.84908915163</v>
      </c>
      <c r="V921" s="37" t="n">
        <f aca="false">T921-$B$13</f>
        <v>914.190590704813</v>
      </c>
      <c r="W921" s="37" t="n">
        <f aca="false">U921-$B$19</f>
        <v>1339.84908915163</v>
      </c>
      <c r="X921" s="38" t="n">
        <f aca="false">V921+W921</f>
        <v>2254.03967985644</v>
      </c>
    </row>
    <row r="922" customFormat="false" ht="13.8" hidden="false" customHeight="false" outlineLevel="0" collapsed="false">
      <c r="I922" s="51" t="n">
        <f aca="false" t="array" ref="I922:K922">TRANSPOSE(MMULT($E$20:$G$22, TRANSPOSE(Random!L921:N921)))</f>
        <v>0.986017882963025</v>
      </c>
      <c r="J922" s="51" t="n">
        <v>-1.57264225509738</v>
      </c>
      <c r="K922" s="51" t="n">
        <v>-2.17222959141431</v>
      </c>
      <c r="L922" s="19" t="n">
        <f aca="false">E$8 + E$9 * _xlfn.T.INV(_xlfn.NORM.DIST(I922, 0, 1, 1),  E$10)</f>
        <v>0.0144777568105058</v>
      </c>
      <c r="M922" s="19" t="n">
        <f aca="false">F$8 + F$9 * _xlfn.T.INV(_xlfn.NORM.DIST(J922, 0, 1, 1),  F$10)</f>
        <v>-0.0290491559316261</v>
      </c>
      <c r="N922" s="19" t="n">
        <f aca="false">G$8 + G$9 * _xlfn.T.INV(_xlfn.NORM.DIST(K922, 0, 1, 1),  G$10)</f>
        <v>-0.000661637122655704</v>
      </c>
      <c r="O922" s="52" t="n">
        <f aca="false">$B$3 * (1 + L922)</f>
        <v>4768.95848699051</v>
      </c>
      <c r="P922" s="53" t="n">
        <f aca="false">$B$6+M922</f>
        <v>0.179950844068374</v>
      </c>
      <c r="Q922" s="53" t="n">
        <f aca="false">$B$5+N922</f>
        <v>0.000938362877344296</v>
      </c>
      <c r="R922" s="10" t="n">
        <f aca="false">(LN(O922/$B$4) + ((Q922 - $B$8) + 0.5*P922^2)*$B$7) / (P922 * SQRT($B$7))</f>
        <v>0.202903563684863</v>
      </c>
      <c r="S922" s="10" t="n">
        <f aca="false">R922 - P922*SQRT($B$7)</f>
        <v>0.112928141650676</v>
      </c>
      <c r="T922" s="36" t="n">
        <f aca="false">($B$3*EXP(-$B$8*$B$7)*_xlfn.NORM.DIST(R922, 0, 1, 1) - $B$4*EXP(-Q922*$B$7)*_xlfn.NORM.DIST(S922, 0, 1, 1)) * $B$2</f>
        <v>16616.934026977</v>
      </c>
      <c r="U922" s="37" t="n">
        <f aca="false">$B$17*O922+$B$18</f>
        <v>-3544.72593219794</v>
      </c>
      <c r="V922" s="37" t="n">
        <f aca="false">T922-$B$13</f>
        <v>-2971.95457345488</v>
      </c>
      <c r="W922" s="37" t="n">
        <f aca="false">U922-$B$19</f>
        <v>-3544.72593219794</v>
      </c>
      <c r="X922" s="38" t="n">
        <f aca="false">V922+W922</f>
        <v>-6516.68050565281</v>
      </c>
    </row>
    <row r="923" customFormat="false" ht="13.8" hidden="false" customHeight="false" outlineLevel="0" collapsed="false">
      <c r="I923" s="51" t="n">
        <f aca="false" t="array" ref="I923:K923">TRANSPOSE(MMULT($E$20:$G$22, TRANSPOSE(Random!L922:N922)))</f>
        <v>-0.933724903101586</v>
      </c>
      <c r="J923" s="51" t="n">
        <v>0.195338813695409</v>
      </c>
      <c r="K923" s="51" t="n">
        <v>-0.609937966628142</v>
      </c>
      <c r="L923" s="19" t="n">
        <f aca="false">E$8 + E$9 * _xlfn.T.INV(_xlfn.NORM.DIST(I923, 0, 1, 1),  E$10)</f>
        <v>-0.0117207417232092</v>
      </c>
      <c r="M923" s="19" t="n">
        <f aca="false">F$8 + F$9 * _xlfn.T.INV(_xlfn.NORM.DIST(J923, 0, 1, 1),  F$10)</f>
        <v>0.00313977178237481</v>
      </c>
      <c r="N923" s="19" t="n">
        <f aca="false">G$8 + G$9 * _xlfn.T.INV(_xlfn.NORM.DIST(K923, 0, 1, 1),  G$10)</f>
        <v>-0.000161161023927189</v>
      </c>
      <c r="O923" s="52" t="n">
        <f aca="false">$B$3 * (1 + L923)</f>
        <v>4645.80196523337</v>
      </c>
      <c r="P923" s="53" t="n">
        <f aca="false">$B$6+M923</f>
        <v>0.212139771782375</v>
      </c>
      <c r="Q923" s="53" t="n">
        <f aca="false">$B$5+N923</f>
        <v>0.00143883897607281</v>
      </c>
      <c r="R923" s="10" t="n">
        <f aca="false">(LN(O923/$B$4) + ((Q923 - $B$8) + 0.5*P923^2)*$B$7) / (P923 * SQRT($B$7))</f>
        <v>-0.0584977626016848</v>
      </c>
      <c r="S923" s="10" t="n">
        <f aca="false">R923 - P923*SQRT($B$7)</f>
        <v>-0.164567648492872</v>
      </c>
      <c r="T923" s="36" t="n">
        <f aca="false">($B$3*EXP(-$B$8*$B$7)*_xlfn.NORM.DIST(R923, 0, 1, 1) - $B$4*EXP(-Q923*$B$7)*_xlfn.NORM.DIST(S923, 0, 1, 1)) * $B$2</f>
        <v>19751.495000068</v>
      </c>
      <c r="U923" s="37" t="n">
        <f aca="false">$B$17*O923+$B$18</f>
        <v>2869.69989029685</v>
      </c>
      <c r="V923" s="37" t="n">
        <f aca="false">T923-$B$13</f>
        <v>162.606399636094</v>
      </c>
      <c r="W923" s="37" t="n">
        <f aca="false">U923-$B$19</f>
        <v>2869.69989029685</v>
      </c>
      <c r="X923" s="38" t="n">
        <f aca="false">V923+W923</f>
        <v>3032.30628993294</v>
      </c>
    </row>
    <row r="924" customFormat="false" ht="13.8" hidden="false" customHeight="false" outlineLevel="0" collapsed="false">
      <c r="I924" s="51" t="n">
        <f aca="false" t="array" ref="I924:K924">TRANSPOSE(MMULT($E$20:$G$22, TRANSPOSE(Random!L923:N923)))</f>
        <v>0.243110932887634</v>
      </c>
      <c r="J924" s="51" t="n">
        <v>-0.254284615756208</v>
      </c>
      <c r="K924" s="51" t="n">
        <v>0.281659471283382</v>
      </c>
      <c r="L924" s="19" t="n">
        <f aca="false">E$8 + E$9 * _xlfn.T.INV(_xlfn.NORM.DIST(I924, 0, 1, 1),  E$10)</f>
        <v>0.00409598242372661</v>
      </c>
      <c r="M924" s="19" t="n">
        <f aca="false">F$8 + F$9 * _xlfn.T.INV(_xlfn.NORM.DIST(J924, 0, 1, 1),  F$10)</f>
        <v>-0.00385050519304051</v>
      </c>
      <c r="N924" s="19" t="n">
        <f aca="false">G$8 + G$9 * _xlfn.T.INV(_xlfn.NORM.DIST(K924, 0, 1, 1),  G$10)</f>
        <v>2.23719034263293E-005</v>
      </c>
      <c r="O924" s="52" t="n">
        <f aca="false">$B$3 * (1 + L924)</f>
        <v>4720.1548037757</v>
      </c>
      <c r="P924" s="53" t="n">
        <f aca="false">$B$6+M924</f>
        <v>0.205149494806959</v>
      </c>
      <c r="Q924" s="53" t="n">
        <f aca="false">$B$5+N924</f>
        <v>0.00162237190342633</v>
      </c>
      <c r="R924" s="10" t="n">
        <f aca="false">(LN(O924/$B$4) + ((Q924 - $B$8) + 0.5*P924^2)*$B$7) / (P924 * SQRT($B$7))</f>
        <v>0.091192026681623</v>
      </c>
      <c r="S924" s="10" t="n">
        <f aca="false">R924 - P924*SQRT($B$7)</f>
        <v>-0.0113827207218567</v>
      </c>
      <c r="T924" s="36" t="n">
        <f aca="false">($B$3*EXP(-$B$8*$B$7)*_xlfn.NORM.DIST(R924, 0, 1, 1) - $B$4*EXP(-Q924*$B$7)*_xlfn.NORM.DIST(S924, 0, 1, 1)) * $B$2</f>
        <v>19214.3253490812</v>
      </c>
      <c r="U924" s="37" t="n">
        <f aca="false">$B$17*O924+$B$18</f>
        <v>-1002.85806048865</v>
      </c>
      <c r="V924" s="37" t="n">
        <f aca="false">T924-$B$13</f>
        <v>-374.563251350719</v>
      </c>
      <c r="W924" s="37" t="n">
        <f aca="false">U924-$B$19</f>
        <v>-1002.85806048865</v>
      </c>
      <c r="X924" s="38" t="n">
        <f aca="false">V924+W924</f>
        <v>-1377.42131183937</v>
      </c>
    </row>
    <row r="925" customFormat="false" ht="13.8" hidden="false" customHeight="false" outlineLevel="0" collapsed="false">
      <c r="I925" s="51" t="n">
        <f aca="false" t="array" ref="I925:K925">TRANSPOSE(MMULT($E$20:$G$22, TRANSPOSE(Random!L924:N924)))</f>
        <v>-0.10402477212507</v>
      </c>
      <c r="J925" s="51" t="n">
        <v>0.757647299227343</v>
      </c>
      <c r="K925" s="51" t="n">
        <v>0.578679033201128</v>
      </c>
      <c r="L925" s="19" t="n">
        <f aca="false">E$8 + E$9 * _xlfn.T.INV(_xlfn.NORM.DIST(I925, 0, 1, 1),  E$10)</f>
        <v>-0.000356644478621591</v>
      </c>
      <c r="M925" s="19" t="n">
        <f aca="false">F$8 + F$9 * _xlfn.T.INV(_xlfn.NORM.DIST(J925, 0, 1, 1),  F$10)</f>
        <v>0.012322689235874</v>
      </c>
      <c r="N925" s="19" t="n">
        <f aca="false">G$8 + G$9 * _xlfn.T.INV(_xlfn.NORM.DIST(K925, 0, 1, 1),  G$10)</f>
        <v>8.4773069901026E-005</v>
      </c>
      <c r="O925" s="52" t="n">
        <f aca="false">$B$3 * (1 + L925)</f>
        <v>4699.22344997045</v>
      </c>
      <c r="P925" s="53" t="n">
        <f aca="false">$B$6+M925</f>
        <v>0.221322689235874</v>
      </c>
      <c r="Q925" s="53" t="n">
        <f aca="false">$B$5+N925</f>
        <v>0.00168477306990103</v>
      </c>
      <c r="R925" s="10" t="n">
        <f aca="false">(LN(O925/$B$4) + ((Q925 - $B$8) + 0.5*P925^2)*$B$7) / (P925 * SQRT($B$7))</f>
        <v>0.0522987660451141</v>
      </c>
      <c r="S925" s="10" t="n">
        <f aca="false">R925 - P925*SQRT($B$7)</f>
        <v>-0.0583625785728229</v>
      </c>
      <c r="T925" s="36" t="n">
        <f aca="false">($B$3*EXP(-$B$8*$B$7)*_xlfn.NORM.DIST(R925, 0, 1, 1) - $B$4*EXP(-Q925*$B$7)*_xlfn.NORM.DIST(S925, 0, 1, 1)) * $B$2</f>
        <v>20747.3629834464</v>
      </c>
      <c r="U925" s="37" t="n">
        <f aca="false">$B$17*O925+$B$18</f>
        <v>87.3206359584583</v>
      </c>
      <c r="V925" s="37" t="n">
        <f aca="false">T925-$B$13</f>
        <v>1158.47438301453</v>
      </c>
      <c r="W925" s="37" t="n">
        <f aca="false">U925-$B$19</f>
        <v>87.3206359584583</v>
      </c>
      <c r="X925" s="38" t="n">
        <f aca="false">V925+W925</f>
        <v>1245.79501897299</v>
      </c>
    </row>
    <row r="926" customFormat="false" ht="13.8" hidden="false" customHeight="false" outlineLevel="0" collapsed="false">
      <c r="I926" s="51" t="n">
        <f aca="false" t="array" ref="I926:K926">TRANSPOSE(MMULT($E$20:$G$22, TRANSPOSE(Random!L925:N925)))</f>
        <v>1.58924849177068</v>
      </c>
      <c r="J926" s="51" t="n">
        <v>-0.906071215327212</v>
      </c>
      <c r="K926" s="51" t="n">
        <v>0.599977008774118</v>
      </c>
      <c r="L926" s="19" t="n">
        <f aca="false">E$8 + E$9 * _xlfn.T.INV(_xlfn.NORM.DIST(I926, 0, 1, 1),  E$10)</f>
        <v>0.0253943128148342</v>
      </c>
      <c r="M926" s="19" t="n">
        <f aca="false">F$8 + F$9 * _xlfn.T.INV(_xlfn.NORM.DIST(J926, 0, 1, 1),  F$10)</f>
        <v>-0.0147628485713378</v>
      </c>
      <c r="N926" s="19" t="n">
        <f aca="false">G$8 + G$9 * _xlfn.T.INV(_xlfn.NORM.DIST(K926, 0, 1, 1),  G$10)</f>
        <v>8.93923240665815E-005</v>
      </c>
      <c r="O926" s="52" t="n">
        <f aca="false">$B$3 * (1 + L926)</f>
        <v>4820.27612511125</v>
      </c>
      <c r="P926" s="53" t="n">
        <f aca="false">$B$6+M926</f>
        <v>0.194237151428662</v>
      </c>
      <c r="Q926" s="53" t="n">
        <f aca="false">$B$5+N926</f>
        <v>0.00168939232406658</v>
      </c>
      <c r="R926" s="10" t="n">
        <f aca="false">(LN(O926/$B$4) + ((Q926 - $B$8) + 0.5*P926^2)*$B$7) / (P926 * SQRT($B$7))</f>
        <v>0.307001938396118</v>
      </c>
      <c r="S926" s="10" t="n">
        <f aca="false">R926 - P926*SQRT($B$7)</f>
        <v>0.209883362681787</v>
      </c>
      <c r="T926" s="36" t="n">
        <f aca="false">($B$3*EXP(-$B$8*$B$7)*_xlfn.NORM.DIST(R926, 0, 1, 1) - $B$4*EXP(-Q926*$B$7)*_xlfn.NORM.DIST(S926, 0, 1, 1)) * $B$2</f>
        <v>17614.9477836181</v>
      </c>
      <c r="U926" s="37" t="n">
        <f aca="false">$B$17*O926+$B$18</f>
        <v>-6217.52943796985</v>
      </c>
      <c r="V926" s="37" t="n">
        <f aca="false">T926-$B$13</f>
        <v>-1973.94081681382</v>
      </c>
      <c r="W926" s="37" t="n">
        <f aca="false">U926-$B$19</f>
        <v>-6217.52943796985</v>
      </c>
      <c r="X926" s="38" t="n">
        <f aca="false">V926+W926</f>
        <v>-8191.47025478366</v>
      </c>
    </row>
    <row r="927" customFormat="false" ht="13.8" hidden="false" customHeight="false" outlineLevel="0" collapsed="false">
      <c r="I927" s="51" t="n">
        <f aca="false" t="array" ref="I927:K927">TRANSPOSE(MMULT($E$20:$G$22, TRANSPOSE(Random!L926:N926)))</f>
        <v>-0.599327556605893</v>
      </c>
      <c r="J927" s="51" t="n">
        <v>0.140124681985622</v>
      </c>
      <c r="K927" s="51" t="n">
        <v>1.90418430428619</v>
      </c>
      <c r="L927" s="19" t="n">
        <f aca="false">E$8 + E$9 * _xlfn.T.INV(_xlfn.NORM.DIST(I927, 0, 1, 1),  E$10)</f>
        <v>-0.00688329802947164</v>
      </c>
      <c r="M927" s="19" t="n">
        <f aca="false">F$8 + F$9 * _xlfn.T.INV(_xlfn.NORM.DIST(J927, 0, 1, 1),  F$10)</f>
        <v>0.0022794633810623</v>
      </c>
      <c r="N927" s="19" t="n">
        <f aca="false">G$8 + G$9 * _xlfn.T.INV(_xlfn.NORM.DIST(K927, 0, 1, 1),  G$10)</f>
        <v>0.000468357021702318</v>
      </c>
      <c r="O927" s="52" t="n">
        <f aca="false">$B$3 * (1 + L927)</f>
        <v>4668.54230429326</v>
      </c>
      <c r="P927" s="53" t="n">
        <f aca="false">$B$6+M927</f>
        <v>0.211279463381062</v>
      </c>
      <c r="Q927" s="53" t="n">
        <f aca="false">$B$5+N927</f>
        <v>0.00206835702170232</v>
      </c>
      <c r="R927" s="10" t="n">
        <f aca="false">(LN(O927/$B$4) + ((Q927 - $B$8) + 0.5*P927^2)*$B$7) / (P927 * SQRT($B$7))</f>
        <v>-0.0114552684752223</v>
      </c>
      <c r="S927" s="10" t="n">
        <f aca="false">R927 - P927*SQRT($B$7)</f>
        <v>-0.117095000165753</v>
      </c>
      <c r="T927" s="36" t="n">
        <f aca="false">($B$3*EXP(-$B$8*$B$7)*_xlfn.NORM.DIST(R927, 0, 1, 1) - $B$4*EXP(-Q927*$B$7)*_xlfn.NORM.DIST(S927, 0, 1, 1)) * $B$2</f>
        <v>19786.4676514477</v>
      </c>
      <c r="U927" s="37" t="n">
        <f aca="false">$B$17*O927+$B$18</f>
        <v>1685.30286448862</v>
      </c>
      <c r="V927" s="37" t="n">
        <f aca="false">T927-$B$13</f>
        <v>197.579051015826</v>
      </c>
      <c r="W927" s="37" t="n">
        <f aca="false">U927-$B$19</f>
        <v>1685.30286448862</v>
      </c>
      <c r="X927" s="38" t="n">
        <f aca="false">V927+W927</f>
        <v>1882.88191550445</v>
      </c>
    </row>
    <row r="928" customFormat="false" ht="13.8" hidden="false" customHeight="false" outlineLevel="0" collapsed="false">
      <c r="I928" s="51" t="n">
        <f aca="false" t="array" ref="I928:K928">TRANSPOSE(MMULT($E$20:$G$22, TRANSPOSE(Random!L927:N927)))</f>
        <v>-0.178252884094074</v>
      </c>
      <c r="J928" s="51" t="n">
        <v>0.977187788867342</v>
      </c>
      <c r="K928" s="51" t="n">
        <v>-2.20240589500172</v>
      </c>
      <c r="L928" s="19" t="n">
        <f aca="false">E$8 + E$9 * _xlfn.T.INV(_xlfn.NORM.DIST(I928, 0, 1, 1),  E$10)</f>
        <v>-0.00130983266195985</v>
      </c>
      <c r="M928" s="19" t="n">
        <f aca="false">F$8 + F$9 * _xlfn.T.INV(_xlfn.NORM.DIST(J928, 0, 1, 1),  F$10)</f>
        <v>0.0162965753825067</v>
      </c>
      <c r="N928" s="19" t="n">
        <f aca="false">G$8 + G$9 * _xlfn.T.INV(_xlfn.NORM.DIST(K928, 0, 1, 1),  G$10)</f>
        <v>-0.000677276087669152</v>
      </c>
      <c r="O928" s="52" t="n">
        <f aca="false">$B$3 * (1 + L928)</f>
        <v>4694.74260763939</v>
      </c>
      <c r="P928" s="53" t="n">
        <f aca="false">$B$6+M928</f>
        <v>0.225296575382507</v>
      </c>
      <c r="Q928" s="53" t="n">
        <f aca="false">$B$5+N928</f>
        <v>0.000922723912330848</v>
      </c>
      <c r="R928" s="10" t="n">
        <f aca="false">(LN(O928/$B$4) + ((Q928 - $B$8) + 0.5*P928^2)*$B$7) / (P928 * SQRT($B$7))</f>
        <v>0.0431858148499138</v>
      </c>
      <c r="S928" s="10" t="n">
        <f aca="false">R928 - P928*SQRT($B$7)</f>
        <v>-0.0694624728413396</v>
      </c>
      <c r="T928" s="36" t="n">
        <f aca="false">($B$3*EXP(-$B$8*$B$7)*_xlfn.NORM.DIST(R928, 0, 1, 1) - $B$4*EXP(-Q928*$B$7)*_xlfn.NORM.DIST(S928, 0, 1, 1)) * $B$2</f>
        <v>21075.3401547923</v>
      </c>
      <c r="U928" s="37" t="n">
        <f aca="false">$B$17*O928+$B$18</f>
        <v>320.698701080488</v>
      </c>
      <c r="V928" s="37" t="n">
        <f aca="false">T928-$B$13</f>
        <v>1486.45155436043</v>
      </c>
      <c r="W928" s="37" t="n">
        <f aca="false">U928-$B$19</f>
        <v>320.698701080488</v>
      </c>
      <c r="X928" s="38" t="n">
        <f aca="false">V928+W928</f>
        <v>1807.15025544092</v>
      </c>
    </row>
    <row r="929" customFormat="false" ht="13.8" hidden="false" customHeight="false" outlineLevel="0" collapsed="false">
      <c r="I929" s="51" t="n">
        <f aca="false" t="array" ref="I929:K929">TRANSPOSE(MMULT($E$20:$G$22, TRANSPOSE(Random!L928:N928)))</f>
        <v>0.638758114620009</v>
      </c>
      <c r="J929" s="51" t="n">
        <v>-0.33849862765833</v>
      </c>
      <c r="K929" s="51" t="n">
        <v>0.109586710800211</v>
      </c>
      <c r="L929" s="19" t="n">
        <f aca="false">E$8 + E$9 * _xlfn.T.INV(_xlfn.NORM.DIST(I929, 0, 1, 1),  E$10)</f>
        <v>0.00937810888708044</v>
      </c>
      <c r="M929" s="19" t="n">
        <f aca="false">F$8 + F$9 * _xlfn.T.INV(_xlfn.NORM.DIST(J929, 0, 1, 1),  F$10)</f>
        <v>-0.00517909400067998</v>
      </c>
      <c r="N929" s="19" t="n">
        <f aca="false">G$8 + G$9 * _xlfn.T.INV(_xlfn.NORM.DIST(K929, 0, 1, 1),  G$10)</f>
        <v>-1.26592960832797E-005</v>
      </c>
      <c r="O929" s="52" t="n">
        <f aca="false">$B$3 * (1 + L929)</f>
        <v>4744.98555206728</v>
      </c>
      <c r="P929" s="53" t="n">
        <f aca="false">$B$6+M929</f>
        <v>0.20382090599932</v>
      </c>
      <c r="Q929" s="53" t="n">
        <f aca="false">$B$5+N929</f>
        <v>0.00158734070391672</v>
      </c>
      <c r="R929" s="10" t="n">
        <f aca="false">(LN(O929/$B$4) + ((Q929 - $B$8) + 0.5*P929^2)*$B$7) / (P929 * SQRT($B$7))</f>
        <v>0.142518381577941</v>
      </c>
      <c r="S929" s="10" t="n">
        <f aca="false">R929 - P929*SQRT($B$7)</f>
        <v>0.0406079285782809</v>
      </c>
      <c r="T929" s="36" t="n">
        <f aca="false">($B$3*EXP(-$B$8*$B$7)*_xlfn.NORM.DIST(R929, 0, 1, 1) - $B$4*EXP(-Q929*$B$7)*_xlfn.NORM.DIST(S929, 0, 1, 1)) * $B$2</f>
        <v>19023.2812292808</v>
      </c>
      <c r="U929" s="37" t="n">
        <f aca="false">$B$17*O929+$B$18</f>
        <v>-2296.13096849967</v>
      </c>
      <c r="V929" s="37" t="n">
        <f aca="false">T929-$B$13</f>
        <v>-565.607371151054</v>
      </c>
      <c r="W929" s="37" t="n">
        <f aca="false">U929-$B$19</f>
        <v>-2296.13096849967</v>
      </c>
      <c r="X929" s="38" t="n">
        <f aca="false">V929+W929</f>
        <v>-2861.73833965072</v>
      </c>
    </row>
    <row r="930" customFormat="false" ht="13.8" hidden="false" customHeight="false" outlineLevel="0" collapsed="false">
      <c r="I930" s="51" t="n">
        <f aca="false" t="array" ref="I930:K930">TRANSPOSE(MMULT($E$20:$G$22, TRANSPOSE(Random!L929:N929)))</f>
        <v>0.0917247854686322</v>
      </c>
      <c r="J930" s="51" t="n">
        <v>-0.223988683901676</v>
      </c>
      <c r="K930" s="51" t="n">
        <v>0.375064215460194</v>
      </c>
      <c r="L930" s="19" t="n">
        <f aca="false">E$8 + E$9 * _xlfn.T.INV(_xlfn.NORM.DIST(I930, 0, 1, 1),  E$10)</f>
        <v>0.00214812019024484</v>
      </c>
      <c r="M930" s="19" t="n">
        <f aca="false">F$8 + F$9 * _xlfn.T.INV(_xlfn.NORM.DIST(J930, 0, 1, 1),  F$10)</f>
        <v>-0.00337562292113765</v>
      </c>
      <c r="N930" s="19" t="n">
        <f aca="false">G$8 + G$9 * _xlfn.T.INV(_xlfn.NORM.DIST(K930, 0, 1, 1),  G$10)</f>
        <v>4.16563841703797E-005</v>
      </c>
      <c r="O930" s="52" t="n">
        <f aca="false">$B$3 * (1 + L930)</f>
        <v>4710.99809820232</v>
      </c>
      <c r="P930" s="53" t="n">
        <f aca="false">$B$6+M930</f>
        <v>0.205624377078862</v>
      </c>
      <c r="Q930" s="53" t="n">
        <f aca="false">$B$5+N930</f>
        <v>0.00164165638417038</v>
      </c>
      <c r="R930" s="10" t="n">
        <f aca="false">(LN(O930/$B$4) + ((Q930 - $B$8) + 0.5*P930^2)*$B$7) / (P930 * SQRT($B$7))</f>
        <v>0.072378611298477</v>
      </c>
      <c r="S930" s="10" t="n">
        <f aca="false">R930 - P930*SQRT($B$7)</f>
        <v>-0.0304335772409542</v>
      </c>
      <c r="T930" s="36" t="n">
        <f aca="false">($B$3*EXP(-$B$8*$B$7)*_xlfn.NORM.DIST(R930, 0, 1, 1) - $B$4*EXP(-Q930*$B$7)*_xlfn.NORM.DIST(S930, 0, 1, 1)) * $B$2</f>
        <v>19270.9373554358</v>
      </c>
      <c r="U930" s="37" t="n">
        <f aca="false">$B$17*O930+$B$18</f>
        <v>-525.944553669629</v>
      </c>
      <c r="V930" s="37" t="n">
        <f aca="false">T930-$B$13</f>
        <v>-317.951244996082</v>
      </c>
      <c r="W930" s="37" t="n">
        <f aca="false">U930-$B$19</f>
        <v>-525.944553669629</v>
      </c>
      <c r="X930" s="38" t="n">
        <f aca="false">V930+W930</f>
        <v>-843.895798665712</v>
      </c>
    </row>
    <row r="931" customFormat="false" ht="13.8" hidden="false" customHeight="false" outlineLevel="0" collapsed="false">
      <c r="I931" s="51" t="n">
        <f aca="false" t="array" ref="I931:K931">TRANSPOSE(MMULT($E$20:$G$22, TRANSPOSE(Random!L930:N930)))</f>
        <v>-0.400118944690966</v>
      </c>
      <c r="J931" s="51" t="n">
        <v>-0.899962412298371</v>
      </c>
      <c r="K931" s="51" t="n">
        <v>1.19950690914357</v>
      </c>
      <c r="L931" s="19" t="n">
        <f aca="false">E$8 + E$9 * _xlfn.T.INV(_xlfn.NORM.DIST(I931, 0, 1, 1),  E$10)</f>
        <v>-0.00419898399984191</v>
      </c>
      <c r="M931" s="19" t="n">
        <f aca="false">F$8 + F$9 * _xlfn.T.INV(_xlfn.NORM.DIST(J931, 0, 1, 1),  F$10)</f>
        <v>-0.0146509607787962</v>
      </c>
      <c r="N931" s="19" t="n">
        <f aca="false">G$8 + G$9 * _xlfn.T.INV(_xlfn.NORM.DIST(K931, 0, 1, 1),  G$10)</f>
        <v>0.000233463177244578</v>
      </c>
      <c r="O931" s="52" t="n">
        <f aca="false">$B$3 * (1 + L931)</f>
        <v>4681.16099611514</v>
      </c>
      <c r="P931" s="53" t="n">
        <f aca="false">$B$6+M931</f>
        <v>0.194349039221204</v>
      </c>
      <c r="Q931" s="53" t="n">
        <f aca="false">$B$5+N931</f>
        <v>0.00183346317724458</v>
      </c>
      <c r="R931" s="10" t="n">
        <f aca="false">(LN(O931/$B$4) + ((Q931 - $B$8) + 0.5*P931^2)*$B$7) / (P931 * SQRT($B$7))</f>
        <v>0.00588616170329821</v>
      </c>
      <c r="S931" s="10" t="n">
        <f aca="false">R931 - P931*SQRT($B$7)</f>
        <v>-0.0912883579073037</v>
      </c>
      <c r="T931" s="36" t="n">
        <f aca="false">($B$3*EXP(-$B$8*$B$7)*_xlfn.NORM.DIST(R931, 0, 1, 1) - $B$4*EXP(-Q931*$B$7)*_xlfn.NORM.DIST(S931, 0, 1, 1)) * $B$2</f>
        <v>18212.9556331928</v>
      </c>
      <c r="U931" s="37" t="n">
        <f aca="false">$B$17*O931+$B$18</f>
        <v>1028.07690914674</v>
      </c>
      <c r="V931" s="37" t="n">
        <f aca="false">T931-$B$13</f>
        <v>-1375.93296723913</v>
      </c>
      <c r="W931" s="37" t="n">
        <f aca="false">U931-$B$19</f>
        <v>1028.07690914674</v>
      </c>
      <c r="X931" s="38" t="n">
        <f aca="false">V931+W931</f>
        <v>-347.856058092388</v>
      </c>
    </row>
    <row r="932" customFormat="false" ht="13.8" hidden="false" customHeight="false" outlineLevel="0" collapsed="false">
      <c r="I932" s="51" t="n">
        <f aca="false" t="array" ref="I932:K932">TRANSPOSE(MMULT($E$20:$G$22, TRANSPOSE(Random!L931:N931)))</f>
        <v>-0.0595718693445134</v>
      </c>
      <c r="J932" s="51" t="n">
        <v>1.32715020855723</v>
      </c>
      <c r="K932" s="51" t="n">
        <v>-0.979422599972677</v>
      </c>
      <c r="L932" s="19" t="n">
        <f aca="false">E$8 + E$9 * _xlfn.T.INV(_xlfn.NORM.DIST(I932, 0, 1, 1),  E$10)</f>
        <v>0.000212591846073893</v>
      </c>
      <c r="M932" s="19" t="n">
        <f aca="false">F$8 + F$9 * _xlfn.T.INV(_xlfn.NORM.DIST(J932, 0, 1, 1),  F$10)</f>
        <v>0.0234285391924797</v>
      </c>
      <c r="N932" s="19" t="n">
        <f aca="false">G$8 + G$9 * _xlfn.T.INV(_xlfn.NORM.DIST(K932, 0, 1, 1),  G$10)</f>
        <v>-0.000246351335204847</v>
      </c>
      <c r="O932" s="52" t="n">
        <f aca="false">$B$3 * (1 + L932)</f>
        <v>4701.89937300921</v>
      </c>
      <c r="P932" s="53" t="n">
        <f aca="false">$B$6+M932</f>
        <v>0.23242853919248</v>
      </c>
      <c r="Q932" s="53" t="n">
        <f aca="false">$B$5+N932</f>
        <v>0.00135364866479515</v>
      </c>
      <c r="R932" s="10" t="n">
        <f aca="false">(LN(O932/$B$4) + ((Q932 - $B$8) + 0.5*P932^2)*$B$7) / (P932 * SQRT($B$7))</f>
        <v>0.0594062989915778</v>
      </c>
      <c r="S932" s="10" t="n">
        <f aca="false">R932 - P932*SQRT($B$7)</f>
        <v>-0.056807970604662</v>
      </c>
      <c r="T932" s="36" t="n">
        <f aca="false">($B$3*EXP(-$B$8*$B$7)*_xlfn.NORM.DIST(R932, 0, 1, 1) - $B$4*EXP(-Q932*$B$7)*_xlfn.NORM.DIST(S932, 0, 1, 1)) * $B$2</f>
        <v>21768.5845015285</v>
      </c>
      <c r="U932" s="37" t="n">
        <f aca="false">$B$17*O932+$B$18</f>
        <v>-52.0508694554737</v>
      </c>
      <c r="V932" s="37" t="n">
        <f aca="false">T932-$B$13</f>
        <v>2179.6959010966</v>
      </c>
      <c r="W932" s="37" t="n">
        <f aca="false">U932-$B$19</f>
        <v>-52.0508694554737</v>
      </c>
      <c r="X932" s="38" t="n">
        <f aca="false">V932+W932</f>
        <v>2127.64503164113</v>
      </c>
    </row>
    <row r="933" customFormat="false" ht="13.8" hidden="false" customHeight="false" outlineLevel="0" collapsed="false">
      <c r="I933" s="51" t="n">
        <f aca="false" t="array" ref="I933:K933">TRANSPOSE(MMULT($E$20:$G$22, TRANSPOSE(Random!L932:N932)))</f>
        <v>0.316564507043429</v>
      </c>
      <c r="J933" s="51" t="n">
        <v>-0.430685146603229</v>
      </c>
      <c r="K933" s="51" t="n">
        <v>-1.64175391766289</v>
      </c>
      <c r="L933" s="19" t="n">
        <f aca="false">E$8 + E$9 * _xlfn.T.INV(_xlfn.NORM.DIST(I933, 0, 1, 1),  E$10)</f>
        <v>0.00505070138696413</v>
      </c>
      <c r="M933" s="19" t="n">
        <f aca="false">F$8 + F$9 * _xlfn.T.INV(_xlfn.NORM.DIST(J933, 0, 1, 1),  F$10)</f>
        <v>-0.00665167999369894</v>
      </c>
      <c r="N933" s="19" t="n">
        <f aca="false">G$8 + G$9 * _xlfn.T.INV(_xlfn.NORM.DIST(K933, 0, 1, 1),  G$10)</f>
        <v>-0.000438251591399523</v>
      </c>
      <c r="O933" s="52" t="n">
        <f aca="false">$B$3 * (1 + L933)</f>
        <v>4724.64284214998</v>
      </c>
      <c r="P933" s="53" t="n">
        <f aca="false">$B$6+M933</f>
        <v>0.202348320006301</v>
      </c>
      <c r="Q933" s="53" t="n">
        <f aca="false">$B$5+N933</f>
        <v>0.00116174840860048</v>
      </c>
      <c r="R933" s="10" t="n">
        <f aca="false">(LN(O933/$B$4) + ((Q933 - $B$8) + 0.5*P933^2)*$B$7) / (P933 * SQRT($B$7))</f>
        <v>0.0992993844257322</v>
      </c>
      <c r="S933" s="10" t="n">
        <f aca="false">R933 - P933*SQRT($B$7)</f>
        <v>-0.00187477557741833</v>
      </c>
      <c r="T933" s="36" t="n">
        <f aca="false">($B$3*EXP(-$B$8*$B$7)*_xlfn.NORM.DIST(R933, 0, 1, 1) - $B$4*EXP(-Q933*$B$7)*_xlfn.NORM.DIST(S933, 0, 1, 1)) * $B$2</f>
        <v>18917.8040056673</v>
      </c>
      <c r="U933" s="37" t="n">
        <f aca="false">$B$17*O933+$B$18</f>
        <v>-1236.61092091061</v>
      </c>
      <c r="V933" s="37" t="n">
        <f aca="false">T933-$B$13</f>
        <v>-671.084594764623</v>
      </c>
      <c r="W933" s="37" t="n">
        <f aca="false">U933-$B$19</f>
        <v>-1236.61092091061</v>
      </c>
      <c r="X933" s="38" t="n">
        <f aca="false">V933+W933</f>
        <v>-1907.69551567523</v>
      </c>
    </row>
    <row r="934" customFormat="false" ht="13.8" hidden="false" customHeight="false" outlineLevel="0" collapsed="false">
      <c r="I934" s="51" t="n">
        <f aca="false" t="array" ref="I934:K934">TRANSPOSE(MMULT($E$20:$G$22, TRANSPOSE(Random!L933:N933)))</f>
        <v>-0.188152468974223</v>
      </c>
      <c r="J934" s="51" t="n">
        <v>0.0709060108023561</v>
      </c>
      <c r="K934" s="51" t="n">
        <v>0.737862048534345</v>
      </c>
      <c r="L934" s="19" t="n">
        <f aca="false">E$8 + E$9 * _xlfn.T.INV(_xlfn.NORM.DIST(I934, 0, 1, 1),  E$10)</f>
        <v>-0.00143730448706346</v>
      </c>
      <c r="M934" s="19" t="n">
        <f aca="false">F$8 + F$9 * _xlfn.T.INV(_xlfn.NORM.DIST(J934, 0, 1, 1),  F$10)</f>
        <v>0.00120470736412985</v>
      </c>
      <c r="N934" s="19" t="n">
        <f aca="false">G$8 + G$9 * _xlfn.T.INV(_xlfn.NORM.DIST(K934, 0, 1, 1),  G$10)</f>
        <v>0.000119931072869122</v>
      </c>
      <c r="O934" s="52" t="n">
        <f aca="false">$B$3 * (1 + L934)</f>
        <v>4694.14337533676</v>
      </c>
      <c r="P934" s="53" t="n">
        <f aca="false">$B$6+M934</f>
        <v>0.21020470736413</v>
      </c>
      <c r="Q934" s="53" t="n">
        <f aca="false">$B$5+N934</f>
        <v>0.00171993107286912</v>
      </c>
      <c r="R934" s="10" t="n">
        <f aca="false">(LN(O934/$B$4) + ((Q934 - $B$8) + 0.5*P934^2)*$B$7) / (P934 * SQRT($B$7))</f>
        <v>0.0391513281942741</v>
      </c>
      <c r="S934" s="10" t="n">
        <f aca="false">R934 - P934*SQRT($B$7)</f>
        <v>-0.0659510254877908</v>
      </c>
      <c r="T934" s="36" t="n">
        <f aca="false">($B$3*EXP(-$B$8*$B$7)*_xlfn.NORM.DIST(R934, 0, 1, 1) - $B$4*EXP(-Q934*$B$7)*_xlfn.NORM.DIST(S934, 0, 1, 1)) * $B$2</f>
        <v>19706.607847187</v>
      </c>
      <c r="U934" s="37" t="n">
        <f aca="false">$B$17*O934+$B$18</f>
        <v>351.908831902838</v>
      </c>
      <c r="V934" s="37" t="n">
        <f aca="false">T934-$B$13</f>
        <v>117.719246755132</v>
      </c>
      <c r="W934" s="37" t="n">
        <f aca="false">U934-$B$19</f>
        <v>351.908831902838</v>
      </c>
      <c r="X934" s="38" t="n">
        <f aca="false">V934+W934</f>
        <v>469.62807865797</v>
      </c>
    </row>
    <row r="935" customFormat="false" ht="13.8" hidden="false" customHeight="false" outlineLevel="0" collapsed="false">
      <c r="I935" s="51" t="n">
        <f aca="false" t="array" ref="I935:K935">TRANSPOSE(MMULT($E$20:$G$22, TRANSPOSE(Random!L934:N934)))</f>
        <v>0.213324542943035</v>
      </c>
      <c r="J935" s="51" t="n">
        <v>0.012719301320531</v>
      </c>
      <c r="K935" s="51" t="n">
        <v>0.23330433498825</v>
      </c>
      <c r="L935" s="19" t="n">
        <f aca="false">E$8 + E$9 * _xlfn.T.INV(_xlfn.NORM.DIST(I935, 0, 1, 1),  E$10)</f>
        <v>0.0037109588261504</v>
      </c>
      <c r="M935" s="19" t="n">
        <f aca="false">F$8 + F$9 * _xlfn.T.INV(_xlfn.NORM.DIST(J935, 0, 1, 1),  F$10)</f>
        <v>0.000303022651759094</v>
      </c>
      <c r="N935" s="19" t="n">
        <f aca="false">G$8 + G$9 * _xlfn.T.INV(_xlfn.NORM.DIST(K935, 0, 1, 1),  G$10)</f>
        <v>1.24749983502618E-005</v>
      </c>
      <c r="O935" s="52" t="n">
        <f aca="false">$B$3 * (1 + L935)</f>
        <v>4718.34484634585</v>
      </c>
      <c r="P935" s="53" t="n">
        <f aca="false">$B$6+M935</f>
        <v>0.209303022651759</v>
      </c>
      <c r="Q935" s="53" t="n">
        <f aca="false">$B$5+N935</f>
        <v>0.00161247499835026</v>
      </c>
      <c r="R935" s="10" t="n">
        <f aca="false">(LN(O935/$B$4) + ((Q935 - $B$8) + 0.5*P935^2)*$B$7) / (P935 * SQRT($B$7))</f>
        <v>0.0877500788150659</v>
      </c>
      <c r="S935" s="10" t="n">
        <f aca="false">R935 - P935*SQRT($B$7)</f>
        <v>-0.0169014325108137</v>
      </c>
      <c r="T935" s="36" t="n">
        <f aca="false">($B$3*EXP(-$B$8*$B$7)*_xlfn.NORM.DIST(R935, 0, 1, 1) - $B$4*EXP(-Q935*$B$7)*_xlfn.NORM.DIST(S935, 0, 1, 1)) * $B$2</f>
        <v>19605.6935943431</v>
      </c>
      <c r="U935" s="37" t="n">
        <f aca="false">$B$17*O935+$B$18</f>
        <v>-908.589096815646</v>
      </c>
      <c r="V935" s="37" t="n">
        <f aca="false">T935-$B$13</f>
        <v>16.8049939112279</v>
      </c>
      <c r="W935" s="37" t="n">
        <f aca="false">U935-$B$19</f>
        <v>-908.589096815646</v>
      </c>
      <c r="X935" s="38" t="n">
        <f aca="false">V935+W935</f>
        <v>-891.784102904418</v>
      </c>
    </row>
    <row r="936" customFormat="false" ht="13.8" hidden="false" customHeight="false" outlineLevel="0" collapsed="false">
      <c r="I936" s="51" t="n">
        <f aca="false" t="array" ref="I936:K936">TRANSPOSE(MMULT($E$20:$G$22, TRANSPOSE(Random!L935:N935)))</f>
        <v>-0.721161146341301</v>
      </c>
      <c r="J936" s="51" t="n">
        <v>0.149790805044987</v>
      </c>
      <c r="K936" s="51" t="n">
        <v>-1.17401066713142</v>
      </c>
      <c r="L936" s="19" t="n">
        <f aca="false">E$8 + E$9 * _xlfn.T.INV(_xlfn.NORM.DIST(I936, 0, 1, 1),  E$10)</f>
        <v>-0.00858835332919417</v>
      </c>
      <c r="M936" s="19" t="n">
        <f aca="false">F$8 + F$9 * _xlfn.T.INV(_xlfn.NORM.DIST(J936, 0, 1, 1),  F$10)</f>
        <v>0.00242984435799626</v>
      </c>
      <c r="N936" s="19" t="n">
        <f aca="false">G$8 + G$9 * _xlfn.T.INV(_xlfn.NORM.DIST(K936, 0, 1, 1),  G$10)</f>
        <v>-0.000296201235168994</v>
      </c>
      <c r="O936" s="52" t="n">
        <f aca="false">$B$3 * (1 + L936)</f>
        <v>4660.52700983479</v>
      </c>
      <c r="P936" s="53" t="n">
        <f aca="false">$B$6+M936</f>
        <v>0.211429844357996</v>
      </c>
      <c r="Q936" s="53" t="n">
        <f aca="false">$B$5+N936</f>
        <v>0.00130379876483101</v>
      </c>
      <c r="R936" s="10" t="n">
        <f aca="false">(LN(O936/$B$4) + ((Q936 - $B$8) + 0.5*P936^2)*$B$7) / (P936 * SQRT($B$7))</f>
        <v>-0.0294345738769041</v>
      </c>
      <c r="S936" s="10" t="n">
        <f aca="false">R936 - P936*SQRT($B$7)</f>
        <v>-0.135149496055902</v>
      </c>
      <c r="T936" s="36" t="n">
        <f aca="false">($B$3*EXP(-$B$8*$B$7)*_xlfn.NORM.DIST(R936, 0, 1, 1) - $B$4*EXP(-Q936*$B$7)*_xlfn.NORM.DIST(S936, 0, 1, 1)) * $B$2</f>
        <v>19733.9621611482</v>
      </c>
      <c r="U936" s="37" t="n">
        <f aca="false">$B$17*O936+$B$18</f>
        <v>2102.76765657379</v>
      </c>
      <c r="V936" s="37" t="n">
        <f aca="false">T936-$B$13</f>
        <v>145.073560716308</v>
      </c>
      <c r="W936" s="37" t="n">
        <f aca="false">U936-$B$19</f>
        <v>2102.76765657379</v>
      </c>
      <c r="X936" s="38" t="n">
        <f aca="false">V936+W936</f>
        <v>2247.8412172901</v>
      </c>
    </row>
    <row r="937" customFormat="false" ht="13.8" hidden="false" customHeight="false" outlineLevel="0" collapsed="false">
      <c r="I937" s="51" t="n">
        <f aca="false" t="array" ref="I937:K937">TRANSPOSE(MMULT($E$20:$G$22, TRANSPOSE(Random!L936:N936)))</f>
        <v>1.47179437478439</v>
      </c>
      <c r="J937" s="51" t="n">
        <v>-2.16751014592077</v>
      </c>
      <c r="K937" s="51" t="n">
        <v>0.843471890747582</v>
      </c>
      <c r="L937" s="19" t="n">
        <f aca="false">E$8 + E$9 * _xlfn.T.INV(_xlfn.NORM.DIST(I937, 0, 1, 1),  E$10)</f>
        <v>0.0229818119164609</v>
      </c>
      <c r="M937" s="19" t="n">
        <f aca="false">F$8 + F$9 * _xlfn.T.INV(_xlfn.NORM.DIST(J937, 0, 1, 1),  F$10)</f>
        <v>-0.0478072977784136</v>
      </c>
      <c r="N937" s="19" t="n">
        <f aca="false">G$8 + G$9 * _xlfn.T.INV(_xlfn.NORM.DIST(K937, 0, 1, 1),  G$10)</f>
        <v>0.000144185457456955</v>
      </c>
      <c r="O937" s="52" t="n">
        <f aca="false">$B$3 * (1 + L937)</f>
        <v>4808.93519963809</v>
      </c>
      <c r="P937" s="53" t="n">
        <f aca="false">$B$6+M937</f>
        <v>0.161192702221586</v>
      </c>
      <c r="Q937" s="53" t="n">
        <f aca="false">$B$5+N937</f>
        <v>0.00174418545745696</v>
      </c>
      <c r="R937" s="10" t="n">
        <f aca="false">(LN(O937/$B$4) + ((Q937 - $B$8) + 0.5*P937^2)*$B$7) / (P937 * SQRT($B$7))</f>
        <v>0.322665226908915</v>
      </c>
      <c r="S937" s="10" t="n">
        <f aca="false">R937 - P937*SQRT($B$7)</f>
        <v>0.242068875798121</v>
      </c>
      <c r="T937" s="36" t="n">
        <f aca="false">($B$3*EXP(-$B$8*$B$7)*_xlfn.NORM.DIST(R937, 0, 1, 1) - $B$4*EXP(-Q937*$B$7)*_xlfn.NORM.DIST(S937, 0, 1, 1)) * $B$2</f>
        <v>14530.7040959154</v>
      </c>
      <c r="U937" s="37" t="n">
        <f aca="false">$B$17*O937+$B$18</f>
        <v>-5626.85405863836</v>
      </c>
      <c r="V937" s="37" t="n">
        <f aca="false">T937-$B$13</f>
        <v>-5058.18450451648</v>
      </c>
      <c r="W937" s="37" t="n">
        <f aca="false">U937-$B$19</f>
        <v>-5626.85405863836</v>
      </c>
      <c r="X937" s="38" t="n">
        <f aca="false">V937+W937</f>
        <v>-10685.0385631548</v>
      </c>
    </row>
    <row r="938" customFormat="false" ht="13.8" hidden="false" customHeight="false" outlineLevel="0" collapsed="false">
      <c r="I938" s="51" t="n">
        <f aca="false" t="array" ref="I938:K938">TRANSPOSE(MMULT($E$20:$G$22, TRANSPOSE(Random!L937:N937)))</f>
        <v>0.941175117586857</v>
      </c>
      <c r="J938" s="51" t="n">
        <v>-1.11859074452498</v>
      </c>
      <c r="K938" s="51" t="n">
        <v>1.25246053120353</v>
      </c>
      <c r="L938" s="19" t="n">
        <f aca="false">E$8 + E$9 * _xlfn.T.INV(_xlfn.NORM.DIST(I938, 0, 1, 1),  E$10)</f>
        <v>0.0137839229890298</v>
      </c>
      <c r="M938" s="19" t="n">
        <f aca="false">F$8 + F$9 * _xlfn.T.INV(_xlfn.NORM.DIST(J938, 0, 1, 1),  F$10)</f>
        <v>-0.0188287553950501</v>
      </c>
      <c r="N938" s="19" t="n">
        <f aca="false">G$8 + G$9 * _xlfn.T.INV(_xlfn.NORM.DIST(K938, 0, 1, 1),  G$10)</f>
        <v>0.000247989189088826</v>
      </c>
      <c r="O938" s="52" t="n">
        <f aca="false">$B$3 * (1 + L938)</f>
        <v>4765.69684357913</v>
      </c>
      <c r="P938" s="53" t="n">
        <f aca="false">$B$6+M938</f>
        <v>0.19017124460495</v>
      </c>
      <c r="Q938" s="53" t="n">
        <f aca="false">$B$5+N938</f>
        <v>0.00184798918908883</v>
      </c>
      <c r="R938" s="10" t="n">
        <f aca="false">(LN(O938/$B$4) + ((Q938 - $B$8) + 0.5*P938^2)*$B$7) / (P938 * SQRT($B$7))</f>
        <v>0.192168104927494</v>
      </c>
      <c r="S938" s="10" t="n">
        <f aca="false">R938 - P938*SQRT($B$7)</f>
        <v>0.0970824826250191</v>
      </c>
      <c r="T938" s="36" t="n">
        <f aca="false">($B$3*EXP(-$B$8*$B$7)*_xlfn.NORM.DIST(R938, 0, 1, 1) - $B$4*EXP(-Q938*$B$7)*_xlfn.NORM.DIST(S938, 0, 1, 1)) * $B$2</f>
        <v>17655.9112722147</v>
      </c>
      <c r="U938" s="37" t="n">
        <f aca="false">$B$17*O938+$B$18</f>
        <v>-3374.84804491102</v>
      </c>
      <c r="V938" s="37" t="n">
        <f aca="false">T938-$B$13</f>
        <v>-1932.9773282172</v>
      </c>
      <c r="W938" s="37" t="n">
        <f aca="false">U938-$B$19</f>
        <v>-3374.84804491102</v>
      </c>
      <c r="X938" s="38" t="n">
        <f aca="false">V938+W938</f>
        <v>-5307.82537312822</v>
      </c>
    </row>
    <row r="939" customFormat="false" ht="13.8" hidden="false" customHeight="false" outlineLevel="0" collapsed="false">
      <c r="I939" s="51" t="n">
        <f aca="false" t="array" ref="I939:K939">TRANSPOSE(MMULT($E$20:$G$22, TRANSPOSE(Random!L938:N938)))</f>
        <v>0.5348725081749</v>
      </c>
      <c r="J939" s="51" t="n">
        <v>0.734159868355824</v>
      </c>
      <c r="K939" s="51" t="n">
        <v>0.420337687975166</v>
      </c>
      <c r="L939" s="19" t="n">
        <f aca="false">E$8 + E$9 * _xlfn.T.INV(_xlfn.NORM.DIST(I939, 0, 1, 1),  E$10)</f>
        <v>0.00795147113117373</v>
      </c>
      <c r="M939" s="19" t="n">
        <f aca="false">F$8 + F$9 * _xlfn.T.INV(_xlfn.NORM.DIST(J939, 0, 1, 1),  F$10)</f>
        <v>0.0119146650568806</v>
      </c>
      <c r="N939" s="19" t="n">
        <f aca="false">G$8 + G$9 * _xlfn.T.INV(_xlfn.NORM.DIST(K939, 0, 1, 1),  G$10)</f>
        <v>5.11002875647231E-005</v>
      </c>
      <c r="O939" s="52" t="n">
        <f aca="false">$B$3 * (1 + L939)</f>
        <v>4738.27907064053</v>
      </c>
      <c r="P939" s="53" t="n">
        <f aca="false">$B$6+M939</f>
        <v>0.220914665056881</v>
      </c>
      <c r="Q939" s="53" t="n">
        <f aca="false">$B$5+N939</f>
        <v>0.00165110028756472</v>
      </c>
      <c r="R939" s="10" t="n">
        <f aca="false">(LN(O939/$B$4) + ((Q939 - $B$8) + 0.5*P939^2)*$B$7) / (P939 * SQRT($B$7))</f>
        <v>0.127046441159389</v>
      </c>
      <c r="S939" s="10" t="n">
        <f aca="false">R939 - P939*SQRT($B$7)</f>
        <v>0.0165891086309492</v>
      </c>
      <c r="T939" s="36" t="n">
        <f aca="false">($B$3*EXP(-$B$8*$B$7)*_xlfn.NORM.DIST(R939, 0, 1, 1) - $B$4*EXP(-Q939*$B$7)*_xlfn.NORM.DIST(S939, 0, 1, 1)) * $B$2</f>
        <v>20654.2775519728</v>
      </c>
      <c r="U939" s="37" t="n">
        <f aca="false">$B$17*O939+$B$18</f>
        <v>-1946.83377312578</v>
      </c>
      <c r="V939" s="37" t="n">
        <f aca="false">T939-$B$13</f>
        <v>1065.3889515409</v>
      </c>
      <c r="W939" s="37" t="n">
        <f aca="false">U939-$B$19</f>
        <v>-1946.83377312578</v>
      </c>
      <c r="X939" s="38" t="n">
        <f aca="false">V939+W939</f>
        <v>-881.444821584879</v>
      </c>
    </row>
    <row r="940" customFormat="false" ht="13.8" hidden="false" customHeight="false" outlineLevel="0" collapsed="false">
      <c r="I940" s="51" t="n">
        <f aca="false" t="array" ref="I940:K940">TRANSPOSE(MMULT($E$20:$G$22, TRANSPOSE(Random!L939:N939)))</f>
        <v>-0.281203961691102</v>
      </c>
      <c r="J940" s="51" t="n">
        <v>0.712354466163169</v>
      </c>
      <c r="K940" s="51" t="n">
        <v>0.353322299373948</v>
      </c>
      <c r="L940" s="19" t="n">
        <f aca="false">E$8 + E$9 * _xlfn.T.INV(_xlfn.NORM.DIST(I940, 0, 1, 1),  E$10)</f>
        <v>-0.00264101278965765</v>
      </c>
      <c r="M940" s="19" t="n">
        <f aca="false">F$8 + F$9 * _xlfn.T.INV(_xlfn.NORM.DIST(J940, 0, 1, 1),  F$10)</f>
        <v>0.0115384354614821</v>
      </c>
      <c r="N940" s="19" t="n">
        <f aca="false">G$8 + G$9 * _xlfn.T.INV(_xlfn.NORM.DIST(K940, 0, 1, 1),  G$10)</f>
        <v>3.71450874575739E-005</v>
      </c>
      <c r="O940" s="52" t="n">
        <f aca="false">$B$3 * (1 + L940)</f>
        <v>4688.4848629771</v>
      </c>
      <c r="P940" s="53" t="n">
        <f aca="false">$B$6+M940</f>
        <v>0.220538435461482</v>
      </c>
      <c r="Q940" s="53" t="n">
        <f aca="false">$B$5+N940</f>
        <v>0.00163714508745757</v>
      </c>
      <c r="R940" s="10" t="n">
        <f aca="false">(LN(O940/$B$4) + ((Q940 - $B$8) + 0.5*P940^2)*$B$7) / (P940 * SQRT($B$7))</f>
        <v>0.0312365510138734</v>
      </c>
      <c r="S940" s="10" t="n">
        <f aca="false">R940 - P940*SQRT($B$7)</f>
        <v>-0.0790326667168677</v>
      </c>
      <c r="T940" s="36" t="n">
        <f aca="false">($B$3*EXP(-$B$8*$B$7)*_xlfn.NORM.DIST(R940, 0, 1, 1) - $B$4*EXP(-Q940*$B$7)*_xlfn.NORM.DIST(S940, 0, 1, 1)) * $B$2</f>
        <v>20665.4315409564</v>
      </c>
      <c r="U940" s="37" t="n">
        <f aca="false">$B$17*O940+$B$18</f>
        <v>646.624103809561</v>
      </c>
      <c r="V940" s="37" t="n">
        <f aca="false">T940-$B$13</f>
        <v>1076.54294052449</v>
      </c>
      <c r="W940" s="37" t="n">
        <f aca="false">U940-$B$19</f>
        <v>646.624103809561</v>
      </c>
      <c r="X940" s="38" t="n">
        <f aca="false">V940+W940</f>
        <v>1723.16704433406</v>
      </c>
    </row>
    <row r="941" customFormat="false" ht="13.8" hidden="false" customHeight="false" outlineLevel="0" collapsed="false">
      <c r="I941" s="51" t="n">
        <f aca="false" t="array" ref="I941:K941">TRANSPOSE(MMULT($E$20:$G$22, TRANSPOSE(Random!L940:N940)))</f>
        <v>0.246276412813119</v>
      </c>
      <c r="J941" s="51" t="n">
        <v>-0.00849195581026352</v>
      </c>
      <c r="K941" s="51" t="n">
        <v>0.725275681120068</v>
      </c>
      <c r="L941" s="19" t="n">
        <f aca="false">E$8 + E$9 * _xlfn.T.INV(_xlfn.NORM.DIST(I941, 0, 1, 1),  E$10)</f>
        <v>0.00413696536624292</v>
      </c>
      <c r="M941" s="19" t="n">
        <f aca="false">F$8 + F$9 * _xlfn.T.INV(_xlfn.NORM.DIST(J941, 0, 1, 1),  F$10)</f>
        <v>-2.55400304475863E-005</v>
      </c>
      <c r="N941" s="19" t="n">
        <f aca="false">G$8 + G$9 * _xlfn.T.INV(_xlfn.NORM.DIST(K941, 0, 1, 1),  G$10)</f>
        <v>0.000117093887642351</v>
      </c>
      <c r="O941" s="52" t="n">
        <f aca="false">$B$3 * (1 + L941)</f>
        <v>4720.34746049017</v>
      </c>
      <c r="P941" s="53" t="n">
        <f aca="false">$B$6+M941</f>
        <v>0.208974459969552</v>
      </c>
      <c r="Q941" s="53" t="n">
        <f aca="false">$B$5+N941</f>
        <v>0.00171709388764235</v>
      </c>
      <c r="R941" s="10" t="n">
        <f aca="false">(LN(O941/$B$4) + ((Q941 - $B$8) + 0.5*P941^2)*$B$7) / (P941 * SQRT($B$7))</f>
        <v>0.0920351294695845</v>
      </c>
      <c r="S941" s="10" t="n">
        <f aca="false">R941 - P941*SQRT($B$7)</f>
        <v>-0.0124521005151917</v>
      </c>
      <c r="T941" s="36" t="n">
        <f aca="false">($B$3*EXP(-$B$8*$B$7)*_xlfn.NORM.DIST(R941, 0, 1, 1) - $B$4*EXP(-Q941*$B$7)*_xlfn.NORM.DIST(S941, 0, 1, 1)) * $B$2</f>
        <v>19577.8230626656</v>
      </c>
      <c r="U941" s="37" t="n">
        <f aca="false">$B$17*O941+$B$18</f>
        <v>-1012.89230136012</v>
      </c>
      <c r="V941" s="37" t="n">
        <f aca="false">T941-$B$13</f>
        <v>-11.0655377662624</v>
      </c>
      <c r="W941" s="37" t="n">
        <f aca="false">U941-$B$19</f>
        <v>-1012.89230136012</v>
      </c>
      <c r="X941" s="38" t="n">
        <f aca="false">V941+W941</f>
        <v>-1023.95783912638</v>
      </c>
    </row>
    <row r="942" customFormat="false" ht="13.8" hidden="false" customHeight="false" outlineLevel="0" collapsed="false">
      <c r="I942" s="51" t="n">
        <f aca="false" t="array" ref="I942:K942">TRANSPOSE(MMULT($E$20:$G$22, TRANSPOSE(Random!L941:N941)))</f>
        <v>-0.130361979860446</v>
      </c>
      <c r="J942" s="51" t="n">
        <v>-0.484373799632881</v>
      </c>
      <c r="K942" s="51" t="n">
        <v>0.589735520325811</v>
      </c>
      <c r="L942" s="19" t="n">
        <f aca="false">E$8 + E$9 * _xlfn.T.INV(_xlfn.NORM.DIST(I942, 0, 1, 1),  E$10)</f>
        <v>-0.000694387751166228</v>
      </c>
      <c r="M942" s="19" t="n">
        <f aca="false">F$8 + F$9 * _xlfn.T.INV(_xlfn.NORM.DIST(J942, 0, 1, 1),  F$10)</f>
        <v>-0.00752016324752936</v>
      </c>
      <c r="N942" s="19" t="n">
        <f aca="false">G$8 + G$9 * _xlfn.T.INV(_xlfn.NORM.DIST(K942, 0, 1, 1),  G$10)</f>
        <v>8.7168099248137E-005</v>
      </c>
      <c r="O942" s="52" t="n">
        <f aca="false">$B$3 * (1 + L942)</f>
        <v>4697.63575262054</v>
      </c>
      <c r="P942" s="53" t="n">
        <f aca="false">$B$6+M942</f>
        <v>0.201479836752471</v>
      </c>
      <c r="Q942" s="53" t="n">
        <f aca="false">$B$5+N942</f>
        <v>0.00168716809924814</v>
      </c>
      <c r="R942" s="10" t="n">
        <f aca="false">(LN(O942/$B$4) + ((Q942 - $B$8) + 0.5*P942^2)*$B$7) / (P942 * SQRT($B$7))</f>
        <v>0.043691008718063</v>
      </c>
      <c r="S942" s="10" t="n">
        <f aca="false">R942 - P942*SQRT($B$7)</f>
        <v>-0.0570489096581723</v>
      </c>
      <c r="T942" s="36" t="n">
        <f aca="false">($B$3*EXP(-$B$8*$B$7)*_xlfn.NORM.DIST(R942, 0, 1, 1) - $B$4*EXP(-Q942*$B$7)*_xlfn.NORM.DIST(S942, 0, 1, 1)) * $B$2</f>
        <v>18889.1234124842</v>
      </c>
      <c r="U942" s="37" t="n">
        <f aca="false">$B$17*O942+$B$18</f>
        <v>170.013511124416</v>
      </c>
      <c r="V942" s="37" t="n">
        <f aca="false">T942-$B$13</f>
        <v>-699.765187947698</v>
      </c>
      <c r="W942" s="37" t="n">
        <f aca="false">U942-$B$19</f>
        <v>170.013511124416</v>
      </c>
      <c r="X942" s="38" t="n">
        <f aca="false">V942+W942</f>
        <v>-529.751676823282</v>
      </c>
    </row>
    <row r="943" customFormat="false" ht="13.8" hidden="false" customHeight="false" outlineLevel="0" collapsed="false">
      <c r="I943" s="51" t="n">
        <f aca="false" t="array" ref="I943:K943">TRANSPOSE(MMULT($E$20:$G$22, TRANSPOSE(Random!L942:N942)))</f>
        <v>1.54606783240763</v>
      </c>
      <c r="J943" s="51" t="n">
        <v>-1.47685762032172</v>
      </c>
      <c r="K943" s="51" t="n">
        <v>1.23928820320915</v>
      </c>
      <c r="L943" s="19" t="n">
        <f aca="false">E$8 + E$9 * _xlfn.T.INV(_xlfn.NORM.DIST(I943, 0, 1, 1),  E$10)</f>
        <v>0.02448739143656</v>
      </c>
      <c r="M943" s="19" t="n">
        <f aca="false">F$8 + F$9 * _xlfn.T.INV(_xlfn.NORM.DIST(J943, 0, 1, 1),  F$10)</f>
        <v>-0.0266745148102599</v>
      </c>
      <c r="N943" s="19" t="n">
        <f aca="false">G$8 + G$9 * _xlfn.T.INV(_xlfn.NORM.DIST(K943, 0, 1, 1),  G$10)</f>
        <v>0.000244340253651671</v>
      </c>
      <c r="O943" s="52" t="n">
        <f aca="false">$B$3 * (1 + L943)</f>
        <v>4816.01277840412</v>
      </c>
      <c r="P943" s="53" t="n">
        <f aca="false">$B$6+M943</f>
        <v>0.18232548518974</v>
      </c>
      <c r="Q943" s="53" t="n">
        <f aca="false">$B$5+N943</f>
        <v>0.00184434025365167</v>
      </c>
      <c r="R943" s="10" t="n">
        <f aca="false">(LN(O943/$B$4) + ((Q943 - $B$8) + 0.5*P943^2)*$B$7) / (P943 * SQRT($B$7))</f>
        <v>0.311627191697377</v>
      </c>
      <c r="S943" s="10" t="n">
        <f aca="false">R943 - P943*SQRT($B$7)</f>
        <v>0.220464449102507</v>
      </c>
      <c r="T943" s="36" t="n">
        <f aca="false">($B$3*EXP(-$B$8*$B$7)*_xlfn.NORM.DIST(R943, 0, 1, 1) - $B$4*EXP(-Q943*$B$7)*_xlfn.NORM.DIST(S943, 0, 1, 1)) * $B$2</f>
        <v>16513.6345473061</v>
      </c>
      <c r="U943" s="37" t="n">
        <f aca="false">$B$17*O943+$B$18</f>
        <v>-5995.47931168921</v>
      </c>
      <c r="V943" s="37" t="n">
        <f aca="false">T943-$B$13</f>
        <v>-3075.25405312576</v>
      </c>
      <c r="W943" s="37" t="n">
        <f aca="false">U943-$B$19</f>
        <v>-5995.47931168921</v>
      </c>
      <c r="X943" s="38" t="n">
        <f aca="false">V943+W943</f>
        <v>-9070.73336481497</v>
      </c>
    </row>
    <row r="944" customFormat="false" ht="13.8" hidden="false" customHeight="false" outlineLevel="0" collapsed="false">
      <c r="I944" s="51" t="n">
        <f aca="false" t="array" ref="I944:K944">TRANSPOSE(MMULT($E$20:$G$22, TRANSPOSE(Random!L943:N943)))</f>
        <v>-1.00838781558301</v>
      </c>
      <c r="J944" s="51" t="n">
        <v>1.53874041941497</v>
      </c>
      <c r="K944" s="51" t="n">
        <v>-0.777264843530668</v>
      </c>
      <c r="L944" s="19" t="n">
        <f aca="false">E$8 + E$9 * _xlfn.T.INV(_xlfn.NORM.DIST(I944, 0, 1, 1),  E$10)</f>
        <v>-0.0128794563282312</v>
      </c>
      <c r="M944" s="19" t="n">
        <f aca="false">F$8 + F$9 * _xlfn.T.INV(_xlfn.NORM.DIST(J944, 0, 1, 1),  F$10)</f>
        <v>0.0284049576993889</v>
      </c>
      <c r="N944" s="19" t="n">
        <f aca="false">G$8 + G$9 * _xlfn.T.INV(_xlfn.NORM.DIST(K944, 0, 1, 1),  G$10)</f>
        <v>-0.000198484111584801</v>
      </c>
      <c r="O944" s="52" t="n">
        <f aca="false">$B$3 * (1 + L944)</f>
        <v>4640.35496374662</v>
      </c>
      <c r="P944" s="53" t="n">
        <f aca="false">$B$6+M944</f>
        <v>0.237404957699389</v>
      </c>
      <c r="Q944" s="53" t="n">
        <f aca="false">$B$5+N944</f>
        <v>0.0014015158884152</v>
      </c>
      <c r="R944" s="10" t="n">
        <f aca="false">(LN(O944/$B$4) + ((Q944 - $B$8) + 0.5*P944^2)*$B$7) / (P944 * SQRT($B$7))</f>
        <v>-0.0502735702706073</v>
      </c>
      <c r="S944" s="10" t="n">
        <f aca="false">R944 - P944*SQRT($B$7)</f>
        <v>-0.168976049120302</v>
      </c>
      <c r="T944" s="36" t="n">
        <f aca="false">($B$3*EXP(-$B$8*$B$7)*_xlfn.NORM.DIST(R944, 0, 1, 1) - $B$4*EXP(-Q944*$B$7)*_xlfn.NORM.DIST(S944, 0, 1, 1)) * $B$2</f>
        <v>22105.0281471752</v>
      </c>
      <c r="U944" s="37" t="n">
        <f aca="false">$B$17*O944+$B$18</f>
        <v>3153.39893029301</v>
      </c>
      <c r="V944" s="37" t="n">
        <f aca="false">T944-$B$13</f>
        <v>2516.13954674331</v>
      </c>
      <c r="W944" s="37" t="n">
        <f aca="false">U944-$B$19</f>
        <v>3153.39893029301</v>
      </c>
      <c r="X944" s="38" t="n">
        <f aca="false">V944+W944</f>
        <v>5669.53847703632</v>
      </c>
    </row>
    <row r="945" customFormat="false" ht="13.8" hidden="false" customHeight="false" outlineLevel="0" collapsed="false">
      <c r="I945" s="51" t="n">
        <f aca="false" t="array" ref="I945:K945">TRANSPOSE(MMULT($E$20:$G$22, TRANSPOSE(Random!L944:N944)))</f>
        <v>0.527540635134448</v>
      </c>
      <c r="J945" s="51" t="n">
        <v>-0.638861183789889</v>
      </c>
      <c r="K945" s="51" t="n">
        <v>1.84679742086802</v>
      </c>
      <c r="L945" s="19" t="n">
        <f aca="false">E$8 + E$9 * _xlfn.T.INV(_xlfn.NORM.DIST(I945, 0, 1, 1),  E$10)</f>
        <v>0.00785208566270242</v>
      </c>
      <c r="M945" s="19" t="n">
        <f aca="false">F$8 + F$9 * _xlfn.T.INV(_xlfn.NORM.DIST(J945, 0, 1, 1),  F$10)</f>
        <v>-0.0100754824524819</v>
      </c>
      <c r="N945" s="19" t="n">
        <f aca="false">G$8 + G$9 * _xlfn.T.INV(_xlfn.NORM.DIST(K945, 0, 1, 1),  G$10)</f>
        <v>0.000444972949293702</v>
      </c>
      <c r="O945" s="52" t="n">
        <f aca="false">$B$3 * (1 + L945)</f>
        <v>4737.8118694918</v>
      </c>
      <c r="P945" s="53" t="n">
        <f aca="false">$B$6+M945</f>
        <v>0.198924517547518</v>
      </c>
      <c r="Q945" s="53" t="n">
        <f aca="false">$B$5+N945</f>
        <v>0.0020449729492937</v>
      </c>
      <c r="R945" s="10" t="n">
        <f aca="false">(LN(O945/$B$4) + ((Q945 - $B$8) + 0.5*P945^2)*$B$7) / (P945 * SQRT($B$7))</f>
        <v>0.129486624615784</v>
      </c>
      <c r="S945" s="10" t="n">
        <f aca="false">R945 - P945*SQRT($B$7)</f>
        <v>0.0300243658420255</v>
      </c>
      <c r="T945" s="36" t="n">
        <f aca="false">($B$3*EXP(-$B$8*$B$7)*_xlfn.NORM.DIST(R945, 0, 1, 1) - $B$4*EXP(-Q945*$B$7)*_xlfn.NORM.DIST(S945, 0, 1, 1)) * $B$2</f>
        <v>18612.9583796364</v>
      </c>
      <c r="U945" s="37" t="n">
        <f aca="false">$B$17*O945+$B$18</f>
        <v>-1922.50029025378</v>
      </c>
      <c r="V945" s="37" t="n">
        <f aca="false">T945-$B$13</f>
        <v>-975.930220795497</v>
      </c>
      <c r="W945" s="37" t="n">
        <f aca="false">U945-$B$19</f>
        <v>-1922.50029025378</v>
      </c>
      <c r="X945" s="38" t="n">
        <f aca="false">V945+W945</f>
        <v>-2898.43051104928</v>
      </c>
    </row>
    <row r="946" customFormat="false" ht="13.8" hidden="false" customHeight="false" outlineLevel="0" collapsed="false">
      <c r="I946" s="51" t="n">
        <f aca="false" t="array" ref="I946:K946">TRANSPOSE(MMULT($E$20:$G$22, TRANSPOSE(Random!L945:N945)))</f>
        <v>-0.287223256934569</v>
      </c>
      <c r="J946" s="51" t="n">
        <v>0.170137435454613</v>
      </c>
      <c r="K946" s="51" t="n">
        <v>-1.12452068482725</v>
      </c>
      <c r="L946" s="19" t="n">
        <f aca="false">E$8 + E$9 * _xlfn.T.INV(_xlfn.NORM.DIST(I946, 0, 1, 1),  E$10)</f>
        <v>-0.00271928161784218</v>
      </c>
      <c r="M946" s="19" t="n">
        <f aca="false">F$8 + F$9 * _xlfn.T.INV(_xlfn.NORM.DIST(J946, 0, 1, 1),  F$10)</f>
        <v>0.00274668972263416</v>
      </c>
      <c r="N946" s="19" t="n">
        <f aca="false">G$8 + G$9 * _xlfn.T.INV(_xlfn.NORM.DIST(K946, 0, 1, 1),  G$10)</f>
        <v>-0.000283113874067956</v>
      </c>
      <c r="O946" s="52" t="n">
        <f aca="false">$B$3 * (1 + L946)</f>
        <v>4688.11692904269</v>
      </c>
      <c r="P946" s="53" t="n">
        <f aca="false">$B$6+M946</f>
        <v>0.211746689722634</v>
      </c>
      <c r="Q946" s="53" t="n">
        <f aca="false">$B$5+N946</f>
        <v>0.00131688612593204</v>
      </c>
      <c r="R946" s="10" t="n">
        <f aca="false">(LN(O946/$B$4) + ((Q946 - $B$8) + 0.5*P946^2)*$B$7) / (P946 * SQRT($B$7))</f>
        <v>0.0265488781038996</v>
      </c>
      <c r="S946" s="10" t="n">
        <f aca="false">R946 - P946*SQRT($B$7)</f>
        <v>-0.0793244667574175</v>
      </c>
      <c r="T946" s="36" t="n">
        <f aca="false">($B$3*EXP(-$B$8*$B$7)*_xlfn.NORM.DIST(R946, 0, 1, 1) - $B$4*EXP(-Q946*$B$7)*_xlfn.NORM.DIST(S946, 0, 1, 1)) * $B$2</f>
        <v>19823.6012808822</v>
      </c>
      <c r="U946" s="37" t="n">
        <f aca="false">$B$17*O946+$B$18</f>
        <v>665.787400208268</v>
      </c>
      <c r="V946" s="37" t="n">
        <f aca="false">T946-$B$13</f>
        <v>234.712680450277</v>
      </c>
      <c r="W946" s="37" t="n">
        <f aca="false">U946-$B$19</f>
        <v>665.787400208268</v>
      </c>
      <c r="X946" s="38" t="n">
        <f aca="false">V946+W946</f>
        <v>900.500080658545</v>
      </c>
    </row>
    <row r="947" customFormat="false" ht="13.8" hidden="false" customHeight="false" outlineLevel="0" collapsed="false">
      <c r="I947" s="51" t="n">
        <f aca="false" t="array" ref="I947:K947">TRANSPOSE(MMULT($E$20:$G$22, TRANSPOSE(Random!L946:N946)))</f>
        <v>-0.489087296734831</v>
      </c>
      <c r="J947" s="51" t="n">
        <v>0.194430446483478</v>
      </c>
      <c r="K947" s="51" t="n">
        <v>-0.21428725841637</v>
      </c>
      <c r="L947" s="19" t="n">
        <f aca="false">E$8 + E$9 * _xlfn.T.INV(_xlfn.NORM.DIST(I947, 0, 1, 1),  E$10)</f>
        <v>-0.00538430610277282</v>
      </c>
      <c r="M947" s="19" t="n">
        <f aca="false">F$8 + F$9 * _xlfn.T.INV(_xlfn.NORM.DIST(J947, 0, 1, 1),  F$10)</f>
        <v>0.00312559008231587</v>
      </c>
      <c r="N947" s="19" t="n">
        <f aca="false">G$8 + G$9 * _xlfn.T.INV(_xlfn.NORM.DIST(K947, 0, 1, 1),  G$10)</f>
        <v>-7.81959315900958E-005</v>
      </c>
      <c r="O947" s="52" t="n">
        <f aca="false">$B$3 * (1 + L947)</f>
        <v>4675.58891544147</v>
      </c>
      <c r="P947" s="53" t="n">
        <f aca="false">$B$6+M947</f>
        <v>0.212125590082316</v>
      </c>
      <c r="Q947" s="53" t="n">
        <f aca="false">$B$5+N947</f>
        <v>0.0015218040684099</v>
      </c>
      <c r="R947" s="10" t="n">
        <f aca="false">(LN(O947/$B$4) + ((Q947 - $B$8) + 0.5*P947^2)*$B$7) / (P947 * SQRT($B$7))</f>
        <v>0.00194465496969964</v>
      </c>
      <c r="S947" s="10" t="n">
        <f aca="false">R947 - P947*SQRT($B$7)</f>
        <v>-0.104118140071458</v>
      </c>
      <c r="T947" s="36" t="n">
        <f aca="false">($B$3*EXP(-$B$8*$B$7)*_xlfn.NORM.DIST(R947, 0, 1, 1) - $B$4*EXP(-Q947*$B$7)*_xlfn.NORM.DIST(S947, 0, 1, 1)) * $B$2</f>
        <v>19851.4507594565</v>
      </c>
      <c r="U947" s="37" t="n">
        <f aca="false">$B$17*O947+$B$18</f>
        <v>1318.29051414516</v>
      </c>
      <c r="V947" s="37" t="n">
        <f aca="false">T947-$B$13</f>
        <v>262.56215902463</v>
      </c>
      <c r="W947" s="37" t="n">
        <f aca="false">U947-$B$19</f>
        <v>1318.29051414516</v>
      </c>
      <c r="X947" s="38" t="n">
        <f aca="false">V947+W947</f>
        <v>1580.85267316979</v>
      </c>
    </row>
    <row r="948" customFormat="false" ht="13.8" hidden="false" customHeight="false" outlineLevel="0" collapsed="false">
      <c r="I948" s="51" t="n">
        <f aca="false" t="array" ref="I948:K948">TRANSPOSE(MMULT($E$20:$G$22, TRANSPOSE(Random!L947:N947)))</f>
        <v>0.818949517658687</v>
      </c>
      <c r="J948" s="51" t="n">
        <v>-0.652349373831252</v>
      </c>
      <c r="K948" s="51" t="n">
        <v>1.00631219234652</v>
      </c>
      <c r="L948" s="19" t="n">
        <f aca="false">E$8 + E$9 * _xlfn.T.INV(_xlfn.NORM.DIST(I948, 0, 1, 1),  E$10)</f>
        <v>0.0119506179442161</v>
      </c>
      <c r="M948" s="19" t="n">
        <f aca="false">F$8 + F$9 * _xlfn.T.INV(_xlfn.NORM.DIST(J948, 0, 1, 1),  F$10)</f>
        <v>-0.0103031841155441</v>
      </c>
      <c r="N948" s="19" t="n">
        <f aca="false">G$8 + G$9 * _xlfn.T.INV(_xlfn.NORM.DIST(K948, 0, 1, 1),  G$10)</f>
        <v>0.000183396144237085</v>
      </c>
      <c r="O948" s="52" t="n">
        <f aca="false">$B$3 * (1 + L948)</f>
        <v>4757.07865989397</v>
      </c>
      <c r="P948" s="53" t="n">
        <f aca="false">$B$6+M948</f>
        <v>0.198696815884456</v>
      </c>
      <c r="Q948" s="53" t="n">
        <f aca="false">$B$5+N948</f>
        <v>0.00178339614423708</v>
      </c>
      <c r="R948" s="10" t="n">
        <f aca="false">(LN(O948/$B$4) + ((Q948 - $B$8) + 0.5*P948^2)*$B$7) / (P948 * SQRT($B$7))</f>
        <v>0.169712586668398</v>
      </c>
      <c r="S948" s="10" t="n">
        <f aca="false">R948 - P948*SQRT($B$7)</f>
        <v>0.0703641787261705</v>
      </c>
      <c r="T948" s="36" t="n">
        <f aca="false">($B$3*EXP(-$B$8*$B$7)*_xlfn.NORM.DIST(R948, 0, 1, 1) - $B$4*EXP(-Q948*$B$7)*_xlfn.NORM.DIST(S948, 0, 1, 1)) * $B$2</f>
        <v>18501.8132032112</v>
      </c>
      <c r="U948" s="37" t="n">
        <f aca="false">$B$17*O948+$B$18</f>
        <v>-2925.98265650606</v>
      </c>
      <c r="V948" s="37" t="n">
        <f aca="false">T948-$B$13</f>
        <v>-1087.07539722072</v>
      </c>
      <c r="W948" s="37" t="n">
        <f aca="false">U948-$B$19</f>
        <v>-2925.98265650606</v>
      </c>
      <c r="X948" s="38" t="n">
        <f aca="false">V948+W948</f>
        <v>-4013.05805372679</v>
      </c>
    </row>
    <row r="949" customFormat="false" ht="13.8" hidden="false" customHeight="false" outlineLevel="0" collapsed="false">
      <c r="I949" s="51" t="n">
        <f aca="false" t="array" ref="I949:K949">TRANSPOSE(MMULT($E$20:$G$22, TRANSPOSE(Random!L948:N948)))</f>
        <v>-0.0630490358900899</v>
      </c>
      <c r="J949" s="51" t="n">
        <v>-0.588473516310574</v>
      </c>
      <c r="K949" s="51" t="n">
        <v>-0.760995920220386</v>
      </c>
      <c r="L949" s="19" t="n">
        <f aca="false">E$8 + E$9 * _xlfn.T.INV(_xlfn.NORM.DIST(I949, 0, 1, 1),  E$10)</f>
        <v>0.000168093978982538</v>
      </c>
      <c r="M949" s="19" t="n">
        <f aca="false">F$8 + F$9 * _xlfn.T.INV(_xlfn.NORM.DIST(J949, 0, 1, 1),  F$10)</f>
        <v>-0.00923182447168112</v>
      </c>
      <c r="N949" s="19" t="n">
        <f aca="false">G$8 + G$9 * _xlfn.T.INV(_xlfn.NORM.DIST(K949, 0, 1, 1),  G$10)</f>
        <v>-0.000194774224242048</v>
      </c>
      <c r="O949" s="52" t="n">
        <f aca="false">$B$3 * (1 + L949)</f>
        <v>4701.6901929858</v>
      </c>
      <c r="P949" s="53" t="n">
        <f aca="false">$B$6+M949</f>
        <v>0.199768175528319</v>
      </c>
      <c r="Q949" s="53" t="n">
        <f aca="false">$B$5+N949</f>
        <v>0.00140522577575795</v>
      </c>
      <c r="R949" s="10" t="n">
        <f aca="false">(LN(O949/$B$4) + ((Q949 - $B$8) + 0.5*P949^2)*$B$7) / (P949 * SQRT($B$7))</f>
        <v>0.0511372922883524</v>
      </c>
      <c r="S949" s="10" t="n">
        <f aca="false">R949 - P949*SQRT($B$7)</f>
        <v>-0.048746795475807</v>
      </c>
      <c r="T949" s="36" t="n">
        <f aca="false">($B$3*EXP(-$B$8*$B$7)*_xlfn.NORM.DIST(R949, 0, 1, 1) - $B$4*EXP(-Q949*$B$7)*_xlfn.NORM.DIST(S949, 0, 1, 1)) * $B$2</f>
        <v>18713.3417258622</v>
      </c>
      <c r="U949" s="37" t="n">
        <f aca="false">$B$17*O949+$B$18</f>
        <v>-41.1560364043107</v>
      </c>
      <c r="V949" s="37" t="n">
        <f aca="false">T949-$B$13</f>
        <v>-875.546874569729</v>
      </c>
      <c r="W949" s="37" t="n">
        <f aca="false">U949-$B$19</f>
        <v>-41.1560364043107</v>
      </c>
      <c r="X949" s="38" t="n">
        <f aca="false">V949+W949</f>
        <v>-916.70291097404</v>
      </c>
    </row>
    <row r="950" customFormat="false" ht="13.8" hidden="false" customHeight="false" outlineLevel="0" collapsed="false">
      <c r="I950" s="51" t="n">
        <f aca="false" t="array" ref="I950:K950">TRANSPOSE(MMULT($E$20:$G$22, TRANSPOSE(Random!L949:N949)))</f>
        <v>0.94684185180686</v>
      </c>
      <c r="J950" s="51" t="n">
        <v>-1.35376576894944</v>
      </c>
      <c r="K950" s="51" t="n">
        <v>0.287128524427978</v>
      </c>
      <c r="L950" s="19" t="n">
        <f aca="false">E$8 + E$9 * _xlfn.T.INV(_xlfn.NORM.DIST(I950, 0, 1, 1),  E$10)</f>
        <v>0.013870934770143</v>
      </c>
      <c r="M950" s="19" t="n">
        <f aca="false">F$8 + F$9 * _xlfn.T.INV(_xlfn.NORM.DIST(J950, 0, 1, 1),  F$10)</f>
        <v>-0.0238106392289167</v>
      </c>
      <c r="N950" s="19" t="n">
        <f aca="false">G$8 + G$9 * _xlfn.T.INV(_xlfn.NORM.DIST(K950, 0, 1, 1),  G$10)</f>
        <v>2.34945998371817E-005</v>
      </c>
      <c r="O950" s="52" t="n">
        <f aca="false">$B$3 * (1 + L950)</f>
        <v>4766.10587726097</v>
      </c>
      <c r="P950" s="53" t="n">
        <f aca="false">$B$6+M950</f>
        <v>0.185189360771083</v>
      </c>
      <c r="Q950" s="53" t="n">
        <f aca="false">$B$5+N950</f>
        <v>0.00162349459983718</v>
      </c>
      <c r="R950" s="10" t="n">
        <f aca="false">(LN(O950/$B$4) + ((Q950 - $B$8) + 0.5*P950^2)*$B$7) / (P950 * SQRT($B$7))</f>
        <v>0.195134048697054</v>
      </c>
      <c r="S950" s="10" t="n">
        <f aca="false">R950 - P950*SQRT($B$7)</f>
        <v>0.102539368311512</v>
      </c>
      <c r="T950" s="36" t="n">
        <f aca="false">($B$3*EXP(-$B$8*$B$7)*_xlfn.NORM.DIST(R950, 0, 1, 1) - $B$4*EXP(-Q950*$B$7)*_xlfn.NORM.DIST(S950, 0, 1, 1)) * $B$2</f>
        <v>17169.3113308135</v>
      </c>
      <c r="U950" s="37" t="n">
        <f aca="false">$B$17*O950+$B$18</f>
        <v>-3396.15196104642</v>
      </c>
      <c r="V950" s="37" t="n">
        <f aca="false">T950-$B$13</f>
        <v>-2419.57726961837</v>
      </c>
      <c r="W950" s="37" t="n">
        <f aca="false">U950-$B$19</f>
        <v>-3396.15196104642</v>
      </c>
      <c r="X950" s="38" t="n">
        <f aca="false">V950+W950</f>
        <v>-5815.72923066478</v>
      </c>
    </row>
    <row r="951" customFormat="false" ht="13.8" hidden="false" customHeight="false" outlineLevel="0" collapsed="false">
      <c r="I951" s="51" t="n">
        <f aca="false" t="array" ref="I951:K951">TRANSPOSE(MMULT($E$20:$G$22, TRANSPOSE(Random!L950:N950)))</f>
        <v>0.121932077918943</v>
      </c>
      <c r="J951" s="51" t="n">
        <v>0.378235816534817</v>
      </c>
      <c r="K951" s="51" t="n">
        <v>0.189269646827641</v>
      </c>
      <c r="L951" s="19" t="n">
        <f aca="false">E$8 + E$9 * _xlfn.T.INV(_xlfn.NORM.DIST(I951, 0, 1, 1),  E$10)</f>
        <v>0.00253530773594452</v>
      </c>
      <c r="M951" s="19" t="n">
        <f aca="false">F$8 + F$9 * _xlfn.T.INV(_xlfn.NORM.DIST(J951, 0, 1, 1),  F$10)</f>
        <v>0.00602322411024635</v>
      </c>
      <c r="N951" s="19" t="n">
        <f aca="false">G$8 + G$9 * _xlfn.T.INV(_xlfn.NORM.DIST(K951, 0, 1, 1),  G$10)</f>
        <v>3.50275902644667E-006</v>
      </c>
      <c r="O951" s="52" t="n">
        <f aca="false">$B$3 * (1 + L951)</f>
        <v>4712.8182281359</v>
      </c>
      <c r="P951" s="53" t="n">
        <f aca="false">$B$6+M951</f>
        <v>0.215023224110246</v>
      </c>
      <c r="Q951" s="53" t="n">
        <f aca="false">$B$5+N951</f>
        <v>0.00160350275902645</v>
      </c>
      <c r="R951" s="10" t="n">
        <f aca="false">(LN(O951/$B$4) + ((Q951 - $B$8) + 0.5*P951^2)*$B$7) / (P951 * SQRT($B$7))</f>
        <v>0.0773158188155221</v>
      </c>
      <c r="S951" s="10" t="n">
        <f aca="false">R951 - P951*SQRT($B$7)</f>
        <v>-0.0301957932396011</v>
      </c>
      <c r="T951" s="36" t="n">
        <f aca="false">($B$3*EXP(-$B$8*$B$7)*_xlfn.NORM.DIST(R951, 0, 1, 1) - $B$4*EXP(-Q951*$B$7)*_xlfn.NORM.DIST(S951, 0, 1, 1)) * $B$2</f>
        <v>20147.5036581222</v>
      </c>
      <c r="U951" s="37" t="n">
        <f aca="false">$B$17*O951+$B$18</f>
        <v>-620.743337198714</v>
      </c>
      <c r="V951" s="37" t="n">
        <f aca="false">T951-$B$13</f>
        <v>558.615057690349</v>
      </c>
      <c r="W951" s="37" t="n">
        <f aca="false">U951-$B$19</f>
        <v>-620.743337198714</v>
      </c>
      <c r="X951" s="38" t="n">
        <f aca="false">V951+W951</f>
        <v>-62.1282795083644</v>
      </c>
    </row>
    <row r="952" customFormat="false" ht="13.8" hidden="false" customHeight="false" outlineLevel="0" collapsed="false">
      <c r="I952" s="51" t="n">
        <f aca="false" t="array" ref="I952:K952">TRANSPOSE(MMULT($E$20:$G$22, TRANSPOSE(Random!L951:N951)))</f>
        <v>-0.584927838605137</v>
      </c>
      <c r="J952" s="51" t="n">
        <v>2.48199612472471</v>
      </c>
      <c r="K952" s="51" t="n">
        <v>1.53327768339748</v>
      </c>
      <c r="L952" s="19" t="n">
        <f aca="false">E$8 + E$9 * _xlfn.T.INV(_xlfn.NORM.DIST(I952, 0, 1, 1),  E$10)</f>
        <v>-0.00668533540168222</v>
      </c>
      <c r="M952" s="19" t="n">
        <f aca="false">F$8 + F$9 * _xlfn.T.INV(_xlfn.NORM.DIST(J952, 0, 1, 1),  F$10)</f>
        <v>0.0621169558355829</v>
      </c>
      <c r="N952" s="19" t="n">
        <f aca="false">G$8 + G$9 * _xlfn.T.INV(_xlfn.NORM.DIST(K952, 0, 1, 1),  G$10)</f>
        <v>0.000332227249809657</v>
      </c>
      <c r="O952" s="52" t="n">
        <f aca="false">$B$3 * (1 + L952)</f>
        <v>4669.47290681023</v>
      </c>
      <c r="P952" s="53" t="n">
        <f aca="false">$B$6+M952</f>
        <v>0.271116955835583</v>
      </c>
      <c r="Q952" s="53" t="n">
        <f aca="false">$B$5+N952</f>
        <v>0.00193222724980966</v>
      </c>
      <c r="R952" s="10" t="n">
        <f aca="false">(LN(O952/$B$4) + ((Q952 - $B$8) + 0.5*P952^2)*$B$7) / (P952 * SQRT($B$7))</f>
        <v>0.0189093663751175</v>
      </c>
      <c r="S952" s="10" t="n">
        <f aca="false">R952 - P952*SQRT($B$7)</f>
        <v>-0.116649111542674</v>
      </c>
      <c r="T952" s="36" t="n">
        <f aca="false">($B$3*EXP(-$B$8*$B$7)*_xlfn.NORM.DIST(R952, 0, 1, 1) - $B$4*EXP(-Q952*$B$7)*_xlfn.NORM.DIST(S952, 0, 1, 1)) * $B$2</f>
        <v>25390.4576708579</v>
      </c>
      <c r="U952" s="37" t="n">
        <f aca="false">$B$17*O952+$B$18</f>
        <v>1636.83380470844</v>
      </c>
      <c r="V952" s="37" t="n">
        <f aca="false">T952-$B$13</f>
        <v>5801.56907042597</v>
      </c>
      <c r="W952" s="37" t="n">
        <f aca="false">U952-$B$19</f>
        <v>1636.83380470844</v>
      </c>
      <c r="X952" s="38" t="n">
        <f aca="false">V952+W952</f>
        <v>7438.40287513441</v>
      </c>
    </row>
    <row r="953" customFormat="false" ht="13.8" hidden="false" customHeight="false" outlineLevel="0" collapsed="false">
      <c r="I953" s="51" t="n">
        <f aca="false" t="array" ref="I953:K953">TRANSPOSE(MMULT($E$20:$G$22, TRANSPOSE(Random!L952:N952)))</f>
        <v>0.343133983112041</v>
      </c>
      <c r="J953" s="51" t="n">
        <v>0.664223367659444</v>
      </c>
      <c r="K953" s="51" t="n">
        <v>1.47369879080396</v>
      </c>
      <c r="L953" s="19" t="n">
        <f aca="false">E$8 + E$9 * _xlfn.T.INV(_xlfn.NORM.DIST(I953, 0, 1, 1),  E$10)</f>
        <v>0.00539819729923695</v>
      </c>
      <c r="M953" s="19" t="n">
        <f aca="false">F$8 + F$9 * _xlfn.T.INV(_xlfn.NORM.DIST(J953, 0, 1, 1),  F$10)</f>
        <v>0.0107163174897973</v>
      </c>
      <c r="N953" s="19" t="n">
        <f aca="false">G$8 + G$9 * _xlfn.T.INV(_xlfn.NORM.DIST(K953, 0, 1, 1),  G$10)</f>
        <v>0.000313223938089959</v>
      </c>
      <c r="O953" s="52" t="n">
        <f aca="false">$B$3 * (1 + L953)</f>
        <v>4726.27638568398</v>
      </c>
      <c r="P953" s="53" t="n">
        <f aca="false">$B$6+M953</f>
        <v>0.219716317489797</v>
      </c>
      <c r="Q953" s="53" t="n">
        <f aca="false">$B$5+N953</f>
        <v>0.00191322393808996</v>
      </c>
      <c r="R953" s="10" t="n">
        <f aca="false">(LN(O953/$B$4) + ((Q953 - $B$8) + 0.5*P953^2)*$B$7) / (P953 * SQRT($B$7))</f>
        <v>0.104647600993341</v>
      </c>
      <c r="S953" s="10" t="n">
        <f aca="false">R953 - P953*SQRT($B$7)</f>
        <v>-0.00521055775155746</v>
      </c>
      <c r="T953" s="36" t="n">
        <f aca="false">($B$3*EXP(-$B$8*$B$7)*_xlfn.NORM.DIST(R953, 0, 1, 1) - $B$4*EXP(-Q953*$B$7)*_xlfn.NORM.DIST(S953, 0, 1, 1)) * $B$2</f>
        <v>20585.2270545788</v>
      </c>
      <c r="U953" s="37" t="n">
        <f aca="false">$B$17*O953+$B$18</f>
        <v>-1321.69162696812</v>
      </c>
      <c r="V953" s="37" t="n">
        <f aca="false">T953-$B$13</f>
        <v>996.338454146917</v>
      </c>
      <c r="W953" s="37" t="n">
        <f aca="false">U953-$B$19</f>
        <v>-1321.69162696812</v>
      </c>
      <c r="X953" s="38" t="n">
        <f aca="false">V953+W953</f>
        <v>-325.353172821207</v>
      </c>
    </row>
    <row r="954" customFormat="false" ht="13.8" hidden="false" customHeight="false" outlineLevel="0" collapsed="false">
      <c r="I954" s="51" t="n">
        <f aca="false" t="array" ref="I954:K954">TRANSPOSE(MMULT($E$20:$G$22, TRANSPOSE(Random!L953:N953)))</f>
        <v>-0.33415718070755</v>
      </c>
      <c r="J954" s="51" t="n">
        <v>-0.0587995025057226</v>
      </c>
      <c r="K954" s="51" t="n">
        <v>0.998789477787775</v>
      </c>
      <c r="L954" s="19" t="n">
        <f aca="false">E$8 + E$9 * _xlfn.T.INV(_xlfn.NORM.DIST(I954, 0, 1, 1),  E$10)</f>
        <v>-0.00333157915982671</v>
      </c>
      <c r="M954" s="19" t="n">
        <f aca="false">F$8 + F$9 * _xlfn.T.INV(_xlfn.NORM.DIST(J954, 0, 1, 1),  F$10)</f>
        <v>-0.000805014920327258</v>
      </c>
      <c r="N954" s="19" t="n">
        <f aca="false">G$8 + G$9 * _xlfn.T.INV(_xlfn.NORM.DIST(K954, 0, 1, 1),  G$10)</f>
        <v>0.000181529899067758</v>
      </c>
      <c r="O954" s="52" t="n">
        <f aca="false">$B$3 * (1 + L954)</f>
        <v>4685.23857952757</v>
      </c>
      <c r="P954" s="53" t="n">
        <f aca="false">$B$6+M954</f>
        <v>0.208194985079673</v>
      </c>
      <c r="Q954" s="53" t="n">
        <f aca="false">$B$5+N954</f>
        <v>0.00178152989906776</v>
      </c>
      <c r="R954" s="10" t="n">
        <f aca="false">(LN(O954/$B$4) + ((Q954 - $B$8) + 0.5*P954^2)*$B$7) / (P954 * SQRT($B$7))</f>
        <v>0.0204268630556884</v>
      </c>
      <c r="S954" s="10" t="n">
        <f aca="false">R954 - P954*SQRT($B$7)</f>
        <v>-0.0836706294841479</v>
      </c>
      <c r="T954" s="36" t="n">
        <f aca="false">($B$3*EXP(-$B$8*$B$7)*_xlfn.NORM.DIST(R954, 0, 1, 1) - $B$4*EXP(-Q954*$B$7)*_xlfn.NORM.DIST(S954, 0, 1, 1)) * $B$2</f>
        <v>19513.7158670118</v>
      </c>
      <c r="U954" s="37" t="n">
        <f aca="false">$B$17*O954+$B$18</f>
        <v>815.701990134141</v>
      </c>
      <c r="V954" s="37" t="n">
        <f aca="false">T954-$B$13</f>
        <v>-75.1727334201423</v>
      </c>
      <c r="W954" s="37" t="n">
        <f aca="false">U954-$B$19</f>
        <v>815.701990134141</v>
      </c>
      <c r="X954" s="38" t="n">
        <f aca="false">V954+W954</f>
        <v>740.529256713999</v>
      </c>
    </row>
    <row r="955" customFormat="false" ht="13.8" hidden="false" customHeight="false" outlineLevel="0" collapsed="false">
      <c r="I955" s="51" t="n">
        <f aca="false" t="array" ref="I955:K955">TRANSPOSE(MMULT($E$20:$G$22, TRANSPOSE(Random!L954:N954)))</f>
        <v>-0.569525622450249</v>
      </c>
      <c r="J955" s="51" t="n">
        <v>-0.374859534838481</v>
      </c>
      <c r="K955" s="51" t="n">
        <v>0.385820848452404</v>
      </c>
      <c r="L955" s="19" t="n">
        <f aca="false">E$8 + E$9 * _xlfn.T.INV(_xlfn.NORM.DIST(I955, 0, 1, 1),  E$10)</f>
        <v>-0.00647434858647842</v>
      </c>
      <c r="M955" s="19" t="n">
        <f aca="false">F$8 + F$9 * _xlfn.T.INV(_xlfn.NORM.DIST(J955, 0, 1, 1),  F$10)</f>
        <v>-0.0057573679540934</v>
      </c>
      <c r="N955" s="19" t="n">
        <f aca="false">G$8 + G$9 * _xlfn.T.INV(_xlfn.NORM.DIST(K955, 0, 1, 1),  G$10)</f>
        <v>4.3893886148119E-005</v>
      </c>
      <c r="O955" s="52" t="n">
        <f aca="false">$B$3 * (1 + L955)</f>
        <v>4670.46473472982</v>
      </c>
      <c r="P955" s="53" t="n">
        <f aca="false">$B$6+M955</f>
        <v>0.203242632045907</v>
      </c>
      <c r="Q955" s="53" t="n">
        <f aca="false">$B$5+N955</f>
        <v>0.00164389388614812</v>
      </c>
      <c r="R955" s="10" t="n">
        <f aca="false">(LN(O955/$B$4) + ((Q955 - $B$8) + 0.5*P955^2)*$B$7) / (P955 * SQRT($B$7))</f>
        <v>-0.0129990314044957</v>
      </c>
      <c r="S955" s="10" t="n">
        <f aca="false">R955 - P955*SQRT($B$7)</f>
        <v>-0.114620347427449</v>
      </c>
      <c r="T955" s="36" t="n">
        <f aca="false">($B$3*EXP(-$B$8*$B$7)*_xlfn.NORM.DIST(R955, 0, 1, 1) - $B$4*EXP(-Q955*$B$7)*_xlfn.NORM.DIST(S955, 0, 1, 1)) * $B$2</f>
        <v>19013.3745077463</v>
      </c>
      <c r="U955" s="37" t="n">
        <f aca="false">$B$17*O955+$B$18</f>
        <v>1585.17591011926</v>
      </c>
      <c r="V955" s="37" t="n">
        <f aca="false">T955-$B$13</f>
        <v>-575.514092685626</v>
      </c>
      <c r="W955" s="37" t="n">
        <f aca="false">U955-$B$19</f>
        <v>1585.17591011926</v>
      </c>
      <c r="X955" s="38" t="n">
        <f aca="false">V955+W955</f>
        <v>1009.66181743363</v>
      </c>
    </row>
    <row r="956" customFormat="false" ht="13.8" hidden="false" customHeight="false" outlineLevel="0" collapsed="false">
      <c r="I956" s="51" t="n">
        <f aca="false" t="array" ref="I956:K956">TRANSPOSE(MMULT($E$20:$G$22, TRANSPOSE(Random!L955:N955)))</f>
        <v>0.203804000137018</v>
      </c>
      <c r="J956" s="51" t="n">
        <v>-0.626835235721016</v>
      </c>
      <c r="K956" s="51" t="n">
        <v>-0.827585223728154</v>
      </c>
      <c r="L956" s="19" t="n">
        <f aca="false">E$8 + E$9 * _xlfn.T.INV(_xlfn.NORM.DIST(I956, 0, 1, 1),  E$10)</f>
        <v>0.00358811513121281</v>
      </c>
      <c r="M956" s="19" t="n">
        <f aca="false">F$8 + F$9 * _xlfn.T.INV(_xlfn.NORM.DIST(J956, 0, 1, 1),  F$10)</f>
        <v>-0.00987314514169858</v>
      </c>
      <c r="N956" s="19" t="n">
        <f aca="false">G$8 + G$9 * _xlfn.T.INV(_xlfn.NORM.DIST(K956, 0, 1, 1),  G$10)</f>
        <v>-0.000210082962893145</v>
      </c>
      <c r="O956" s="52" t="n">
        <f aca="false">$B$3 * (1 + L956)</f>
        <v>4717.76737042032</v>
      </c>
      <c r="P956" s="53" t="n">
        <f aca="false">$B$6+M956</f>
        <v>0.199126854858301</v>
      </c>
      <c r="Q956" s="53" t="n">
        <f aca="false">$B$5+N956</f>
        <v>0.00138991703710686</v>
      </c>
      <c r="R956" s="10" t="n">
        <f aca="false">(LN(O956/$B$4) + ((Q956 - $B$8) + 0.5*P956^2)*$B$7) / (P956 * SQRT($B$7))</f>
        <v>0.0852281879238248</v>
      </c>
      <c r="S956" s="10" t="n">
        <f aca="false">R956 - P956*SQRT($B$7)</f>
        <v>-0.0143352395053259</v>
      </c>
      <c r="T956" s="36" t="n">
        <f aca="false">($B$3*EXP(-$B$8*$B$7)*_xlfn.NORM.DIST(R956, 0, 1, 1) - $B$4*EXP(-Q956*$B$7)*_xlfn.NORM.DIST(S956, 0, 1, 1)) * $B$2</f>
        <v>18640.3781145865</v>
      </c>
      <c r="U956" s="37" t="n">
        <f aca="false">$B$17*O956+$B$18</f>
        <v>-878.51211481131</v>
      </c>
      <c r="V956" s="37" t="n">
        <f aca="false">T956-$B$13</f>
        <v>-948.510485845371</v>
      </c>
      <c r="W956" s="37" t="n">
        <f aca="false">U956-$B$19</f>
        <v>-878.51211481131</v>
      </c>
      <c r="X956" s="38" t="n">
        <f aca="false">V956+W956</f>
        <v>-1827.02260065668</v>
      </c>
    </row>
    <row r="957" customFormat="false" ht="13.8" hidden="false" customHeight="false" outlineLevel="0" collapsed="false">
      <c r="I957" s="51" t="n">
        <f aca="false" t="array" ref="I957:K957">TRANSPOSE(MMULT($E$20:$G$22, TRANSPOSE(Random!L956:N956)))</f>
        <v>0.164693955523475</v>
      </c>
      <c r="J957" s="51" t="n">
        <v>0.356849353759567</v>
      </c>
      <c r="K957" s="51" t="n">
        <v>1.55307325960712</v>
      </c>
      <c r="L957" s="19" t="n">
        <f aca="false">E$8 + E$9 * _xlfn.T.INV(_xlfn.NORM.DIST(I957, 0, 1, 1),  E$10)</f>
        <v>0.00308446262590264</v>
      </c>
      <c r="M957" s="19" t="n">
        <f aca="false">F$8 + F$9 * _xlfn.T.INV(_xlfn.NORM.DIST(J957, 0, 1, 1),  F$10)</f>
        <v>0.00568255122331179</v>
      </c>
      <c r="N957" s="19" t="n">
        <f aca="false">G$8 + G$9 * _xlfn.T.INV(_xlfn.NORM.DIST(K957, 0, 1, 1),  G$10)</f>
        <v>0.000338692994611399</v>
      </c>
      <c r="O957" s="52" t="n">
        <f aca="false">$B$3 * (1 + L957)</f>
        <v>4715.39975035811</v>
      </c>
      <c r="P957" s="53" t="n">
        <f aca="false">$B$6+M957</f>
        <v>0.214682551223312</v>
      </c>
      <c r="Q957" s="53" t="n">
        <f aca="false">$B$5+N957</f>
        <v>0.0019386929946114</v>
      </c>
      <c r="R957" s="10" t="n">
        <f aca="false">(LN(O957/$B$4) + ((Q957 - $B$8) + 0.5*P957^2)*$B$7) / (P957 * SQRT($B$7))</f>
        <v>0.0831503385162216</v>
      </c>
      <c r="S957" s="10" t="n">
        <f aca="false">R957 - P957*SQRT($B$7)</f>
        <v>-0.0241909370954343</v>
      </c>
      <c r="T957" s="36" t="n">
        <f aca="false">($B$3*EXP(-$B$8*$B$7)*_xlfn.NORM.DIST(R957, 0, 1, 1) - $B$4*EXP(-Q957*$B$7)*_xlfn.NORM.DIST(S957, 0, 1, 1)) * $B$2</f>
        <v>20131.7754454723</v>
      </c>
      <c r="U957" s="37" t="n">
        <f aca="false">$B$17*O957+$B$18</f>
        <v>-755.198115290783</v>
      </c>
      <c r="V957" s="37" t="n">
        <f aca="false">T957-$B$13</f>
        <v>542.886845040404</v>
      </c>
      <c r="W957" s="37" t="n">
        <f aca="false">U957-$B$19</f>
        <v>-755.198115290783</v>
      </c>
      <c r="X957" s="38" t="n">
        <f aca="false">V957+W957</f>
        <v>-212.311270250379</v>
      </c>
    </row>
    <row r="958" customFormat="false" ht="13.8" hidden="false" customHeight="false" outlineLevel="0" collapsed="false">
      <c r="I958" s="51" t="n">
        <f aca="false" t="array" ref="I958:K958">TRANSPOSE(MMULT($E$20:$G$22, TRANSPOSE(Random!L957:N957)))</f>
        <v>-1.2603903319141</v>
      </c>
      <c r="J958" s="51" t="n">
        <v>1.52601382698418</v>
      </c>
      <c r="K958" s="51" t="n">
        <v>-0.457379722952788</v>
      </c>
      <c r="L958" s="19" t="n">
        <f aca="false">E$8 + E$9 * _xlfn.T.INV(_xlfn.NORM.DIST(I958, 0, 1, 1),  E$10)</f>
        <v>-0.0170782088723436</v>
      </c>
      <c r="M958" s="19" t="n">
        <f aca="false">F$8 + F$9 * _xlfn.T.INV(_xlfn.NORM.DIST(J958, 0, 1, 1),  F$10)</f>
        <v>0.0280880787583255</v>
      </c>
      <c r="N958" s="19" t="n">
        <f aca="false">G$8 + G$9 * _xlfn.T.INV(_xlfn.NORM.DIST(K958, 0, 1, 1),  G$10)</f>
        <v>-0.000128482193483804</v>
      </c>
      <c r="O958" s="52" t="n">
        <f aca="false">$B$3 * (1 + L958)</f>
        <v>4620.617047912</v>
      </c>
      <c r="P958" s="53" t="n">
        <f aca="false">$B$6+M958</f>
        <v>0.237088078758325</v>
      </c>
      <c r="Q958" s="53" t="n">
        <f aca="false">$B$5+N958</f>
        <v>0.0014715178065162</v>
      </c>
      <c r="R958" s="10" t="n">
        <f aca="false">(LN(O958/$B$4) + ((Q958 - $B$8) + 0.5*P958^2)*$B$7) / (P958 * SQRT($B$7))</f>
        <v>-0.0863096903257346</v>
      </c>
      <c r="S958" s="10" t="n">
        <f aca="false">R958 - P958*SQRT($B$7)</f>
        <v>-0.204853729704897</v>
      </c>
      <c r="T958" s="36" t="n">
        <f aca="false">($B$3*EXP(-$B$8*$B$7)*_xlfn.NORM.DIST(R958, 0, 1, 1) - $B$4*EXP(-Q958*$B$7)*_xlfn.NORM.DIST(S958, 0, 1, 1)) * $B$2</f>
        <v>21978.3343046082</v>
      </c>
      <c r="U958" s="37" t="n">
        <f aca="false">$B$17*O958+$B$18</f>
        <v>4181.41916994759</v>
      </c>
      <c r="V958" s="37" t="n">
        <f aca="false">T958-$B$13</f>
        <v>2389.44570417632</v>
      </c>
      <c r="W958" s="37" t="n">
        <f aca="false">U958-$B$19</f>
        <v>4181.41916994759</v>
      </c>
      <c r="X958" s="38" t="n">
        <f aca="false">V958+W958</f>
        <v>6570.86487412391</v>
      </c>
    </row>
    <row r="959" customFormat="false" ht="13.8" hidden="false" customHeight="false" outlineLevel="0" collapsed="false">
      <c r="I959" s="51" t="n">
        <f aca="false" t="array" ref="I959:K959">TRANSPOSE(MMULT($E$20:$G$22, TRANSPOSE(Random!L958:N958)))</f>
        <v>1.38626179591359</v>
      </c>
      <c r="J959" s="51" t="n">
        <v>-1.03172988051695</v>
      </c>
      <c r="K959" s="51" t="n">
        <v>2.01984326668335</v>
      </c>
      <c r="L959" s="19" t="n">
        <f aca="false">E$8 + E$9 * _xlfn.T.INV(_xlfn.NORM.DIST(I959, 0, 1, 1),  E$10)</f>
        <v>0.0213266139862524</v>
      </c>
      <c r="M959" s="19" t="n">
        <f aca="false">F$8 + F$9 * _xlfn.T.INV(_xlfn.NORM.DIST(J959, 0, 1, 1),  F$10)</f>
        <v>-0.0171236998215993</v>
      </c>
      <c r="N959" s="19" t="n">
        <f aca="false">G$8 + G$9 * _xlfn.T.INV(_xlfn.NORM.DIST(K959, 0, 1, 1),  G$10)</f>
        <v>0.000518601451777079</v>
      </c>
      <c r="O959" s="52" t="n">
        <f aca="false">$B$3 * (1 + L959)</f>
        <v>4801.15427968797</v>
      </c>
      <c r="P959" s="53" t="n">
        <f aca="false">$B$6+M959</f>
        <v>0.191876300178401</v>
      </c>
      <c r="Q959" s="53" t="n">
        <f aca="false">$B$5+N959</f>
        <v>0.00211860145177708</v>
      </c>
      <c r="R959" s="10" t="n">
        <f aca="false">(LN(O959/$B$4) + ((Q959 - $B$8) + 0.5*P959^2)*$B$7) / (P959 * SQRT($B$7))</f>
        <v>0.269278684794353</v>
      </c>
      <c r="S959" s="10" t="n">
        <f aca="false">R959 - P959*SQRT($B$7)</f>
        <v>0.173340534705153</v>
      </c>
      <c r="T959" s="36" t="n">
        <f aca="false">($B$3*EXP(-$B$8*$B$7)*_xlfn.NORM.DIST(R959, 0, 1, 1) - $B$4*EXP(-Q959*$B$7)*_xlfn.NORM.DIST(S959, 0, 1, 1)) * $B$2</f>
        <v>17585.1297684145</v>
      </c>
      <c r="U959" s="37" t="n">
        <f aca="false">$B$17*O959+$B$18</f>
        <v>-5221.59631719929</v>
      </c>
      <c r="V959" s="37" t="n">
        <f aca="false">T959-$B$13</f>
        <v>-2003.75883201737</v>
      </c>
      <c r="W959" s="37" t="n">
        <f aca="false">U959-$B$19</f>
        <v>-5221.59631719929</v>
      </c>
      <c r="X959" s="38" t="n">
        <f aca="false">V959+W959</f>
        <v>-7225.35514921666</v>
      </c>
    </row>
    <row r="960" customFormat="false" ht="13.8" hidden="false" customHeight="false" outlineLevel="0" collapsed="false">
      <c r="I960" s="51" t="n">
        <f aca="false" t="array" ref="I960:K960">TRANSPOSE(MMULT($E$20:$G$22, TRANSPOSE(Random!L959:N959)))</f>
        <v>1.61463365142203</v>
      </c>
      <c r="J960" s="51" t="n">
        <v>-1.74527575938596</v>
      </c>
      <c r="K960" s="51" t="n">
        <v>1.37346204967957</v>
      </c>
      <c r="L960" s="19" t="n">
        <f aca="false">E$8 + E$9 * _xlfn.T.INV(_xlfn.NORM.DIST(I960, 0, 1, 1),  E$10)</f>
        <v>0.0259389555215061</v>
      </c>
      <c r="M960" s="19" t="n">
        <f aca="false">F$8 + F$9 * _xlfn.T.INV(_xlfn.NORM.DIST(J960, 0, 1, 1),  F$10)</f>
        <v>-0.0337065434416614</v>
      </c>
      <c r="N960" s="19" t="n">
        <f aca="false">G$8 + G$9 * _xlfn.T.INV(_xlfn.NORM.DIST(K960, 0, 1, 1),  G$10)</f>
        <v>0.000282693169560141</v>
      </c>
      <c r="O960" s="52" t="n">
        <f aca="false">$B$3 * (1 + L960)</f>
        <v>4822.83643601105</v>
      </c>
      <c r="P960" s="53" t="n">
        <f aca="false">$B$6+M960</f>
        <v>0.175293456558339</v>
      </c>
      <c r="Q960" s="53" t="n">
        <f aca="false">$B$5+N960</f>
        <v>0.00188269316956014</v>
      </c>
      <c r="R960" s="10" t="n">
        <f aca="false">(LN(O960/$B$4) + ((Q960 - $B$8) + 0.5*P960^2)*$B$7) / (P960 * SQRT($B$7))</f>
        <v>0.336805443821277</v>
      </c>
      <c r="S960" s="10" t="n">
        <f aca="false">R960 - P960*SQRT($B$7)</f>
        <v>0.249158715542108</v>
      </c>
      <c r="T960" s="36" t="n">
        <f aca="false">($B$3*EXP(-$B$8*$B$7)*_xlfn.NORM.DIST(R960, 0, 1, 1) - $B$4*EXP(-Q960*$B$7)*_xlfn.NORM.DIST(S960, 0, 1, 1)) * $B$2</f>
        <v>15761.8873134973</v>
      </c>
      <c r="U960" s="37" t="n">
        <f aca="false">$B$17*O960+$B$18</f>
        <v>-6350.87945561361</v>
      </c>
      <c r="V960" s="37" t="n">
        <f aca="false">T960-$B$13</f>
        <v>-3827.00128693464</v>
      </c>
      <c r="W960" s="37" t="n">
        <f aca="false">U960-$B$19</f>
        <v>-6350.87945561361</v>
      </c>
      <c r="X960" s="38" t="n">
        <f aca="false">V960+W960</f>
        <v>-10177.8807425483</v>
      </c>
    </row>
    <row r="961" customFormat="false" ht="13.8" hidden="false" customHeight="false" outlineLevel="0" collapsed="false">
      <c r="I961" s="51" t="n">
        <f aca="false" t="array" ref="I961:K961">TRANSPOSE(MMULT($E$20:$G$22, TRANSPOSE(Random!L960:N960)))</f>
        <v>0.0574142220874429</v>
      </c>
      <c r="J961" s="51" t="n">
        <v>0.0128476941482365</v>
      </c>
      <c r="K961" s="51" t="n">
        <v>0.863451724961236</v>
      </c>
      <c r="L961" s="19" t="n">
        <f aca="false">E$8 + E$9 * _xlfn.T.INV(_xlfn.NORM.DIST(I961, 0, 1, 1),  E$10)</f>
        <v>0.0017088694129523</v>
      </c>
      <c r="M961" s="19" t="n">
        <f aca="false">F$8 + F$9 * _xlfn.T.INV(_xlfn.NORM.DIST(J961, 0, 1, 1),  F$10)</f>
        <v>0.000305011508620687</v>
      </c>
      <c r="N961" s="19" t="n">
        <f aca="false">G$8 + G$9 * _xlfn.T.INV(_xlfn.NORM.DIST(K961, 0, 1, 1),  G$10)</f>
        <v>0.00014887078667129</v>
      </c>
      <c r="O961" s="52" t="n">
        <f aca="false">$B$3 * (1 + L961)</f>
        <v>4708.93322422335</v>
      </c>
      <c r="P961" s="53" t="n">
        <f aca="false">$B$6+M961</f>
        <v>0.209305011508621</v>
      </c>
      <c r="Q961" s="53" t="n">
        <f aca="false">$B$5+N961</f>
        <v>0.00174887078667129</v>
      </c>
      <c r="R961" s="10" t="n">
        <f aca="false">(LN(O961/$B$4) + ((Q961 - $B$8) + 0.5*P961^2)*$B$7) / (P961 * SQRT($B$7))</f>
        <v>0.0689969349694211</v>
      </c>
      <c r="S961" s="10" t="n">
        <f aca="false">R961 - P961*SQRT($B$7)</f>
        <v>-0.0356555707848892</v>
      </c>
      <c r="T961" s="36" t="n">
        <f aca="false">($B$3*EXP(-$B$8*$B$7)*_xlfn.NORM.DIST(R961, 0, 1, 1) - $B$4*EXP(-Q961*$B$7)*_xlfn.NORM.DIST(S961, 0, 1, 1)) * $B$2</f>
        <v>19623.2258496804</v>
      </c>
      <c r="U961" s="37" t="n">
        <f aca="false">$B$17*O961+$B$18</f>
        <v>-418.398637448903</v>
      </c>
      <c r="V961" s="37" t="n">
        <f aca="false">T961-$B$13</f>
        <v>34.3372492485287</v>
      </c>
      <c r="W961" s="37" t="n">
        <f aca="false">U961-$B$19</f>
        <v>-418.398637448903</v>
      </c>
      <c r="X961" s="38" t="n">
        <f aca="false">V961+W961</f>
        <v>-384.061388200374</v>
      </c>
    </row>
    <row r="962" customFormat="false" ht="13.8" hidden="false" customHeight="false" outlineLevel="0" collapsed="false">
      <c r="I962" s="51" t="n">
        <f aca="false" t="array" ref="I962:K962">TRANSPOSE(MMULT($E$20:$G$22, TRANSPOSE(Random!L961:N961)))</f>
        <v>0.13838715349577</v>
      </c>
      <c r="J962" s="51" t="n">
        <v>1.24697675719508</v>
      </c>
      <c r="K962" s="51" t="n">
        <v>0.46758163479006</v>
      </c>
      <c r="L962" s="19" t="n">
        <f aca="false">E$8 + E$9 * _xlfn.T.INV(_xlfn.NORM.DIST(I962, 0, 1, 1),  E$10)</f>
        <v>0.00274646323559566</v>
      </c>
      <c r="M962" s="19" t="n">
        <f aca="false">F$8 + F$9 * _xlfn.T.INV(_xlfn.NORM.DIST(J962, 0, 1, 1),  F$10)</f>
        <v>0.0216881228084378</v>
      </c>
      <c r="N962" s="19" t="n">
        <f aca="false">G$8 + G$9 * _xlfn.T.INV(_xlfn.NORM.DIST(K962, 0, 1, 1),  G$10)</f>
        <v>6.10348332156799E-005</v>
      </c>
      <c r="O962" s="52" t="n">
        <f aca="false">$B$3 * (1 + L962)</f>
        <v>4713.81084902421</v>
      </c>
      <c r="P962" s="53" t="n">
        <f aca="false">$B$6+M962</f>
        <v>0.230688122808438</v>
      </c>
      <c r="Q962" s="53" t="n">
        <f aca="false">$B$5+N962</f>
        <v>0.00166103483321568</v>
      </c>
      <c r="R962" s="10" t="n">
        <f aca="false">(LN(O962/$B$4) + ((Q962 - $B$8) + 0.5*P962^2)*$B$7) / (P962 * SQRT($B$7))</f>
        <v>0.0815827311886152</v>
      </c>
      <c r="S962" s="10" t="n">
        <f aca="false">R962 - P962*SQRT($B$7)</f>
        <v>-0.0337613302156037</v>
      </c>
      <c r="T962" s="36" t="n">
        <f aca="false">($B$3*EXP(-$B$8*$B$7)*_xlfn.NORM.DIST(R962, 0, 1, 1) - $B$4*EXP(-Q962*$B$7)*_xlfn.NORM.DIST(S962, 0, 1, 1)) * $B$2</f>
        <v>21616.8162893382</v>
      </c>
      <c r="U962" s="37" t="n">
        <f aca="false">$B$17*O962+$B$18</f>
        <v>-672.442532394227</v>
      </c>
      <c r="V962" s="37" t="n">
        <f aca="false">T962-$B$13</f>
        <v>2027.92768890635</v>
      </c>
      <c r="W962" s="37" t="n">
        <f aca="false">U962-$B$19</f>
        <v>-672.442532394227</v>
      </c>
      <c r="X962" s="38" t="n">
        <f aca="false">V962+W962</f>
        <v>1355.48515651213</v>
      </c>
    </row>
    <row r="963" customFormat="false" ht="13.8" hidden="false" customHeight="false" outlineLevel="0" collapsed="false">
      <c r="I963" s="51" t="n">
        <f aca="false" t="array" ref="I963:K963">TRANSPOSE(MMULT($E$20:$G$22, TRANSPOSE(Random!L962:N962)))</f>
        <v>1.18509620823458</v>
      </c>
      <c r="J963" s="51" t="n">
        <v>-0.911448460694416</v>
      </c>
      <c r="K963" s="51" t="n">
        <v>-0.681791656423879</v>
      </c>
      <c r="L963" s="19" t="n">
        <f aca="false">E$8 + E$9 * _xlfn.T.INV(_xlfn.NORM.DIST(I963, 0, 1, 1),  E$10)</f>
        <v>0.0177209456343535</v>
      </c>
      <c r="M963" s="19" t="n">
        <f aca="false">F$8 + F$9 * _xlfn.T.INV(_xlfn.NORM.DIST(J963, 0, 1, 1),  F$10)</f>
        <v>-0.0148615461802364</v>
      </c>
      <c r="N963" s="19" t="n">
        <f aca="false">G$8 + G$9 * _xlfn.T.INV(_xlfn.NORM.DIST(K963, 0, 1, 1),  G$10)</f>
        <v>-0.000176972016011778</v>
      </c>
      <c r="O963" s="52" t="n">
        <f aca="false">$B$3 * (1 + L963)</f>
        <v>4784.20439333253</v>
      </c>
      <c r="P963" s="53" t="n">
        <f aca="false">$B$6+M963</f>
        <v>0.194138453819764</v>
      </c>
      <c r="Q963" s="53" t="n">
        <f aca="false">$B$5+N963</f>
        <v>0.00142302798398822</v>
      </c>
      <c r="R963" s="10" t="n">
        <f aca="false">(LN(O963/$B$4) + ((Q963 - $B$8) + 0.5*P963^2)*$B$7) / (P963 * SQRT($B$7))</f>
        <v>0.22903998989906</v>
      </c>
      <c r="S963" s="10" t="n">
        <f aca="false">R963 - P963*SQRT($B$7)</f>
        <v>0.131970762989178</v>
      </c>
      <c r="T963" s="36" t="n">
        <f aca="false">($B$3*EXP(-$B$8*$B$7)*_xlfn.NORM.DIST(R963, 0, 1, 1) - $B$4*EXP(-Q963*$B$7)*_xlfn.NORM.DIST(S963, 0, 1, 1)) * $B$2</f>
        <v>17891.7883411517</v>
      </c>
      <c r="U963" s="37" t="n">
        <f aca="false">$B$17*O963+$B$18</f>
        <v>-4338.78648158946</v>
      </c>
      <c r="V963" s="37" t="n">
        <f aca="false">T963-$B$13</f>
        <v>-1697.10025928016</v>
      </c>
      <c r="W963" s="37" t="n">
        <f aca="false">U963-$B$19</f>
        <v>-4338.78648158946</v>
      </c>
      <c r="X963" s="38" t="n">
        <f aca="false">V963+W963</f>
        <v>-6035.88674086962</v>
      </c>
    </row>
    <row r="964" customFormat="false" ht="13.8" hidden="false" customHeight="false" outlineLevel="0" collapsed="false">
      <c r="I964" s="51" t="n">
        <f aca="false" t="array" ref="I964:K964">TRANSPOSE(MMULT($E$20:$G$22, TRANSPOSE(Random!L963:N963)))</f>
        <v>-0.349208590727095</v>
      </c>
      <c r="J964" s="51" t="n">
        <v>1.00638867169295</v>
      </c>
      <c r="K964" s="51" t="n">
        <v>-1.54274004870324</v>
      </c>
      <c r="L964" s="19" t="n">
        <f aca="false">E$8 + E$9 * _xlfn.T.INV(_xlfn.NORM.DIST(I964, 0, 1, 1),  E$10)</f>
        <v>-0.00352875514237175</v>
      </c>
      <c r="M964" s="19" t="n">
        <f aca="false">F$8 + F$9 * _xlfn.T.INV(_xlfn.NORM.DIST(J964, 0, 1, 1),  F$10)</f>
        <v>0.016850029853942</v>
      </c>
      <c r="N964" s="19" t="n">
        <f aca="false">G$8 + G$9 * _xlfn.T.INV(_xlfn.NORM.DIST(K964, 0, 1, 1),  G$10)</f>
        <v>-0.000404908198681696</v>
      </c>
      <c r="O964" s="52" t="n">
        <f aca="false">$B$3 * (1 + L964)</f>
        <v>4684.31167495123</v>
      </c>
      <c r="P964" s="53" t="n">
        <f aca="false">$B$6+M964</f>
        <v>0.225850029853942</v>
      </c>
      <c r="Q964" s="53" t="n">
        <f aca="false">$B$5+N964</f>
        <v>0.0011950918013183</v>
      </c>
      <c r="R964" s="10" t="n">
        <f aca="false">(LN(O964/$B$4) + ((Q964 - $B$8) + 0.5*P964^2)*$B$7) / (P964 * SQRT($B$7))</f>
        <v>0.0242621757963731</v>
      </c>
      <c r="S964" s="10" t="n">
        <f aca="false">R964 - P964*SQRT($B$7)</f>
        <v>-0.0886628391305978</v>
      </c>
      <c r="T964" s="36" t="n">
        <f aca="false">($B$3*EXP(-$B$8*$B$7)*_xlfn.NORM.DIST(R964, 0, 1, 1) - $B$4*EXP(-Q964*$B$7)*_xlfn.NORM.DIST(S964, 0, 1, 1)) * $B$2</f>
        <v>21133.5000270176</v>
      </c>
      <c r="U964" s="37" t="n">
        <f aca="false">$B$17*O964+$B$18</f>
        <v>863.978448129812</v>
      </c>
      <c r="V964" s="37" t="n">
        <f aca="false">T964-$B$13</f>
        <v>1544.6114265857</v>
      </c>
      <c r="W964" s="37" t="n">
        <f aca="false">U964-$B$19</f>
        <v>863.978448129812</v>
      </c>
      <c r="X964" s="38" t="n">
        <f aca="false">V964+W964</f>
        <v>2408.58987471551</v>
      </c>
    </row>
    <row r="965" customFormat="false" ht="13.8" hidden="false" customHeight="false" outlineLevel="0" collapsed="false">
      <c r="I965" s="51" t="n">
        <f aca="false" t="array" ref="I965:K965">TRANSPOSE(MMULT($E$20:$G$22, TRANSPOSE(Random!L964:N964)))</f>
        <v>-1.11181804854036</v>
      </c>
      <c r="J965" s="51" t="n">
        <v>0.50133495883773</v>
      </c>
      <c r="K965" s="51" t="n">
        <v>0.530894902649573</v>
      </c>
      <c r="L965" s="19" t="n">
        <f aca="false">E$8 + E$9 * _xlfn.T.INV(_xlfn.NORM.DIST(I965, 0, 1, 1),  E$10)</f>
        <v>-0.0145447734329542</v>
      </c>
      <c r="M965" s="19" t="n">
        <f aca="false">F$8 + F$9 * _xlfn.T.INV(_xlfn.NORM.DIST(J965, 0, 1, 1),  F$10)</f>
        <v>0.00800842570725576</v>
      </c>
      <c r="N965" s="19" t="n">
        <f aca="false">G$8 + G$9 * _xlfn.T.INV(_xlfn.NORM.DIST(K965, 0, 1, 1),  G$10)</f>
        <v>7.4492927339741E-005</v>
      </c>
      <c r="O965" s="52" t="n">
        <f aca="false">$B$3 * (1 + L965)</f>
        <v>4632.52647456902</v>
      </c>
      <c r="P965" s="53" t="n">
        <f aca="false">$B$6+M965</f>
        <v>0.217008425707256</v>
      </c>
      <c r="Q965" s="53" t="n">
        <f aca="false">$B$5+N965</f>
        <v>0.00167449292733974</v>
      </c>
      <c r="R965" s="10" t="n">
        <f aca="false">(LN(O965/$B$4) + ((Q965 - $B$8) + 0.5*P965^2)*$B$7) / (P965 * SQRT($B$7))</f>
        <v>-0.0806086699855535</v>
      </c>
      <c r="S965" s="10" t="n">
        <f aca="false">R965 - P965*SQRT($B$7)</f>
        <v>-0.189112882839181</v>
      </c>
      <c r="T965" s="36" t="n">
        <f aca="false">($B$3*EXP(-$B$8*$B$7)*_xlfn.NORM.DIST(R965, 0, 1, 1) - $B$4*EXP(-Q965*$B$7)*_xlfn.NORM.DIST(S965, 0, 1, 1)) * $B$2</f>
        <v>20158.553580411</v>
      </c>
      <c r="U965" s="37" t="n">
        <f aca="false">$B$17*O965+$B$18</f>
        <v>3561.13424479708</v>
      </c>
      <c r="V965" s="37" t="n">
        <f aca="false">T965-$B$13</f>
        <v>569.664979979119</v>
      </c>
      <c r="W965" s="37" t="n">
        <f aca="false">U965-$B$19</f>
        <v>3561.13424479708</v>
      </c>
      <c r="X965" s="38" t="n">
        <f aca="false">V965+W965</f>
        <v>4130.7992247762</v>
      </c>
    </row>
    <row r="966" customFormat="false" ht="13.8" hidden="false" customHeight="false" outlineLevel="0" collapsed="false">
      <c r="I966" s="51" t="n">
        <f aca="false" t="array" ref="I966:K966">TRANSPOSE(MMULT($E$20:$G$22, TRANSPOSE(Random!L965:N965)))</f>
        <v>1.18743169800355</v>
      </c>
      <c r="J966" s="51" t="n">
        <v>-0.487480747334664</v>
      </c>
      <c r="K966" s="51" t="n">
        <v>2.00680142015474</v>
      </c>
      <c r="L966" s="19" t="n">
        <f aca="false">E$8 + E$9 * _xlfn.T.INV(_xlfn.NORM.DIST(I966, 0, 1, 1),  E$10)</f>
        <v>0.0177607509809826</v>
      </c>
      <c r="M966" s="19" t="n">
        <f aca="false">F$8 + F$9 * _xlfn.T.INV(_xlfn.NORM.DIST(J966, 0, 1, 1),  F$10)</f>
        <v>-0.00757069806107786</v>
      </c>
      <c r="N966" s="19" t="n">
        <f aca="false">G$8 + G$9 * _xlfn.T.INV(_xlfn.NORM.DIST(K966, 0, 1, 1),  G$10)</f>
        <v>0.000512714068732666</v>
      </c>
      <c r="O966" s="52" t="n">
        <f aca="false">$B$3 * (1 + L966)</f>
        <v>4784.3915142865</v>
      </c>
      <c r="P966" s="53" t="n">
        <f aca="false">$B$6+M966</f>
        <v>0.201429301938922</v>
      </c>
      <c r="Q966" s="53" t="n">
        <f aca="false">$B$5+N966</f>
        <v>0.00211271406873267</v>
      </c>
      <c r="R966" s="10" t="n">
        <f aca="false">(LN(O966/$B$4) + ((Q966 - $B$8) + 0.5*P966^2)*$B$7) / (P966 * SQRT($B$7))</f>
        <v>0.226429527203869</v>
      </c>
      <c r="S966" s="10" t="n">
        <f aca="false">R966 - P966*SQRT($B$7)</f>
        <v>0.125714876234408</v>
      </c>
      <c r="T966" s="36" t="n">
        <f aca="false">($B$3*EXP(-$B$8*$B$7)*_xlfn.NORM.DIST(R966, 0, 1, 1) - $B$4*EXP(-Q966*$B$7)*_xlfn.NORM.DIST(S966, 0, 1, 1)) * $B$2</f>
        <v>18622.9100267368</v>
      </c>
      <c r="U966" s="37" t="n">
        <f aca="false">$B$17*O966+$B$18</f>
        <v>-4348.5324005383</v>
      </c>
      <c r="V966" s="37" t="n">
        <f aca="false">T966-$B$13</f>
        <v>-965.978573695109</v>
      </c>
      <c r="W966" s="37" t="n">
        <f aca="false">U966-$B$19</f>
        <v>-4348.5324005383</v>
      </c>
      <c r="X966" s="38" t="n">
        <f aca="false">V966+W966</f>
        <v>-5314.51097423341</v>
      </c>
    </row>
    <row r="967" customFormat="false" ht="13.8" hidden="false" customHeight="false" outlineLevel="0" collapsed="false">
      <c r="I967" s="51" t="n">
        <f aca="false" t="array" ref="I967:K967">TRANSPOSE(MMULT($E$20:$G$22, TRANSPOSE(Random!L966:N966)))</f>
        <v>1.11900081120233</v>
      </c>
      <c r="J967" s="51" t="n">
        <v>0.517321994520384</v>
      </c>
      <c r="K967" s="51" t="n">
        <v>0.304575368948522</v>
      </c>
      <c r="L967" s="19" t="n">
        <f aca="false">E$8 + E$9 * _xlfn.T.INV(_xlfn.NORM.DIST(I967, 0, 1, 1),  E$10)</f>
        <v>0.0166123092715552</v>
      </c>
      <c r="M967" s="19" t="n">
        <f aca="false">F$8 + F$9 * _xlfn.T.INV(_xlfn.NORM.DIST(J967, 0, 1, 1),  F$10)</f>
        <v>0.00826970958659863</v>
      </c>
      <c r="N967" s="19" t="n">
        <f aca="false">G$8 + G$9 * _xlfn.T.INV(_xlfn.NORM.DIST(K967, 0, 1, 1),  G$10)</f>
        <v>2.70810665647962E-005</v>
      </c>
      <c r="O967" s="52" t="n">
        <f aca="false">$B$3 * (1 + L967)</f>
        <v>4778.99280465465</v>
      </c>
      <c r="P967" s="53" t="n">
        <f aca="false">$B$6+M967</f>
        <v>0.217269709586599</v>
      </c>
      <c r="Q967" s="53" t="n">
        <f aca="false">$B$5+N967</f>
        <v>0.0016270810665648</v>
      </c>
      <c r="R967" s="10" t="n">
        <f aca="false">(LN(O967/$B$4) + ((Q967 - $B$8) + 0.5*P967^2)*$B$7) / (P967 * SQRT($B$7))</f>
        <v>0.206042253922784</v>
      </c>
      <c r="S967" s="10" t="n">
        <f aca="false">R967 - P967*SQRT($B$7)</f>
        <v>0.0974073991294847</v>
      </c>
      <c r="T967" s="36" t="n">
        <f aca="false">($B$3*EXP(-$B$8*$B$7)*_xlfn.NORM.DIST(R967, 0, 1, 1) - $B$4*EXP(-Q967*$B$7)*_xlfn.NORM.DIST(S967, 0, 1, 1)) * $B$2</f>
        <v>20132.1352434552</v>
      </c>
      <c r="U967" s="37" t="n">
        <f aca="false">$B$17*O967+$B$18</f>
        <v>-4067.34857059093</v>
      </c>
      <c r="V967" s="37" t="n">
        <f aca="false">T967-$B$13</f>
        <v>543.246643023304</v>
      </c>
      <c r="W967" s="37" t="n">
        <f aca="false">U967-$B$19</f>
        <v>-4067.34857059093</v>
      </c>
      <c r="X967" s="38" t="n">
        <f aca="false">V967+W967</f>
        <v>-3524.10192756762</v>
      </c>
    </row>
    <row r="968" customFormat="false" ht="13.8" hidden="false" customHeight="false" outlineLevel="0" collapsed="false">
      <c r="I968" s="51" t="n">
        <f aca="false" t="array" ref="I968:K968">TRANSPOSE(MMULT($E$20:$G$22, TRANSPOSE(Random!L967:N967)))</f>
        <v>0.28276584797135</v>
      </c>
      <c r="J968" s="51" t="n">
        <v>-0.951233262980033</v>
      </c>
      <c r="K968" s="51" t="n">
        <v>0.210780546207348</v>
      </c>
      <c r="L968" s="19" t="n">
        <f aca="false">E$8 + E$9 * _xlfn.T.INV(_xlfn.NORM.DIST(I968, 0, 1, 1),  E$10)</f>
        <v>0.00461038774996798</v>
      </c>
      <c r="M968" s="19" t="n">
        <f aca="false">F$8 + F$9 * _xlfn.T.INV(_xlfn.NORM.DIST(J968, 0, 1, 1),  F$10)</f>
        <v>-0.015598010889549</v>
      </c>
      <c r="N968" s="19" t="n">
        <f aca="false">G$8 + G$9 * _xlfn.T.INV(_xlfn.NORM.DIST(K968, 0, 1, 1),  G$10)</f>
        <v>7.88137124881415E-006</v>
      </c>
      <c r="O968" s="52" t="n">
        <f aca="false">$B$3 * (1 + L968)</f>
        <v>4722.57297177382</v>
      </c>
      <c r="P968" s="53" t="n">
        <f aca="false">$B$6+M968</f>
        <v>0.193401989110451</v>
      </c>
      <c r="Q968" s="53" t="n">
        <f aca="false">$B$5+N968</f>
        <v>0.00160788137124881</v>
      </c>
      <c r="R968" s="10" t="n">
        <f aca="false">(LN(O968/$B$4) + ((Q968 - $B$8) + 0.5*P968^2)*$B$7) / (P968 * SQRT($B$7))</f>
        <v>0.0959380410194557</v>
      </c>
      <c r="S968" s="10" t="n">
        <f aca="false">R968 - P968*SQRT($B$7)</f>
        <v>-0.000762953535769814</v>
      </c>
      <c r="T968" s="36" t="n">
        <f aca="false">($B$3*EXP(-$B$8*$B$7)*_xlfn.NORM.DIST(R968, 0, 1, 1) - $B$4*EXP(-Q968*$B$7)*_xlfn.NORM.DIST(S968, 0, 1, 1)) * $B$2</f>
        <v>18108.0868920842</v>
      </c>
      <c r="U968" s="37" t="n">
        <f aca="false">$B$17*O968+$B$18</f>
        <v>-1128.80477471068</v>
      </c>
      <c r="V968" s="37" t="n">
        <f aca="false">T968-$B$13</f>
        <v>-1480.80170834769</v>
      </c>
      <c r="W968" s="37" t="n">
        <f aca="false">U968-$B$19</f>
        <v>-1128.80477471068</v>
      </c>
      <c r="X968" s="38" t="n">
        <f aca="false">V968+W968</f>
        <v>-2609.60648305836</v>
      </c>
    </row>
    <row r="969" customFormat="false" ht="13.8" hidden="false" customHeight="false" outlineLevel="0" collapsed="false">
      <c r="I969" s="51" t="n">
        <f aca="false" t="array" ref="I969:K969">TRANSPOSE(MMULT($E$20:$G$22, TRANSPOSE(Random!L968:N968)))</f>
        <v>2.08541663832867</v>
      </c>
      <c r="J969" s="51" t="n">
        <v>-2.11189313810795</v>
      </c>
      <c r="K969" s="51" t="n">
        <v>1.92247185221498</v>
      </c>
      <c r="L969" s="19" t="n">
        <f aca="false">E$8 + E$9 * _xlfn.T.INV(_xlfn.NORM.DIST(I969, 0, 1, 1),  E$10)</f>
        <v>0.0379620749670477</v>
      </c>
      <c r="M969" s="19" t="n">
        <f aca="false">F$8 + F$9 * _xlfn.T.INV(_xlfn.NORM.DIST(J969, 0, 1, 1),  F$10)</f>
        <v>-0.0456793959930945</v>
      </c>
      <c r="N969" s="19" t="n">
        <f aca="false">G$8 + G$9 * _xlfn.T.INV(_xlfn.NORM.DIST(K969, 0, 1, 1),  G$10)</f>
        <v>0.000476016045305271</v>
      </c>
      <c r="O969" s="52" t="n">
        <f aca="false">$B$3 * (1 + L969)</f>
        <v>4879.35591821259</v>
      </c>
      <c r="P969" s="53" t="n">
        <f aca="false">$B$6+M969</f>
        <v>0.163320604006905</v>
      </c>
      <c r="Q969" s="53" t="n">
        <f aca="false">$B$5+N969</f>
        <v>0.00207601604530527</v>
      </c>
      <c r="R969" s="10" t="n">
        <f aca="false">(LN(O969/$B$4) + ((Q969 - $B$8) + 0.5*P969^2)*$B$7) / (P969 * SQRT($B$7))</f>
        <v>0.498558698777051</v>
      </c>
      <c r="S969" s="10" t="n">
        <f aca="false">R969 - P969*SQRT($B$7)</f>
        <v>0.416898396773599</v>
      </c>
      <c r="T969" s="36" t="n">
        <f aca="false">($B$3*EXP(-$B$8*$B$7)*_xlfn.NORM.DIST(R969, 0, 1, 1) - $B$4*EXP(-Q969*$B$7)*_xlfn.NORM.DIST(S969, 0, 1, 1)) * $B$2</f>
        <v>13825.3190212785</v>
      </c>
      <c r="U969" s="37" t="n">
        <f aca="false">$B$17*O969+$B$18</f>
        <v>-9294.61333941514</v>
      </c>
      <c r="V969" s="37" t="n">
        <f aca="false">T969-$B$13</f>
        <v>-5763.56957915336</v>
      </c>
      <c r="W969" s="37" t="n">
        <f aca="false">U969-$B$19</f>
        <v>-9294.61333941514</v>
      </c>
      <c r="X969" s="38" t="n">
        <f aca="false">V969+W969</f>
        <v>-15058.1829185685</v>
      </c>
    </row>
    <row r="970" customFormat="false" ht="13.8" hidden="false" customHeight="false" outlineLevel="0" collapsed="false">
      <c r="I970" s="51" t="n">
        <f aca="false" t="array" ref="I970:K970">TRANSPOSE(MMULT($E$20:$G$22, TRANSPOSE(Random!L969:N969)))</f>
        <v>0.112712129217644</v>
      </c>
      <c r="J970" s="51" t="n">
        <v>-0.167280475405362</v>
      </c>
      <c r="K970" s="51" t="n">
        <v>1.82877571507011</v>
      </c>
      <c r="L970" s="19" t="n">
        <f aca="false">E$8 + E$9 * _xlfn.T.INV(_xlfn.NORM.DIST(I970, 0, 1, 1),  E$10)</f>
        <v>0.00241707340151673</v>
      </c>
      <c r="M970" s="19" t="n">
        <f aca="false">F$8 + F$9 * _xlfn.T.INV(_xlfn.NORM.DIST(J970, 0, 1, 1),  F$10)</f>
        <v>-0.0024901738765144</v>
      </c>
      <c r="N970" s="19" t="n">
        <f aca="false">G$8 + G$9 * _xlfn.T.INV(_xlfn.NORM.DIST(K970, 0, 1, 1),  G$10)</f>
        <v>0.000437825559694385</v>
      </c>
      <c r="O970" s="52" t="n">
        <f aca="false">$B$3 * (1 + L970)</f>
        <v>4712.26242035319</v>
      </c>
      <c r="P970" s="53" t="n">
        <f aca="false">$B$6+M970</f>
        <v>0.206509826123486</v>
      </c>
      <c r="Q970" s="53" t="n">
        <f aca="false">$B$5+N970</f>
        <v>0.00203782555969438</v>
      </c>
      <c r="R970" s="10" t="n">
        <f aca="false">(LN(O970/$B$4) + ((Q970 - $B$8) + 0.5*P970^2)*$B$7) / (P970 * SQRT($B$7))</f>
        <v>0.0760680695072689</v>
      </c>
      <c r="S970" s="10" t="n">
        <f aca="false">R970 - P970*SQRT($B$7)</f>
        <v>-0.0271868435544739</v>
      </c>
      <c r="T970" s="36" t="n">
        <f aca="false">($B$3*EXP(-$B$8*$B$7)*_xlfn.NORM.DIST(R970, 0, 1, 1) - $B$4*EXP(-Q970*$B$7)*_xlfn.NORM.DIST(S970, 0, 1, 1)) * $B$2</f>
        <v>19375.0940518441</v>
      </c>
      <c r="U970" s="37" t="n">
        <f aca="false">$B$17*O970+$B$18</f>
        <v>-591.794908460201</v>
      </c>
      <c r="V970" s="37" t="n">
        <f aca="false">T970-$B$13</f>
        <v>-213.794548587837</v>
      </c>
      <c r="W970" s="37" t="n">
        <f aca="false">U970-$B$19</f>
        <v>-591.794908460201</v>
      </c>
      <c r="X970" s="38" t="n">
        <f aca="false">V970+W970</f>
        <v>-805.589457048038</v>
      </c>
    </row>
    <row r="971" customFormat="false" ht="13.8" hidden="false" customHeight="false" outlineLevel="0" collapsed="false">
      <c r="I971" s="51" t="n">
        <f aca="false" t="array" ref="I971:K971">TRANSPOSE(MMULT($E$20:$G$22, TRANSPOSE(Random!L970:N970)))</f>
        <v>-0.111054883538054</v>
      </c>
      <c r="J971" s="51" t="n">
        <v>-0.29233891409754</v>
      </c>
      <c r="K971" s="51" t="n">
        <v>0.841682569473828</v>
      </c>
      <c r="L971" s="19" t="n">
        <f aca="false">E$8 + E$9 * _xlfn.T.INV(_xlfn.NORM.DIST(I971, 0, 1, 1),  E$10)</f>
        <v>-0.000446755728603124</v>
      </c>
      <c r="M971" s="19" t="n">
        <f aca="false">F$8 + F$9 * _xlfn.T.INV(_xlfn.NORM.DIST(J971, 0, 1, 1),  F$10)</f>
        <v>-0.00444917077939666</v>
      </c>
      <c r="N971" s="19" t="n">
        <f aca="false">G$8 + G$9 * _xlfn.T.INV(_xlfn.NORM.DIST(K971, 0, 1, 1),  G$10)</f>
        <v>0.000143767438013264</v>
      </c>
      <c r="O971" s="52" t="n">
        <f aca="false">$B$3 * (1 + L971)</f>
        <v>4698.79984599541</v>
      </c>
      <c r="P971" s="53" t="n">
        <f aca="false">$B$6+M971</f>
        <v>0.204550829220603</v>
      </c>
      <c r="Q971" s="53" t="n">
        <f aca="false">$B$5+N971</f>
        <v>0.00174376743801326</v>
      </c>
      <c r="R971" s="10" t="n">
        <f aca="false">(LN(O971/$B$4) + ((Q971 - $B$8) + 0.5*P971^2)*$B$7) / (P971 * SQRT($B$7))</f>
        <v>0.0471199900879812</v>
      </c>
      <c r="S971" s="10" t="n">
        <f aca="false">R971 - P971*SQRT($B$7)</f>
        <v>-0.0551554245223204</v>
      </c>
      <c r="T971" s="36" t="n">
        <f aca="false">($B$3*EXP(-$B$8*$B$7)*_xlfn.NORM.DIST(R971, 0, 1, 1) - $B$4*EXP(-Q971*$B$7)*_xlfn.NORM.DIST(S971, 0, 1, 1)) * $B$2</f>
        <v>19180.1712728455</v>
      </c>
      <c r="U971" s="37" t="n">
        <f aca="false">$B$17*O971+$B$18</f>
        <v>109.383424329106</v>
      </c>
      <c r="V971" s="37" t="n">
        <f aca="false">T971-$B$13</f>
        <v>-408.717327586375</v>
      </c>
      <c r="W971" s="37" t="n">
        <f aca="false">U971-$B$19</f>
        <v>109.383424329106</v>
      </c>
      <c r="X971" s="38" t="n">
        <f aca="false">V971+W971</f>
        <v>-299.333903257269</v>
      </c>
    </row>
    <row r="972" customFormat="false" ht="13.8" hidden="false" customHeight="false" outlineLevel="0" collapsed="false">
      <c r="I972" s="51" t="n">
        <f aca="false" t="array" ref="I972:K972">TRANSPOSE(MMULT($E$20:$G$22, TRANSPOSE(Random!L971:N971)))</f>
        <v>0.22886415625318</v>
      </c>
      <c r="J972" s="51" t="n">
        <v>0.0381033121040205</v>
      </c>
      <c r="K972" s="51" t="n">
        <v>0.221344673454512</v>
      </c>
      <c r="L972" s="19" t="n">
        <f aca="false">E$8 + E$9 * _xlfn.T.INV(_xlfn.NORM.DIST(I972, 0, 1, 1),  E$10)</f>
        <v>0.00391169093297346</v>
      </c>
      <c r="M972" s="19" t="n">
        <f aca="false">F$8 + F$9 * _xlfn.T.INV(_xlfn.NORM.DIST(J972, 0, 1, 1),  F$10)</f>
        <v>0.000696274957840475</v>
      </c>
      <c r="N972" s="19" t="n">
        <f aca="false">G$8 + G$9 * _xlfn.T.INV(_xlfn.NORM.DIST(K972, 0, 1, 1),  G$10)</f>
        <v>1.0034694463056E-005</v>
      </c>
      <c r="O972" s="52" t="n">
        <f aca="false">$B$3 * (1 + L972)</f>
        <v>4719.28846790681</v>
      </c>
      <c r="P972" s="53" t="n">
        <f aca="false">$B$6+M972</f>
        <v>0.20969627495784</v>
      </c>
      <c r="Q972" s="53" t="n">
        <f aca="false">$B$5+N972</f>
        <v>0.00161003469446306</v>
      </c>
      <c r="R972" s="10" t="n">
        <f aca="false">(LN(O972/$B$4) + ((Q972 - $B$8) + 0.5*P972^2)*$B$7) / (P972 * SQRT($B$7))</f>
        <v>0.0896833747276054</v>
      </c>
      <c r="S972" s="10" t="n">
        <f aca="false">R972 - P972*SQRT($B$7)</f>
        <v>-0.0151647627513149</v>
      </c>
      <c r="T972" s="36" t="n">
        <f aca="false">($B$3*EXP(-$B$8*$B$7)*_xlfn.NORM.DIST(R972, 0, 1, 1) - $B$4*EXP(-Q972*$B$7)*_xlfn.NORM.DIST(S972, 0, 1, 1)) * $B$2</f>
        <v>19641.0458017268</v>
      </c>
      <c r="U972" s="37" t="n">
        <f aca="false">$B$17*O972+$B$18</f>
        <v>-957.736234303418</v>
      </c>
      <c r="V972" s="37" t="n">
        <f aca="false">T972-$B$13</f>
        <v>52.1572012949473</v>
      </c>
      <c r="W972" s="37" t="n">
        <f aca="false">U972-$B$19</f>
        <v>-957.736234303418</v>
      </c>
      <c r="X972" s="38" t="n">
        <f aca="false">V972+W972</f>
        <v>-905.579033008471</v>
      </c>
    </row>
    <row r="973" customFormat="false" ht="13.8" hidden="false" customHeight="false" outlineLevel="0" collapsed="false">
      <c r="I973" s="51" t="n">
        <f aca="false" t="array" ref="I973:K973">TRANSPOSE(MMULT($E$20:$G$22, TRANSPOSE(Random!L972:N972)))</f>
        <v>-0.0355075102130047</v>
      </c>
      <c r="J973" s="51" t="n">
        <v>0.694926241375162</v>
      </c>
      <c r="K973" s="51" t="n">
        <v>0.745652431365165</v>
      </c>
      <c r="L973" s="19" t="n">
        <f aca="false">E$8 + E$9 * _xlfn.T.INV(_xlfn.NORM.DIST(I973, 0, 1, 1),  E$10)</f>
        <v>0.000520454695215</v>
      </c>
      <c r="M973" s="19" t="n">
        <f aca="false">F$8 + F$9 * _xlfn.T.INV(_xlfn.NORM.DIST(J973, 0, 1, 1),  F$10)</f>
        <v>0.0112394515263505</v>
      </c>
      <c r="N973" s="19" t="n">
        <f aca="false">G$8 + G$9 * _xlfn.T.INV(_xlfn.NORM.DIST(K973, 0, 1, 1),  G$10)</f>
        <v>0.000121692565970356</v>
      </c>
      <c r="O973" s="52" t="n">
        <f aca="false">$B$3 * (1 + L973)</f>
        <v>4703.34660547674</v>
      </c>
      <c r="P973" s="53" t="n">
        <f aca="false">$B$6+M973</f>
        <v>0.22023945152635</v>
      </c>
      <c r="Q973" s="53" t="n">
        <f aca="false">$B$5+N973</f>
        <v>0.00172169256597036</v>
      </c>
      <c r="R973" s="10" t="n">
        <f aca="false">(LN(O973/$B$4) + ((Q973 - $B$8) + 0.5*P973^2)*$B$7) / (P973 * SQRT($B$7))</f>
        <v>0.0600611688993759</v>
      </c>
      <c r="S973" s="10" t="n">
        <f aca="false">R973 - P973*SQRT($B$7)</f>
        <v>-0.0500585568637994</v>
      </c>
      <c r="T973" s="36" t="n">
        <f aca="false">($B$3*EXP(-$B$8*$B$7)*_xlfn.NORM.DIST(R973, 0, 1, 1) - $B$4*EXP(-Q973*$B$7)*_xlfn.NORM.DIST(S973, 0, 1, 1)) * $B$2</f>
        <v>20647.896129837</v>
      </c>
      <c r="U973" s="37" t="n">
        <f aca="false">$B$17*O973+$B$18</f>
        <v>-127.427838359843</v>
      </c>
      <c r="V973" s="37" t="n">
        <f aca="false">T973-$B$13</f>
        <v>1059.00752940506</v>
      </c>
      <c r="W973" s="37" t="n">
        <f aca="false">U973-$B$19</f>
        <v>-127.427838359843</v>
      </c>
      <c r="X973" s="38" t="n">
        <f aca="false">V973+W973</f>
        <v>931.579691045219</v>
      </c>
    </row>
    <row r="974" customFormat="false" ht="13.8" hidden="false" customHeight="false" outlineLevel="0" collapsed="false">
      <c r="I974" s="51" t="n">
        <f aca="false" t="array" ref="I974:K974">TRANSPOSE(MMULT($E$20:$G$22, TRANSPOSE(Random!L973:N973)))</f>
        <v>0.258913697326066</v>
      </c>
      <c r="J974" s="51" t="n">
        <v>-0.458951868724525</v>
      </c>
      <c r="K974" s="51" t="n">
        <v>1.04066132470988</v>
      </c>
      <c r="L974" s="19" t="n">
        <f aca="false">E$8 + E$9 * _xlfn.T.INV(_xlfn.NORM.DIST(I974, 0, 1, 1),  E$10)</f>
        <v>0.0043007117983094</v>
      </c>
      <c r="M974" s="19" t="n">
        <f aca="false">F$8 + F$9 * _xlfn.T.INV(_xlfn.NORM.DIST(J974, 0, 1, 1),  F$10)</f>
        <v>-0.00710783173977408</v>
      </c>
      <c r="N974" s="19" t="n">
        <f aca="false">G$8 + G$9 * _xlfn.T.INV(_xlfn.NORM.DIST(K974, 0, 1, 1),  G$10)</f>
        <v>0.000191991344747972</v>
      </c>
      <c r="O974" s="52" t="n">
        <f aca="false">$B$3 * (1 + L974)</f>
        <v>4721.11721609267</v>
      </c>
      <c r="P974" s="53" t="n">
        <f aca="false">$B$6+M974</f>
        <v>0.201892168260226</v>
      </c>
      <c r="Q974" s="53" t="n">
        <f aca="false">$B$5+N974</f>
        <v>0.00179199134474797</v>
      </c>
      <c r="R974" s="10" t="n">
        <f aca="false">(LN(O974/$B$4) + ((Q974 - $B$8) + 0.5*P974^2)*$B$7) / (P974 * SQRT($B$7))</f>
        <v>0.0934612177943925</v>
      </c>
      <c r="S974" s="10" t="n">
        <f aca="false">R974 - P974*SQRT($B$7)</f>
        <v>-0.00748486633572046</v>
      </c>
      <c r="T974" s="36" t="n">
        <f aca="false">($B$3*EXP(-$B$8*$B$7)*_xlfn.NORM.DIST(R974, 0, 1, 1) - $B$4*EXP(-Q974*$B$7)*_xlfn.NORM.DIST(S974, 0, 1, 1)) * $B$2</f>
        <v>18917.0221549871</v>
      </c>
      <c r="U974" s="37" t="n">
        <f aca="false">$B$17*O974+$B$18</f>
        <v>-1052.98388679349</v>
      </c>
      <c r="V974" s="37" t="n">
        <f aca="false">T974-$B$13</f>
        <v>-671.866445444812</v>
      </c>
      <c r="W974" s="37" t="n">
        <f aca="false">U974-$B$19</f>
        <v>-1052.98388679349</v>
      </c>
      <c r="X974" s="38" t="n">
        <f aca="false">V974+W974</f>
        <v>-1724.8503322383</v>
      </c>
    </row>
    <row r="975" customFormat="false" ht="13.8" hidden="false" customHeight="false" outlineLevel="0" collapsed="false">
      <c r="I975" s="51" t="n">
        <f aca="false" t="array" ref="I975:K975">TRANSPOSE(MMULT($E$20:$G$22, TRANSPOSE(Random!L974:N974)))</f>
        <v>0.0594361302230741</v>
      </c>
      <c r="J975" s="51" t="n">
        <v>-0.188145124523205</v>
      </c>
      <c r="K975" s="51" t="n">
        <v>1.50091078030474</v>
      </c>
      <c r="L975" s="19" t="n">
        <f aca="false">E$8 + E$9 * _xlfn.T.INV(_xlfn.NORM.DIST(I975, 0, 1, 1),  E$10)</f>
        <v>0.00173474224404621</v>
      </c>
      <c r="M975" s="19" t="n">
        <f aca="false">F$8 + F$9 * _xlfn.T.INV(_xlfn.NORM.DIST(J975, 0, 1, 1),  F$10)</f>
        <v>-0.0028154899286305</v>
      </c>
      <c r="N975" s="19" t="n">
        <f aca="false">G$8 + G$9 * _xlfn.T.INV(_xlfn.NORM.DIST(K975, 0, 1, 1),  G$10)</f>
        <v>0.000321820185497495</v>
      </c>
      <c r="O975" s="52" t="n">
        <f aca="false">$B$3 * (1 + L975)</f>
        <v>4709.05484981504</v>
      </c>
      <c r="P975" s="53" t="n">
        <f aca="false">$B$6+M975</f>
        <v>0.206184510071369</v>
      </c>
      <c r="Q975" s="53" t="n">
        <f aca="false">$B$5+N975</f>
        <v>0.00192182018549749</v>
      </c>
      <c r="R975" s="10" t="n">
        <f aca="false">(LN(O975/$B$4) + ((Q975 - $B$8) + 0.5*P975^2)*$B$7) / (P975 * SQRT($B$7))</f>
        <v>0.0691390530227022</v>
      </c>
      <c r="S975" s="10" t="n">
        <f aca="false">R975 - P975*SQRT($B$7)</f>
        <v>-0.0339532020129826</v>
      </c>
      <c r="T975" s="36" t="n">
        <f aca="false">($B$3*EXP(-$B$8*$B$7)*_xlfn.NORM.DIST(R975, 0, 1, 1) - $B$4*EXP(-Q975*$B$7)*_xlfn.NORM.DIST(S975, 0, 1, 1)) * $B$2</f>
        <v>19340.6469429146</v>
      </c>
      <c r="U975" s="37" t="n">
        <f aca="false">$B$17*O975+$B$18</f>
        <v>-424.733327036403</v>
      </c>
      <c r="V975" s="37" t="n">
        <f aca="false">T975-$B$13</f>
        <v>-248.24165751729</v>
      </c>
      <c r="W975" s="37" t="n">
        <f aca="false">U975-$B$19</f>
        <v>-424.733327036403</v>
      </c>
      <c r="X975" s="38" t="n">
        <f aca="false">V975+W975</f>
        <v>-672.974984553694</v>
      </c>
    </row>
    <row r="976" customFormat="false" ht="13.8" hidden="false" customHeight="false" outlineLevel="0" collapsed="false">
      <c r="I976" s="51" t="n">
        <f aca="false" t="array" ref="I976:K976">TRANSPOSE(MMULT($E$20:$G$22, TRANSPOSE(Random!L975:N975)))</f>
        <v>1.75012200321992</v>
      </c>
      <c r="J976" s="51" t="n">
        <v>-0.848833377786834</v>
      </c>
      <c r="K976" s="51" t="n">
        <v>0.84201864581512</v>
      </c>
      <c r="L976" s="19" t="n">
        <f aca="false">E$8 + E$9 * _xlfn.T.INV(_xlfn.NORM.DIST(I976, 0, 1, 1),  E$10)</f>
        <v>0.0290018014096265</v>
      </c>
      <c r="M976" s="19" t="n">
        <f aca="false">F$8 + F$9 * _xlfn.T.INV(_xlfn.NORM.DIST(J976, 0, 1, 1),  F$10)</f>
        <v>-0.0137240957568771</v>
      </c>
      <c r="N976" s="19" t="n">
        <f aca="false">G$8 + G$9 * _xlfn.T.INV(_xlfn.NORM.DIST(K976, 0, 1, 1),  G$10)</f>
        <v>0.000143845932210889</v>
      </c>
      <c r="O976" s="52" t="n">
        <f aca="false">$B$3 * (1 + L976)</f>
        <v>4837.23456824651</v>
      </c>
      <c r="P976" s="53" t="n">
        <f aca="false">$B$6+M976</f>
        <v>0.195275904243123</v>
      </c>
      <c r="Q976" s="53" t="n">
        <f aca="false">$B$5+N976</f>
        <v>0.00174384593221089</v>
      </c>
      <c r="R976" s="10" t="n">
        <f aca="false">(LN(O976/$B$4) + ((Q976 - $B$8) + 0.5*P976^2)*$B$7) / (P976 * SQRT($B$7))</f>
        <v>0.341995638951358</v>
      </c>
      <c r="S976" s="10" t="n">
        <f aca="false">R976 - P976*SQRT($B$7)</f>
        <v>0.244357686829797</v>
      </c>
      <c r="T976" s="36" t="n">
        <f aca="false">($B$3*EXP(-$B$8*$B$7)*_xlfn.NORM.DIST(R976, 0, 1, 1) - $B$4*EXP(-Q976*$B$7)*_xlfn.NORM.DIST(S976, 0, 1, 1)) * $B$2</f>
        <v>17544.355416266</v>
      </c>
      <c r="U976" s="37" t="n">
        <f aca="false">$B$17*O976+$B$18</f>
        <v>-7100.78494083817</v>
      </c>
      <c r="V976" s="37" t="n">
        <f aca="false">T976-$B$13</f>
        <v>-2044.53318416586</v>
      </c>
      <c r="W976" s="37" t="n">
        <f aca="false">U976-$B$19</f>
        <v>-7100.78494083817</v>
      </c>
      <c r="X976" s="38" t="n">
        <f aca="false">V976+W976</f>
        <v>-9145.31812500403</v>
      </c>
    </row>
    <row r="977" customFormat="false" ht="13.8" hidden="false" customHeight="false" outlineLevel="0" collapsed="false">
      <c r="I977" s="51" t="n">
        <f aca="false" t="array" ref="I977:K977">TRANSPOSE(MMULT($E$20:$G$22, TRANSPOSE(Random!L976:N976)))</f>
        <v>0.32431114167876</v>
      </c>
      <c r="J977" s="51" t="n">
        <v>-1.04539807156781</v>
      </c>
      <c r="K977" s="51" t="n">
        <v>0.923364993937012</v>
      </c>
      <c r="L977" s="19" t="n">
        <f aca="false">E$8 + E$9 * _xlfn.T.INV(_xlfn.NORM.DIST(I977, 0, 1, 1),  E$10)</f>
        <v>0.00515188842848536</v>
      </c>
      <c r="M977" s="19" t="n">
        <f aca="false">F$8 + F$9 * _xlfn.T.INV(_xlfn.NORM.DIST(J977, 0, 1, 1),  F$10)</f>
        <v>-0.0173877896020091</v>
      </c>
      <c r="N977" s="19" t="n">
        <f aca="false">G$8 + G$9 * _xlfn.T.INV(_xlfn.NORM.DIST(K977, 0, 1, 1),  G$10)</f>
        <v>0.00016312296374838</v>
      </c>
      <c r="O977" s="52" t="n">
        <f aca="false">$B$3 * (1 + L977)</f>
        <v>4725.11851231347</v>
      </c>
      <c r="P977" s="53" t="n">
        <f aca="false">$B$6+M977</f>
        <v>0.191612210397991</v>
      </c>
      <c r="Q977" s="53" t="n">
        <f aca="false">$B$5+N977</f>
        <v>0.00176312296374838</v>
      </c>
      <c r="R977" s="10" t="n">
        <f aca="false">(LN(O977/$B$4) + ((Q977 - $B$8) + 0.5*P977^2)*$B$7) / (P977 * SQRT($B$7))</f>
        <v>0.101964780570534</v>
      </c>
      <c r="S977" s="10" t="n">
        <f aca="false">R977 - P977*SQRT($B$7)</f>
        <v>0.00615867537153839</v>
      </c>
      <c r="T977" s="36" t="n">
        <f aca="false">($B$3*EXP(-$B$8*$B$7)*_xlfn.NORM.DIST(R977, 0, 1, 1) - $B$4*EXP(-Q977*$B$7)*_xlfn.NORM.DIST(S977, 0, 1, 1)) * $B$2</f>
        <v>17943.9156247917</v>
      </c>
      <c r="U977" s="37" t="n">
        <f aca="false">$B$17*O977+$B$18</f>
        <v>-1261.38549992707</v>
      </c>
      <c r="V977" s="37" t="n">
        <f aca="false">T977-$B$13</f>
        <v>-1644.97297564021</v>
      </c>
      <c r="W977" s="37" t="n">
        <f aca="false">U977-$B$19</f>
        <v>-1261.38549992707</v>
      </c>
      <c r="X977" s="38" t="n">
        <f aca="false">V977+W977</f>
        <v>-2906.35847556728</v>
      </c>
    </row>
    <row r="978" customFormat="false" ht="13.8" hidden="false" customHeight="false" outlineLevel="0" collapsed="false">
      <c r="I978" s="51" t="n">
        <f aca="false" t="array" ref="I978:K978">TRANSPOSE(MMULT($E$20:$G$22, TRANSPOSE(Random!L977:N977)))</f>
        <v>-0.785000006522485</v>
      </c>
      <c r="J978" s="51" t="n">
        <v>0.59699810847424</v>
      </c>
      <c r="K978" s="51" t="n">
        <v>-0.417079083779392</v>
      </c>
      <c r="L978" s="19" t="n">
        <f aca="false">E$8 + E$9 * _xlfn.T.INV(_xlfn.NORM.DIST(I978, 0, 1, 1),  E$10)</f>
        <v>-0.00950594832895405</v>
      </c>
      <c r="M978" s="19" t="n">
        <f aca="false">F$8 + F$9 * _xlfn.T.INV(_xlfn.NORM.DIST(J978, 0, 1, 1),  F$10)</f>
        <v>0.009585808344625</v>
      </c>
      <c r="N978" s="19" t="n">
        <f aca="false">G$8 + G$9 * _xlfn.T.INV(_xlfn.NORM.DIST(K978, 0, 1, 1),  G$10)</f>
        <v>-0.000120018165640294</v>
      </c>
      <c r="O978" s="52" t="n">
        <f aca="false">$B$3 * (1 + L978)</f>
        <v>4656.21348750042</v>
      </c>
      <c r="P978" s="53" t="n">
        <f aca="false">$B$6+M978</f>
        <v>0.218585808344625</v>
      </c>
      <c r="Q978" s="53" t="n">
        <f aca="false">$B$5+N978</f>
        <v>0.00147998183435971</v>
      </c>
      <c r="R978" s="10" t="n">
        <f aca="false">(LN(O978/$B$4) + ((Q978 - $B$8) + 0.5*P978^2)*$B$7) / (P978 * SQRT($B$7))</f>
        <v>-0.0330209299419791</v>
      </c>
      <c r="S978" s="10" t="n">
        <f aca="false">R978 - P978*SQRT($B$7)</f>
        <v>-0.142313834114292</v>
      </c>
      <c r="T978" s="36" t="n">
        <f aca="false">($B$3*EXP(-$B$8*$B$7)*_xlfn.NORM.DIST(R978, 0, 1, 1) - $B$4*EXP(-Q978*$B$7)*_xlfn.NORM.DIST(S978, 0, 1, 1)) * $B$2</f>
        <v>20401.7104350633</v>
      </c>
      <c r="U978" s="37" t="n">
        <f aca="false">$B$17*O978+$B$18</f>
        <v>2327.43110640766</v>
      </c>
      <c r="V978" s="37" t="n">
        <f aca="false">T978-$B$13</f>
        <v>812.821834631403</v>
      </c>
      <c r="W978" s="37" t="n">
        <f aca="false">U978-$B$19</f>
        <v>2327.43110640766</v>
      </c>
      <c r="X978" s="38" t="n">
        <f aca="false">V978+W978</f>
        <v>3140.25294103906</v>
      </c>
    </row>
    <row r="979" customFormat="false" ht="13.8" hidden="false" customHeight="false" outlineLevel="0" collapsed="false">
      <c r="I979" s="51" t="n">
        <f aca="false" t="array" ref="I979:K979">TRANSPOSE(MMULT($E$20:$G$22, TRANSPOSE(Random!L978:N978)))</f>
        <v>-0.100039981108566</v>
      </c>
      <c r="J979" s="51" t="n">
        <v>-0.423328543908887</v>
      </c>
      <c r="K979" s="51" t="n">
        <v>-1.09722428079928</v>
      </c>
      <c r="L979" s="19" t="n">
        <f aca="false">E$8 + E$9 * _xlfn.T.INV(_xlfn.NORM.DIST(I979, 0, 1, 1),  E$10)</f>
        <v>-0.000305580083946624</v>
      </c>
      <c r="M979" s="19" t="n">
        <f aca="false">F$8 + F$9 * _xlfn.T.INV(_xlfn.NORM.DIST(J979, 0, 1, 1),  F$10)</f>
        <v>-0.00653334514451473</v>
      </c>
      <c r="N979" s="19" t="n">
        <f aca="false">G$8 + G$9 * _xlfn.T.INV(_xlfn.NORM.DIST(K979, 0, 1, 1),  G$10)</f>
        <v>-0.000276020987989169</v>
      </c>
      <c r="O979" s="52" t="n">
        <f aca="false">$B$3 * (1 + L979)</f>
        <v>4699.46349858337</v>
      </c>
      <c r="P979" s="53" t="n">
        <f aca="false">$B$6+M979</f>
        <v>0.202466654855485</v>
      </c>
      <c r="Q979" s="53" t="n">
        <f aca="false">$B$5+N979</f>
        <v>0.00132397901201083</v>
      </c>
      <c r="R979" s="10" t="n">
        <f aca="false">(LN(O979/$B$4) + ((Q979 - $B$8) + 0.5*P979^2)*$B$7) / (P979 * SQRT($B$7))</f>
        <v>0.0469159849001771</v>
      </c>
      <c r="S979" s="10" t="n">
        <f aca="false">R979 - P979*SQRT($B$7)</f>
        <v>-0.0543173425275655</v>
      </c>
      <c r="T979" s="36" t="n">
        <f aca="false">($B$3*EXP(-$B$8*$B$7)*_xlfn.NORM.DIST(R979, 0, 1, 1) - $B$4*EXP(-Q979*$B$7)*_xlfn.NORM.DIST(S979, 0, 1, 1)) * $B$2</f>
        <v>18961.4235497369</v>
      </c>
      <c r="U979" s="37" t="n">
        <f aca="false">$B$17*O979+$B$18</f>
        <v>74.818057942728</v>
      </c>
      <c r="V979" s="37" t="n">
        <f aca="false">T979-$B$13</f>
        <v>-627.465050694991</v>
      </c>
      <c r="W979" s="37" t="n">
        <f aca="false">U979-$B$19</f>
        <v>74.818057942728</v>
      </c>
      <c r="X979" s="38" t="n">
        <f aca="false">V979+W979</f>
        <v>-552.646992752263</v>
      </c>
    </row>
    <row r="980" customFormat="false" ht="13.8" hidden="false" customHeight="false" outlineLevel="0" collapsed="false">
      <c r="I980" s="51" t="n">
        <f aca="false" t="array" ref="I980:K980">TRANSPOSE(MMULT($E$20:$G$22, TRANSPOSE(Random!L979:N979)))</f>
        <v>0.739504683045451</v>
      </c>
      <c r="J980" s="51" t="n">
        <v>-0.888912557324937</v>
      </c>
      <c r="K980" s="51" t="n">
        <v>-1.73016722731527</v>
      </c>
      <c r="L980" s="19" t="n">
        <f aca="false">E$8 + E$9 * _xlfn.T.INV(_xlfn.NORM.DIST(I980, 0, 1, 1),  E$10)</f>
        <v>0.0107992507303493</v>
      </c>
      <c r="M980" s="19" t="n">
        <f aca="false">F$8 + F$9 * _xlfn.T.INV(_xlfn.NORM.DIST(J980, 0, 1, 1),  F$10)</f>
        <v>-0.0144492079270824</v>
      </c>
      <c r="N980" s="19" t="n">
        <f aca="false">G$8 + G$9 * _xlfn.T.INV(_xlfn.NORM.DIST(K980, 0, 1, 1),  G$10)</f>
        <v>-0.000469868056095667</v>
      </c>
      <c r="O980" s="52" t="n">
        <f aca="false">$B$3 * (1 + L980)</f>
        <v>4751.6661977583</v>
      </c>
      <c r="P980" s="53" t="n">
        <f aca="false">$B$6+M980</f>
        <v>0.194550792072918</v>
      </c>
      <c r="Q980" s="53" t="n">
        <f aca="false">$B$5+N980</f>
        <v>0.00113013194390433</v>
      </c>
      <c r="R980" s="10" t="n">
        <f aca="false">(LN(O980/$B$4) + ((Q980 - $B$8) + 0.5*P980^2)*$B$7) / (P980 * SQRT($B$7))</f>
        <v>0.157852244414137</v>
      </c>
      <c r="S980" s="10" t="n">
        <f aca="false">R980 - P980*SQRT($B$7)</f>
        <v>0.0605768483776778</v>
      </c>
      <c r="T980" s="36" t="n">
        <f aca="false">($B$3*EXP(-$B$8*$B$7)*_xlfn.NORM.DIST(R980, 0, 1, 1) - $B$4*EXP(-Q980*$B$7)*_xlfn.NORM.DIST(S980, 0, 1, 1)) * $B$2</f>
        <v>18098.4259897971</v>
      </c>
      <c r="U980" s="37" t="n">
        <f aca="false">$B$17*O980+$B$18</f>
        <v>-2644.08254767745</v>
      </c>
      <c r="V980" s="37" t="n">
        <f aca="false">T980-$B$13</f>
        <v>-1490.46261063477</v>
      </c>
      <c r="W980" s="37" t="n">
        <f aca="false">U980-$B$19</f>
        <v>-2644.08254767745</v>
      </c>
      <c r="X980" s="38" t="n">
        <f aca="false">V980+W980</f>
        <v>-4134.54515831222</v>
      </c>
    </row>
    <row r="981" customFormat="false" ht="13.8" hidden="false" customHeight="false" outlineLevel="0" collapsed="false">
      <c r="I981" s="51" t="n">
        <f aca="false" t="array" ref="I981:K981">TRANSPOSE(MMULT($E$20:$G$22, TRANSPOSE(Random!L980:N980)))</f>
        <v>0.767638509447558</v>
      </c>
      <c r="J981" s="51" t="n">
        <v>-1.19843183655208</v>
      </c>
      <c r="K981" s="51" t="n">
        <v>2.7241907101184</v>
      </c>
      <c r="L981" s="19" t="n">
        <f aca="false">E$8 + E$9 * _xlfn.T.INV(_xlfn.NORM.DIST(I981, 0, 1, 1),  E$10)</f>
        <v>0.0112036693349817</v>
      </c>
      <c r="M981" s="19" t="n">
        <f aca="false">F$8 + F$9 * _xlfn.T.INV(_xlfn.NORM.DIST(J981, 0, 1, 1),  F$10)</f>
        <v>-0.0204559711793123</v>
      </c>
      <c r="N981" s="19" t="n">
        <f aca="false">G$8 + G$9 * _xlfn.T.INV(_xlfn.NORM.DIST(K981, 0, 1, 1),  G$10)</f>
        <v>0.000954928021199479</v>
      </c>
      <c r="O981" s="52" t="n">
        <f aca="false">$B$3 * (1 + L981)</f>
        <v>4753.56732917682</v>
      </c>
      <c r="P981" s="53" t="n">
        <f aca="false">$B$6+M981</f>
        <v>0.188544028820688</v>
      </c>
      <c r="Q981" s="53" t="n">
        <f aca="false">$B$5+N981</f>
        <v>0.00255492802119948</v>
      </c>
      <c r="R981" s="10" t="n">
        <f aca="false">(LN(O981/$B$4) + ((Q981 - $B$8) + 0.5*P981^2)*$B$7) / (P981 * SQRT($B$7))</f>
        <v>0.167851631815149</v>
      </c>
      <c r="S981" s="10" t="n">
        <f aca="false">R981 - P981*SQRT($B$7)</f>
        <v>0.0735796174048055</v>
      </c>
      <c r="T981" s="36" t="n">
        <f aca="false">($B$3*EXP(-$B$8*$B$7)*_xlfn.NORM.DIST(R981, 0, 1, 1) - $B$4*EXP(-Q981*$B$7)*_xlfn.NORM.DIST(S981, 0, 1, 1)) * $B$2</f>
        <v>17604.30461811</v>
      </c>
      <c r="U981" s="37" t="n">
        <f aca="false">$B$17*O981+$B$18</f>
        <v>-2743.10017410031</v>
      </c>
      <c r="V981" s="37" t="n">
        <f aca="false">T981-$B$13</f>
        <v>-1984.58398232187</v>
      </c>
      <c r="W981" s="37" t="n">
        <f aca="false">U981-$B$19</f>
        <v>-2743.10017410031</v>
      </c>
      <c r="X981" s="38" t="n">
        <f aca="false">V981+W981</f>
        <v>-4727.68415642219</v>
      </c>
    </row>
    <row r="982" customFormat="false" ht="13.8" hidden="false" customHeight="false" outlineLevel="0" collapsed="false">
      <c r="I982" s="51" t="n">
        <f aca="false" t="array" ref="I982:K982">TRANSPOSE(MMULT($E$20:$G$22, TRANSPOSE(Random!L981:N981)))</f>
        <v>-0.0733966171088443</v>
      </c>
      <c r="J982" s="51" t="n">
        <v>-0.185810252198688</v>
      </c>
      <c r="K982" s="51" t="n">
        <v>-1.56214745699265</v>
      </c>
      <c r="L982" s="19" t="n">
        <f aca="false">E$8 + E$9 * _xlfn.T.INV(_xlfn.NORM.DIST(I982, 0, 1, 1),  E$10)</f>
        <v>3.56494923042825E-005</v>
      </c>
      <c r="M982" s="19" t="n">
        <f aca="false">F$8 + F$9 * _xlfn.T.INV(_xlfn.NORM.DIST(J982, 0, 1, 1),  F$10)</f>
        <v>-0.00277905999886586</v>
      </c>
      <c r="N982" s="19" t="n">
        <f aca="false">G$8 + G$9 * _xlfn.T.INV(_xlfn.NORM.DIST(K982, 0, 1, 1),  G$10)</f>
        <v>-0.000411283059945359</v>
      </c>
      <c r="O982" s="52" t="n">
        <f aca="false">$B$3 * (1 + L982)</f>
        <v>4701.06758469837</v>
      </c>
      <c r="P982" s="53" t="n">
        <f aca="false">$B$6+M982</f>
        <v>0.206220940001134</v>
      </c>
      <c r="Q982" s="53" t="n">
        <f aca="false">$B$5+N982</f>
        <v>0.00118871694005464</v>
      </c>
      <c r="R982" s="10" t="n">
        <f aca="false">(LN(O982/$B$4) + ((Q982 - $B$8) + 0.5*P982^2)*$B$7) / (P982 * SQRT($B$7))</f>
        <v>0.050903779254716</v>
      </c>
      <c r="S982" s="10" t="n">
        <f aca="false">R982 - P982*SQRT($B$7)</f>
        <v>-0.052206690745851</v>
      </c>
      <c r="T982" s="36" t="n">
        <f aca="false">($B$3*EXP(-$B$8*$B$7)*_xlfn.NORM.DIST(R982, 0, 1, 1) - $B$4*EXP(-Q982*$B$7)*_xlfn.NORM.DIST(S982, 0, 1, 1)) * $B$2</f>
        <v>19305.4820565064</v>
      </c>
      <c r="U982" s="37" t="n">
        <f aca="false">$B$17*O982+$B$18</f>
        <v>-8.72840188539703</v>
      </c>
      <c r="V982" s="37" t="n">
        <f aca="false">T982-$B$13</f>
        <v>-283.406543925455</v>
      </c>
      <c r="W982" s="37" t="n">
        <f aca="false">U982-$B$19</f>
        <v>-8.72840188539703</v>
      </c>
      <c r="X982" s="38" t="n">
        <f aca="false">V982+W982</f>
        <v>-292.134945810852</v>
      </c>
    </row>
    <row r="983" customFormat="false" ht="13.8" hidden="false" customHeight="false" outlineLevel="0" collapsed="false">
      <c r="I983" s="51" t="n">
        <f aca="false" t="array" ref="I983:K983">TRANSPOSE(MMULT($E$20:$G$22, TRANSPOSE(Random!L982:N982)))</f>
        <v>1.31973463050121</v>
      </c>
      <c r="J983" s="51" t="n">
        <v>-1.04011491919471</v>
      </c>
      <c r="K983" s="51" t="n">
        <v>0.723327974173591</v>
      </c>
      <c r="L983" s="19" t="n">
        <f aca="false">E$8 + E$9 * _xlfn.T.INV(_xlfn.NORM.DIST(I983, 0, 1, 1),  E$10)</f>
        <v>0.0200923213221102</v>
      </c>
      <c r="M983" s="19" t="n">
        <f aca="false">F$8 + F$9 * _xlfn.T.INV(_xlfn.NORM.DIST(J983, 0, 1, 1),  F$10)</f>
        <v>-0.0172855310973555</v>
      </c>
      <c r="N983" s="19" t="n">
        <f aca="false">G$8 + G$9 * _xlfn.T.INV(_xlfn.NORM.DIST(K983, 0, 1, 1),  G$10)</f>
        <v>0.000116655793123943</v>
      </c>
      <c r="O983" s="52" t="n">
        <f aca="false">$B$3 * (1 + L983)</f>
        <v>4795.35199330311</v>
      </c>
      <c r="P983" s="53" t="n">
        <f aca="false">$B$6+M983</f>
        <v>0.191714468902644</v>
      </c>
      <c r="Q983" s="53" t="n">
        <f aca="false">$B$5+N983</f>
        <v>0.00171665579312394</v>
      </c>
      <c r="R983" s="10" t="n">
        <f aca="false">(LN(O983/$B$4) + ((Q983 - $B$8) + 0.5*P983^2)*$B$7) / (P983 * SQRT($B$7))</f>
        <v>0.255761634344501</v>
      </c>
      <c r="S983" s="10" t="n">
        <f aca="false">R983 - P983*SQRT($B$7)</f>
        <v>0.159904399893178</v>
      </c>
      <c r="T983" s="36" t="n">
        <f aca="false">($B$3*EXP(-$B$8*$B$7)*_xlfn.NORM.DIST(R983, 0, 1, 1) - $B$4*EXP(-Q983*$B$7)*_xlfn.NORM.DIST(S983, 0, 1, 1)) * $B$2</f>
        <v>17594.1409200065</v>
      </c>
      <c r="U983" s="37" t="n">
        <f aca="false">$B$17*O983+$B$18</f>
        <v>-4919.39278720686</v>
      </c>
      <c r="V983" s="37" t="n">
        <f aca="false">T983-$B$13</f>
        <v>-1994.74768042542</v>
      </c>
      <c r="W983" s="37" t="n">
        <f aca="false">U983-$B$19</f>
        <v>-4919.39278720686</v>
      </c>
      <c r="X983" s="38" t="n">
        <f aca="false">V983+W983</f>
        <v>-6914.14046763228</v>
      </c>
    </row>
    <row r="984" customFormat="false" ht="13.8" hidden="false" customHeight="false" outlineLevel="0" collapsed="false">
      <c r="I984" s="51" t="n">
        <f aca="false" t="array" ref="I984:K984">TRANSPOSE(MMULT($E$20:$G$22, TRANSPOSE(Random!L983:N983)))</f>
        <v>1.11057055347334</v>
      </c>
      <c r="J984" s="51" t="n">
        <v>-0.417242849422274</v>
      </c>
      <c r="K984" s="51" t="n">
        <v>-1.2784746100782</v>
      </c>
      <c r="L984" s="19" t="n">
        <f aca="false">E$8 + E$9 * _xlfn.T.INV(_xlfn.NORM.DIST(I984, 0, 1, 1),  E$10)</f>
        <v>0.016473308636612</v>
      </c>
      <c r="M984" s="19" t="n">
        <f aca="false">F$8 + F$9 * _xlfn.T.INV(_xlfn.NORM.DIST(J984, 0, 1, 1),  F$10)</f>
        <v>-0.0064355686279225</v>
      </c>
      <c r="N984" s="19" t="n">
        <f aca="false">G$8 + G$9 * _xlfn.T.INV(_xlfn.NORM.DIST(K984, 0, 1, 1),  G$10)</f>
        <v>-0.000324866969280261</v>
      </c>
      <c r="O984" s="52" t="n">
        <f aca="false">$B$3 * (1 + L984)</f>
        <v>4778.33937656985</v>
      </c>
      <c r="P984" s="53" t="n">
        <f aca="false">$B$6+M984</f>
        <v>0.202564431372077</v>
      </c>
      <c r="Q984" s="53" t="n">
        <f aca="false">$B$5+N984</f>
        <v>0.00127513303071974</v>
      </c>
      <c r="R984" s="10" t="n">
        <f aca="false">(LN(O984/$B$4) + ((Q984 - $B$8) + 0.5*P984^2)*$B$7) / (P984 * SQRT($B$7))</f>
        <v>0.21116167687293</v>
      </c>
      <c r="S984" s="10" t="n">
        <f aca="false">R984 - P984*SQRT($B$7)</f>
        <v>0.109879461186891</v>
      </c>
      <c r="T984" s="36" t="n">
        <f aca="false">($B$3*EXP(-$B$8*$B$7)*_xlfn.NORM.DIST(R984, 0, 1, 1) - $B$4*EXP(-Q984*$B$7)*_xlfn.NORM.DIST(S984, 0, 1, 1)) * $B$2</f>
        <v>18722.6343342087</v>
      </c>
      <c r="U984" s="37" t="n">
        <f aca="false">$B$17*O984+$B$18</f>
        <v>-4033.31573237406</v>
      </c>
      <c r="V984" s="37" t="n">
        <f aca="false">T984-$B$13</f>
        <v>-866.254266223179</v>
      </c>
      <c r="W984" s="37" t="n">
        <f aca="false">U984-$B$19</f>
        <v>-4033.31573237406</v>
      </c>
      <c r="X984" s="38" t="n">
        <f aca="false">V984+W984</f>
        <v>-4899.56999859724</v>
      </c>
    </row>
    <row r="985" customFormat="false" ht="13.8" hidden="false" customHeight="false" outlineLevel="0" collapsed="false">
      <c r="I985" s="51" t="n">
        <f aca="false" t="array" ref="I985:K985">TRANSPOSE(MMULT($E$20:$G$22, TRANSPOSE(Random!L984:N984)))</f>
        <v>0.916764283206553</v>
      </c>
      <c r="J985" s="51" t="n">
        <v>0.176610587389042</v>
      </c>
      <c r="K985" s="51" t="n">
        <v>0.489154085084761</v>
      </c>
      <c r="L985" s="19" t="n">
        <f aca="false">E$8 + E$9 * _xlfn.T.INV(_xlfn.NORM.DIST(I985, 0, 1, 1),  E$10)</f>
        <v>0.0134112352464907</v>
      </c>
      <c r="M985" s="19" t="n">
        <f aca="false">F$8 + F$9 * _xlfn.T.INV(_xlfn.NORM.DIST(J985, 0, 1, 1),  F$10)</f>
        <v>0.0028475848375131</v>
      </c>
      <c r="N985" s="19" t="n">
        <f aca="false">G$8 + G$9 * _xlfn.T.INV(_xlfn.NORM.DIST(K985, 0, 1, 1),  G$10)</f>
        <v>6.56007890386033E-005</v>
      </c>
      <c r="O985" s="52" t="n">
        <f aca="false">$B$3 * (1 + L985)</f>
        <v>4763.94487577023</v>
      </c>
      <c r="P985" s="53" t="n">
        <f aca="false">$B$6+M985</f>
        <v>0.211847584837513</v>
      </c>
      <c r="Q985" s="53" t="n">
        <f aca="false">$B$5+N985</f>
        <v>0.0016656007890386</v>
      </c>
      <c r="R985" s="10" t="n">
        <f aca="false">(LN(O985/$B$4) + ((Q985 - $B$8) + 0.5*P985^2)*$B$7) / (P985 * SQRT($B$7))</f>
        <v>0.178887342946181</v>
      </c>
      <c r="S985" s="10" t="n">
        <f aca="false">R985 - P985*SQRT($B$7)</f>
        <v>0.072963550527424</v>
      </c>
      <c r="T985" s="36" t="n">
        <f aca="false">($B$3*EXP(-$B$8*$B$7)*_xlfn.NORM.DIST(R985, 0, 1, 1) - $B$4*EXP(-Q985*$B$7)*_xlfn.NORM.DIST(S985, 0, 1, 1)) * $B$2</f>
        <v>19702.9562708791</v>
      </c>
      <c r="U985" s="37" t="n">
        <f aca="false">$B$17*O985+$B$18</f>
        <v>-3283.59938513031</v>
      </c>
      <c r="V985" s="37" t="n">
        <f aca="false">T985-$B$13</f>
        <v>114.067670447184</v>
      </c>
      <c r="W985" s="37" t="n">
        <f aca="false">U985-$B$19</f>
        <v>-3283.59938513031</v>
      </c>
      <c r="X985" s="38" t="n">
        <f aca="false">V985+W985</f>
        <v>-3169.53171468312</v>
      </c>
    </row>
    <row r="986" customFormat="false" ht="13.8" hidden="false" customHeight="false" outlineLevel="0" collapsed="false">
      <c r="I986" s="51" t="n">
        <f aca="false" t="array" ref="I986:K986">TRANSPOSE(MMULT($E$20:$G$22, TRANSPOSE(Random!L985:N985)))</f>
        <v>-0.954921850120334</v>
      </c>
      <c r="J986" s="51" t="n">
        <v>1.34181158867456</v>
      </c>
      <c r="K986" s="51" t="n">
        <v>-1.67800546800878</v>
      </c>
      <c r="L986" s="19" t="n">
        <f aca="false">E$8 + E$9 * _xlfn.T.INV(_xlfn.NORM.DIST(I986, 0, 1, 1),  E$10)</f>
        <v>-0.0120462597939325</v>
      </c>
      <c r="M986" s="19" t="n">
        <f aca="false">F$8 + F$9 * _xlfn.T.INV(_xlfn.NORM.DIST(J986, 0, 1, 1),  F$10)</f>
        <v>0.0237547574332796</v>
      </c>
      <c r="N986" s="19" t="n">
        <f aca="false">G$8 + G$9 * _xlfn.T.INV(_xlfn.NORM.DIST(K986, 0, 1, 1),  G$10)</f>
        <v>-0.000450993461078172</v>
      </c>
      <c r="O986" s="52" t="n">
        <f aca="false">$B$3 * (1 + L986)</f>
        <v>4644.2717373347</v>
      </c>
      <c r="P986" s="53" t="n">
        <f aca="false">$B$6+M986</f>
        <v>0.23275475743328</v>
      </c>
      <c r="Q986" s="53" t="n">
        <f aca="false">$B$5+N986</f>
        <v>0.00114900653892183</v>
      </c>
      <c r="R986" s="10" t="n">
        <f aca="false">(LN(O986/$B$4) + ((Q986 - $B$8) + 0.5*P986^2)*$B$7) / (P986 * SQRT($B$7))</f>
        <v>-0.0469189568558796</v>
      </c>
      <c r="S986" s="10" t="n">
        <f aca="false">R986 - P986*SQRT($B$7)</f>
        <v>-0.163296335572519</v>
      </c>
      <c r="T986" s="36" t="n">
        <f aca="false">($B$3*EXP(-$B$8*$B$7)*_xlfn.NORM.DIST(R986, 0, 1, 1) - $B$4*EXP(-Q986*$B$7)*_xlfn.NORM.DIST(S986, 0, 1, 1)) * $B$2</f>
        <v>21669.8730867203</v>
      </c>
      <c r="U986" s="37" t="n">
        <f aca="false">$B$17*O986+$B$18</f>
        <v>2949.39955384246</v>
      </c>
      <c r="V986" s="37" t="n">
        <f aca="false">T986-$B$13</f>
        <v>2080.98448628846</v>
      </c>
      <c r="W986" s="37" t="n">
        <f aca="false">U986-$B$19</f>
        <v>2949.39955384246</v>
      </c>
      <c r="X986" s="38" t="n">
        <f aca="false">V986+W986</f>
        <v>5030.38404013092</v>
      </c>
    </row>
    <row r="987" customFormat="false" ht="13.8" hidden="false" customHeight="false" outlineLevel="0" collapsed="false">
      <c r="I987" s="51" t="n">
        <f aca="false" t="array" ref="I987:K987">TRANSPOSE(MMULT($E$20:$G$22, TRANSPOSE(Random!L986:N986)))</f>
        <v>-0.0106287304426569</v>
      </c>
      <c r="J987" s="51" t="n">
        <v>0.571935074919078</v>
      </c>
      <c r="K987" s="51" t="n">
        <v>-0.218848359524194</v>
      </c>
      <c r="L987" s="19" t="n">
        <f aca="false">E$8 + E$9 * _xlfn.T.INV(_xlfn.NORM.DIST(I987, 0, 1, 1),  E$10)</f>
        <v>0.000838622886769644</v>
      </c>
      <c r="M987" s="19" t="n">
        <f aca="false">F$8 + F$9 * _xlfn.T.INV(_xlfn.NORM.DIST(J987, 0, 1, 1),  F$10)</f>
        <v>0.00916919446398955</v>
      </c>
      <c r="N987" s="19" t="n">
        <f aca="false">G$8 + G$9 * _xlfn.T.INV(_xlfn.NORM.DIST(K987, 0, 1, 1),  G$10)</f>
        <v>-7.91256774815988E-005</v>
      </c>
      <c r="O987" s="52" t="n">
        <f aca="false">$B$3 * (1 + L987)</f>
        <v>4704.84228232841</v>
      </c>
      <c r="P987" s="53" t="n">
        <f aca="false">$B$6+M987</f>
        <v>0.21816919446399</v>
      </c>
      <c r="Q987" s="53" t="n">
        <f aca="false">$B$5+N987</f>
        <v>0.0015208743225184</v>
      </c>
      <c r="R987" s="10" t="n">
        <f aca="false">(LN(O987/$B$4) + ((Q987 - $B$8) + 0.5*P987^2)*$B$7) / (P987 * SQRT($B$7))</f>
        <v>0.0620455579254631</v>
      </c>
      <c r="S987" s="10" t="n">
        <f aca="false">R987 - P987*SQRT($B$7)</f>
        <v>-0.0470390393065317</v>
      </c>
      <c r="T987" s="36" t="n">
        <f aca="false">($B$3*EXP(-$B$8*$B$7)*_xlfn.NORM.DIST(R987, 0, 1, 1) - $B$4*EXP(-Q987*$B$7)*_xlfn.NORM.DIST(S987, 0, 1, 1)) * $B$2</f>
        <v>20442.4032144294</v>
      </c>
      <c r="U987" s="37" t="n">
        <f aca="false">$B$17*O987+$B$18</f>
        <v>-205.327961574105</v>
      </c>
      <c r="V987" s="37" t="n">
        <f aca="false">T987-$B$13</f>
        <v>853.514613997548</v>
      </c>
      <c r="W987" s="37" t="n">
        <f aca="false">U987-$B$19</f>
        <v>-205.327961574105</v>
      </c>
      <c r="X987" s="38" t="n">
        <f aca="false">V987+W987</f>
        <v>648.186652423443</v>
      </c>
    </row>
    <row r="988" customFormat="false" ht="13.8" hidden="false" customHeight="false" outlineLevel="0" collapsed="false">
      <c r="I988" s="51" t="n">
        <f aca="false" t="array" ref="I988:K988">TRANSPOSE(MMULT($E$20:$G$22, TRANSPOSE(Random!L987:N987)))</f>
        <v>-0.559682788194068</v>
      </c>
      <c r="J988" s="51" t="n">
        <v>0.774829850016015</v>
      </c>
      <c r="K988" s="51" t="n">
        <v>0.291676001488451</v>
      </c>
      <c r="L988" s="19" t="n">
        <f aca="false">E$8 + E$9 * _xlfn.T.INV(_xlfn.NORM.DIST(I988, 0, 1, 1),  E$10)</f>
        <v>-0.00633991664648299</v>
      </c>
      <c r="M988" s="19" t="n">
        <f aca="false">F$8 + F$9 * _xlfn.T.INV(_xlfn.NORM.DIST(J988, 0, 1, 1),  F$10)</f>
        <v>0.0126230686938791</v>
      </c>
      <c r="N988" s="19" t="n">
        <f aca="false">G$8 + G$9 * _xlfn.T.INV(_xlfn.NORM.DIST(K988, 0, 1, 1),  G$10)</f>
        <v>2.44286688295131E-005</v>
      </c>
      <c r="O988" s="52" t="n">
        <f aca="false">$B$3 * (1 + L988)</f>
        <v>4671.09668583655</v>
      </c>
      <c r="P988" s="53" t="n">
        <f aca="false">$B$6+M988</f>
        <v>0.221623068693879</v>
      </c>
      <c r="Q988" s="53" t="n">
        <f aca="false">$B$5+N988</f>
        <v>0.00162442866882951</v>
      </c>
      <c r="R988" s="10" t="n">
        <f aca="false">(LN(O988/$B$4) + ((Q988 - $B$8) + 0.5*P988^2)*$B$7) / (P988 * SQRT($B$7))</f>
        <v>-0.00193476274135765</v>
      </c>
      <c r="S988" s="10" t="n">
        <f aca="false">R988 - P988*SQRT($B$7)</f>
        <v>-0.112746297088297</v>
      </c>
      <c r="T988" s="36" t="n">
        <f aca="false">($B$3*EXP(-$B$8*$B$7)*_xlfn.NORM.DIST(R988, 0, 1, 1) - $B$4*EXP(-Q988*$B$7)*_xlfn.NORM.DIST(S988, 0, 1, 1)) * $B$2</f>
        <v>20738.0549253575</v>
      </c>
      <c r="U988" s="37" t="n">
        <f aca="false">$B$17*O988+$B$18</f>
        <v>1552.2616686346</v>
      </c>
      <c r="V988" s="37" t="n">
        <f aca="false">T988-$B$13</f>
        <v>1149.16632492559</v>
      </c>
      <c r="W988" s="37" t="n">
        <f aca="false">U988-$B$19</f>
        <v>1552.2616686346</v>
      </c>
      <c r="X988" s="38" t="n">
        <f aca="false">V988+W988</f>
        <v>2701.42799356019</v>
      </c>
    </row>
    <row r="989" customFormat="false" ht="13.8" hidden="false" customHeight="false" outlineLevel="0" collapsed="false">
      <c r="I989" s="51" t="n">
        <f aca="false" t="array" ref="I989:K989">TRANSPOSE(MMULT($E$20:$G$22, TRANSPOSE(Random!L988:N988)))</f>
        <v>-0.847759974597019</v>
      </c>
      <c r="J989" s="51" t="n">
        <v>0.604313637644951</v>
      </c>
      <c r="K989" s="51" t="n">
        <v>-0.523377144209357</v>
      </c>
      <c r="L989" s="19" t="n">
        <f aca="false">E$8 + E$9 * _xlfn.T.INV(_xlfn.NORM.DIST(I989, 0, 1, 1),  E$10)</f>
        <v>-0.0104265553044636</v>
      </c>
      <c r="M989" s="19" t="n">
        <f aca="false">F$8 + F$9 * _xlfn.T.INV(_xlfn.NORM.DIST(J989, 0, 1, 1),  F$10)</f>
        <v>0.00970789143236583</v>
      </c>
      <c r="N989" s="19" t="n">
        <f aca="false">G$8 + G$9 * _xlfn.T.INV(_xlfn.NORM.DIST(K989, 0, 1, 1),  G$10)</f>
        <v>-0.00014248558416989</v>
      </c>
      <c r="O989" s="52" t="n">
        <f aca="false">$B$3 * (1 + L989)</f>
        <v>4651.88580616925</v>
      </c>
      <c r="P989" s="53" t="n">
        <f aca="false">$B$6+M989</f>
        <v>0.218707891432366</v>
      </c>
      <c r="Q989" s="53" t="n">
        <f aca="false">$B$5+N989</f>
        <v>0.00145751441583011</v>
      </c>
      <c r="R989" s="10" t="n">
        <f aca="false">(LN(O989/$B$4) + ((Q989 - $B$8) + 0.5*P989^2)*$B$7) / (P989 * SQRT($B$7))</f>
        <v>-0.0414961827890048</v>
      </c>
      <c r="S989" s="10" t="n">
        <f aca="false">R989 - P989*SQRT($B$7)</f>
        <v>-0.150850128505188</v>
      </c>
      <c r="T989" s="36" t="n">
        <f aca="false">($B$3*EXP(-$B$8*$B$7)*_xlfn.NORM.DIST(R989, 0, 1, 1) - $B$4*EXP(-Q989*$B$7)*_xlfn.NORM.DIST(S989, 0, 1, 1)) * $B$2</f>
        <v>20396.0400617054</v>
      </c>
      <c r="U989" s="37" t="n">
        <f aca="false">$B$17*O989+$B$18</f>
        <v>2552.83200671029</v>
      </c>
      <c r="V989" s="37" t="n">
        <f aca="false">T989-$B$13</f>
        <v>807.151461273541</v>
      </c>
      <c r="W989" s="37" t="n">
        <f aca="false">U989-$B$19</f>
        <v>2552.83200671029</v>
      </c>
      <c r="X989" s="38" t="n">
        <f aca="false">V989+W989</f>
        <v>3359.98346798383</v>
      </c>
    </row>
    <row r="990" customFormat="false" ht="13.8" hidden="false" customHeight="false" outlineLevel="0" collapsed="false">
      <c r="I990" s="51" t="n">
        <f aca="false" t="array" ref="I990:K990">TRANSPOSE(MMULT($E$20:$G$22, TRANSPOSE(Random!L989:N989)))</f>
        <v>-2.24647095773694</v>
      </c>
      <c r="J990" s="51" t="n">
        <v>1.80684778078153</v>
      </c>
      <c r="K990" s="51" t="n">
        <v>0.684049795899153</v>
      </c>
      <c r="L990" s="19" t="n">
        <f aca="false">E$8 + E$9 * _xlfn.T.INV(_xlfn.NORM.DIST(I990, 0, 1, 1),  E$10)</f>
        <v>-0.0412138223900355</v>
      </c>
      <c r="M990" s="19" t="n">
        <f aca="false">F$8 + F$9 * _xlfn.T.INV(_xlfn.NORM.DIST(J990, 0, 1, 1),  F$10)</f>
        <v>0.0357134161648859</v>
      </c>
      <c r="N990" s="19" t="n">
        <f aca="false">G$8 + G$9 * _xlfn.T.INV(_xlfn.NORM.DIST(K990, 0, 1, 1),  G$10)</f>
        <v>0.000107873905194354</v>
      </c>
      <c r="O990" s="52" t="n">
        <f aca="false">$B$3 * (1 + L990)</f>
        <v>4507.15794232668</v>
      </c>
      <c r="P990" s="53" t="n">
        <f aca="false">$B$6+M990</f>
        <v>0.244713416164886</v>
      </c>
      <c r="Q990" s="53" t="n">
        <f aca="false">$B$5+N990</f>
        <v>0.00170787390519435</v>
      </c>
      <c r="R990" s="10" t="n">
        <f aca="false">(LN(O990/$B$4) + ((Q990 - $B$8) + 0.5*P990^2)*$B$7) / (P990 * SQRT($B$7))</f>
        <v>-0.282572512193008</v>
      </c>
      <c r="S990" s="10" t="n">
        <f aca="false">R990 - P990*SQRT($B$7)</f>
        <v>-0.404929220275451</v>
      </c>
      <c r="T990" s="36" t="n">
        <f aca="false">($B$3*EXP(-$B$8*$B$7)*_xlfn.NORM.DIST(R990, 0, 1, 1) - $B$4*EXP(-Q990*$B$7)*_xlfn.NORM.DIST(S990, 0, 1, 1)) * $B$2</f>
        <v>21622.6127770402</v>
      </c>
      <c r="U990" s="37" t="n">
        <f aca="false">$B$17*O990+$B$18</f>
        <v>10090.7693714641</v>
      </c>
      <c r="V990" s="37" t="n">
        <f aca="false">T990-$B$13</f>
        <v>2033.7241766083</v>
      </c>
      <c r="W990" s="37" t="n">
        <f aca="false">U990-$B$19</f>
        <v>10090.7693714641</v>
      </c>
      <c r="X990" s="38" t="n">
        <f aca="false">V990+W990</f>
        <v>12124.4935480724</v>
      </c>
    </row>
    <row r="991" customFormat="false" ht="13.8" hidden="false" customHeight="false" outlineLevel="0" collapsed="false">
      <c r="I991" s="51" t="n">
        <f aca="false" t="array" ref="I991:K991">TRANSPOSE(MMULT($E$20:$G$22, TRANSPOSE(Random!L990:N990)))</f>
        <v>-0.121880998380849</v>
      </c>
      <c r="J991" s="51" t="n">
        <v>-0.428757732067084</v>
      </c>
      <c r="K991" s="51" t="n">
        <v>-1.49672774234758</v>
      </c>
      <c r="L991" s="19" t="n">
        <f aca="false">E$8 + E$9 * _xlfn.T.INV(_xlfn.NORM.DIST(I991, 0, 1, 1),  E$10)</f>
        <v>-0.000585581469838321</v>
      </c>
      <c r="M991" s="19" t="n">
        <f aca="false">F$8 + F$9 * _xlfn.T.INV(_xlfn.NORM.DIST(J991, 0, 1, 1),  F$10)</f>
        <v>-0.00662066164482735</v>
      </c>
      <c r="N991" s="19" t="n">
        <f aca="false">G$8 + G$9 * _xlfn.T.INV(_xlfn.NORM.DIST(K991, 0, 1, 1),  G$10)</f>
        <v>-0.00039008978849485</v>
      </c>
      <c r="O991" s="52" t="n">
        <f aca="false">$B$3 * (1 + L991)</f>
        <v>4698.14724006844</v>
      </c>
      <c r="P991" s="53" t="n">
        <f aca="false">$B$6+M991</f>
        <v>0.202379338355173</v>
      </c>
      <c r="Q991" s="53" t="n">
        <f aca="false">$B$5+N991</f>
        <v>0.00120991021150515</v>
      </c>
      <c r="R991" s="10" t="n">
        <f aca="false">(LN(O991/$B$4) + ((Q991 - $B$8) + 0.5*P991^2)*$B$7) / (P991 * SQRT($B$7))</f>
        <v>0.0438424117149299</v>
      </c>
      <c r="S991" s="10" t="n">
        <f aca="false">R991 - P991*SQRT($B$7)</f>
        <v>-0.0573472574626564</v>
      </c>
      <c r="T991" s="36" t="n">
        <f aca="false">($B$3*EXP(-$B$8*$B$7)*_xlfn.NORM.DIST(R991, 0, 1, 1) - $B$4*EXP(-Q991*$B$7)*_xlfn.NORM.DIST(S991, 0, 1, 1)) * $B$2</f>
        <v>18946.5864976669</v>
      </c>
      <c r="U991" s="37" t="n">
        <f aca="false">$B$17*O991+$B$18</f>
        <v>143.373441667703</v>
      </c>
      <c r="V991" s="37" t="n">
        <f aca="false">T991-$B$13</f>
        <v>-642.302102765007</v>
      </c>
      <c r="W991" s="37" t="n">
        <f aca="false">U991-$B$19</f>
        <v>143.373441667703</v>
      </c>
      <c r="X991" s="38" t="n">
        <f aca="false">V991+W991</f>
        <v>-498.928661097303</v>
      </c>
    </row>
    <row r="992" customFormat="false" ht="13.8" hidden="false" customHeight="false" outlineLevel="0" collapsed="false">
      <c r="I992" s="51" t="n">
        <f aca="false" t="array" ref="I992:K992">TRANSPOSE(MMULT($E$20:$G$22, TRANSPOSE(Random!L991:N991)))</f>
        <v>-0.597245754181699</v>
      </c>
      <c r="J992" s="51" t="n">
        <v>1.01067451638266</v>
      </c>
      <c r="K992" s="51" t="n">
        <v>-1.17148684781226</v>
      </c>
      <c r="L992" s="19" t="n">
        <f aca="false">E$8 + E$9 * _xlfn.T.INV(_xlfn.NORM.DIST(I992, 0, 1, 1),  E$10)</f>
        <v>-0.00685463499679215</v>
      </c>
      <c r="M992" s="19" t="n">
        <f aca="false">F$8 + F$9 * _xlfn.T.INV(_xlfn.NORM.DIST(J992, 0, 1, 1),  F$10)</f>
        <v>0.0169318131558553</v>
      </c>
      <c r="N992" s="19" t="n">
        <f aca="false">G$8 + G$9 * _xlfn.T.INV(_xlfn.NORM.DIST(K992, 0, 1, 1),  G$10)</f>
        <v>-0.000295526498241769</v>
      </c>
      <c r="O992" s="52" t="n">
        <f aca="false">$B$3 * (1 + L992)</f>
        <v>4668.67704634358</v>
      </c>
      <c r="P992" s="53" t="n">
        <f aca="false">$B$6+M992</f>
        <v>0.225931813155855</v>
      </c>
      <c r="Q992" s="53" t="n">
        <f aca="false">$B$5+N992</f>
        <v>0.00130447350175823</v>
      </c>
      <c r="R992" s="10" t="n">
        <f aca="false">(LN(O992/$B$4) + ((Q992 - $B$8) + 0.5*P992^2)*$B$7) / (P992 * SQRT($B$7))</f>
        <v>-0.00505877867892874</v>
      </c>
      <c r="S992" s="10" t="n">
        <f aca="false">R992 - P992*SQRT($B$7)</f>
        <v>-0.118024685256856</v>
      </c>
      <c r="T992" s="36" t="n">
        <f aca="false">($B$3*EXP(-$B$8*$B$7)*_xlfn.NORM.DIST(R992, 0, 1, 1) - $B$4*EXP(-Q992*$B$7)*_xlfn.NORM.DIST(S992, 0, 1, 1)) * $B$2</f>
        <v>21118.4769873611</v>
      </c>
      <c r="U992" s="37" t="n">
        <f aca="false">$B$17*O992+$B$18</f>
        <v>1678.28502349538</v>
      </c>
      <c r="V992" s="37" t="n">
        <f aca="false">T992-$B$13</f>
        <v>1529.58838692921</v>
      </c>
      <c r="W992" s="37" t="n">
        <f aca="false">U992-$B$19</f>
        <v>1678.28502349538</v>
      </c>
      <c r="X992" s="38" t="n">
        <f aca="false">V992+W992</f>
        <v>3207.87341042459</v>
      </c>
    </row>
    <row r="993" customFormat="false" ht="13.8" hidden="false" customHeight="false" outlineLevel="0" collapsed="false">
      <c r="I993" s="51" t="n">
        <f aca="false" t="array" ref="I993:K993">TRANSPOSE(MMULT($E$20:$G$22, TRANSPOSE(Random!L992:N992)))</f>
        <v>-1.22622280590596</v>
      </c>
      <c r="J993" s="51" t="n">
        <v>1.09863025527668</v>
      </c>
      <c r="K993" s="51" t="n">
        <v>0.671759433275765</v>
      </c>
      <c r="L993" s="19" t="n">
        <f aca="false">E$8 + E$9 * _xlfn.T.INV(_xlfn.NORM.DIST(I993, 0, 1, 1),  E$10)</f>
        <v>-0.0164794194802736</v>
      </c>
      <c r="M993" s="19" t="n">
        <f aca="false">F$8 + F$9 * _xlfn.T.INV(_xlfn.NORM.DIST(J993, 0, 1, 1),  F$10)</f>
        <v>0.01864317946102</v>
      </c>
      <c r="N993" s="19" t="n">
        <f aca="false">G$8 + G$9 * _xlfn.T.INV(_xlfn.NORM.DIST(K993, 0, 1, 1),  G$10)</f>
        <v>0.000105146092409424</v>
      </c>
      <c r="O993" s="52" t="n">
        <f aca="false">$B$3 * (1 + L993)</f>
        <v>4623.43189696518</v>
      </c>
      <c r="P993" s="53" t="n">
        <f aca="false">$B$6+M993</f>
        <v>0.22764317946102</v>
      </c>
      <c r="Q993" s="53" t="n">
        <f aca="false">$B$5+N993</f>
        <v>0.00170514609240942</v>
      </c>
      <c r="R993" s="10" t="n">
        <f aca="false">(LN(O993/$B$4) + ((Q993 - $B$8) + 0.5*P993^2)*$B$7) / (P993 * SQRT($B$7))</f>
        <v>-0.0888473964655189</v>
      </c>
      <c r="S993" s="10" t="n">
        <f aca="false">R993 - P993*SQRT($B$7)</f>
        <v>-0.202668986196029</v>
      </c>
      <c r="T993" s="36" t="n">
        <f aca="false">($B$3*EXP(-$B$8*$B$7)*_xlfn.NORM.DIST(R993, 0, 1, 1) - $B$4*EXP(-Q993*$B$7)*_xlfn.NORM.DIST(S993, 0, 1, 1)) * $B$2</f>
        <v>21114.4422408599</v>
      </c>
      <c r="U993" s="37" t="n">
        <f aca="false">$B$17*O993+$B$18</f>
        <v>4034.81190794028</v>
      </c>
      <c r="V993" s="37" t="n">
        <f aca="false">T993-$B$13</f>
        <v>1525.55364042801</v>
      </c>
      <c r="W993" s="37" t="n">
        <f aca="false">U993-$B$19</f>
        <v>4034.81190794028</v>
      </c>
      <c r="X993" s="38" t="n">
        <f aca="false">V993+W993</f>
        <v>5560.36554836829</v>
      </c>
    </row>
    <row r="994" customFormat="false" ht="13.8" hidden="false" customHeight="false" outlineLevel="0" collapsed="false">
      <c r="I994" s="51" t="n">
        <f aca="false" t="array" ref="I994:K994">TRANSPOSE(MMULT($E$20:$G$22, TRANSPOSE(Random!L993:N993)))</f>
        <v>0.670983102912856</v>
      </c>
      <c r="J994" s="51" t="n">
        <v>-0.691943158463247</v>
      </c>
      <c r="K994" s="51" t="n">
        <v>1.50320295362244</v>
      </c>
      <c r="L994" s="19" t="n">
        <f aca="false">E$8 + E$9 * _xlfn.T.INV(_xlfn.NORM.DIST(I994, 0, 1, 1),  E$10)</f>
        <v>0.0098283185024661</v>
      </c>
      <c r="M994" s="19" t="n">
        <f aca="false">F$8 + F$9 * _xlfn.T.INV(_xlfn.NORM.DIST(J994, 0, 1, 1),  F$10)</f>
        <v>-0.0109764260379541</v>
      </c>
      <c r="N994" s="19" t="n">
        <f aca="false">G$8 + G$9 * _xlfn.T.INV(_xlfn.NORM.DIST(K994, 0, 1, 1),  G$10)</f>
        <v>0.000322550600930439</v>
      </c>
      <c r="O994" s="52" t="n">
        <f aca="false">$B$3 * (1 + L994)</f>
        <v>4747.10194244824</v>
      </c>
      <c r="P994" s="53" t="n">
        <f aca="false">$B$6+M994</f>
        <v>0.198023573962046</v>
      </c>
      <c r="Q994" s="53" t="n">
        <f aca="false">$B$5+N994</f>
        <v>0.00192255060093044</v>
      </c>
      <c r="R994" s="10" t="n">
        <f aca="false">(LN(O994/$B$4) + ((Q994 - $B$8) + 0.5*P994^2)*$B$7) / (P994 * SQRT($B$7))</f>
        <v>0.149099817353746</v>
      </c>
      <c r="S994" s="10" t="n">
        <f aca="false">R994 - P994*SQRT($B$7)</f>
        <v>0.0500880303727234</v>
      </c>
      <c r="T994" s="36" t="n">
        <f aca="false">($B$3*EXP(-$B$8*$B$7)*_xlfn.NORM.DIST(R994, 0, 1, 1) - $B$4*EXP(-Q994*$B$7)*_xlfn.NORM.DIST(S994, 0, 1, 1)) * $B$2</f>
        <v>18488.9273240151</v>
      </c>
      <c r="U994" s="37" t="n">
        <f aca="false">$B$17*O994+$B$18</f>
        <v>-2406.36004054936</v>
      </c>
      <c r="V994" s="37" t="n">
        <f aca="false">T994-$B$13</f>
        <v>-1099.96127641684</v>
      </c>
      <c r="W994" s="37" t="n">
        <f aca="false">U994-$B$19</f>
        <v>-2406.36004054936</v>
      </c>
      <c r="X994" s="38" t="n">
        <f aca="false">V994+W994</f>
        <v>-3506.3213169662</v>
      </c>
    </row>
    <row r="995" customFormat="false" ht="13.8" hidden="false" customHeight="false" outlineLevel="0" collapsed="false">
      <c r="I995" s="51" t="n">
        <f aca="false" t="array" ref="I995:K995">TRANSPOSE(MMULT($E$20:$G$22, TRANSPOSE(Random!L994:N994)))</f>
        <v>1.50010505064215</v>
      </c>
      <c r="J995" s="51" t="n">
        <v>-0.664287807732046</v>
      </c>
      <c r="K995" s="51" t="n">
        <v>-0.480981607503734</v>
      </c>
      <c r="L995" s="19" t="n">
        <f aca="false">E$8 + E$9 * _xlfn.T.INV(_xlfn.NORM.DIST(I995, 0, 1, 1),  E$10)</f>
        <v>0.0235478634442108</v>
      </c>
      <c r="M995" s="19" t="n">
        <f aca="false">F$8 + F$9 * _xlfn.T.INV(_xlfn.NORM.DIST(J995, 0, 1, 1),  F$10)</f>
        <v>-0.0105054108071592</v>
      </c>
      <c r="N995" s="19" t="n">
        <f aca="false">G$8 + G$9 * _xlfn.T.INV(_xlfn.NORM.DIST(K995, 0, 1, 1),  G$10)</f>
        <v>-0.00013346873647014</v>
      </c>
      <c r="O995" s="52" t="n">
        <f aca="false">$B$3 * (1 + L995)</f>
        <v>4811.59615126489</v>
      </c>
      <c r="P995" s="53" t="n">
        <f aca="false">$B$6+M995</f>
        <v>0.198494589192841</v>
      </c>
      <c r="Q995" s="53" t="n">
        <f aca="false">$B$5+N995</f>
        <v>0.00146653126352986</v>
      </c>
      <c r="R995" s="10" t="n">
        <f aca="false">(LN(O995/$B$4) + ((Q995 - $B$8) + 0.5*P995^2)*$B$7) / (P995 * SQRT($B$7))</f>
        <v>0.283801540157962</v>
      </c>
      <c r="S995" s="10" t="n">
        <f aca="false">R995 - P995*SQRT($B$7)</f>
        <v>0.184554245561542</v>
      </c>
      <c r="T995" s="36" t="n">
        <f aca="false">($B$3*EXP(-$B$8*$B$7)*_xlfn.NORM.DIST(R995, 0, 1, 1) - $B$4*EXP(-Q995*$B$7)*_xlfn.NORM.DIST(S995, 0, 1, 1)) * $B$2</f>
        <v>18093.2818929448</v>
      </c>
      <c r="U995" s="37" t="n">
        <f aca="false">$B$17*O995+$B$18</f>
        <v>-5765.44580013794</v>
      </c>
      <c r="V995" s="37" t="n">
        <f aca="false">T995-$B$13</f>
        <v>-1495.6067074871</v>
      </c>
      <c r="W995" s="37" t="n">
        <f aca="false">U995-$B$19</f>
        <v>-5765.44580013794</v>
      </c>
      <c r="X995" s="38" t="n">
        <f aca="false">V995+W995</f>
        <v>-7261.05250762504</v>
      </c>
    </row>
    <row r="996" customFormat="false" ht="13.8" hidden="false" customHeight="false" outlineLevel="0" collapsed="false">
      <c r="I996" s="51" t="n">
        <f aca="false" t="array" ref="I996:K996">TRANSPOSE(MMULT($E$20:$G$22, TRANSPOSE(Random!L995:N995)))</f>
        <v>-0.887243926910841</v>
      </c>
      <c r="J996" s="51" t="n">
        <v>0.776675891069398</v>
      </c>
      <c r="K996" s="51" t="n">
        <v>-2.08587185450726</v>
      </c>
      <c r="L996" s="19" t="n">
        <f aca="false">E$8 + E$9 * _xlfn.T.INV(_xlfn.NORM.DIST(I996, 0, 1, 1),  E$10)</f>
        <v>-0.0110159724247463</v>
      </c>
      <c r="M996" s="19" t="n">
        <f aca="false">F$8 + F$9 * _xlfn.T.INV(_xlfn.NORM.DIST(J996, 0, 1, 1),  F$10)</f>
        <v>0.0126554373991347</v>
      </c>
      <c r="N996" s="19" t="n">
        <f aca="false">G$8 + G$9 * _xlfn.T.INV(_xlfn.NORM.DIST(K996, 0, 1, 1),  G$10)</f>
        <v>-0.000618937275726845</v>
      </c>
      <c r="O996" s="52" t="n">
        <f aca="false">$B$3 * (1 + L996)</f>
        <v>4649.11501522851</v>
      </c>
      <c r="P996" s="53" t="n">
        <f aca="false">$B$6+M996</f>
        <v>0.221655437399135</v>
      </c>
      <c r="Q996" s="53" t="n">
        <f aca="false">$B$5+N996</f>
        <v>0.000981062724273155</v>
      </c>
      <c r="R996" s="10" t="n">
        <f aca="false">(LN(O996/$B$4) + ((Q996 - $B$8) + 0.5*P996^2)*$B$7) / (P996 * SQRT($B$7))</f>
        <v>-0.04593111116969</v>
      </c>
      <c r="S996" s="10" t="n">
        <f aca="false">R996 - P996*SQRT($B$7)</f>
        <v>-0.156758829869257</v>
      </c>
      <c r="T996" s="36" t="n">
        <f aca="false">($B$3*EXP(-$B$8*$B$7)*_xlfn.NORM.DIST(R996, 0, 1, 1) - $B$4*EXP(-Q996*$B$7)*_xlfn.NORM.DIST(S996, 0, 1, 1)) * $B$2</f>
        <v>20635.7208401866</v>
      </c>
      <c r="U996" s="37" t="n">
        <f aca="false">$B$17*O996+$B$18</f>
        <v>2697.14456690138</v>
      </c>
      <c r="V996" s="37" t="n">
        <f aca="false">T996-$B$13</f>
        <v>1046.83223975471</v>
      </c>
      <c r="W996" s="37" t="n">
        <f aca="false">U996-$B$19</f>
        <v>2697.14456690138</v>
      </c>
      <c r="X996" s="38" t="n">
        <f aca="false">V996+W996</f>
        <v>3743.97680665609</v>
      </c>
    </row>
    <row r="997" customFormat="false" ht="13.8" hidden="false" customHeight="false" outlineLevel="0" collapsed="false">
      <c r="I997" s="51" t="n">
        <f aca="false" t="array" ref="I997:K997">TRANSPOSE(MMULT($E$20:$G$22, TRANSPOSE(Random!L996:N996)))</f>
        <v>1.38637747854739</v>
      </c>
      <c r="J997" s="51" t="n">
        <v>-1.25925149958806</v>
      </c>
      <c r="K997" s="51" t="n">
        <v>0.645422930805065</v>
      </c>
      <c r="L997" s="19" t="n">
        <f aca="false">E$8 + E$9 * _xlfn.T.INV(_xlfn.NORM.DIST(I997, 0, 1, 1),  E$10)</f>
        <v>0.0213287993577657</v>
      </c>
      <c r="M997" s="19" t="n">
        <f aca="false">F$8 + F$9 * _xlfn.T.INV(_xlfn.NORM.DIST(J997, 0, 1, 1),  F$10)</f>
        <v>-0.0217379805987908</v>
      </c>
      <c r="N997" s="19" t="n">
        <f aca="false">G$8 + G$9 * _xlfn.T.INV(_xlfn.NORM.DIST(K997, 0, 1, 1),  G$10)</f>
        <v>9.93316123125926E-005</v>
      </c>
      <c r="O997" s="52" t="n">
        <f aca="false">$B$3 * (1 + L997)</f>
        <v>4801.16455290092</v>
      </c>
      <c r="P997" s="53" t="n">
        <f aca="false">$B$6+M997</f>
        <v>0.187262019401209</v>
      </c>
      <c r="Q997" s="53" t="n">
        <f aca="false">$B$5+N997</f>
        <v>0.00169933161231259</v>
      </c>
      <c r="R997" s="10" t="n">
        <f aca="false">(LN(O997/$B$4) + ((Q997 - $B$8) + 0.5*P997^2)*$B$7) / (P997 * SQRT($B$7))</f>
        <v>0.272481733377648</v>
      </c>
      <c r="S997" s="10" t="n">
        <f aca="false">R997 - P997*SQRT($B$7)</f>
        <v>0.178850723677043</v>
      </c>
      <c r="T997" s="36" t="n">
        <f aca="false">($B$3*EXP(-$B$8*$B$7)*_xlfn.NORM.DIST(R997, 0, 1, 1) - $B$4*EXP(-Q997*$B$7)*_xlfn.NORM.DIST(S997, 0, 1, 1)) * $B$2</f>
        <v>17118.7124273845</v>
      </c>
      <c r="U997" s="37" t="n">
        <f aca="false">$B$17*O997+$B$18</f>
        <v>-5222.13138234621</v>
      </c>
      <c r="V997" s="37" t="n">
        <f aca="false">T997-$B$13</f>
        <v>-2470.17617304737</v>
      </c>
      <c r="W997" s="37" t="n">
        <f aca="false">U997-$B$19</f>
        <v>-5222.13138234621</v>
      </c>
      <c r="X997" s="38" t="n">
        <f aca="false">V997+W997</f>
        <v>-7692.30755539358</v>
      </c>
    </row>
    <row r="998" customFormat="false" ht="13.8" hidden="false" customHeight="false" outlineLevel="0" collapsed="false">
      <c r="I998" s="51" t="n">
        <f aca="false" t="array" ref="I998:K998">TRANSPOSE(MMULT($E$20:$G$22, TRANSPOSE(Random!L997:N997)))</f>
        <v>-0.184583748269962</v>
      </c>
      <c r="J998" s="51" t="n">
        <v>1.55327987874478</v>
      </c>
      <c r="K998" s="51" t="n">
        <v>-1.69141487161537</v>
      </c>
      <c r="L998" s="19" t="n">
        <f aca="false">E$8 + E$9 * _xlfn.T.INV(_xlfn.NORM.DIST(I998, 0, 1, 1),  E$10)</f>
        <v>-0.0013913408482768</v>
      </c>
      <c r="M998" s="19" t="n">
        <f aca="false">F$8 + F$9 * _xlfn.T.INV(_xlfn.NORM.DIST(J998, 0, 1, 1),  F$10)</f>
        <v>0.0287699807047445</v>
      </c>
      <c r="N998" s="19" t="n">
        <f aca="false">G$8 + G$9 * _xlfn.T.INV(_xlfn.NORM.DIST(K998, 0, 1, 1),  G$10)</f>
        <v>-0.000455783520243072</v>
      </c>
      <c r="O998" s="52" t="n">
        <f aca="false">$B$3 * (1 + L998)</f>
        <v>4694.35944580634</v>
      </c>
      <c r="P998" s="53" t="n">
        <f aca="false">$B$6+M998</f>
        <v>0.237769980704744</v>
      </c>
      <c r="Q998" s="53" t="n">
        <f aca="false">$B$5+N998</f>
        <v>0.00114421647975693</v>
      </c>
      <c r="R998" s="10" t="n">
        <f aca="false">(LN(O998/$B$4) + ((Q998 - $B$8) + 0.5*P998^2)*$B$7) / (P998 * SQRT($B$7))</f>
        <v>0.046772640577313</v>
      </c>
      <c r="S998" s="10" t="n">
        <f aca="false">R998 - P998*SQRT($B$7)</f>
        <v>-0.0721123497750592</v>
      </c>
      <c r="T998" s="36" t="n">
        <f aca="false">($B$3*EXP(-$B$8*$B$7)*_xlfn.NORM.DIST(R998, 0, 1, 1) - $B$4*EXP(-Q998*$B$7)*_xlfn.NORM.DIST(S998, 0, 1, 1)) * $B$2</f>
        <v>22255.3922551855</v>
      </c>
      <c r="U998" s="37" t="n">
        <f aca="false">$B$17*O998+$B$18</f>
        <v>340.655120124255</v>
      </c>
      <c r="V998" s="37" t="n">
        <f aca="false">T998-$B$13</f>
        <v>2666.50365475357</v>
      </c>
      <c r="W998" s="37" t="n">
        <f aca="false">U998-$B$19</f>
        <v>340.655120124255</v>
      </c>
      <c r="X998" s="38" t="n">
        <f aca="false">V998+W998</f>
        <v>3007.15877487783</v>
      </c>
    </row>
    <row r="999" customFormat="false" ht="13.8" hidden="false" customHeight="false" outlineLevel="0" collapsed="false">
      <c r="I999" s="51" t="n">
        <f aca="false" t="array" ref="I999:K999">TRANSPOSE(MMULT($E$20:$G$22, TRANSPOSE(Random!L998:N998)))</f>
        <v>-1.73329236087973</v>
      </c>
      <c r="J999" s="51" t="n">
        <v>1.05914539112729</v>
      </c>
      <c r="K999" s="51" t="n">
        <v>-1.34737202619895</v>
      </c>
      <c r="L999" s="19" t="n">
        <f aca="false">E$8 + E$9 * _xlfn.T.INV(_xlfn.NORM.DIST(I999, 0, 1, 1),  E$10)</f>
        <v>-0.0266571646952771</v>
      </c>
      <c r="M999" s="19" t="n">
        <f aca="false">F$8 + F$9 * _xlfn.T.INV(_xlfn.NORM.DIST(J999, 0, 1, 1),  F$10)</f>
        <v>0.0178669539466654</v>
      </c>
      <c r="N999" s="19" t="n">
        <f aca="false">G$8 + G$9 * _xlfn.T.INV(_xlfn.NORM.DIST(K999, 0, 1, 1),  G$10)</f>
        <v>-0.000344621526257722</v>
      </c>
      <c r="O999" s="52" t="n">
        <f aca="false">$B$3 * (1 + L999)</f>
        <v>4575.58733448397</v>
      </c>
      <c r="P999" s="53" t="n">
        <f aca="false">$B$6+M999</f>
        <v>0.226866953946665</v>
      </c>
      <c r="Q999" s="53" t="n">
        <f aca="false">$B$5+N999</f>
        <v>0.00125537847374228</v>
      </c>
      <c r="R999" s="10" t="n">
        <f aca="false">(LN(O999/$B$4) + ((Q999 - $B$8) + 0.5*P999^2)*$B$7) / (P999 * SQRT($B$7))</f>
        <v>-0.182234462172854</v>
      </c>
      <c r="S999" s="10" t="n">
        <f aca="false">R999 - P999*SQRT($B$7)</f>
        <v>-0.295667939146187</v>
      </c>
      <c r="T999" s="36" t="n">
        <f aca="false">($B$3*EXP(-$B$8*$B$7)*_xlfn.NORM.DIST(R999, 0, 1, 1) - $B$4*EXP(-Q999*$B$7)*_xlfn.NORM.DIST(S999, 0, 1, 1)) * $B$2</f>
        <v>20648.449237028</v>
      </c>
      <c r="U999" s="37" t="n">
        <f aca="false">$B$17*O999+$B$18</f>
        <v>6526.72539061098</v>
      </c>
      <c r="V999" s="37" t="n">
        <f aca="false">T999-$B$13</f>
        <v>1059.5606365961</v>
      </c>
      <c r="W999" s="37" t="n">
        <f aca="false">U999-$B$19</f>
        <v>6526.72539061098</v>
      </c>
      <c r="X999" s="38" t="n">
        <f aca="false">V999+W999</f>
        <v>7586.28602720708</v>
      </c>
    </row>
    <row r="1000" customFormat="false" ht="13.8" hidden="false" customHeight="false" outlineLevel="0" collapsed="false">
      <c r="I1000" s="51" t="n">
        <f aca="false" t="array" ref="I1000:K1000">TRANSPOSE(MMULT($E$20:$G$22, TRANSPOSE(Random!L999:N999)))</f>
        <v>1.05190018863821</v>
      </c>
      <c r="J1000" s="51" t="n">
        <v>-1.96898634240917</v>
      </c>
      <c r="K1000" s="51" t="n">
        <v>0.291145019932843</v>
      </c>
      <c r="L1000" s="19" t="n">
        <f aca="false">E$8 + E$9 * _xlfn.T.INV(_xlfn.NORM.DIST(I1000, 0, 1, 1),  E$10)</f>
        <v>0.0155201441284181</v>
      </c>
      <c r="M1000" s="19" t="n">
        <f aca="false">F$8 + F$9 * _xlfn.T.INV(_xlfn.NORM.DIST(J1000, 0, 1, 1),  F$10)</f>
        <v>-0.0406209305526838</v>
      </c>
      <c r="N1000" s="19" t="n">
        <f aca="false">G$8 + G$9 * _xlfn.T.INV(_xlfn.NORM.DIST(K1000, 0, 1, 1),  G$10)</f>
        <v>2.43195769156981E-005</v>
      </c>
      <c r="O1000" s="52" t="n">
        <f aca="false">$B$3 * (1 + L1000)</f>
        <v>4773.85864553328</v>
      </c>
      <c r="P1000" s="53" t="n">
        <f aca="false">$B$6+M1000</f>
        <v>0.168379069447316</v>
      </c>
      <c r="Q1000" s="53" t="n">
        <f aca="false">$B$5+N1000</f>
        <v>0.0016243195769157</v>
      </c>
      <c r="R1000" s="10" t="n">
        <f aca="false">(LN(O1000/$B$4) + ((Q1000 - $B$8) + 0.5*P1000^2)*$B$7) / (P1000 * SQRT($B$7))</f>
        <v>0.225098729155228</v>
      </c>
      <c r="S1000" s="10" t="n">
        <f aca="false">R1000 - P1000*SQRT($B$7)</f>
        <v>0.14090919443157</v>
      </c>
      <c r="T1000" s="36" t="n">
        <f aca="false">($B$3*EXP(-$B$8*$B$7)*_xlfn.NORM.DIST(R1000, 0, 1, 1) - $B$4*EXP(-Q1000*$B$7)*_xlfn.NORM.DIST(S1000, 0, 1, 1)) * $B$2</f>
        <v>15523.7750406235</v>
      </c>
      <c r="U1000" s="37" t="n">
        <f aca="false">$B$17*O1000+$B$18</f>
        <v>-3799.94346386113</v>
      </c>
      <c r="V1000" s="37" t="n">
        <f aca="false">T1000-$B$13</f>
        <v>-4065.11355980838</v>
      </c>
      <c r="W1000" s="37" t="n">
        <f aca="false">U1000-$B$19</f>
        <v>-3799.94346386113</v>
      </c>
      <c r="X1000" s="38" t="n">
        <f aca="false">V1000+W1000</f>
        <v>-7865.05702366951</v>
      </c>
    </row>
    <row r="1001" customFormat="false" ht="13.8" hidden="false" customHeight="false" outlineLevel="0" collapsed="false">
      <c r="I1001" s="51" t="n">
        <f aca="false" t="array" ref="I1001:K1001">TRANSPOSE(MMULT($E$20:$G$22, TRANSPOSE(Random!L1000:N1000)))</f>
        <v>-0.292446646812242</v>
      </c>
      <c r="J1001" s="51" t="n">
        <v>-1.15940896880609</v>
      </c>
      <c r="K1001" s="51" t="n">
        <v>0.0356233479739962</v>
      </c>
      <c r="L1001" s="19" t="n">
        <f aca="false">E$8 + E$9 * _xlfn.T.INV(_xlfn.NORM.DIST(I1001, 0, 1, 1),  E$10)</f>
        <v>-0.00278724666579655</v>
      </c>
      <c r="M1001" s="19" t="n">
        <f aca="false">F$8 + F$9 * _xlfn.T.INV(_xlfn.NORM.DIST(J1001, 0, 1, 1),  F$10)</f>
        <v>-0.0196530829138941</v>
      </c>
      <c r="N1001" s="19" t="n">
        <f aca="false">G$8 + G$9 * _xlfn.T.INV(_xlfn.NORM.DIST(K1001, 0, 1, 1),  G$10)</f>
        <v>-2.76080645963302E-005</v>
      </c>
      <c r="O1001" s="52" t="n">
        <f aca="false">$B$3 * (1 + L1001)</f>
        <v>4687.79743214876</v>
      </c>
      <c r="P1001" s="53" t="n">
        <f aca="false">$B$6+M1001</f>
        <v>0.189346917086106</v>
      </c>
      <c r="Q1001" s="53" t="n">
        <f aca="false">$B$5+N1001</f>
        <v>0.00157239193540367</v>
      </c>
      <c r="R1001" s="10" t="n">
        <f aca="false">(LN(O1001/$B$4) + ((Q1001 - $B$8) + 0.5*P1001^2)*$B$7) / (P1001 * SQRT($B$7))</f>
        <v>0.0177820860809515</v>
      </c>
      <c r="S1001" s="10" t="n">
        <f aca="false">R1001 - P1001*SQRT($B$7)</f>
        <v>-0.0768913724621014</v>
      </c>
      <c r="T1001" s="36" t="n">
        <f aca="false">($B$3*EXP(-$B$8*$B$7)*_xlfn.NORM.DIST(R1001, 0, 1, 1) - $B$4*EXP(-Q1001*$B$7)*_xlfn.NORM.DIST(S1001, 0, 1, 1)) * $B$2</f>
        <v>17739.0492857296</v>
      </c>
      <c r="U1001" s="37" t="n">
        <f aca="false">$B$17*O1001+$B$18</f>
        <v>682.427924781252</v>
      </c>
      <c r="V1001" s="37" t="n">
        <f aca="false">T1001-$B$13</f>
        <v>-1849.83931470233</v>
      </c>
      <c r="W1001" s="37" t="n">
        <f aca="false">U1001-$B$19</f>
        <v>682.427924781252</v>
      </c>
      <c r="X1001" s="38" t="n">
        <f aca="false">V1001+W1001</f>
        <v>-1167.41138992108</v>
      </c>
    </row>
    <row r="1002" customFormat="false" ht="13.8" hidden="false" customHeight="false" outlineLevel="0" collapsed="false">
      <c r="I1002" s="51" t="n">
        <f aca="false" t="array" ref="I1002:K1002">TRANSPOSE(MMULT($E$20:$G$22, TRANSPOSE(Random!L1001:N1001)))</f>
        <v>-0.883525808991961</v>
      </c>
      <c r="J1002" s="51" t="n">
        <v>1.60335626286853</v>
      </c>
      <c r="K1002" s="51" t="n">
        <v>-2.5246421788262</v>
      </c>
      <c r="L1002" s="19" t="n">
        <f aca="false">E$8 + E$9 * _xlfn.T.INV(_xlfn.NORM.DIST(I1002, 0, 1, 1),  E$10)</f>
        <v>-0.0109601142958452</v>
      </c>
      <c r="M1002" s="19" t="n">
        <f aca="false">F$8 + F$9 * _xlfn.T.INV(_xlfn.NORM.DIST(J1002, 0, 1, 1),  F$10)</f>
        <v>0.0300524806811832</v>
      </c>
      <c r="N1002" s="19" t="n">
        <f aca="false">G$8 + G$9 * _xlfn.T.INV(_xlfn.NORM.DIST(K1002, 0, 1, 1),  G$10)</f>
        <v>-0.000872021721673617</v>
      </c>
      <c r="O1002" s="52" t="n">
        <f aca="false">$B$3 * (1 + L1002)</f>
        <v>4649.37759870666</v>
      </c>
      <c r="P1002" s="53" t="n">
        <f aca="false">$B$6+M1002</f>
        <v>0.239052480681183</v>
      </c>
      <c r="Q1002" s="53" t="n">
        <f aca="false">$B$5+N1002</f>
        <v>0.000727978278326384</v>
      </c>
      <c r="R1002" s="10" t="n">
        <f aca="false">(LN(O1002/$B$4) + ((Q1002 - $B$8) + 0.5*P1002^2)*$B$7) / (P1002 * SQRT($B$7))</f>
        <v>-0.0342632981649177</v>
      </c>
      <c r="S1002" s="10" t="n">
        <f aca="false">R1002 - P1002*SQRT($B$7)</f>
        <v>-0.153789538505509</v>
      </c>
      <c r="T1002" s="36" t="n">
        <f aca="false">($B$3*EXP(-$B$8*$B$7)*_xlfn.NORM.DIST(R1002, 0, 1, 1) - $B$4*EXP(-Q1002*$B$7)*_xlfn.NORM.DIST(S1002, 0, 1, 1)) * $B$2</f>
        <v>22258.7915864384</v>
      </c>
      <c r="U1002" s="37" t="n">
        <f aca="false">$B$17*O1002+$B$18</f>
        <v>2683.46829366157</v>
      </c>
      <c r="V1002" s="37" t="n">
        <f aca="false">T1002-$B$13</f>
        <v>2669.90298600649</v>
      </c>
      <c r="W1002" s="37" t="n">
        <f aca="false">U1002-$B$19</f>
        <v>2683.46829366157</v>
      </c>
      <c r="X1002" s="38" t="n">
        <f aca="false">V1002+W1002</f>
        <v>5353.37127966806</v>
      </c>
    </row>
  </sheetData>
  <mergeCells count="14">
    <mergeCell ref="A1:B1"/>
    <mergeCell ref="D1:G1"/>
    <mergeCell ref="I1:K1"/>
    <mergeCell ref="L1:N1"/>
    <mergeCell ref="O1:Q1"/>
    <mergeCell ref="T1:U1"/>
    <mergeCell ref="V1:X1"/>
    <mergeCell ref="D7:G7"/>
    <mergeCell ref="A10:B10"/>
    <mergeCell ref="D12:G12"/>
    <mergeCell ref="A16:B16"/>
    <mergeCell ref="D18:G18"/>
    <mergeCell ref="D24:G24"/>
    <mergeCell ref="D30:G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3.93"/>
    <col collapsed="false" customWidth="true" hidden="false" outlineLevel="0" max="6" min="4" style="61" width="13.93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22" t="s">
        <v>51</v>
      </c>
      <c r="B1" s="22"/>
      <c r="D1" s="22" t="s">
        <v>52</v>
      </c>
      <c r="E1" s="22"/>
      <c r="F1" s="22"/>
      <c r="H1" s="22" t="s">
        <v>53</v>
      </c>
      <c r="I1" s="22"/>
      <c r="J1" s="22"/>
      <c r="L1" s="22" t="s">
        <v>54</v>
      </c>
      <c r="M1" s="22"/>
      <c r="N1" s="22"/>
    </row>
    <row r="2" customFormat="false" ht="13.8" hidden="false" customHeight="false" outlineLevel="0" collapsed="false">
      <c r="A2" s="24" t="s">
        <v>55</v>
      </c>
      <c r="B2" s="62" t="n">
        <v>42</v>
      </c>
      <c r="D2" s="31" t="n">
        <f aca="false">MOD(B2*B3*B4,B5)</f>
        <v>1574372320</v>
      </c>
      <c r="E2" s="31" t="n">
        <f aca="false">MOD(D2*$B$4,$B$5)</f>
        <v>1374958684</v>
      </c>
      <c r="F2" s="31" t="n">
        <f aca="false">MOD(E2*$B$4,$B$5)</f>
        <v>501041182</v>
      </c>
      <c r="H2" s="63" t="n">
        <f aca="false">D2 / ($B$5 - 1)</f>
        <v>0.733124241915647</v>
      </c>
      <c r="I2" s="63" t="n">
        <f aca="false">E2 / ($B$5 - 1)</f>
        <v>0.640265031382688</v>
      </c>
      <c r="J2" s="63" t="n">
        <f aca="false">F2 / ($B$5 - 1)</f>
        <v>0.233315482021603</v>
      </c>
      <c r="L2" s="64" t="n">
        <f aca="false">_xlfn.NORM.INV(H2, 0, 1)</f>
        <v>0.622289512236454</v>
      </c>
      <c r="M2" s="64" t="n">
        <f aca="false">_xlfn.NORM.INV(I2, 0, 1)</f>
        <v>0.359167300433863</v>
      </c>
      <c r="N2" s="64" t="n">
        <f aca="false">_xlfn.NORM.INV(J2, 0, 1)</f>
        <v>-0.727971612079766</v>
      </c>
    </row>
    <row r="3" customFormat="false" ht="13.8" hidden="false" customHeight="false" outlineLevel="0" collapsed="false">
      <c r="A3" s="24" t="s">
        <v>56</v>
      </c>
      <c r="B3" s="25" t="n">
        <v>10000000</v>
      </c>
      <c r="D3" s="31" t="n">
        <f aca="false">MOD(F2*$B$4,$B$5)</f>
        <v>798063808</v>
      </c>
      <c r="E3" s="31" t="n">
        <f aca="false">MOD(D3*$B$4,$B$5)</f>
        <v>1776416082</v>
      </c>
      <c r="F3" s="31" t="n">
        <f aca="false">MOD(E3*$B$4,$B$5)</f>
        <v>358669512</v>
      </c>
      <c r="H3" s="63" t="n">
        <f aca="false">D3 / ($B$5 - 1)</f>
        <v>0.371627420533101</v>
      </c>
      <c r="I3" s="63" t="n">
        <f aca="false">E3 / ($B$5 - 1)</f>
        <v>0.827208200308688</v>
      </c>
      <c r="J3" s="63" t="n">
        <f aca="false">F3 / ($B$5 - 1)</f>
        <v>0.167018506831507</v>
      </c>
      <c r="L3" s="64" t="n">
        <f aca="false">_xlfn.NORM.INV(H3, 0, 1)</f>
        <v>-0.327546153285273</v>
      </c>
      <c r="M3" s="64" t="n">
        <f aca="false">_xlfn.NORM.INV(I3, 0, 1)</f>
        <v>0.943190250368936</v>
      </c>
      <c r="N3" s="64" t="n">
        <f aca="false">_xlfn.NORM.INV(J3, 0, 1)</f>
        <v>-0.966014323697914</v>
      </c>
    </row>
    <row r="4" customFormat="false" ht="13.8" hidden="false" customHeight="false" outlineLevel="0" collapsed="false">
      <c r="A4" s="24" t="s">
        <v>57</v>
      </c>
      <c r="B4" s="28" t="n">
        <v>48271</v>
      </c>
      <c r="D4" s="31" t="n">
        <f aca="false">MOD(F3*$B$4,$B$5)</f>
        <v>322851638</v>
      </c>
      <c r="E4" s="31" t="n">
        <f aca="false">MOD(D4*$B$4,$B$5)</f>
        <v>82591619</v>
      </c>
      <c r="F4" s="31" t="n">
        <f aca="false">MOD(E4*$B$4,$B$5)</f>
        <v>1050391917</v>
      </c>
      <c r="H4" s="63" t="n">
        <f aca="false">D4 / ($B$5 - 1)</f>
        <v>0.150339509500507</v>
      </c>
      <c r="I4" s="63" t="n">
        <f aca="false">E4 / ($B$5 - 1)</f>
        <v>0.0384597196601887</v>
      </c>
      <c r="J4" s="63" t="n">
        <f aca="false">F4 / ($B$5 - 1)</f>
        <v>0.489126852703399</v>
      </c>
      <c r="L4" s="64" t="n">
        <f aca="false">_xlfn.NORM.INV(H4, 0, 1)</f>
        <v>-1.03497835660264</v>
      </c>
      <c r="M4" s="64" t="n">
        <f aca="false">_xlfn.NORM.INV(I4, 0, 1)</f>
        <v>-1.76884682972482</v>
      </c>
      <c r="N4" s="64" t="n">
        <f aca="false">_xlfn.NORM.INV(J4, 0, 1)</f>
        <v>-0.0272583136306984</v>
      </c>
    </row>
    <row r="5" customFormat="false" ht="13.8" hidden="false" customHeight="false" outlineLevel="0" collapsed="false">
      <c r="A5" s="24" t="s">
        <v>58</v>
      </c>
      <c r="B5" s="28" t="n">
        <f aca="false">2^31-1</f>
        <v>2147483647</v>
      </c>
      <c r="D5" s="31" t="n">
        <f aca="false">MOD(F4*$B$4,$B$5)</f>
        <v>1379319837</v>
      </c>
      <c r="E5" s="31" t="n">
        <f aca="false">MOD(D5*$B$4,$B$5)</f>
        <v>564860239</v>
      </c>
      <c r="F5" s="31" t="n">
        <f aca="false">MOD(E5*$B$4,$B$5)</f>
        <v>1916214457</v>
      </c>
      <c r="H5" s="63" t="n">
        <f aca="false">D5 / ($B$5 - 1)</f>
        <v>0.642295851504706</v>
      </c>
      <c r="I5" s="63" t="n">
        <f aca="false">E5 / ($B$5 - 1)</f>
        <v>0.263033546286666</v>
      </c>
      <c r="J5" s="63" t="n">
        <f aca="false">F5 / ($B$5 - 1)</f>
        <v>0.892306891635346</v>
      </c>
      <c r="L5" s="64" t="n">
        <f aca="false">_xlfn.NORM.INV(H5, 0, 1)</f>
        <v>0.364602300972999</v>
      </c>
      <c r="M5" s="64" t="n">
        <f aca="false">_xlfn.NORM.INV(I5, 0, 1)</f>
        <v>-0.634021037903136</v>
      </c>
      <c r="N5" s="64" t="n">
        <f aca="false">_xlfn.NORM.INV(J5, 0, 1)</f>
        <v>1.23889005609534</v>
      </c>
    </row>
    <row r="6" customFormat="false" ht="13.8" hidden="false" customHeight="false" outlineLevel="0" collapsed="false">
      <c r="D6" s="31" t="n">
        <f aca="false">MOD(F5*$B$4,$B$5)</f>
        <v>1172410263</v>
      </c>
      <c r="E6" s="31" t="n">
        <f aca="false">MOD(D6*$B$4,$B$5)</f>
        <v>779255882</v>
      </c>
      <c r="F6" s="31" t="n">
        <f aca="false">MOD(E6*$B$4,$B$5)</f>
        <v>137119170</v>
      </c>
      <c r="H6" s="63" t="n">
        <f aca="false">D6 / ($B$5 - 1)</f>
        <v>0.545946072829837</v>
      </c>
      <c r="I6" s="63" t="n">
        <f aca="false">E6 / ($B$5 - 1)</f>
        <v>0.362869297492196</v>
      </c>
      <c r="J6" s="63" t="n">
        <f aca="false">F6 / ($B$5 - 1)</f>
        <v>0.0638510892762347</v>
      </c>
      <c r="L6" s="64" t="n">
        <f aca="false">_xlfn.NORM.INV(H6, 0, 1)</f>
        <v>0.115425517186717</v>
      </c>
      <c r="M6" s="64" t="n">
        <f aca="false">_xlfn.NORM.INV(I6, 0, 1)</f>
        <v>-0.350799736387466</v>
      </c>
      <c r="N6" s="64" t="n">
        <f aca="false">_xlfn.NORM.INV(J6, 0, 1)</f>
        <v>-1.52322597946001</v>
      </c>
    </row>
    <row r="7" customFormat="false" ht="13.8" hidden="false" customHeight="false" outlineLevel="0" collapsed="false">
      <c r="D7" s="31" t="n">
        <f aca="false">MOD(F6*$B$4,$B$5)</f>
        <v>334855016</v>
      </c>
      <c r="E7" s="31" t="n">
        <f aca="false">MOD(D7*$B$4,$B$5)</f>
        <v>1824550014</v>
      </c>
      <c r="F7" s="31" t="n">
        <f aca="false">MOD(E7*$B$4,$B$5)</f>
        <v>254395030</v>
      </c>
      <c r="H7" s="63" t="n">
        <f aca="false">D7 / ($B$5 - 1)</f>
        <v>0.155929017957234</v>
      </c>
      <c r="I7" s="63" t="n">
        <f aca="false">E7 / ($B$5 - 1)</f>
        <v>0.849622309067866</v>
      </c>
      <c r="J7" s="63" t="n">
        <f aca="false">F7 / ($B$5 - 1)</f>
        <v>0.118461917264817</v>
      </c>
      <c r="L7" s="64" t="n">
        <f aca="false">_xlfn.NORM.INV(H7, 0, 1)</f>
        <v>-1.01133099524547</v>
      </c>
      <c r="M7" s="64" t="n">
        <f aca="false">_xlfn.NORM.INV(I7, 0, 1)</f>
        <v>1.03481485981505</v>
      </c>
      <c r="N7" s="64" t="n">
        <f aca="false">_xlfn.NORM.INV(J7, 0, 1)</f>
        <v>-1.18271066870081</v>
      </c>
    </row>
    <row r="8" customFormat="false" ht="13.8" hidden="false" customHeight="false" outlineLevel="0" collapsed="false">
      <c r="D8" s="31" t="n">
        <f aca="false">MOD(F7*$B$4,$B$5)</f>
        <v>590999584</v>
      </c>
      <c r="E8" s="31" t="n">
        <f aca="false">MOD(D8*$B$4,$B$5)</f>
        <v>968152516</v>
      </c>
      <c r="F8" s="31" t="n">
        <f aca="false">MOD(E8*$B$4,$B$5)</f>
        <v>150973822</v>
      </c>
      <c r="H8" s="63" t="n">
        <f aca="false">D8 / ($B$5 - 1)</f>
        <v>0.275205627340084</v>
      </c>
      <c r="I8" s="63" t="n">
        <f aca="false">E8 / ($B$5 - 1)</f>
        <v>0.450831147330656</v>
      </c>
      <c r="J8" s="63" t="n">
        <f aca="false">F8 / ($B$5 - 1)</f>
        <v>0.070302664367764</v>
      </c>
      <c r="L8" s="64" t="n">
        <f aca="false">_xlfn.NORM.INV(H8, 0, 1)</f>
        <v>-0.597143983384704</v>
      </c>
      <c r="M8" s="64" t="n">
        <f aca="false">_xlfn.NORM.INV(I8, 0, 1)</f>
        <v>-0.123561730740988</v>
      </c>
      <c r="N8" s="64" t="n">
        <f aca="false">_xlfn.NORM.INV(J8, 0, 1)</f>
        <v>-1.4735405850989</v>
      </c>
    </row>
    <row r="9" customFormat="false" ht="13.8" hidden="false" customHeight="false" outlineLevel="0" collapsed="false">
      <c r="D9" s="31" t="n">
        <f aca="false">MOD(F8*$B$4,$B$5)</f>
        <v>1245347491</v>
      </c>
      <c r="E9" s="31" t="n">
        <f aca="false">MOD(D9*$B$4,$B$5)</f>
        <v>1806491237</v>
      </c>
      <c r="F9" s="31" t="n">
        <f aca="false">MOD(E9*$B$4,$B$5)</f>
        <v>417531145</v>
      </c>
      <c r="H9" s="63" t="n">
        <f aca="false">D9 / ($B$5 - 1)</f>
        <v>0.579910116344607</v>
      </c>
      <c r="I9" s="63" t="n">
        <f aca="false">E9 / ($B$5 - 1)</f>
        <v>0.841213035715011</v>
      </c>
      <c r="J9" s="63" t="n">
        <f aca="false">F9 / ($B$5 - 1)</f>
        <v>0.19442809065285</v>
      </c>
      <c r="L9" s="64" t="n">
        <f aca="false">_xlfn.NORM.INV(H9, 0, 1)</f>
        <v>0.201663540629623</v>
      </c>
      <c r="M9" s="64" t="n">
        <f aca="false">_xlfn.NORM.INV(I9, 0, 1)</f>
        <v>0.999455824555746</v>
      </c>
      <c r="N9" s="64" t="n">
        <f aca="false">_xlfn.NORM.INV(J9, 0, 1)</f>
        <v>-0.861693540157154</v>
      </c>
    </row>
    <row r="10" customFormat="false" ht="13.8" hidden="false" customHeight="false" outlineLevel="0" collapsed="false">
      <c r="D10" s="31" t="n">
        <f aca="false">MOD(F9*$B$4,$B$5)</f>
        <v>511873200</v>
      </c>
      <c r="E10" s="31" t="n">
        <f aca="false">MOD(D10*$B$4,$B$5)</f>
        <v>1831878465</v>
      </c>
      <c r="F10" s="31" t="n">
        <f aca="false">MOD(E10*$B$4,$B$5)</f>
        <v>1818735143</v>
      </c>
      <c r="H10" s="63" t="n">
        <f aca="false">D10 / ($B$5 - 1)</f>
        <v>0.238359533472321</v>
      </c>
      <c r="I10" s="63" t="n">
        <f aca="false">E10 / ($B$5 - 1)</f>
        <v>0.853034884997676</v>
      </c>
      <c r="J10" s="63" t="n">
        <f aca="false">F10 / ($B$5 - 1)</f>
        <v>0.846914548749956</v>
      </c>
      <c r="L10" s="64" t="n">
        <f aca="false">_xlfn.NORM.INV(H10, 0, 1)</f>
        <v>-0.711589409574212</v>
      </c>
      <c r="M10" s="64" t="n">
        <f aca="false">_xlfn.NORM.INV(I10, 0, 1)</f>
        <v>1.04953875081713</v>
      </c>
      <c r="N10" s="64" t="n">
        <f aca="false">_xlfn.NORM.INV(J10, 0, 1)</f>
        <v>1.02328967833443</v>
      </c>
    </row>
    <row r="11" customFormat="false" ht="13.8" hidden="false" customHeight="false" outlineLevel="0" collapsed="false">
      <c r="D11" s="31" t="n">
        <f aca="false">MOD(F10*$B$4,$B$5)</f>
        <v>885114746</v>
      </c>
      <c r="E11" s="31" t="n">
        <f aca="false">MOD(D11*$B$4,$B$5)</f>
        <v>1186747101</v>
      </c>
      <c r="F11" s="31" t="n">
        <f aca="false">MOD(E11*$B$4,$B$5)</f>
        <v>1343028646</v>
      </c>
      <c r="H11" s="63" t="n">
        <f aca="false">D11 / ($B$5 - 1)</f>
        <v>0.41216367242128</v>
      </c>
      <c r="I11" s="63" t="n">
        <f aca="false">E11 / ($B$5 - 1)</f>
        <v>0.552622183275057</v>
      </c>
      <c r="J11" s="63" t="n">
        <f aca="false">F11 / ($B$5 - 1)</f>
        <v>0.625396448769976</v>
      </c>
      <c r="L11" s="64" t="n">
        <f aca="false">_xlfn.NORM.INV(H11, 0, 1)</f>
        <v>-0.221982707618569</v>
      </c>
      <c r="M11" s="64" t="n">
        <f aca="false">_xlfn.NORM.INV(I11, 0, 1)</f>
        <v>0.132289093796684</v>
      </c>
      <c r="N11" s="64" t="n">
        <f aca="false">_xlfn.NORM.INV(J11, 0, 1)</f>
        <v>0.319685038721503</v>
      </c>
    </row>
    <row r="12" customFormat="false" ht="13.8" hidden="false" customHeight="false" outlineLevel="0" collapsed="false">
      <c r="D12" s="31" t="n">
        <f aca="false">MOD(F11*$B$4,$B$5)</f>
        <v>1099435430</v>
      </c>
      <c r="E12" s="31" t="n">
        <f aca="false">MOD(D12*$B$4,$B$5)</f>
        <v>84273219</v>
      </c>
      <c r="F12" s="31" t="n">
        <f aca="false">MOD(E12*$B$4,$B$5)</f>
        <v>618526931</v>
      </c>
      <c r="H12" s="63" t="n">
        <f aca="false">D12 / ($B$5 - 1)</f>
        <v>0.511964518122342</v>
      </c>
      <c r="I12" s="63" t="n">
        <f aca="false">E12 / ($B$5 - 1)</f>
        <v>0.0392427756816547</v>
      </c>
      <c r="J12" s="63" t="n">
        <f aca="false">F12 / ($B$5 - 1)</f>
        <v>0.288024047192208</v>
      </c>
      <c r="L12" s="64" t="n">
        <f aca="false">_xlfn.NORM.INV(H12, 0, 1)</f>
        <v>0.0299950966046915</v>
      </c>
      <c r="M12" s="64" t="n">
        <f aca="false">_xlfn.NORM.INV(I12, 0, 1)</f>
        <v>-1.75954165620992</v>
      </c>
      <c r="N12" s="64" t="n">
        <f aca="false">_xlfn.NORM.INV(J12, 0, 1)</f>
        <v>-0.559166498944994</v>
      </c>
    </row>
    <row r="13" customFormat="false" ht="13.8" hidden="false" customHeight="false" outlineLevel="0" collapsed="false">
      <c r="D13" s="31" t="n">
        <f aca="false">MOD(F12*$B$4,$B$5)</f>
        <v>448342060</v>
      </c>
      <c r="E13" s="31" t="n">
        <f aca="false">MOD(D13*$B$4,$B$5)</f>
        <v>1726867441</v>
      </c>
      <c r="F13" s="31" t="n">
        <f aca="false">MOD(E13*$B$4,$B$5)</f>
        <v>893002559</v>
      </c>
      <c r="H13" s="63" t="n">
        <f aca="false">D13 / ($B$5 - 1)</f>
        <v>0.208775541008241</v>
      </c>
      <c r="I13" s="63" t="n">
        <f aca="false">E13 / ($B$5 - 1)</f>
        <v>0.804135316334791</v>
      </c>
      <c r="J13" s="63" t="n">
        <f aca="false">F13 / ($B$5 - 1)</f>
        <v>0.415836721580323</v>
      </c>
      <c r="L13" s="64" t="n">
        <f aca="false">_xlfn.NORM.INV(H13, 0, 1)</f>
        <v>-0.810677179197526</v>
      </c>
      <c r="M13" s="64" t="n">
        <f aca="false">_xlfn.NORM.INV(I13, 0, 1)</f>
        <v>0.85648535989171</v>
      </c>
      <c r="N13" s="64" t="n">
        <f aca="false">_xlfn.NORM.INV(J13, 0, 1)</f>
        <v>-0.212555808819827</v>
      </c>
    </row>
    <row r="14" customFormat="false" ht="13.8" hidden="false" customHeight="false" outlineLevel="0" collapsed="false">
      <c r="D14" s="31" t="n">
        <f aca="false">MOD(F13*$B$4,$B$5)</f>
        <v>1834762905</v>
      </c>
      <c r="E14" s="31" t="n">
        <f aca="false">MOD(D14*$B$4,$B$5)</f>
        <v>1467101328</v>
      </c>
      <c r="F14" s="31" t="n">
        <f aca="false">MOD(E14*$B$4,$B$5)</f>
        <v>879976769</v>
      </c>
      <c r="H14" s="63" t="n">
        <f aca="false">D14 / ($B$5 - 1)</f>
        <v>0.854378057042489</v>
      </c>
      <c r="I14" s="63" t="n">
        <f aca="false">E14 / ($B$5 - 1)</f>
        <v>0.683172293643628</v>
      </c>
      <c r="J14" s="63" t="n">
        <f aca="false">F14 / ($B$5 - 1)</f>
        <v>0.409771115435074</v>
      </c>
      <c r="L14" s="64" t="n">
        <f aca="false">_xlfn.NORM.INV(H14, 0, 1)</f>
        <v>1.05539679975515</v>
      </c>
      <c r="M14" s="64" t="n">
        <f aca="false">_xlfn.NORM.INV(I14, 0, 1)</f>
        <v>0.476588164828222</v>
      </c>
      <c r="N14" s="64" t="n">
        <f aca="false">_xlfn.NORM.INV(J14, 0, 1)</f>
        <v>-0.228133791458556</v>
      </c>
    </row>
    <row r="15" customFormat="false" ht="13.8" hidden="false" customHeight="false" outlineLevel="0" collapsed="false">
      <c r="D15" s="31" t="n">
        <f aca="false">MOD(F14*$B$4,$B$5)</f>
        <v>132078739</v>
      </c>
      <c r="E15" s="31" t="n">
        <f aca="false">MOD(D15*$B$4,$B$5)</f>
        <v>1841345973</v>
      </c>
      <c r="F15" s="31" t="n">
        <f aca="false">MOD(E15*$B$4,$B$5)</f>
        <v>1410797000</v>
      </c>
      <c r="H15" s="63" t="n">
        <f aca="false">D15 / ($B$5 - 1)</f>
        <v>0.0615039556860029</v>
      </c>
      <c r="I15" s="63" t="n">
        <f aca="false">E15 / ($B$5 - 1)</f>
        <v>0.857443536964658</v>
      </c>
      <c r="J15" s="63" t="n">
        <f aca="false">F15 / ($B$5 - 1)</f>
        <v>0.656953547761732</v>
      </c>
      <c r="L15" s="64" t="n">
        <f aca="false">_xlfn.NORM.INV(H15, 0, 1)</f>
        <v>-1.54227034802465</v>
      </c>
      <c r="M15" s="64" t="n">
        <f aca="false">_xlfn.NORM.INV(I15, 0, 1)</f>
        <v>1.0689040073303</v>
      </c>
      <c r="N15" s="64" t="n">
        <f aca="false">_xlfn.NORM.INV(J15, 0, 1)</f>
        <v>0.40416293944867</v>
      </c>
    </row>
    <row r="16" customFormat="false" ht="13.8" hidden="false" customHeight="false" outlineLevel="0" collapsed="false">
      <c r="D16" s="31" t="n">
        <f aca="false">MOD(F15*$B$4,$B$5)</f>
        <v>1728056983</v>
      </c>
      <c r="E16" s="31" t="n">
        <f aca="false">MOD(D16*$B$4,$B$5)</f>
        <v>331325972</v>
      </c>
      <c r="F16" s="31" t="n">
        <f aca="false">MOD(E16*$B$4,$B$5)</f>
        <v>1125275203</v>
      </c>
      <c r="H16" s="63" t="n">
        <f aca="false">D16 / ($B$5 - 1)</f>
        <v>0.804689239994333</v>
      </c>
      <c r="I16" s="63" t="n">
        <f aca="false">E16 / ($B$5 - 1)</f>
        <v>0.154285678783698</v>
      </c>
      <c r="J16" s="63" t="n">
        <f aca="false">F16 / ($B$5 - 1)</f>
        <v>0.523997100092468</v>
      </c>
      <c r="L16" s="64" t="n">
        <f aca="false">_xlfn.NORM.INV(H16, 0, 1)</f>
        <v>0.858490779002637</v>
      </c>
      <c r="M16" s="64" t="n">
        <f aca="false">_xlfn.NORM.INV(I16, 0, 1)</f>
        <v>-1.01822433423803</v>
      </c>
      <c r="N16" s="64" t="n">
        <f aca="false">_xlfn.NORM.INV(J16, 0, 1)</f>
        <v>0.0601881295588538</v>
      </c>
    </row>
    <row r="17" customFormat="false" ht="13.8" hidden="false" customHeight="false" outlineLevel="0" collapsed="false">
      <c r="D17" s="31" t="n">
        <f aca="false">MOD(F16*$B$4,$B$5)</f>
        <v>1855440442</v>
      </c>
      <c r="E17" s="31" t="n">
        <f aca="false">MOD(D17*$B$4,$B$5)</f>
        <v>1012594000</v>
      </c>
      <c r="F17" s="31" t="n">
        <f aca="false">MOD(E17*$B$4,$B$5)</f>
        <v>49684633</v>
      </c>
      <c r="H17" s="63" t="n">
        <f aca="false">D17 / ($B$5 - 1)</f>
        <v>0.86400678554923</v>
      </c>
      <c r="I17" s="63" t="n">
        <f aca="false">E17 / ($B$5 - 1)</f>
        <v>0.471525825999236</v>
      </c>
      <c r="J17" s="63" t="n">
        <f aca="false">F17 / ($B$5 - 1)</f>
        <v>0.0231362101837399</v>
      </c>
      <c r="L17" s="64" t="n">
        <f aca="false">_xlfn.NORM.INV(H17, 0, 1)</f>
        <v>1.09849951596956</v>
      </c>
      <c r="M17" s="64" t="n">
        <f aca="false">_xlfn.NORM.INV(I17, 0, 1)</f>
        <v>-0.0714348778415395</v>
      </c>
      <c r="N17" s="64" t="n">
        <f aca="false">_xlfn.NORM.INV(J17, 0, 1)</f>
        <v>-1.99289979885003</v>
      </c>
    </row>
    <row r="18" customFormat="false" ht="13.8" hidden="false" customHeight="false" outlineLevel="0" collapsed="false">
      <c r="D18" s="31" t="n">
        <f aca="false">MOD(F17*$B$4,$B$5)</f>
        <v>1735169491</v>
      </c>
      <c r="E18" s="31" t="n">
        <f aca="false">MOD(D18*$B$4,$B$5)</f>
        <v>61816120</v>
      </c>
      <c r="F18" s="31" t="n">
        <f aca="false">MOD(E18*$B$4,$B$5)</f>
        <v>1071142837</v>
      </c>
      <c r="H18" s="63" t="n">
        <f aca="false">D18 / ($B$5 - 1)</f>
        <v>0.808001259628684</v>
      </c>
      <c r="I18" s="63" t="n">
        <f aca="false">E18 / ($B$5 - 1)</f>
        <v>0.0287853740423782</v>
      </c>
      <c r="J18" s="63" t="n">
        <f aca="false">F18 / ($B$5 - 1)</f>
        <v>0.498789752832418</v>
      </c>
      <c r="L18" s="64" t="n">
        <f aca="false">_xlfn.NORM.INV(H18, 0, 1)</f>
        <v>0.870554442308301</v>
      </c>
      <c r="M18" s="64" t="n">
        <f aca="false">_xlfn.NORM.INV(I18, 0, 1)</f>
        <v>-1.89895229877116</v>
      </c>
      <c r="N18" s="64" t="n">
        <f aca="false">_xlfn.NORM.INV(J18, 0, 1)</f>
        <v>-0.00303364442265073</v>
      </c>
    </row>
    <row r="19" customFormat="false" ht="13.8" hidden="false" customHeight="false" outlineLevel="0" collapsed="false">
      <c r="D19" s="31" t="n">
        <f aca="false">MOD(F18*$B$4,$B$5)</f>
        <v>172116008</v>
      </c>
      <c r="E19" s="31" t="n">
        <f aca="false">MOD(D19*$B$4,$B$5)</f>
        <v>1745075572</v>
      </c>
      <c r="F19" s="31" t="n">
        <f aca="false">MOD(E19*$B$4,$B$5)</f>
        <v>1496882437</v>
      </c>
      <c r="H19" s="63" t="n">
        <f aca="false">D19 / ($B$5 - 1)</f>
        <v>0.0801477619261926</v>
      </c>
      <c r="I19" s="63" t="n">
        <f aca="false">E19 / ($B$5 - 1)</f>
        <v>0.812614138063615</v>
      </c>
      <c r="J19" s="63" t="n">
        <f aca="false">F19 / ($B$5 - 1)</f>
        <v>0.697040203210935</v>
      </c>
      <c r="L19" s="64" t="n">
        <f aca="false">_xlfn.NORM.INV(H19, 0, 1)</f>
        <v>-1.4040783362699</v>
      </c>
      <c r="M19" s="64" t="n">
        <f aca="false">_xlfn.NORM.INV(I19, 0, 1)</f>
        <v>0.887570693255296</v>
      </c>
      <c r="N19" s="64" t="n">
        <f aca="false">_xlfn.NORM.INV(J19, 0, 1)</f>
        <v>0.515906672498766</v>
      </c>
    </row>
    <row r="20" customFormat="false" ht="13.8" hidden="false" customHeight="false" outlineLevel="0" collapsed="false">
      <c r="D20" s="31" t="n">
        <f aca="false">MOD(F19*$B$4,$B$5)</f>
        <v>1777329465</v>
      </c>
      <c r="E20" s="31" t="n">
        <f aca="false">MOD(D20*$B$4,$B$5)</f>
        <v>1498907365</v>
      </c>
      <c r="F20" s="31" t="n">
        <f aca="false">MOD(E20*$B$4,$B$5)</f>
        <v>738381191</v>
      </c>
      <c r="H20" s="63" t="n">
        <f aca="false">D20 / ($B$5 - 1)</f>
        <v>0.827633527412669</v>
      </c>
      <c r="I20" s="63" t="n">
        <f aca="false">E20 / ($B$5 - 1)</f>
        <v>0.697983133790999</v>
      </c>
      <c r="J20" s="63" t="n">
        <f aca="false">F20 / ($B$5 - 1)</f>
        <v>0.343835536245103</v>
      </c>
      <c r="L20" s="64" t="n">
        <f aca="false">_xlfn.NORM.INV(H20, 0, 1)</f>
        <v>0.944854927384985</v>
      </c>
      <c r="M20" s="64" t="n">
        <f aca="false">_xlfn.NORM.INV(I20, 0, 1)</f>
        <v>0.518608568809917</v>
      </c>
      <c r="N20" s="64" t="n">
        <f aca="false">_xlfn.NORM.INV(J20, 0, 1)</f>
        <v>-0.402017601513228</v>
      </c>
    </row>
    <row r="21" customFormat="false" ht="13.8" hidden="false" customHeight="false" outlineLevel="0" collapsed="false">
      <c r="D21" s="31" t="n">
        <f aca="false">MOD(F20*$B$4,$B$5)</f>
        <v>612381502</v>
      </c>
      <c r="E21" s="31" t="n">
        <f aca="false">MOD(D21*$B$4,$B$5)</f>
        <v>155082087</v>
      </c>
      <c r="F21" s="31" t="n">
        <f aca="false">MOD(E21*$B$4,$B$5)</f>
        <v>1986911782</v>
      </c>
      <c r="H21" s="63" t="n">
        <f aca="false">D21 / ($B$5 - 1)</f>
        <v>0.285162358810345</v>
      </c>
      <c r="I21" s="63" t="n">
        <f aca="false">E21 / ($B$5 - 1)</f>
        <v>0.0722157243380469</v>
      </c>
      <c r="J21" s="63" t="n">
        <f aca="false">F21 / ($B$5 - 1)</f>
        <v>0.92522789903472</v>
      </c>
      <c r="L21" s="64" t="n">
        <f aca="false">_xlfn.NORM.INV(H21, 0, 1)</f>
        <v>-0.567573334814916</v>
      </c>
      <c r="M21" s="64" t="n">
        <f aca="false">_xlfn.NORM.INV(I21, 0, 1)</f>
        <v>-1.45948579083095</v>
      </c>
      <c r="N21" s="64" t="n">
        <f aca="false">_xlfn.NORM.INV(J21, 0, 1)</f>
        <v>1.4411433034426</v>
      </c>
    </row>
    <row r="22" customFormat="false" ht="13.8" hidden="false" customHeight="false" outlineLevel="0" collapsed="false">
      <c r="D22" s="31" t="n">
        <f aca="false">MOD(F21*$B$4,$B$5)</f>
        <v>1451470255</v>
      </c>
      <c r="E22" s="31" t="n">
        <f aca="false">MOD(D22*$B$4,$B$5)</f>
        <v>119212083</v>
      </c>
      <c r="F22" s="31" t="n">
        <f aca="false">MOD(E22*$B$4,$B$5)</f>
        <v>1377768180</v>
      </c>
      <c r="H22" s="63" t="n">
        <f aca="false">D22 / ($B$5 - 1)</f>
        <v>0.675893508061667</v>
      </c>
      <c r="I22" s="63" t="n">
        <f aca="false">E22 / ($B$5 - 1)</f>
        <v>0.0555124520841171</v>
      </c>
      <c r="J22" s="63" t="n">
        <f aca="false">F22 / ($B$5 - 1)</f>
        <v>0.641573304907953</v>
      </c>
      <c r="L22" s="64" t="n">
        <f aca="false">_xlfn.NORM.INV(H22, 0, 1)</f>
        <v>0.456246148061714</v>
      </c>
      <c r="M22" s="64" t="n">
        <f aca="false">_xlfn.NORM.INV(I22, 0, 1)</f>
        <v>-1.59360334790452</v>
      </c>
      <c r="N22" s="64" t="n">
        <f aca="false">_xlfn.NORM.INV(J22, 0, 1)</f>
        <v>0.362667352988016</v>
      </c>
    </row>
    <row r="23" customFormat="false" ht="13.8" hidden="false" customHeight="false" outlineLevel="0" collapsed="false">
      <c r="D23" s="31" t="n">
        <f aca="false">MOD(F22*$B$4,$B$5)</f>
        <v>826752837</v>
      </c>
      <c r="E23" s="31" t="n">
        <f aca="false">MOD(D23*$B$4,$B$5)</f>
        <v>1497582626</v>
      </c>
      <c r="F23" s="31" t="n">
        <f aca="false">MOD(E23*$B$4,$B$5)</f>
        <v>1216414332</v>
      </c>
      <c r="H23" s="63" t="n">
        <f aca="false">D23 / ($B$5 - 1)</f>
        <v>0.384986790721292</v>
      </c>
      <c r="I23" s="63" t="n">
        <f aca="false">E23 / ($B$5 - 1)</f>
        <v>0.697366254122338</v>
      </c>
      <c r="J23" s="63" t="n">
        <f aca="false">F23 / ($B$5 - 1)</f>
        <v>0.566437064266239</v>
      </c>
      <c r="L23" s="64" t="n">
        <f aca="false">_xlfn.NORM.INV(H23, 0, 1)</f>
        <v>-0.292409453036934</v>
      </c>
      <c r="M23" s="64" t="n">
        <f aca="false">_xlfn.NORM.INV(I23, 0, 1)</f>
        <v>0.516840519807988</v>
      </c>
      <c r="N23" s="64" t="n">
        <f aca="false">_xlfn.NORM.INV(J23, 0, 1)</f>
        <v>0.167310336448417</v>
      </c>
    </row>
    <row r="24" customFormat="false" ht="13.8" hidden="false" customHeight="false" outlineLevel="0" collapsed="false">
      <c r="D24" s="31" t="n">
        <f aca="false">MOD(F23*$B$4,$B$5)</f>
        <v>1038343698</v>
      </c>
      <c r="E24" s="31" t="n">
        <f aca="false">MOD(D24*$B$4,$B$5)</f>
        <v>1767808825</v>
      </c>
      <c r="F24" s="31" t="n">
        <f aca="false">MOD(E24*$B$4,$B$5)</f>
        <v>1489594383</v>
      </c>
      <c r="H24" s="63" t="n">
        <f aca="false">D24 / ($B$5 - 1)</f>
        <v>0.483516463528868</v>
      </c>
      <c r="I24" s="63" t="n">
        <f aca="false">E24 / ($B$5 - 1)</f>
        <v>0.823200133930147</v>
      </c>
      <c r="J24" s="63" t="n">
        <f aca="false">F24 / ($B$5 - 1)</f>
        <v>0.693646438600166</v>
      </c>
      <c r="L24" s="64" t="n">
        <f aca="false">_xlfn.NORM.INV(H24, 0, 1)</f>
        <v>-0.0413298618890692</v>
      </c>
      <c r="M24" s="64" t="n">
        <f aca="false">_xlfn.NORM.INV(I24, 0, 1)</f>
        <v>0.927629611303392</v>
      </c>
      <c r="N24" s="64" t="n">
        <f aca="false">_xlfn.NORM.INV(J24, 0, 1)</f>
        <v>0.506213010047278</v>
      </c>
    </row>
    <row r="25" customFormat="false" ht="13.8" hidden="false" customHeight="false" outlineLevel="0" collapsed="false">
      <c r="D25" s="31" t="n">
        <f aca="false">MOD(F24*$B$4,$B$5)</f>
        <v>15509292</v>
      </c>
      <c r="E25" s="31" t="n">
        <f aca="false">MOD(D25*$B$4,$B$5)</f>
        <v>1324724976</v>
      </c>
      <c r="F25" s="31" t="n">
        <f aca="false">MOD(E25*$B$4,$B$5)</f>
        <v>178759777</v>
      </c>
      <c r="H25" s="63" t="n">
        <f aca="false">D25 / ($B$5 - 1)</f>
        <v>0.00722207688467771</v>
      </c>
      <c r="I25" s="63" t="n">
        <f aca="false">E25 / ($B$5 - 1)</f>
        <v>0.616873138227382</v>
      </c>
      <c r="J25" s="63" t="n">
        <f aca="false">F25 / ($B$5 - 1)</f>
        <v>0.0832415079541891</v>
      </c>
      <c r="L25" s="64" t="n">
        <f aca="false">_xlfn.NORM.INV(H25, 0, 1)</f>
        <v>-2.44602361925531</v>
      </c>
      <c r="M25" s="64" t="n">
        <f aca="false">_xlfn.NORM.INV(I25, 0, 1)</f>
        <v>0.297278724070866</v>
      </c>
      <c r="N25" s="64" t="n">
        <f aca="false">_xlfn.NORM.INV(J25, 0, 1)</f>
        <v>-1.38359331665578</v>
      </c>
    </row>
    <row r="26" customFormat="false" ht="13.8" hidden="false" customHeight="false" outlineLevel="0" collapsed="false">
      <c r="D26" s="31" t="n">
        <f aca="false">MOD(F25*$B$4,$B$5)</f>
        <v>323901921</v>
      </c>
      <c r="E26" s="31" t="n">
        <f aca="false">MOD(D26*$B$4,$B$5)</f>
        <v>1388678431</v>
      </c>
      <c r="F26" s="31" t="n">
        <f aca="false">MOD(E26*$B$4,$B$5)</f>
        <v>1341985343</v>
      </c>
      <c r="H26" s="63" t="n">
        <f aca="false">D26 / ($B$5 - 1)</f>
        <v>0.15082858563478</v>
      </c>
      <c r="I26" s="63" t="n">
        <f aca="false">E26 / ($B$5 - 1)</f>
        <v>0.646653786438195</v>
      </c>
      <c r="J26" s="63" t="n">
        <f aca="false">F26 / ($B$5 - 1)</f>
        <v>0.624910622951491</v>
      </c>
      <c r="L26" s="64" t="n">
        <f aca="false">_xlfn.NORM.INV(H26, 0, 1)</f>
        <v>-1.03288617076299</v>
      </c>
      <c r="M26" s="64" t="n">
        <f aca="false">_xlfn.NORM.INV(I26, 0, 1)</f>
        <v>0.376301953575299</v>
      </c>
      <c r="N26" s="64" t="n">
        <f aca="false">_xlfn.NORM.INV(J26, 0, 1)</f>
        <v>0.31840367088796</v>
      </c>
    </row>
    <row r="27" customFormat="false" ht="13.8" hidden="false" customHeight="false" outlineLevel="0" collapsed="false">
      <c r="D27" s="31" t="n">
        <f aca="false">MOD(F26*$B$4,$B$5)</f>
        <v>130280198</v>
      </c>
      <c r="E27" s="31" t="n">
        <f aca="false">MOD(D27*$B$4,$B$5)</f>
        <v>923319242</v>
      </c>
      <c r="F27" s="31" t="n">
        <f aca="false">MOD(E27*$B$4,$B$5)</f>
        <v>667520744</v>
      </c>
      <c r="H27" s="63" t="n">
        <f aca="false">D27 / ($B$5 - 1)</f>
        <v>0.0606664447678872</v>
      </c>
      <c r="I27" s="63" t="n">
        <f aca="false">E27 / ($B$5 - 1)</f>
        <v>0.429954027226152</v>
      </c>
      <c r="J27" s="63" t="n">
        <f aca="false">F27 / ($B$5 - 1)</f>
        <v>0.310838569245151</v>
      </c>
      <c r="L27" s="64" t="n">
        <f aca="false">_xlfn.NORM.INV(H27, 0, 1)</f>
        <v>-1.5492031622939</v>
      </c>
      <c r="M27" s="64" t="n">
        <f aca="false">_xlfn.NORM.INV(I27, 0, 1)</f>
        <v>-0.176491209037911</v>
      </c>
      <c r="N27" s="64" t="n">
        <f aca="false">_xlfn.NORM.INV(J27, 0, 1)</f>
        <v>-0.493474804155421</v>
      </c>
    </row>
    <row r="28" customFormat="false" ht="13.8" hidden="false" customHeight="false" outlineLevel="0" collapsed="false">
      <c r="D28" s="31" t="n">
        <f aca="false">MOD(F27*$B$4,$B$5)</f>
        <v>1049194036</v>
      </c>
      <c r="E28" s="31" t="n">
        <f aca="false">MOD(D28*$B$4,$B$5)</f>
        <v>1538464555</v>
      </c>
      <c r="F28" s="31" t="n">
        <f aca="false">MOD(E28*$B$4,$B$5)</f>
        <v>1090537498</v>
      </c>
      <c r="H28" s="63" t="n">
        <f aca="false">D28 / ($B$5 - 1)</f>
        <v>0.488569045894378</v>
      </c>
      <c r="I28" s="63" t="n">
        <f aca="false">E28 / ($B$5 - 1)</f>
        <v>0.716403385825831</v>
      </c>
      <c r="J28" s="63" t="n">
        <f aca="false">F28 / ($B$5 - 1)</f>
        <v>0.507821095648986</v>
      </c>
      <c r="L28" s="64" t="n">
        <f aca="false">_xlfn.NORM.INV(H28, 0, 1)</f>
        <v>-0.0286570746156961</v>
      </c>
      <c r="M28" s="64" t="n">
        <f aca="false">_xlfn.NORM.INV(I28, 0, 1)</f>
        <v>0.572190048927153</v>
      </c>
      <c r="N28" s="64" t="n">
        <f aca="false">_xlfn.NORM.INV(J28, 0, 1)</f>
        <v>0.019605835463801</v>
      </c>
    </row>
    <row r="29" customFormat="false" ht="13.8" hidden="false" customHeight="false" outlineLevel="0" collapsed="false">
      <c r="D29" s="31" t="n">
        <f aca="false">MOD(F28*$B$4,$B$5)</f>
        <v>68927047</v>
      </c>
      <c r="E29" s="31" t="n">
        <f aca="false">MOD(D29*$B$4,$B$5)</f>
        <v>725316534</v>
      </c>
      <c r="F29" s="31" t="n">
        <f aca="false">MOD(E29*$B$4,$B$5)</f>
        <v>1328515673</v>
      </c>
      <c r="H29" s="63" t="n">
        <f aca="false">D29 / ($B$5 - 1)</f>
        <v>0.0320966574662334</v>
      </c>
      <c r="I29" s="63" t="n">
        <f aca="false">E29 / ($B$5 - 1)</f>
        <v>0.337751831242583</v>
      </c>
      <c r="J29" s="63" t="n">
        <f aca="false">F29 / ($B$5 - 1)</f>
        <v>0.618638319073839</v>
      </c>
      <c r="L29" s="64" t="n">
        <f aca="false">_xlfn.NORM.INV(H29, 0, 1)</f>
        <v>-1.85083485573202</v>
      </c>
      <c r="M29" s="64" t="n">
        <f aca="false">_xlfn.NORM.INV(I29, 0, 1)</f>
        <v>-0.418606603846852</v>
      </c>
      <c r="N29" s="64" t="n">
        <f aca="false">_xlfn.NORM.INV(J29, 0, 1)</f>
        <v>0.301906472065742</v>
      </c>
    </row>
    <row r="30" customFormat="false" ht="13.8" hidden="false" customHeight="false" outlineLevel="0" collapsed="false">
      <c r="D30" s="31" t="n">
        <f aca="false">MOD(F29*$B$4,$B$5)</f>
        <v>623384669</v>
      </c>
      <c r="E30" s="31" t="n">
        <f aca="false">MOD(D30*$B$4,$B$5)</f>
        <v>860495535</v>
      </c>
      <c r="F30" s="31" t="n">
        <f aca="false">MOD(E30*$B$4,$B$5)</f>
        <v>351269711</v>
      </c>
      <c r="H30" s="63" t="n">
        <f aca="false">D30 / ($B$5 - 1)</f>
        <v>0.290286107724799</v>
      </c>
      <c r="I30" s="63" t="n">
        <f aca="false">E30 / ($B$5 - 1)</f>
        <v>0.400699458923842</v>
      </c>
      <c r="J30" s="63" t="n">
        <f aca="false">F30 / ($B$5 - 1)</f>
        <v>0.163572705968816</v>
      </c>
      <c r="L30" s="64" t="n">
        <f aca="false">_xlfn.NORM.INV(H30, 0, 1)</f>
        <v>-0.552549083523107</v>
      </c>
      <c r="M30" s="64" t="n">
        <f aca="false">_xlfn.NORM.INV(I30, 0, 1)</f>
        <v>-0.251537054068763</v>
      </c>
      <c r="N30" s="64" t="n">
        <f aca="false">_xlfn.NORM.INV(J30, 0, 1)</f>
        <v>-0.979879887534692</v>
      </c>
    </row>
    <row r="31" customFormat="false" ht="13.8" hidden="false" customHeight="false" outlineLevel="0" collapsed="false">
      <c r="D31" s="31" t="n">
        <f aca="false">MOD(F30*$B$4,$B$5)</f>
        <v>1756826616</v>
      </c>
      <c r="E31" s="31" t="n">
        <f aca="false">MOD(D31*$B$4,$B$5)</f>
        <v>1795844553</v>
      </c>
      <c r="F31" s="31" t="n">
        <f aca="false">MOD(E31*$B$4,$B$5)</f>
        <v>1887523061</v>
      </c>
      <c r="H31" s="63" t="n">
        <f aca="false">D31 / ($B$5 - 1)</f>
        <v>0.818086144344961</v>
      </c>
      <c r="I31" s="63" t="n">
        <f aca="false">E31 / ($B$5 - 1)</f>
        <v>0.836255287133395</v>
      </c>
      <c r="J31" s="63" t="n">
        <f aca="false">F31 / ($B$5 - 1)</f>
        <v>0.878946419226887</v>
      </c>
      <c r="L31" s="64" t="n">
        <f aca="false">_xlfn.NORM.INV(H31, 0, 1)</f>
        <v>0.908095606893359</v>
      </c>
      <c r="M31" s="64" t="n">
        <f aca="false">_xlfn.NORM.INV(I31, 0, 1)</f>
        <v>0.979183285570242</v>
      </c>
      <c r="N31" s="64" t="n">
        <f aca="false">_xlfn.NORM.INV(J31, 0, 1)</f>
        <v>1.16973616011535</v>
      </c>
    </row>
    <row r="32" customFormat="false" ht="13.8" hidden="false" customHeight="false" outlineLevel="0" collapsed="false">
      <c r="D32" s="31" t="n">
        <f aca="false">MOD(F31*$B$4,$B$5)</f>
        <v>1336986262</v>
      </c>
      <c r="E32" s="31" t="n">
        <f aca="false">MOD(D32*$B$4,$B$5)</f>
        <v>1485293358</v>
      </c>
      <c r="F32" s="31" t="n">
        <f aca="false">MOD(E32*$B$4,$B$5)</f>
        <v>706645276</v>
      </c>
      <c r="H32" s="63" t="n">
        <f aca="false">D32 / ($B$5 - 1)</f>
        <v>0.622582744455508</v>
      </c>
      <c r="I32" s="63" t="n">
        <f aca="false">E32 / ($B$5 - 1)</f>
        <v>0.691643617760058</v>
      </c>
      <c r="J32" s="63" t="n">
        <f aca="false">F32 / ($B$5 - 1)</f>
        <v>0.329057349198551</v>
      </c>
      <c r="L32" s="64" t="n">
        <f aca="false">_xlfn.NORM.INV(H32, 0, 1)</f>
        <v>0.312271087395499</v>
      </c>
      <c r="M32" s="64" t="n">
        <f aca="false">_xlfn.NORM.INV(I32, 0, 1)</f>
        <v>0.500514619838843</v>
      </c>
      <c r="N32" s="64" t="n">
        <f aca="false">_xlfn.NORM.INV(J32, 0, 1)</f>
        <v>-0.442517598421656</v>
      </c>
    </row>
    <row r="33" customFormat="false" ht="13.8" hidden="false" customHeight="false" outlineLevel="0" collapsed="false">
      <c r="D33" s="31" t="n">
        <f aca="false">MOD(F32*$B$4,$B$5)</f>
        <v>1991352495</v>
      </c>
      <c r="E33" s="31" t="n">
        <f aca="false">MOD(D33*$B$4,$B$5)</f>
        <v>1060762778</v>
      </c>
      <c r="F33" s="31" t="n">
        <f aca="false">MOD(E33*$B$4,$B$5)</f>
        <v>1627461417</v>
      </c>
      <c r="H33" s="63" t="n">
        <f aca="false">D33 / ($B$5 - 1)</f>
        <v>0.92729576716879</v>
      </c>
      <c r="I33" s="63" t="n">
        <f aca="false">E33 / ($B$5 - 1)</f>
        <v>0.493956161191646</v>
      </c>
      <c r="J33" s="63" t="n">
        <f aca="false">F33 / ($B$5 - 1)</f>
        <v>0.757845779189696</v>
      </c>
      <c r="L33" s="64" t="n">
        <f aca="false">_xlfn.NORM.INV(H33, 0, 1)</f>
        <v>1.45594268066314</v>
      </c>
      <c r="M33" s="64" t="n">
        <f aca="false">_xlfn.NORM.INV(I33, 0, 1)</f>
        <v>-0.015150236795866</v>
      </c>
      <c r="N33" s="64" t="n">
        <f aca="false">_xlfn.NORM.INV(J33, 0, 1)</f>
        <v>0.699389830250714</v>
      </c>
    </row>
    <row r="34" customFormat="false" ht="13.8" hidden="false" customHeight="false" outlineLevel="0" collapsed="false">
      <c r="D34" s="31" t="n">
        <f aca="false">MOD(F33*$B$4,$B$5)</f>
        <v>2090769100</v>
      </c>
      <c r="E34" s="31" t="n">
        <f aca="false">MOD(D34*$B$4,$B$5)</f>
        <v>373751688</v>
      </c>
      <c r="F34" s="31" t="n">
        <f aca="false">MOD(E34*$B$4,$B$5)</f>
        <v>357613001</v>
      </c>
      <c r="H34" s="63" t="n">
        <f aca="false">D34 / ($B$5 - 1)</f>
        <v>0.97359023147597</v>
      </c>
      <c r="I34" s="63" t="n">
        <f aca="false">E34 / ($B$5 - 1)</f>
        <v>0.174041692329609</v>
      </c>
      <c r="J34" s="63" t="n">
        <f aca="false">F34 / ($B$5 - 1)</f>
        <v>0.166526530558734</v>
      </c>
      <c r="L34" s="64" t="n">
        <f aca="false">_xlfn.NORM.INV(H34, 0, 1)</f>
        <v>1.9363934013568</v>
      </c>
      <c r="M34" s="64" t="n">
        <f aca="false">_xlfn.NORM.INV(I34, 0, 1)</f>
        <v>-0.938313381955948</v>
      </c>
      <c r="N34" s="64" t="n">
        <f aca="false">_xlfn.NORM.INV(J34, 0, 1)</f>
        <v>-0.967982597203159</v>
      </c>
    </row>
    <row r="35" customFormat="false" ht="13.8" hidden="false" customHeight="false" outlineLevel="0" collapsed="false">
      <c r="D35" s="31" t="n">
        <f aca="false">MOD(F34*$B$4,$B$5)</f>
        <v>863616685</v>
      </c>
      <c r="E35" s="31" t="n">
        <f aca="false">MOD(D35*$B$4,$B$5)</f>
        <v>688446071</v>
      </c>
      <c r="F35" s="31" t="n">
        <f aca="false">MOD(E35*$B$4,$B$5)</f>
        <v>1818339563</v>
      </c>
      <c r="H35" s="63" t="n">
        <f aca="false">D35 / ($B$5 - 1)</f>
        <v>0.402152857652076</v>
      </c>
      <c r="I35" s="63" t="n">
        <f aca="false">E35 / ($B$5 - 1)</f>
        <v>0.320582683962381</v>
      </c>
      <c r="J35" s="63" t="n">
        <f aca="false">F35 / ($B$5 - 1)</f>
        <v>0.846730342457751</v>
      </c>
      <c r="L35" s="64" t="n">
        <f aca="false">_xlfn.NORM.INV(H35, 0, 1)</f>
        <v>-0.247778597582032</v>
      </c>
      <c r="M35" s="64" t="n">
        <f aca="false">_xlfn.NORM.INV(I35, 0, 1)</f>
        <v>-0.466070039386764</v>
      </c>
      <c r="N35" s="64" t="n">
        <f aca="false">_xlfn.NORM.INV(J35, 0, 1)</f>
        <v>1.02251056451558</v>
      </c>
    </row>
    <row r="36" customFormat="false" ht="13.8" hidden="false" customHeight="false" outlineLevel="0" collapsed="false">
      <c r="D36" s="31" t="n">
        <f aca="false">MOD(F35*$B$4,$B$5)</f>
        <v>1117425389</v>
      </c>
      <c r="E36" s="31" t="n">
        <f aca="false">MOD(D36*$B$4,$B$5)</f>
        <v>894190720</v>
      </c>
      <c r="F36" s="31" t="n">
        <f aca="false">MOD(E36*$B$4,$B$5)</f>
        <v>1206424067</v>
      </c>
      <c r="H36" s="63" t="n">
        <f aca="false">D36 / ($B$5 - 1)</f>
        <v>0.520341745596697</v>
      </c>
      <c r="I36" s="63" t="n">
        <f aca="false">E36 / ($B$5 - 1)</f>
        <v>0.416390002161628</v>
      </c>
      <c r="J36" s="63" t="n">
        <f aca="false">F36 / ($B$5 - 1)</f>
        <v>0.561784984601461</v>
      </c>
      <c r="L36" s="64" t="n">
        <f aca="false">_xlfn.NORM.INV(H36, 0, 1)</f>
        <v>0.051011309246444</v>
      </c>
      <c r="M36" s="64" t="n">
        <f aca="false">_xlfn.NORM.INV(I36, 0, 1)</f>
        <v>-0.211137467525193</v>
      </c>
      <c r="N36" s="64" t="n">
        <f aca="false">_xlfn.NORM.INV(J36, 0, 1)</f>
        <v>0.155496350539716</v>
      </c>
    </row>
    <row r="37" customFormat="false" ht="13.8" hidden="false" customHeight="false" outlineLevel="0" collapsed="false">
      <c r="D37" s="31" t="n">
        <f aca="false">MOD(F36*$B$4,$B$5)</f>
        <v>1982082458</v>
      </c>
      <c r="E37" s="31" t="n">
        <f aca="false">MOD(D37*$B$4,$B$5)</f>
        <v>263405327</v>
      </c>
      <c r="F37" s="31" t="n">
        <f aca="false">MOD(E37*$B$4,$B$5)</f>
        <v>1735349377</v>
      </c>
      <c r="H37" s="63" t="n">
        <f aca="false">D37 / ($B$5 - 1)</f>
        <v>0.922979069801959</v>
      </c>
      <c r="I37" s="63" t="n">
        <f aca="false">E37 / ($B$5 - 1)</f>
        <v>0.12265766376877</v>
      </c>
      <c r="J37" s="63" t="n">
        <f aca="false">F37 / ($B$5 - 1)</f>
        <v>0.808085025575091</v>
      </c>
      <c r="L37" s="64" t="n">
        <f aca="false">_xlfn.NORM.INV(H37, 0, 1)</f>
        <v>1.42539912660427</v>
      </c>
      <c r="M37" s="64" t="n">
        <f aca="false">_xlfn.NORM.INV(I37, 0, 1)</f>
        <v>-1.16180341265052</v>
      </c>
      <c r="N37" s="64" t="n">
        <f aca="false">_xlfn.NORM.INV(J37, 0, 1)</f>
        <v>0.870861191712992</v>
      </c>
    </row>
    <row r="38" customFormat="false" ht="13.8" hidden="false" customHeight="false" outlineLevel="0" collapsed="false">
      <c r="D38" s="31" t="n">
        <f aca="false">MOD(F37*$B$4,$B$5)</f>
        <v>155158638</v>
      </c>
      <c r="E38" s="31" t="n">
        <f aca="false">MOD(D38*$B$4,$B$5)</f>
        <v>1387137809</v>
      </c>
      <c r="F38" s="31" t="n">
        <f aca="false">MOD(E38*$B$4,$B$5)</f>
        <v>2136548426</v>
      </c>
      <c r="H38" s="63" t="n">
        <f aca="false">D38 / ($B$5 - 1)</f>
        <v>0.0722513711752848</v>
      </c>
      <c r="I38" s="63" t="n">
        <f aca="false">E38 / ($B$5 - 1)</f>
        <v>0.645936378413752</v>
      </c>
      <c r="J38" s="63" t="n">
        <f aca="false">F38 / ($B$5 - 1)</f>
        <v>0.994907891373064</v>
      </c>
      <c r="L38" s="64" t="n">
        <f aca="false">_xlfn.NORM.INV(H38, 0, 1)</f>
        <v>-1.45922662730717</v>
      </c>
      <c r="M38" s="64" t="n">
        <f aca="false">_xlfn.NORM.INV(I38, 0, 1)</f>
        <v>0.374372441531477</v>
      </c>
      <c r="N38" s="64" t="n">
        <f aca="false">_xlfn.NORM.INV(J38, 0, 1)</f>
        <v>2.56951095221157</v>
      </c>
    </row>
    <row r="39" customFormat="false" ht="13.8" hidden="false" customHeight="false" outlineLevel="0" collapsed="false">
      <c r="D39" s="31" t="n">
        <f aca="false">MOD(F38*$B$4,$B$5)</f>
        <v>426924271</v>
      </c>
      <c r="E39" s="31" t="n">
        <f aca="false">MOD(D39*$B$4,$B$5)</f>
        <v>808408829</v>
      </c>
      <c r="F39" s="31" t="n">
        <f aca="false">MOD(E39*$B$4,$B$5)</f>
        <v>777235022</v>
      </c>
      <c r="H39" s="63" t="n">
        <f aca="false">D39 / ($B$5 - 1)</f>
        <v>0.198802105801927</v>
      </c>
      <c r="I39" s="63" t="n">
        <f aca="false">E39 / ($B$5 - 1)</f>
        <v>0.376444696333673</v>
      </c>
      <c r="J39" s="63" t="n">
        <f aca="false">F39 / ($B$5 - 1)</f>
        <v>0.361928261222251</v>
      </c>
      <c r="L39" s="64" t="n">
        <f aca="false">_xlfn.NORM.INV(H39, 0, 1)</f>
        <v>-0.845907744896063</v>
      </c>
      <c r="M39" s="64" t="n">
        <f aca="false">_xlfn.NORM.INV(I39, 0, 1)</f>
        <v>-0.314831764475061</v>
      </c>
      <c r="N39" s="64" t="n">
        <f aca="false">_xlfn.NORM.INV(J39, 0, 1)</f>
        <v>-0.35330936899529</v>
      </c>
    </row>
    <row r="40" customFormat="false" ht="13.8" hidden="false" customHeight="false" outlineLevel="0" collapsed="false">
      <c r="D40" s="31" t="n">
        <f aca="false">MOD(F39*$B$4,$B$5)</f>
        <v>1372433872</v>
      </c>
      <c r="E40" s="31" t="n">
        <f aca="false">MOD(D40*$B$4,$B$5)</f>
        <v>1032409009</v>
      </c>
      <c r="F40" s="31" t="n">
        <f aca="false">MOD(E40*$B$4,$B$5)</f>
        <v>909761157</v>
      </c>
      <c r="H40" s="63" t="n">
        <f aca="false">D40 / ($B$5 - 1)</f>
        <v>0.639089324175463</v>
      </c>
      <c r="I40" s="63" t="n">
        <f aca="false">E40 / ($B$5 - 1)</f>
        <v>0.480752908606783</v>
      </c>
      <c r="J40" s="63" t="n">
        <f aca="false">F40 / ($B$5 - 1)</f>
        <v>0.423640551905744</v>
      </c>
      <c r="L40" s="64" t="n">
        <f aca="false">_xlfn.NORM.INV(H40, 0, 1)</f>
        <v>0.356025656032584</v>
      </c>
      <c r="M40" s="64" t="n">
        <f aca="false">_xlfn.NORM.INV(I40, 0, 1)</f>
        <v>-0.0482640347895111</v>
      </c>
      <c r="N40" s="64" t="n">
        <f aca="false">_xlfn.NORM.INV(J40, 0, 1)</f>
        <v>-0.192588689195405</v>
      </c>
    </row>
    <row r="41" customFormat="false" ht="13.8" hidden="false" customHeight="false" outlineLevel="0" collapsed="false">
      <c r="D41" s="31" t="n">
        <f aca="false">MOD(F40*$B$4,$B$5)</f>
        <v>1187712044</v>
      </c>
      <c r="E41" s="31" t="n">
        <f aca="false">MOD(D41*$B$4,$B$5)</f>
        <v>677151965</v>
      </c>
      <c r="F41" s="31" t="n">
        <f aca="false">MOD(E41*$B$4,$B$5)</f>
        <v>2101395175</v>
      </c>
      <c r="H41" s="63" t="n">
        <f aca="false">D41 / ($B$5 - 1)</f>
        <v>0.553071519875034</v>
      </c>
      <c r="I41" s="63" t="n">
        <f aca="false">E41 / ($B$5 - 1)</f>
        <v>0.315323456018533</v>
      </c>
      <c r="J41" s="63" t="n">
        <f aca="false">F41 / ($B$5 - 1)</f>
        <v>0.978538383244107</v>
      </c>
      <c r="L41" s="64" t="n">
        <f aca="false">_xlfn.NORM.INV(H41, 0, 1)</f>
        <v>0.13342539803939</v>
      </c>
      <c r="M41" s="64" t="n">
        <f aca="false">_xlfn.NORM.INV(I41, 0, 1)</f>
        <v>-0.480816514346536</v>
      </c>
      <c r="N41" s="64" t="n">
        <f aca="false">_xlfn.NORM.INV(J41, 0, 1)</f>
        <v>2.02445620735876</v>
      </c>
    </row>
    <row r="42" customFormat="false" ht="13.8" hidden="false" customHeight="false" outlineLevel="0" collapsed="false">
      <c r="D42" s="31" t="n">
        <f aca="false">MOD(F41*$B$4,$B$5)</f>
        <v>56426380</v>
      </c>
      <c r="E42" s="31" t="n">
        <f aca="false">MOD(D42*$B$4,$B$5)</f>
        <v>748524584</v>
      </c>
      <c r="F42" s="31" t="n">
        <f aca="false">MOD(E42*$B$4,$B$5)</f>
        <v>617833489</v>
      </c>
      <c r="H42" s="63" t="n">
        <f aca="false">D42 / ($B$5 - 1)</f>
        <v>0.0262755807733867</v>
      </c>
      <c r="I42" s="63" t="n">
        <f aca="false">E42 / ($B$5 - 1)</f>
        <v>0.348558921691551</v>
      </c>
      <c r="J42" s="63" t="n">
        <f aca="false">F42 / ($B$5 - 1)</f>
        <v>0.287701138097514</v>
      </c>
      <c r="L42" s="64" t="n">
        <f aca="false">_xlfn.NORM.INV(H42, 0, 1)</f>
        <v>-1.93859098991138</v>
      </c>
      <c r="M42" s="64" t="n">
        <f aca="false">_xlfn.NORM.INV(I42, 0, 1)</f>
        <v>-0.389214006078224</v>
      </c>
      <c r="N42" s="64" t="n">
        <f aca="false">_xlfn.NORM.INV(J42, 0, 1)</f>
        <v>-0.560113128427256</v>
      </c>
    </row>
    <row r="43" customFormat="false" ht="13.8" hidden="false" customHeight="false" outlineLevel="0" collapsed="false">
      <c r="D43" s="31" t="n">
        <f aca="false">MOD(F42*$B$4,$B$5)</f>
        <v>1334941630</v>
      </c>
      <c r="E43" s="31" t="n">
        <f aca="false">MOD(D43*$B$4,$B$5)</f>
        <v>1573109848</v>
      </c>
      <c r="F43" s="31" t="n">
        <f aca="false">MOD(E43*$B$4,$B$5)</f>
        <v>563714888</v>
      </c>
      <c r="H43" s="63" t="n">
        <f aca="false">D43 / ($B$5 - 1)</f>
        <v>0.62163063848543</v>
      </c>
      <c r="I43" s="63" t="n">
        <f aca="false">E43 / ($B$5 - 1)</f>
        <v>0.73253635757839</v>
      </c>
      <c r="J43" s="63" t="n">
        <f aca="false">F43 / ($B$5 - 1)</f>
        <v>0.26250020066509</v>
      </c>
      <c r="L43" s="64" t="n">
        <f aca="false">_xlfn.NORM.INV(H43, 0, 1)</f>
        <v>0.309766244196668</v>
      </c>
      <c r="M43" s="64" t="n">
        <f aca="false">_xlfn.NORM.INV(I43, 0, 1)</f>
        <v>0.620502080282843</v>
      </c>
      <c r="N43" s="64" t="n">
        <f aca="false">_xlfn.NORM.INV(J43, 0, 1)</f>
        <v>-0.635656398092561</v>
      </c>
    </row>
    <row r="44" customFormat="false" ht="13.8" hidden="false" customHeight="false" outlineLevel="0" collapsed="false">
      <c r="D44" s="31" t="n">
        <f aca="false">MOD(F43*$B$4,$B$5)</f>
        <v>316067511</v>
      </c>
      <c r="E44" s="31" t="n">
        <f aca="false">MOD(D44*$B$4,$B$5)</f>
        <v>1170995193</v>
      </c>
      <c r="F44" s="31" t="n">
        <f aca="false">MOD(E44*$B$4,$B$5)</f>
        <v>1191888616</v>
      </c>
      <c r="H44" s="63" t="n">
        <f aca="false">D44 / ($B$5 - 1)</f>
        <v>0.147180404185485</v>
      </c>
      <c r="I44" s="63" t="n">
        <f aca="false">E44 / ($B$5 - 1)</f>
        <v>0.545287129511393</v>
      </c>
      <c r="J44" s="63" t="n">
        <f aca="false">F44 / ($B$5 - 1)</f>
        <v>0.555016387770899</v>
      </c>
      <c r="L44" s="64" t="n">
        <f aca="false">_xlfn.NORM.INV(H44, 0, 1)</f>
        <v>-1.0486031437221</v>
      </c>
      <c r="M44" s="64" t="n">
        <f aca="false">_xlfn.NORM.INV(I44, 0, 1)</f>
        <v>0.113762910266927</v>
      </c>
      <c r="N44" s="64" t="n">
        <f aca="false">_xlfn.NORM.INV(J44, 0, 1)</f>
        <v>0.13834568088655</v>
      </c>
    </row>
    <row r="45" customFormat="false" ht="13.8" hidden="false" customHeight="false" outlineLevel="0" collapsed="false">
      <c r="D45" s="31" t="n">
        <f aca="false">MOD(F44*$B$4,$B$5)</f>
        <v>420996159</v>
      </c>
      <c r="E45" s="31" t="n">
        <f aca="false">MOD(D45*$B$4,$B$5)</f>
        <v>267839528</v>
      </c>
      <c r="F45" s="31" t="n">
        <f aca="false">MOD(E45*$B$4,$B$5)</f>
        <v>1030301148</v>
      </c>
      <c r="H45" s="63" t="n">
        <f aca="false">D45 / ($B$5 - 1)</f>
        <v>0.196041613534132</v>
      </c>
      <c r="I45" s="63" t="n">
        <f aca="false">E45 / ($B$5 - 1)</f>
        <v>0.124722499516534</v>
      </c>
      <c r="J45" s="63" t="n">
        <f aca="false">F45 / ($B$5 - 1)</f>
        <v>0.479771359339143</v>
      </c>
      <c r="L45" s="64" t="n">
        <f aca="false">_xlfn.NORM.INV(H45, 0, 1)</f>
        <v>-0.855845530474126</v>
      </c>
      <c r="M45" s="64" t="n">
        <f aca="false">_xlfn.NORM.INV(I45, 0, 1)</f>
        <v>-1.15169847530713</v>
      </c>
      <c r="N45" s="64" t="n">
        <f aca="false">_xlfn.NORM.INV(J45, 0, 1)</f>
        <v>-0.050727430156891</v>
      </c>
    </row>
    <row r="46" customFormat="false" ht="13.8" hidden="false" customHeight="false" outlineLevel="0" collapsed="false">
      <c r="D46" s="31" t="n">
        <f aca="false">MOD(F45*$B$4,$B$5)</f>
        <v>92934235</v>
      </c>
      <c r="E46" s="31" t="n">
        <f aca="false">MOD(D46*$B$4,$B$5)</f>
        <v>2082602749</v>
      </c>
      <c r="F46" s="31" t="n">
        <f aca="false">MOD(E46*$B$4,$B$5)</f>
        <v>1312813615</v>
      </c>
      <c r="H46" s="63" t="n">
        <f aca="false">D46 / ($B$5 - 1)</f>
        <v>0.0432758755453638</v>
      </c>
      <c r="I46" s="63" t="n">
        <f aca="false">E46 / ($B$5 - 1)</f>
        <v>0.969787477953162</v>
      </c>
      <c r="J46" s="63" t="n">
        <f aca="false">F46 / ($B$5 - 1)</f>
        <v>0.611326478525369</v>
      </c>
      <c r="L46" s="64" t="n">
        <f aca="false">_xlfn.NORM.INV(H46, 0, 1)</f>
        <v>-1.71387464218018</v>
      </c>
      <c r="M46" s="64" t="n">
        <f aca="false">_xlfn.NORM.INV(I46, 0, 1)</f>
        <v>1.87767934420581</v>
      </c>
      <c r="N46" s="64" t="n">
        <f aca="false">_xlfn.NORM.INV(J46, 0, 1)</f>
        <v>0.28277796975844</v>
      </c>
    </row>
    <row r="47" customFormat="false" ht="13.8" hidden="false" customHeight="false" outlineLevel="0" collapsed="false">
      <c r="D47" s="31" t="n">
        <f aca="false">MOD(F46*$B$4,$B$5)</f>
        <v>731070342</v>
      </c>
      <c r="E47" s="31" t="n">
        <f aca="false">MOD(D47*$B$4,$B$5)</f>
        <v>2045191178</v>
      </c>
      <c r="F47" s="31" t="n">
        <f aca="false">MOD(E47*$B$4,$B$5)</f>
        <v>1452617001</v>
      </c>
      <c r="H47" s="63" t="n">
        <f aca="false">D47 / ($B$5 - 1)</f>
        <v>0.34043115688528</v>
      </c>
      <c r="I47" s="63" t="n">
        <f aca="false">E47 / ($B$5 - 1)</f>
        <v>0.952366357624872</v>
      </c>
      <c r="J47" s="63" t="n">
        <f aca="false">F47 / ($B$5 - 1)</f>
        <v>0.67642750328074</v>
      </c>
      <c r="L47" s="64" t="n">
        <f aca="false">_xlfn.NORM.INV(H47, 0, 1)</f>
        <v>-0.411286709588415</v>
      </c>
      <c r="M47" s="64" t="n">
        <f aca="false">_xlfn.NORM.INV(I47, 0, 1)</f>
        <v>1.66824407481398</v>
      </c>
      <c r="N47" s="64" t="n">
        <f aca="false">_xlfn.NORM.INV(J47, 0, 1)</f>
        <v>0.457732002104973</v>
      </c>
    </row>
    <row r="48" customFormat="false" ht="13.8" hidden="false" customHeight="false" outlineLevel="0" collapsed="false">
      <c r="D48" s="31" t="n">
        <f aca="false">MOD(F47*$B$4,$B$5)</f>
        <v>1786697074</v>
      </c>
      <c r="E48" s="31" t="n">
        <f aca="false">MOD(D48*$B$4,$B$5)</f>
        <v>563711887</v>
      </c>
      <c r="F48" s="31" t="n">
        <f aca="false">MOD(E48*$B$4,$B$5)</f>
        <v>171206240</v>
      </c>
      <c r="H48" s="63" t="n">
        <f aca="false">D48 / ($B$5 - 1)</f>
        <v>0.831995660282667</v>
      </c>
      <c r="I48" s="63" t="n">
        <f aca="false">E48 / ($B$5 - 1)</f>
        <v>0.262498803215566</v>
      </c>
      <c r="J48" s="63" t="n">
        <f aca="false">F48 / ($B$5 - 1)</f>
        <v>0.0797241181877666</v>
      </c>
      <c r="L48" s="64" t="n">
        <f aca="false">_xlfn.NORM.INV(H48, 0, 1)</f>
        <v>0.962081473797734</v>
      </c>
      <c r="M48" s="64" t="n">
        <f aca="false">_xlfn.NORM.INV(I48, 0, 1)</f>
        <v>-0.635660685225646</v>
      </c>
      <c r="N48" s="64" t="n">
        <f aca="false">_xlfn.NORM.INV(J48, 0, 1)</f>
        <v>-1.40692969764898</v>
      </c>
    </row>
    <row r="49" customFormat="false" ht="13.8" hidden="false" customHeight="false" outlineLevel="0" collapsed="false">
      <c r="D49" s="31" t="n">
        <f aca="false">MOD(F48*$B$4,$B$5)</f>
        <v>779337384</v>
      </c>
      <c r="E49" s="31" t="n">
        <f aca="false">MOD(D49*$B$4,$B$5)</f>
        <v>1923818565</v>
      </c>
      <c r="F49" s="31" t="n">
        <f aca="false">MOD(E49*$B$4,$B$5)</f>
        <v>1010603894</v>
      </c>
      <c r="H49" s="63" t="n">
        <f aca="false">D49 / ($B$5 - 1)</f>
        <v>0.36290724981847</v>
      </c>
      <c r="I49" s="63" t="n">
        <f aca="false">E49 / ($B$5 - 1)</f>
        <v>0.895847830358751</v>
      </c>
      <c r="J49" s="63" t="n">
        <f aca="false">F49 / ($B$5 - 1)</f>
        <v>0.470599110676534</v>
      </c>
      <c r="L49" s="64" t="n">
        <f aca="false">_xlfn.NORM.INV(H49, 0, 1)</f>
        <v>-0.350698568456608</v>
      </c>
      <c r="M49" s="64" t="n">
        <f aca="false">_xlfn.NORM.INV(I49, 0, 1)</f>
        <v>1.25824175257899</v>
      </c>
      <c r="N49" s="64" t="n">
        <f aca="false">_xlfn.NORM.INV(J49, 0, 1)</f>
        <v>-0.073763938974755</v>
      </c>
    </row>
    <row r="50" customFormat="false" ht="13.8" hidden="false" customHeight="false" outlineLevel="0" collapsed="false">
      <c r="D50" s="31" t="n">
        <f aca="false">MOD(F49*$B$4,$B$5)</f>
        <v>622042022</v>
      </c>
      <c r="E50" s="31" t="n">
        <f aca="false">MOD(D50*$B$4,$B$5)</f>
        <v>474091608</v>
      </c>
      <c r="F50" s="31" t="n">
        <f aca="false">MOD(E50*$B$4,$B$5)</f>
        <v>1290267336</v>
      </c>
      <c r="H50" s="63" t="n">
        <f aca="false">D50 / ($B$5 - 1)</f>
        <v>0.289660888993797</v>
      </c>
      <c r="I50" s="63" t="n">
        <f aca="false">E50 / ($B$5 - 1)</f>
        <v>0.220766108688681</v>
      </c>
      <c r="J50" s="63" t="n">
        <f aca="false">F50 / ($B$5 - 1)</f>
        <v>0.600827549212452</v>
      </c>
      <c r="L50" s="64" t="n">
        <f aca="false">_xlfn.NORM.INV(H50, 0, 1)</f>
        <v>-0.554375663234933</v>
      </c>
      <c r="M50" s="64" t="n">
        <f aca="false">_xlfn.NORM.INV(I50, 0, 1)</f>
        <v>-0.769608405628071</v>
      </c>
      <c r="N50" s="64" t="n">
        <f aca="false">_xlfn.NORM.INV(J50, 0, 1)</f>
        <v>0.255489695263738</v>
      </c>
    </row>
    <row r="51" customFormat="false" ht="13.8" hidden="false" customHeight="false" outlineLevel="0" collapsed="false">
      <c r="D51" s="31" t="n">
        <f aca="false">MOD(F50*$B$4,$B$5)</f>
        <v>1173845762</v>
      </c>
      <c r="E51" s="31" t="n">
        <f aca="false">MOD(D51*$B$4,$B$5)</f>
        <v>1352751407</v>
      </c>
      <c r="F51" s="31" t="n">
        <f aca="false">MOD(E51*$B$4,$B$5)</f>
        <v>127912968</v>
      </c>
      <c r="H51" s="63" t="n">
        <f aca="false">D51 / ($B$5 - 1)</f>
        <v>0.546614529142729</v>
      </c>
      <c r="I51" s="63" t="n">
        <f aca="false">E51 / ($B$5 - 1)</f>
        <v>0.629923962177638</v>
      </c>
      <c r="J51" s="63" t="n">
        <f aca="false">F51 / ($B$5 - 1)</f>
        <v>0.0595641173977071</v>
      </c>
      <c r="L51" s="64" t="n">
        <f aca="false">_xlfn.NORM.INV(H51, 0, 1)</f>
        <v>0.117112452828093</v>
      </c>
      <c r="M51" s="64" t="n">
        <f aca="false">_xlfn.NORM.INV(I51, 0, 1)</f>
        <v>0.331651965297866</v>
      </c>
      <c r="N51" s="64" t="n">
        <f aca="false">_xlfn.NORM.INV(J51, 0, 1)</f>
        <v>-1.55844314890807</v>
      </c>
    </row>
    <row r="52" customFormat="false" ht="13.8" hidden="false" customHeight="false" outlineLevel="0" collapsed="false">
      <c r="D52" s="31" t="n">
        <f aca="false">MOD(F51*$B$4,$B$5)</f>
        <v>471393203</v>
      </c>
      <c r="E52" s="31" t="n">
        <f aca="false">MOD(D52*$B$4,$B$5)</f>
        <v>2032062048</v>
      </c>
      <c r="F52" s="31" t="n">
        <f aca="false">MOD(E52*$B$4,$B$5)</f>
        <v>1204058636</v>
      </c>
      <c r="H52" s="63" t="n">
        <f aca="false">D52 / ($B$5 - 1)</f>
        <v>0.219509565941533</v>
      </c>
      <c r="I52" s="63" t="n">
        <f aca="false">E52 / ($B$5 - 1)</f>
        <v>0.946252630042147</v>
      </c>
      <c r="J52" s="63" t="n">
        <f aca="false">F52 / ($B$5 - 1)</f>
        <v>0.560683494955938</v>
      </c>
      <c r="L52" s="64" t="n">
        <f aca="false">_xlfn.NORM.INV(H52, 0, 1)</f>
        <v>-0.773850623249474</v>
      </c>
      <c r="M52" s="64" t="n">
        <f aca="false">_xlfn.NORM.INV(I52, 0, 1)</f>
        <v>1.60955636830629</v>
      </c>
      <c r="N52" s="64" t="n">
        <f aca="false">_xlfn.NORM.INV(J52, 0, 1)</f>
        <v>0.152702346680053</v>
      </c>
    </row>
    <row r="53" customFormat="false" ht="13.8" hidden="false" customHeight="false" outlineLevel="0" collapsed="false">
      <c r="D53" s="31" t="n">
        <f aca="false">MOD(F52*$B$4,$B$5)</f>
        <v>1616995948</v>
      </c>
      <c r="E53" s="31" t="n">
        <f aca="false">MOD(D53*$B$4,$B$5)</f>
        <v>1570772046</v>
      </c>
      <c r="F53" s="31" t="n">
        <f aca="false">MOD(E53*$B$4,$B$5)</f>
        <v>1532307837</v>
      </c>
      <c r="H53" s="63" t="n">
        <f aca="false">D53 / ($B$5 - 1)</f>
        <v>0.752972415418338</v>
      </c>
      <c r="I53" s="63" t="n">
        <f aca="false">E53 / ($B$5 - 1)</f>
        <v>0.731447733688585</v>
      </c>
      <c r="J53" s="63" t="n">
        <f aca="false">F53 / ($B$5 - 1)</f>
        <v>0.71353644059369</v>
      </c>
      <c r="L53" s="64" t="n">
        <f aca="false">_xlfn.NORM.INV(H53, 0, 1)</f>
        <v>0.683873309797296</v>
      </c>
      <c r="M53" s="64" t="n">
        <f aca="false">_xlfn.NORM.INV(I53, 0, 1)</f>
        <v>0.61719739671382</v>
      </c>
      <c r="N53" s="64" t="n">
        <f aca="false">_xlfn.NORM.INV(J53, 0, 1)</f>
        <v>0.56374583536424</v>
      </c>
    </row>
    <row r="54" customFormat="false" ht="13.8" hidden="false" customHeight="false" outlineLevel="0" collapsed="false">
      <c r="D54" s="31" t="n">
        <f aca="false">MOD(F53*$B$4,$B$5)</f>
        <v>252346206</v>
      </c>
      <c r="E54" s="31" t="n">
        <f aca="false">MOD(D54*$B$4,$B$5)</f>
        <v>476464042</v>
      </c>
      <c r="F54" s="31" t="n">
        <f aca="false">MOD(E54*$B$4,$B$5)</f>
        <v>1993395659</v>
      </c>
      <c r="H54" s="63" t="n">
        <f aca="false">D54 / ($B$5 - 1)</f>
        <v>0.117507859242622</v>
      </c>
      <c r="I54" s="63" t="n">
        <f aca="false">E54 / ($B$5 - 1)</f>
        <v>0.221870859360202</v>
      </c>
      <c r="J54" s="63" t="n">
        <f aca="false">F54 / ($B$5 - 1)</f>
        <v>0.928247189548097</v>
      </c>
      <c r="L54" s="64" t="n">
        <f aca="false">_xlfn.NORM.INV(H54, 0, 1)</f>
        <v>-1.18753738717512</v>
      </c>
      <c r="M54" s="64" t="n">
        <f aca="false">_xlfn.NORM.INV(I54, 0, 1)</f>
        <v>-0.765890063567809</v>
      </c>
      <c r="N54" s="64" t="n">
        <f aca="false">_xlfn.NORM.INV(J54, 0, 1)</f>
        <v>1.46286025674515</v>
      </c>
    </row>
    <row r="55" customFormat="false" ht="13.8" hidden="false" customHeight="false" outlineLevel="0" collapsed="false">
      <c r="D55" s="31" t="n">
        <f aca="false">MOD(F54*$B$4,$B$5)</f>
        <v>902084460</v>
      </c>
      <c r="E55" s="31" t="n">
        <f aca="false">MOD(D55*$B$4,$B$5)</f>
        <v>2140542088</v>
      </c>
      <c r="F55" s="31" t="n">
        <f aca="false">MOD(E55*$B$4,$B$5)</f>
        <v>2078938090</v>
      </c>
      <c r="H55" s="63" t="n">
        <f aca="false">D55 / ($B$5 - 1)</f>
        <v>0.420065811295124</v>
      </c>
      <c r="I55" s="63" t="n">
        <f aca="false">E55 / ($B$5 - 1)</f>
        <v>0.996767585162788</v>
      </c>
      <c r="J55" s="63" t="n">
        <f aca="false">F55 / ($B$5 - 1)</f>
        <v>0.968080988124088</v>
      </c>
      <c r="L55" s="64" t="n">
        <f aca="false">_xlfn.NORM.INV(H55, 0, 1)</f>
        <v>-0.201725120998978</v>
      </c>
      <c r="M55" s="64" t="n">
        <f aca="false">_xlfn.NORM.INV(I55, 0, 1)</f>
        <v>2.72322354685752</v>
      </c>
      <c r="N55" s="64" t="n">
        <f aca="false">_xlfn.NORM.INV(J55, 0, 1)</f>
        <v>1.85330940613251</v>
      </c>
    </row>
    <row r="56" customFormat="false" ht="13.8" hidden="false" customHeight="false" outlineLevel="0" collapsed="false">
      <c r="D56" s="31" t="n">
        <f aca="false">MOD(F55*$B$4,$B$5)</f>
        <v>509718080</v>
      </c>
      <c r="E56" s="31" t="n">
        <f aca="false">MOD(D56*$B$4,$B$5)</f>
        <v>881296001</v>
      </c>
      <c r="F56" s="31" t="n">
        <f aca="false">MOD(E56*$B$4,$B$5)</f>
        <v>1535700848</v>
      </c>
      <c r="H56" s="63" t="n">
        <f aca="false">D56 / ($B$5 - 1)</f>
        <v>0.237355977517884</v>
      </c>
      <c r="I56" s="63" t="n">
        <f aca="false">E56 / ($B$5 - 1)</f>
        <v>0.410385430707024</v>
      </c>
      <c r="J56" s="63" t="n">
        <f aca="false">F56 / ($B$5 - 1)</f>
        <v>0.715116434465271</v>
      </c>
      <c r="L56" s="64" t="n">
        <f aca="false">_xlfn.NORM.INV(H56, 0, 1)</f>
        <v>-0.714833463217049</v>
      </c>
      <c r="M56" s="64" t="n">
        <f aca="false">_xlfn.NORM.INV(I56, 0, 1)</f>
        <v>-0.226553618668907</v>
      </c>
      <c r="N56" s="64" t="n">
        <f aca="false">_xlfn.NORM.INV(J56, 0, 1)</f>
        <v>0.568394489887478</v>
      </c>
    </row>
    <row r="57" customFormat="false" ht="13.8" hidden="false" customHeight="false" outlineLevel="0" collapsed="false">
      <c r="D57" s="31" t="n">
        <f aca="false">MOD(F56*$B$4,$B$5)</f>
        <v>827623015</v>
      </c>
      <c r="E57" s="31" t="n">
        <f aca="false">MOD(D57*$B$4,$B$5)</f>
        <v>552271924</v>
      </c>
      <c r="F57" s="31" t="n">
        <f aca="false">MOD(E57*$B$4,$B$5)</f>
        <v>2003533193</v>
      </c>
      <c r="H57" s="63" t="n">
        <f aca="false">D57 / ($B$5 - 1)</f>
        <v>0.385391998929337</v>
      </c>
      <c r="I57" s="63" t="n">
        <f aca="false">E57 / ($B$5 - 1)</f>
        <v>0.257171655313272</v>
      </c>
      <c r="J57" s="63" t="n">
        <f aca="false">F57 / ($B$5 - 1)</f>
        <v>0.932967846685059</v>
      </c>
      <c r="L57" s="64" t="n">
        <f aca="false">_xlfn.NORM.INV(H57, 0, 1)</f>
        <v>-0.291349546059523</v>
      </c>
      <c r="M57" s="64" t="n">
        <f aca="false">_xlfn.NORM.INV(I57, 0, 1)</f>
        <v>-0.652089696298919</v>
      </c>
      <c r="N57" s="64" t="n">
        <f aca="false">_xlfn.NORM.INV(J57, 0, 1)</f>
        <v>1.49826541223788</v>
      </c>
    </row>
    <row r="58" customFormat="false" ht="13.8" hidden="false" customHeight="false" outlineLevel="0" collapsed="false">
      <c r="D58" s="31" t="n">
        <f aca="false">MOD(F57*$B$4,$B$5)</f>
        <v>624716658</v>
      </c>
      <c r="E58" s="31" t="n">
        <f aca="false">MOD(D58*$B$4,$B$5)</f>
        <v>732427144</v>
      </c>
      <c r="F58" s="31" t="n">
        <f aca="false">MOD(E58*$B$4,$B$5)</f>
        <v>967387463</v>
      </c>
      <c r="H58" s="63" t="n">
        <f aca="false">D58 / ($B$5 - 1)</f>
        <v>0.290906363437796</v>
      </c>
      <c r="I58" s="63" t="n">
        <f aca="false">E58 / ($B$5 - 1)</f>
        <v>0.341062967051811</v>
      </c>
      <c r="J58" s="63" t="n">
        <f aca="false">F58 / ($B$5 - 1)</f>
        <v>0.450474891765485</v>
      </c>
      <c r="L58" s="64" t="n">
        <f aca="false">_xlfn.NORM.INV(H58, 0, 1)</f>
        <v>-0.550738823112564</v>
      </c>
      <c r="M58" s="64" t="n">
        <f aca="false">_xlfn.NORM.INV(I58, 0, 1)</f>
        <v>-0.409563830486604</v>
      </c>
      <c r="N58" s="64" t="n">
        <f aca="false">_xlfn.NORM.INV(J58, 0, 1)</f>
        <v>-0.124461624191048</v>
      </c>
    </row>
    <row r="59" customFormat="false" ht="13.8" hidden="false" customHeight="false" outlineLevel="0" collapsed="false">
      <c r="D59" s="31" t="n">
        <f aca="false">MOD(F58*$B$4,$B$5)</f>
        <v>1875806105</v>
      </c>
      <c r="E59" s="31" t="n">
        <f aca="false">MOD(D59*$B$4,$B$5)</f>
        <v>536002347</v>
      </c>
      <c r="F59" s="31" t="n">
        <f aca="false">MOD(E59*$B$4,$B$5)</f>
        <v>486312981</v>
      </c>
      <c r="H59" s="63" t="n">
        <f aca="false">D59 / ($B$5 - 1)</f>
        <v>0.873490286407518</v>
      </c>
      <c r="I59" s="63" t="n">
        <f aca="false">E59 / ($B$5 - 1)</f>
        <v>0.249595543136444</v>
      </c>
      <c r="J59" s="63" t="n">
        <f aca="false">F59 / ($B$5 - 1)</f>
        <v>0.226457128977829</v>
      </c>
      <c r="L59" s="64" t="n">
        <f aca="false">_xlfn.NORM.INV(H59, 0, 1)</f>
        <v>1.14304615794811</v>
      </c>
      <c r="M59" s="64" t="n">
        <f aca="false">_xlfn.NORM.INV(I59, 0, 1)</f>
        <v>-0.67576306835227</v>
      </c>
      <c r="N59" s="64" t="n">
        <f aca="false">_xlfn.NORM.INV(J59, 0, 1)</f>
        <v>-0.750565388036599</v>
      </c>
    </row>
    <row r="60" customFormat="false" ht="13.8" hidden="false" customHeight="false" outlineLevel="0" collapsed="false">
      <c r="D60" s="31" t="n">
        <f aca="false">MOD(F59*$B$4,$B$5)</f>
        <v>670160494</v>
      </c>
      <c r="E60" s="31" t="n">
        <f aca="false">MOD(D60*$B$4,$B$5)</f>
        <v>1771031113</v>
      </c>
      <c r="F60" s="31" t="n">
        <f aca="false">MOD(E60*$B$4,$B$5)</f>
        <v>266352200</v>
      </c>
      <c r="H60" s="63" t="n">
        <f aca="false">D60 / ($B$5 - 1)</f>
        <v>0.312067798629466</v>
      </c>
      <c r="I60" s="63" t="n">
        <f aca="false">E60 / ($B$5 - 1)</f>
        <v>0.824700628709701</v>
      </c>
      <c r="J60" s="63" t="n">
        <f aca="false">F60 / ($B$5 - 1)</f>
        <v>0.12402990844476</v>
      </c>
      <c r="L60" s="64" t="n">
        <f aca="false">_xlfn.NORM.INV(H60, 0, 1)</f>
        <v>-0.489997599825085</v>
      </c>
      <c r="M60" s="64" t="n">
        <f aca="false">_xlfn.NORM.INV(I60, 0, 1)</f>
        <v>0.933428555206307</v>
      </c>
      <c r="N60" s="64" t="n">
        <f aca="false">_xlfn.NORM.INV(J60, 0, 1)</f>
        <v>-1.155074750804</v>
      </c>
    </row>
    <row r="61" customFormat="false" ht="13.8" hidden="false" customHeight="false" outlineLevel="0" collapsed="false">
      <c r="D61" s="31" t="n">
        <f aca="false">MOD(F60*$B$4,$B$5)</f>
        <v>102451611</v>
      </c>
      <c r="E61" s="31" t="n">
        <f aca="false">MOD(D61*$B$4,$B$5)</f>
        <v>1934359187</v>
      </c>
      <c r="F61" s="31" t="n">
        <f aca="false">MOD(E61*$B$4,$B$5)</f>
        <v>863344117</v>
      </c>
      <c r="H61" s="63" t="n">
        <f aca="false">D61 / ($B$5 - 1)</f>
        <v>0.047707749109443</v>
      </c>
      <c r="I61" s="63" t="n">
        <f aca="false">E61 / ($B$5 - 1)</f>
        <v>0.900756189972867</v>
      </c>
      <c r="J61" s="63" t="n">
        <f aca="false">F61 / ($B$5 - 1)</f>
        <v>0.402025933286199</v>
      </c>
      <c r="L61" s="64" t="n">
        <f aca="false">_xlfn.NORM.INV(H61, 0, 1)</f>
        <v>-1.66749761522667</v>
      </c>
      <c r="M61" s="64" t="n">
        <f aca="false">_xlfn.NORM.INV(I61, 0, 1)</f>
        <v>1.2858723352871</v>
      </c>
      <c r="N61" s="64" t="n">
        <f aca="false">_xlfn.NORM.INV(J61, 0, 1)</f>
        <v>-0.248106680927575</v>
      </c>
    </row>
    <row r="62" customFormat="false" ht="13.8" hidden="false" customHeight="false" outlineLevel="0" collapsed="false">
      <c r="D62" s="31" t="n">
        <f aca="false">MOD(F61*$B$4,$B$5)</f>
        <v>416218025</v>
      </c>
      <c r="E62" s="31" t="n">
        <f aca="false">MOD(D62*$B$4,$B$5)</f>
        <v>1550767090</v>
      </c>
      <c r="F62" s="31" t="n">
        <f aca="false">MOD(E62*$B$4,$B$5)</f>
        <v>93234264</v>
      </c>
      <c r="H62" s="63" t="n">
        <f aca="false">D62 / ($B$5 - 1)</f>
        <v>0.193816621502691</v>
      </c>
      <c r="I62" s="63" t="n">
        <f aca="false">E62 / ($B$5 - 1)</f>
        <v>0.722132200116415</v>
      </c>
      <c r="J62" s="63" t="n">
        <f aca="false">F62 / ($B$5 - 1)</f>
        <v>0.0434155874358635</v>
      </c>
      <c r="L62" s="64" t="n">
        <f aca="false">_xlfn.NORM.INV(H62, 0, 1)</f>
        <v>-0.863917444735808</v>
      </c>
      <c r="M62" s="64" t="n">
        <f aca="false">_xlfn.NORM.INV(I62, 0, 1)</f>
        <v>0.589187353466145</v>
      </c>
      <c r="N62" s="64" t="n">
        <f aca="false">_xlfn.NORM.INV(J62, 0, 1)</f>
        <v>-1.71235549810605</v>
      </c>
    </row>
    <row r="63" customFormat="false" ht="13.8" hidden="false" customHeight="false" outlineLevel="0" collapsed="false">
      <c r="D63" s="31" t="n">
        <f aca="false">MOD(F62*$B$4,$B$5)</f>
        <v>1532917079</v>
      </c>
      <c r="E63" s="31" t="n">
        <f aca="false">MOD(D63*$B$4,$B$5)</f>
        <v>1743779377</v>
      </c>
      <c r="F63" s="31" t="n">
        <f aca="false">MOD(E63*$B$4,$B$5)</f>
        <v>1205279355</v>
      </c>
      <c r="H63" s="63" t="n">
        <f aca="false">D63 / ($B$5 - 1)</f>
        <v>0.713820141007956</v>
      </c>
      <c r="I63" s="63" t="n">
        <f aca="false">E63 / ($B$5 - 1)</f>
        <v>0.812010550230751</v>
      </c>
      <c r="J63" s="63" t="n">
        <f aca="false">F63 / ($B$5 - 1)</f>
        <v>0.561251936537448</v>
      </c>
      <c r="L63" s="64" t="n">
        <f aca="false">_xlfn.NORM.INV(H63, 0, 1)</f>
        <v>0.564579638354566</v>
      </c>
      <c r="M63" s="64" t="n">
        <f aca="false">_xlfn.NORM.INV(I63, 0, 1)</f>
        <v>0.885329582106548</v>
      </c>
      <c r="N63" s="64" t="n">
        <f aca="false">_xlfn.NORM.INV(J63, 0, 1)</f>
        <v>0.15414408741822</v>
      </c>
    </row>
    <row r="64" customFormat="false" ht="13.8" hidden="false" customHeight="false" outlineLevel="0" collapsed="false">
      <c r="D64" s="31" t="n">
        <f aca="false">MOD(F63*$B$4,$B$5)</f>
        <v>412780681</v>
      </c>
      <c r="E64" s="31" t="n">
        <f aca="false">MOD(D64*$B$4,$B$5)</f>
        <v>982975685</v>
      </c>
      <c r="F64" s="31" t="n">
        <f aca="false">MOD(E64*$B$4,$B$5)</f>
        <v>568110170</v>
      </c>
      <c r="H64" s="63" t="n">
        <f aca="false">D64 / ($B$5 - 1)</f>
        <v>0.19221598346924</v>
      </c>
      <c r="I64" s="63" t="n">
        <f aca="false">E64 / ($B$5 - 1)</f>
        <v>0.457733723295605</v>
      </c>
      <c r="J64" s="63" t="n">
        <f aca="false">F64 / ($B$5 - 1)</f>
        <v>0.264546913341197</v>
      </c>
      <c r="L64" s="64" t="n">
        <f aca="false">_xlfn.NORM.INV(H64, 0, 1)</f>
        <v>-0.86975928337083</v>
      </c>
      <c r="M64" s="64" t="n">
        <f aca="false">_xlfn.NORM.INV(I64, 0, 1)</f>
        <v>-0.106144825260927</v>
      </c>
      <c r="N64" s="64" t="n">
        <f aca="false">_xlfn.NORM.INV(J64, 0, 1)</f>
        <v>-0.62938990291087</v>
      </c>
    </row>
    <row r="65" customFormat="false" ht="13.8" hidden="false" customHeight="false" outlineLevel="0" collapsed="false">
      <c r="D65" s="31" t="n">
        <f aca="false">MOD(F64*$B$4,$B$5)</f>
        <v>2027327527</v>
      </c>
      <c r="E65" s="31" t="n">
        <f aca="false">MOD(D65*$B$4,$B$5)</f>
        <v>297262027</v>
      </c>
      <c r="F65" s="31" t="n">
        <f aca="false">MOD(E65*$B$4,$B$5)</f>
        <v>1797059710</v>
      </c>
      <c r="H65" s="63" t="n">
        <f aca="false">D65 / ($B$5 - 1)</f>
        <v>0.944047946896449</v>
      </c>
      <c r="I65" s="63" t="n">
        <f aca="false">E65 / ($B$5 - 1)</f>
        <v>0.138423418289445</v>
      </c>
      <c r="J65" s="63" t="n">
        <f aca="false">F65 / ($B$5 - 1)</f>
        <v>0.836821138706823</v>
      </c>
      <c r="L65" s="64" t="n">
        <f aca="false">_xlfn.NORM.INV(H65, 0, 1)</f>
        <v>1.58969262799387</v>
      </c>
      <c r="M65" s="64" t="n">
        <f aca="false">_xlfn.NORM.INV(I65, 0, 1)</f>
        <v>-1.08742995997413</v>
      </c>
      <c r="N65" s="64" t="n">
        <f aca="false">_xlfn.NORM.INV(J65, 0, 1)</f>
        <v>0.981476692633826</v>
      </c>
    </row>
    <row r="66" customFormat="false" ht="13.8" hidden="false" customHeight="false" outlineLevel="0" collapsed="false">
      <c r="D66" s="31" t="n">
        <f aca="false">MOD(F65*$B$4,$B$5)</f>
        <v>414824492</v>
      </c>
      <c r="E66" s="31" t="n">
        <f aca="false">MOD(D66*$B$4,$B$5)</f>
        <v>855528704</v>
      </c>
      <c r="F66" s="31" t="n">
        <f aca="false">MOD(E66*$B$4,$B$5)</f>
        <v>1115538974</v>
      </c>
      <c r="H66" s="63" t="n">
        <f aca="false">D66 / ($B$5 - 1)</f>
        <v>0.1931677071314</v>
      </c>
      <c r="I66" s="63" t="n">
        <f aca="false">E66 / ($B$5 - 1)</f>
        <v>0.398386598004388</v>
      </c>
      <c r="J66" s="63" t="n">
        <f aca="false">F66 / ($B$5 - 1)</f>
        <v>0.519463315158583</v>
      </c>
      <c r="L66" s="64" t="n">
        <f aca="false">_xlfn.NORM.INV(H66, 0, 1)</f>
        <v>-0.866282219880815</v>
      </c>
      <c r="M66" s="64" t="n">
        <f aca="false">_xlfn.NORM.INV(I66, 0, 1)</f>
        <v>-0.257525418093974</v>
      </c>
      <c r="N66" s="64" t="n">
        <f aca="false">_xlfn.NORM.INV(J66, 0, 1)</f>
        <v>0.0488066661568042</v>
      </c>
    </row>
    <row r="67" customFormat="false" ht="13.8" hidden="false" customHeight="false" outlineLevel="0" collapsed="false">
      <c r="D67" s="31" t="n">
        <f aca="false">MOD(F66*$B$4,$B$5)</f>
        <v>29365429</v>
      </c>
      <c r="E67" s="31" t="n">
        <f aca="false">MOD(D67*$B$4,$B$5)</f>
        <v>159416239</v>
      </c>
      <c r="F67" s="31" t="n">
        <f aca="false">MOD(E67*$B$4,$B$5)</f>
        <v>747365568</v>
      </c>
      <c r="H67" s="63" t="n">
        <f aca="false">D67 / ($B$5 - 1)</f>
        <v>0.0136743434832192</v>
      </c>
      <c r="I67" s="63" t="n">
        <f aca="false">E67 / ($B$5 - 1)</f>
        <v>0.074233971139634</v>
      </c>
      <c r="J67" s="63" t="n">
        <f aca="false">F67 / ($B$5 - 1)</f>
        <v>0.348019212808478</v>
      </c>
      <c r="L67" s="64" t="n">
        <f aca="false">_xlfn.NORM.INV(H67, 0, 1)</f>
        <v>-2.20650462208068</v>
      </c>
      <c r="M67" s="64" t="n">
        <f aca="false">_xlfn.NORM.INV(I67, 0, 1)</f>
        <v>-1.44496419773049</v>
      </c>
      <c r="N67" s="64" t="n">
        <f aca="false">_xlfn.NORM.INV(J67, 0, 1)</f>
        <v>-0.390673721246808</v>
      </c>
    </row>
    <row r="68" customFormat="false" ht="13.8" hidden="false" customHeight="false" outlineLevel="0" collapsed="false">
      <c r="D68" s="31" t="n">
        <f aca="false">MOD(F67*$B$4,$B$5)</f>
        <v>505546975</v>
      </c>
      <c r="E68" s="31" t="n">
        <f aca="false">MOD(D68*$B$4,$B$5)</f>
        <v>1401349364</v>
      </c>
      <c r="F68" s="31" t="n">
        <f aca="false">MOD(E68*$B$4,$B$5)</f>
        <v>947752791</v>
      </c>
      <c r="H68" s="63" t="n">
        <f aca="false">D68 / ($B$5 - 1)</f>
        <v>0.23541365539228</v>
      </c>
      <c r="I68" s="63" t="n">
        <f aca="false">E68 / ($B$5 - 1)</f>
        <v>0.65255414941586</v>
      </c>
      <c r="J68" s="63" t="n">
        <f aca="false">F68 / ($B$5 - 1)</f>
        <v>0.441331785117585</v>
      </c>
      <c r="L68" s="64" t="n">
        <f aca="false">_xlfn.NORM.INV(H68, 0, 1)</f>
        <v>-0.721133615121853</v>
      </c>
      <c r="M68" s="64" t="n">
        <f aca="false">_xlfn.NORM.INV(I68, 0, 1)</f>
        <v>0.392225368923422</v>
      </c>
      <c r="N68" s="64" t="n">
        <f aca="false">_xlfn.NORM.INV(J68, 0, 1)</f>
        <v>-0.147593518918147</v>
      </c>
    </row>
    <row r="69" customFormat="false" ht="13.8" hidden="false" customHeight="false" outlineLevel="0" collapsed="false">
      <c r="D69" s="31" t="n">
        <f aca="false">MOD(F68*$B$4,$B$5)</f>
        <v>1130842320</v>
      </c>
      <c r="E69" s="31" t="n">
        <f aca="false">MOD(D69*$B$4,$B$5)</f>
        <v>2805627</v>
      </c>
      <c r="F69" s="31" t="n">
        <f aca="false">MOD(E69*$B$4,$B$5)</f>
        <v>138951156</v>
      </c>
      <c r="H69" s="63" t="n">
        <f aca="false">D69 / ($B$5 - 1)</f>
        <v>0.526589490963695</v>
      </c>
      <c r="I69" s="63" t="n">
        <f aca="false">E69 / ($B$5 - 1)</f>
        <v>0.0013064718817421</v>
      </c>
      <c r="J69" s="63" t="n">
        <f aca="false">F69 / ($B$5 - 1)</f>
        <v>0.064704174236119</v>
      </c>
      <c r="L69" s="64" t="n">
        <f aca="false">_xlfn.NORM.INV(H69, 0, 1)</f>
        <v>0.0666993923479111</v>
      </c>
      <c r="M69" s="64" t="n">
        <f aca="false">_xlfn.NORM.INV(I69, 0, 1)</f>
        <v>-3.00994572593156</v>
      </c>
      <c r="N69" s="64" t="n">
        <f aca="false">_xlfn.NORM.INV(J69, 0, 1)</f>
        <v>-1.51643913982796</v>
      </c>
    </row>
    <row r="70" customFormat="false" ht="13.8" hidden="false" customHeight="false" outlineLevel="0" collapsed="false">
      <c r="D70" s="31" t="n">
        <f aca="false">MOD(F69*$B$4,$B$5)</f>
        <v>719821695</v>
      </c>
      <c r="E70" s="31" t="n">
        <f aca="false">MOD(D70*$B$4,$B$5)</f>
        <v>227630885</v>
      </c>
      <c r="F70" s="31" t="n">
        <f aca="false">MOD(E70*$B$4,$B$5)</f>
        <v>1444111783</v>
      </c>
      <c r="H70" s="63" t="n">
        <f aca="false">D70 / ($B$5 - 1)</f>
        <v>0.335193097437912</v>
      </c>
      <c r="I70" s="63" t="n">
        <f aca="false">E70 / ($B$5 - 1)</f>
        <v>0.105998891038819</v>
      </c>
      <c r="J70" s="63" t="n">
        <f aca="false">F70 / ($B$5 - 1)</f>
        <v>0.672466952514338</v>
      </c>
      <c r="L70" s="64" t="n">
        <f aca="false">_xlfn.NORM.INV(H70, 0, 1)</f>
        <v>-0.425618037185599</v>
      </c>
      <c r="M70" s="64" t="n">
        <f aca="false">_xlfn.NORM.INV(I70, 0, 1)</f>
        <v>-1.2480908681835</v>
      </c>
      <c r="N70" s="64" t="n">
        <f aca="false">_xlfn.NORM.INV(J70, 0, 1)</f>
        <v>0.446735433193808</v>
      </c>
    </row>
    <row r="71" customFormat="false" ht="13.8" hidden="false" customHeight="false" outlineLevel="0" collapsed="false">
      <c r="D71" s="31" t="n">
        <f aca="false">MOD(F70*$B$4,$B$5)</f>
        <v>1400695573</v>
      </c>
      <c r="E71" s="31" t="n">
        <f aca="false">MOD(D71*$B$4,$B$5)</f>
        <v>1600862135</v>
      </c>
      <c r="F71" s="31" t="n">
        <f aca="false">MOD(E71*$B$4,$B$5)</f>
        <v>164564937</v>
      </c>
      <c r="H71" s="63" t="n">
        <f aca="false">D71 / ($B$5 - 1)</f>
        <v>0.652249704256886</v>
      </c>
      <c r="I71" s="63" t="n">
        <f aca="false">E71 / ($B$5 - 1)</f>
        <v>0.745459523280579</v>
      </c>
      <c r="J71" s="63" t="n">
        <f aca="false">F71 / ($B$5 - 1)</f>
        <v>0.0766315204805057</v>
      </c>
      <c r="L71" s="64" t="n">
        <f aca="false">_xlfn.NORM.INV(H71, 0, 1)</f>
        <v>0.39140135421371</v>
      </c>
      <c r="M71" s="64" t="n">
        <f aca="false">_xlfn.NORM.INV(I71, 0, 1)</f>
        <v>0.660269415362898</v>
      </c>
      <c r="N71" s="64" t="n">
        <f aca="false">_xlfn.NORM.INV(J71, 0, 1)</f>
        <v>-1.42810012703969</v>
      </c>
    </row>
    <row r="72" customFormat="false" ht="13.8" hidden="false" customHeight="false" outlineLevel="0" collapsed="false">
      <c r="D72" s="31" t="n">
        <f aca="false">MOD(F71*$B$4,$B$5)</f>
        <v>172063674</v>
      </c>
      <c r="E72" s="31" t="n">
        <f aca="false">MOD(D72*$B$4,$B$5)</f>
        <v>1366344705</v>
      </c>
      <c r="F72" s="31" t="n">
        <f aca="false">MOD(E72*$B$4,$B$5)</f>
        <v>1307488391</v>
      </c>
      <c r="H72" s="63" t="n">
        <f aca="false">D72 / ($B$5 - 1)</f>
        <v>0.0801233920083599</v>
      </c>
      <c r="I72" s="63" t="n">
        <f aca="false">E72 / ($B$5 - 1)</f>
        <v>0.636253834828971</v>
      </c>
      <c r="J72" s="63" t="n">
        <f aca="false">F72 / ($B$5 - 1)</f>
        <v>0.608846727860017</v>
      </c>
      <c r="L72" s="64" t="n">
        <f aca="false">_xlfn.NORM.INV(H72, 0, 1)</f>
        <v>-1.4042420502616</v>
      </c>
      <c r="M72" s="64" t="n">
        <f aca="false">_xlfn.NORM.INV(I72, 0, 1)</f>
        <v>0.348463221064995</v>
      </c>
      <c r="N72" s="64" t="n">
        <f aca="false">_xlfn.NORM.INV(J72, 0, 1)</f>
        <v>0.276314468256494</v>
      </c>
    </row>
    <row r="73" customFormat="false" ht="13.8" hidden="false" customHeight="false" outlineLevel="0" collapsed="false">
      <c r="D73" s="31" t="n">
        <f aca="false">MOD(F72*$B$4,$B$5)</f>
        <v>1375220278</v>
      </c>
      <c r="E73" s="31" t="n">
        <f aca="false">MOD(D73*$B$4,$B$5)</f>
        <v>243543274</v>
      </c>
      <c r="F73" s="31" t="n">
        <f aca="false">MOD(E73*$B$4,$B$5)</f>
        <v>751895576</v>
      </c>
      <c r="H73" s="63" t="n">
        <f aca="false">D73 / ($B$5 - 1)</f>
        <v>0.640386845581594</v>
      </c>
      <c r="I73" s="63" t="n">
        <f aca="false">E73 / ($B$5 - 1)</f>
        <v>0.113408674591602</v>
      </c>
      <c r="J73" s="63" t="n">
        <f aca="false">F73 / ($B$5 - 1)</f>
        <v>0.350128662167237</v>
      </c>
      <c r="L73" s="64" t="n">
        <f aca="false">_xlfn.NORM.INV(H73, 0, 1)</f>
        <v>0.359493006240618</v>
      </c>
      <c r="M73" s="64" t="n">
        <f aca="false">_xlfn.NORM.INV(I73, 0, 1)</f>
        <v>-1.20859793749994</v>
      </c>
      <c r="N73" s="64" t="n">
        <f aca="false">_xlfn.NORM.INV(J73, 0, 1)</f>
        <v>-0.38497312864842</v>
      </c>
    </row>
    <row r="74" customFormat="false" ht="13.8" hidden="false" customHeight="false" outlineLevel="0" collapsed="false">
      <c r="D74" s="31" t="n">
        <f aca="false">MOD(F73*$B$4,$B$5)</f>
        <v>130231149</v>
      </c>
      <c r="E74" s="31" t="n">
        <f aca="false">MOD(D74*$B$4,$B$5)</f>
        <v>703158610</v>
      </c>
      <c r="F74" s="31" t="n">
        <f aca="false">MOD(E74*$B$4,$B$5)</f>
        <v>1190222475</v>
      </c>
      <c r="H74" s="63" t="n">
        <f aca="false">D74 / ($B$5 - 1)</f>
        <v>0.0606436045473848</v>
      </c>
      <c r="I74" s="63" t="n">
        <f aca="false">E74 / ($B$5 - 1)</f>
        <v>0.327433743819067</v>
      </c>
      <c r="J74" s="63" t="n">
        <f aca="false">F74 / ($B$5 - 1)</f>
        <v>0.55424053040728</v>
      </c>
      <c r="L74" s="64" t="n">
        <f aca="false">_xlfn.NORM.INV(H74, 0, 1)</f>
        <v>-1.54939327632508</v>
      </c>
      <c r="M74" s="64" t="n">
        <f aca="false">_xlfn.NORM.INV(I74, 0, 1)</f>
        <v>-0.447010487554086</v>
      </c>
      <c r="N74" s="64" t="n">
        <f aca="false">_xlfn.NORM.INV(J74, 0, 1)</f>
        <v>0.136382459773715</v>
      </c>
    </row>
    <row r="75" customFormat="false" ht="13.8" hidden="false" customHeight="false" outlineLevel="0" collapsed="false">
      <c r="D75" s="31" t="n">
        <f aca="false">MOD(F74*$B$4,$B$5)</f>
        <v>1599082534</v>
      </c>
      <c r="E75" s="31" t="n">
        <f aca="false">MOD(D75*$B$4,$B$5)</f>
        <v>160790946</v>
      </c>
      <c r="F75" s="31" t="n">
        <f aca="false">MOD(E75*$B$4,$B$5)</f>
        <v>533854108</v>
      </c>
      <c r="H75" s="63" t="n">
        <f aca="false">D75 / ($B$5 - 1)</f>
        <v>0.744630831987253</v>
      </c>
      <c r="I75" s="63" t="n">
        <f aca="false">E75 / ($B$5 - 1)</f>
        <v>0.0748741189715211</v>
      </c>
      <c r="J75" s="63" t="n">
        <f aca="false">F75 / ($B$5 - 1)</f>
        <v>0.248595191397327</v>
      </c>
      <c r="L75" s="64" t="n">
        <f aca="false">_xlfn.NORM.INV(H75, 0, 1)</f>
        <v>0.657688464882394</v>
      </c>
      <c r="M75" s="64" t="n">
        <f aca="false">_xlfn.NORM.INV(I75, 0, 1)</f>
        <v>-1.44042131100275</v>
      </c>
      <c r="N75" s="64" t="n">
        <f aca="false">_xlfn.NORM.INV(J75, 0, 1)</f>
        <v>-0.678917111704442</v>
      </c>
    </row>
    <row r="76" customFormat="false" ht="13.8" hidden="false" customHeight="false" outlineLevel="0" collapsed="false">
      <c r="D76" s="31" t="n">
        <f aca="false">MOD(F75*$B$4,$B$5)</f>
        <v>2015366915</v>
      </c>
      <c r="E76" s="31" t="n">
        <f aca="false">MOD(D76*$B$4,$B$5)</f>
        <v>619661218</v>
      </c>
      <c r="F76" s="31" t="n">
        <f aca="false">MOD(E76*$B$4,$B$5)</f>
        <v>1514418662</v>
      </c>
      <c r="H76" s="63" t="n">
        <f aca="false">D76 / ($B$5 - 1)</f>
        <v>0.938478352910353</v>
      </c>
      <c r="I76" s="63" t="n">
        <f aca="false">E76 / ($B$5 - 1)</f>
        <v>0.288552240737297</v>
      </c>
      <c r="J76" s="63" t="n">
        <f aca="false">F76 / ($B$5 - 1)</f>
        <v>0.705206144326558</v>
      </c>
      <c r="L76" s="64" t="n">
        <f aca="false">_xlfn.NORM.INV(H76, 0, 1)</f>
        <v>1.54212469838868</v>
      </c>
      <c r="M76" s="64" t="n">
        <f aca="false">_xlfn.NORM.INV(I76, 0, 1)</f>
        <v>-0.557619143400662</v>
      </c>
      <c r="N76" s="64" t="n">
        <f aca="false">_xlfn.NORM.INV(J76, 0, 1)</f>
        <v>0.539433586427313</v>
      </c>
    </row>
    <row r="77" customFormat="false" ht="13.8" hidden="false" customHeight="false" outlineLevel="0" collapsed="false">
      <c r="D77" s="31" t="n">
        <f aca="false">MOD(F76*$B$4,$B$5)</f>
        <v>12405875</v>
      </c>
      <c r="E77" s="31" t="n">
        <f aca="false">MOD(D77*$B$4,$B$5)</f>
        <v>1843538259</v>
      </c>
      <c r="F77" s="31" t="n">
        <f aca="false">MOD(E77*$B$4,$B$5)</f>
        <v>2007935803</v>
      </c>
      <c r="H77" s="63" t="n">
        <f aca="false">D77 / ($B$5 - 1)</f>
        <v>0.00577693572805909</v>
      </c>
      <c r="I77" s="63" t="n">
        <f aca="false">E77 / ($B$5 - 1)</f>
        <v>0.858464399686516</v>
      </c>
      <c r="J77" s="63" t="n">
        <f aca="false">F77 / ($B$5 - 1)</f>
        <v>0.935017971727083</v>
      </c>
      <c r="L77" s="64" t="n">
        <f aca="false">_xlfn.NORM.INV(H77, 0, 1)</f>
        <v>-2.52548499734559</v>
      </c>
      <c r="M77" s="64" t="n">
        <f aca="false">_xlfn.NORM.INV(I77, 0, 1)</f>
        <v>1.07344567490665</v>
      </c>
      <c r="N77" s="64" t="n">
        <f aca="false">_xlfn.NORM.INV(J77, 0, 1)</f>
        <v>1.5142436422937</v>
      </c>
    </row>
    <row r="78" customFormat="false" ht="13.8" hidden="false" customHeight="false" outlineLevel="0" collapsed="false">
      <c r="D78" s="31" t="n">
        <f aca="false">MOD(F77*$B$4,$B$5)</f>
        <v>542222915</v>
      </c>
      <c r="E78" s="31" t="n">
        <f aca="false">MOD(D78*$B$4,$B$5)</f>
        <v>111640329</v>
      </c>
      <c r="F78" s="31" t="n">
        <f aca="false">MOD(E78*$B$4,$B$5)</f>
        <v>953850836</v>
      </c>
      <c r="H78" s="63" t="n">
        <f aca="false">D78 / ($B$5 - 1)</f>
        <v>0.252492220841807</v>
      </c>
      <c r="I78" s="63" t="n">
        <f aca="false">E78 / ($B$5 - 1)</f>
        <v>0.0519865793660158</v>
      </c>
      <c r="J78" s="63" t="n">
        <f aca="false">F78 / ($B$5 - 1)</f>
        <v>0.44417140860499</v>
      </c>
      <c r="L78" s="64" t="n">
        <f aca="false">_xlfn.NORM.INV(H78, 0, 1)</f>
        <v>-0.666667658080654</v>
      </c>
      <c r="M78" s="64" t="n">
        <f aca="false">_xlfn.NORM.INV(I78, 0, 1)</f>
        <v>-1.62588952564485</v>
      </c>
      <c r="N78" s="64" t="n">
        <f aca="false">_xlfn.NORM.INV(J78, 0, 1)</f>
        <v>-0.140401443743853</v>
      </c>
    </row>
    <row r="79" customFormat="false" ht="13.8" hidden="false" customHeight="false" outlineLevel="0" collapsed="false">
      <c r="D79" s="31" t="n">
        <f aca="false">MOD(F78*$B$4,$B$5)</f>
        <v>1284312876</v>
      </c>
      <c r="E79" s="31" t="n">
        <f aca="false">MOD(D79*$B$4,$B$5)</f>
        <v>1508915800</v>
      </c>
      <c r="F79" s="31" t="n">
        <f aca="false">MOD(E79*$B$4,$B$5)</f>
        <v>671726501</v>
      </c>
      <c r="H79" s="63" t="n">
        <f aca="false">D79 / ($B$5 - 1)</f>
        <v>0.598054787701047</v>
      </c>
      <c r="I79" s="63" t="n">
        <f aca="false">E79 / ($B$5 - 1)</f>
        <v>0.702643674521375</v>
      </c>
      <c r="J79" s="63" t="n">
        <f aca="false">F79 / ($B$5 - 1)</f>
        <v>0.312797027465698</v>
      </c>
      <c r="L79" s="64" t="n">
        <f aca="false">_xlfn.NORM.INV(H79, 0, 1)</f>
        <v>0.248315348306388</v>
      </c>
      <c r="M79" s="64" t="n">
        <f aca="false">_xlfn.NORM.INV(I79, 0, 1)</f>
        <v>0.532019267433789</v>
      </c>
      <c r="N79" s="64" t="n">
        <f aca="false">_xlfn.NORM.INV(J79, 0, 1)</f>
        <v>-0.4879375799563</v>
      </c>
    </row>
    <row r="80" customFormat="false" ht="13.8" hidden="false" customHeight="false" outlineLevel="0" collapsed="false">
      <c r="D80" s="31" t="n">
        <f aca="false">MOD(F79*$B$4,$B$5)</f>
        <v>54343718</v>
      </c>
      <c r="E80" s="31" t="n">
        <f aca="false">MOD(D80*$B$4,$B$5)</f>
        <v>1148078591</v>
      </c>
      <c r="F80" s="31" t="n">
        <f aca="false">MOD(E80*$B$4,$B$5)</f>
        <v>938671679</v>
      </c>
      <c r="H80" s="63" t="n">
        <f aca="false">D80 / ($B$5 - 1)</f>
        <v>0.0253057657045366</v>
      </c>
      <c r="I80" s="63" t="n">
        <f aca="false">E80 / ($B$5 - 1)</f>
        <v>0.534615755113415</v>
      </c>
      <c r="J80" s="63" t="n">
        <f aca="false">F80 / ($B$5 - 1)</f>
        <v>0.437103062809541</v>
      </c>
      <c r="L80" s="64" t="n">
        <f aca="false">_xlfn.NORM.INV(H80, 0, 1)</f>
        <v>-1.95475892506912</v>
      </c>
      <c r="M80" s="64" t="n">
        <f aca="false">_xlfn.NORM.INV(I80, 0, 1)</f>
        <v>0.086877996316356</v>
      </c>
      <c r="N80" s="64" t="n">
        <f aca="false">_xlfn.NORM.INV(J80, 0, 1)</f>
        <v>-0.158318126208738</v>
      </c>
    </row>
    <row r="81" customFormat="false" ht="13.8" hidden="false" customHeight="false" outlineLevel="0" collapsed="false">
      <c r="D81" s="31" t="n">
        <f aca="false">MOD(F80*$B$4,$B$5)</f>
        <v>863148956</v>
      </c>
      <c r="E81" s="31" t="n">
        <f aca="false">MOD(D81*$B$4,$B$5)</f>
        <v>1733019629</v>
      </c>
      <c r="F81" s="31" t="n">
        <f aca="false">MOD(E81*$B$4,$B$5)</f>
        <v>1512526221</v>
      </c>
      <c r="H81" s="63" t="n">
        <f aca="false">D81 / ($B$5 - 1)</f>
        <v>0.401935054363622</v>
      </c>
      <c r="I81" s="63" t="n">
        <f aca="false">E81 / ($B$5 - 1)</f>
        <v>0.807000152121298</v>
      </c>
      <c r="J81" s="63" t="n">
        <f aca="false">F81 / ($B$5 - 1)</f>
        <v>0.704324907813524</v>
      </c>
      <c r="L81" s="64" t="n">
        <f aca="false">_xlfn.NORM.INV(H81, 0, 1)</f>
        <v>-0.248341607791353</v>
      </c>
      <c r="M81" s="64" t="n">
        <f aca="false">_xlfn.NORM.INV(I81, 0, 1)</f>
        <v>0.866894721859385</v>
      </c>
      <c r="N81" s="64" t="n">
        <f aca="false">_xlfn.NORM.INV(J81, 0, 1)</f>
        <v>0.53688046681338</v>
      </c>
    </row>
    <row r="82" customFormat="false" ht="13.8" hidden="false" customHeight="false" outlineLevel="0" collapsed="false">
      <c r="D82" s="31" t="n">
        <f aca="false">MOD(F81*$B$4,$B$5)</f>
        <v>1004183185</v>
      </c>
      <c r="E82" s="31" t="n">
        <f aca="false">MOD(D82*$B$4,$B$5)</f>
        <v>2073126698</v>
      </c>
      <c r="F82" s="31" t="n">
        <f aca="false">MOD(E82*$B$4,$B$5)</f>
        <v>1308372605</v>
      </c>
      <c r="H82" s="63" t="n">
        <f aca="false">D82 / ($B$5 - 1)</f>
        <v>0.467609235055381</v>
      </c>
      <c r="I82" s="63" t="n">
        <f aca="false">E82 / ($B$5 - 1)</f>
        <v>0.965374847841798</v>
      </c>
      <c r="J82" s="63" t="n">
        <f aca="false">F82 / ($B$5 - 1)</f>
        <v>0.609258472089896</v>
      </c>
      <c r="L82" s="64" t="n">
        <f aca="false">_xlfn.NORM.INV(H82, 0, 1)</f>
        <v>-0.0812810172035208</v>
      </c>
      <c r="M82" s="64" t="n">
        <f aca="false">_xlfn.NORM.INV(I82, 0, 1)</f>
        <v>1.81678327769513</v>
      </c>
      <c r="N82" s="64" t="n">
        <f aca="false">_xlfn.NORM.INV(J82, 0, 1)</f>
        <v>0.277386878631038</v>
      </c>
    </row>
    <row r="83" customFormat="false" ht="13.8" hidden="false" customHeight="false" outlineLevel="0" collapsed="false">
      <c r="D83" s="31" t="n">
        <f aca="false">MOD(F82*$B$4,$B$5)</f>
        <v>1107441332</v>
      </c>
      <c r="E83" s="31" t="n">
        <f aca="false">MOD(D83*$B$4,$B$5)</f>
        <v>2137595848</v>
      </c>
      <c r="F83" s="31" t="n">
        <f aca="false">MOD(E83*$B$4,$B$5)</f>
        <v>1594907752</v>
      </c>
      <c r="H83" s="63" t="n">
        <f aca="false">D83 / ($B$5 - 1)</f>
        <v>0.515692556757194</v>
      </c>
      <c r="I83" s="63" t="n">
        <f aca="false">E83 / ($B$5 - 1)</f>
        <v>0.995395635250393</v>
      </c>
      <c r="J83" s="63" t="n">
        <f aca="false">F83 / ($B$5 - 1)</f>
        <v>0.742686797625094</v>
      </c>
      <c r="L83" s="64" t="n">
        <f aca="false">_xlfn.NORM.INV(H83, 0, 1)</f>
        <v>0.0393455557424385</v>
      </c>
      <c r="M83" s="64" t="n">
        <f aca="false">_xlfn.NORM.INV(I83, 0, 1)</f>
        <v>2.60420635074202</v>
      </c>
      <c r="N83" s="64" t="n">
        <f aca="false">_xlfn.NORM.INV(J83, 0, 1)</f>
        <v>0.651650898710273</v>
      </c>
    </row>
    <row r="84" customFormat="false" ht="13.8" hidden="false" customHeight="false" outlineLevel="0" collapsed="false">
      <c r="D84" s="31" t="n">
        <f aca="false">MOD(F83*$B$4,$B$5)</f>
        <v>503351842</v>
      </c>
      <c r="E84" s="31" t="n">
        <f aca="false">MOD(D84*$B$4,$B$5)</f>
        <v>666783024</v>
      </c>
      <c r="F84" s="31" t="n">
        <f aca="false">MOD(E84*$B$4,$B$5)</f>
        <v>1945933915</v>
      </c>
      <c r="H84" s="63" t="n">
        <f aca="false">D84 / ($B$5 - 1)</f>
        <v>0.234391466932736</v>
      </c>
      <c r="I84" s="63" t="n">
        <f aca="false">E84 / ($B$5 - 1)</f>
        <v>0.310495041599958</v>
      </c>
      <c r="J84" s="63" t="n">
        <f aca="false">F84 / ($B$5 - 1)</f>
        <v>0.906146092718603</v>
      </c>
      <c r="L84" s="64" t="n">
        <f aca="false">_xlfn.NORM.INV(H84, 0, 1)</f>
        <v>-0.724460719945966</v>
      </c>
      <c r="M84" s="64" t="n">
        <f aca="false">_xlfn.NORM.INV(I84, 0, 1)</f>
        <v>-0.494447629918528</v>
      </c>
      <c r="N84" s="64" t="n">
        <f aca="false">_xlfn.NORM.INV(J84, 0, 1)</f>
        <v>1.3173903480595</v>
      </c>
    </row>
    <row r="85" customFormat="false" ht="13.8" hidden="false" customHeight="false" outlineLevel="0" collapsed="false">
      <c r="D85" s="31" t="n">
        <f aca="false">MOD(F84*$B$4,$B$5)</f>
        <v>1241291185</v>
      </c>
      <c r="E85" s="31" t="n">
        <f aca="false">MOD(D85*$B$4,$B$5)</f>
        <v>1425556188</v>
      </c>
      <c r="F85" s="31" t="n">
        <f aca="false">MOD(E85*$B$4,$B$5)</f>
        <v>1204250127</v>
      </c>
      <c r="H85" s="63" t="n">
        <f aca="false">D85 / ($B$5 - 1)</f>
        <v>0.578021251669173</v>
      </c>
      <c r="I85" s="63" t="n">
        <f aca="false">E85 / ($B$5 - 1)</f>
        <v>0.66382633025183</v>
      </c>
      <c r="J85" s="63" t="n">
        <f aca="false">F85 / ($B$5 - 1)</f>
        <v>0.560772664901589</v>
      </c>
      <c r="L85" s="64" t="n">
        <f aca="false">_xlfn.NORM.INV(H85, 0, 1)</f>
        <v>0.196833931959481</v>
      </c>
      <c r="M85" s="64" t="n">
        <f aca="false">_xlfn.NORM.INV(I85, 0, 1)</f>
        <v>0.42292862185254</v>
      </c>
      <c r="N85" s="64" t="n">
        <f aca="false">_xlfn.NORM.INV(J85, 0, 1)</f>
        <v>0.152928487716973</v>
      </c>
    </row>
    <row r="86" customFormat="false" ht="13.8" hidden="false" customHeight="false" outlineLevel="0" collapsed="false">
      <c r="D86" s="31" t="n">
        <f aca="false">MOD(F85*$B$4,$B$5)</f>
        <v>123039774</v>
      </c>
      <c r="E86" s="31" t="n">
        <f aca="false">MOD(D86*$B$4,$B$5)</f>
        <v>1460646799</v>
      </c>
      <c r="F86" s="31" t="n">
        <f aca="false">MOD(E86*$B$4,$B$5)</f>
        <v>698536225</v>
      </c>
      <c r="H86" s="63" t="n">
        <f aca="false">D86 / ($B$5 - 1)</f>
        <v>0.0572948596042533</v>
      </c>
      <c r="I86" s="63" t="n">
        <f aca="false">E86 / ($B$5 - 1)</f>
        <v>0.680166669357723</v>
      </c>
      <c r="J86" s="63" t="n">
        <f aca="false">F86 / ($B$5 - 1)</f>
        <v>0.32528127806753</v>
      </c>
      <c r="L86" s="64" t="n">
        <f aca="false">_xlfn.NORM.INV(H86, 0, 1)</f>
        <v>-1.57789506379808</v>
      </c>
      <c r="M86" s="64" t="n">
        <f aca="false">_xlfn.NORM.INV(I86, 0, 1)</f>
        <v>0.468164913285974</v>
      </c>
      <c r="N86" s="64" t="n">
        <f aca="false">_xlfn.NORM.INV(J86, 0, 1)</f>
        <v>-0.452980815194033</v>
      </c>
    </row>
    <row r="87" customFormat="false" ht="13.8" hidden="false" customHeight="false" outlineLevel="0" collapsed="false">
      <c r="D87" s="31" t="n">
        <f aca="false">MOD(F86*$B$4,$B$5)</f>
        <v>1401375428</v>
      </c>
      <c r="E87" s="31" t="n">
        <f aca="false">MOD(D87*$B$4,$B$5)</f>
        <v>58404488</v>
      </c>
      <c r="F87" s="31" t="n">
        <f aca="false">MOD(E87*$B$4,$B$5)</f>
        <v>1744495384</v>
      </c>
      <c r="H87" s="63" t="n">
        <f aca="false">D87 / ($B$5 - 1)</f>
        <v>0.652566286411664</v>
      </c>
      <c r="I87" s="63" t="n">
        <f aca="false">E87 / ($B$5 - 1)</f>
        <v>0.0271967090919583</v>
      </c>
      <c r="J87" s="63" t="n">
        <f aca="false">F87 / ($B$5 - 1)</f>
        <v>0.812343966972403</v>
      </c>
      <c r="L87" s="64" t="n">
        <f aca="false">_xlfn.NORM.INV(H87, 0, 1)</f>
        <v>0.392258224570633</v>
      </c>
      <c r="M87" s="64" t="n">
        <f aca="false">_xlfn.NORM.INV(I87, 0, 1)</f>
        <v>-1.92369027153925</v>
      </c>
      <c r="N87" s="64" t="n">
        <f aca="false">_xlfn.NORM.INV(J87, 0, 1)</f>
        <v>0.886567002197116</v>
      </c>
    </row>
    <row r="88" customFormat="false" ht="13.8" hidden="false" customHeight="false" outlineLevel="0" collapsed="false">
      <c r="D88" s="31" t="n">
        <f aca="false">MOD(F87*$B$4,$B$5)</f>
        <v>1407914900</v>
      </c>
      <c r="E88" s="31" t="n">
        <f aca="false">MOD(D88*$B$4,$B$5)</f>
        <v>45161291</v>
      </c>
      <c r="F88" s="31" t="n">
        <f aca="false">MOD(E88*$B$4,$B$5)</f>
        <v>284776156</v>
      </c>
      <c r="H88" s="63" t="n">
        <f aca="false">D88 / ($B$5 - 1)</f>
        <v>0.655611465364333</v>
      </c>
      <c r="I88" s="63" t="n">
        <f aca="false">E88 / ($B$5 - 1)</f>
        <v>0.021029864923125</v>
      </c>
      <c r="J88" s="63" t="n">
        <f aca="false">F88 / ($B$5 - 1)</f>
        <v>0.132609231521012</v>
      </c>
      <c r="L88" s="64" t="n">
        <f aca="false">_xlfn.NORM.INV(H88, 0, 1)</f>
        <v>0.40051522861218</v>
      </c>
      <c r="M88" s="64" t="n">
        <f aca="false">_xlfn.NORM.INV(I88, 0, 1)</f>
        <v>-2.03292867160672</v>
      </c>
      <c r="N88" s="64" t="n">
        <f aca="false">_xlfn.NORM.INV(J88, 0, 1)</f>
        <v>-1.1141415567637</v>
      </c>
    </row>
    <row r="89" customFormat="false" ht="13.8" hidden="false" customHeight="false" outlineLevel="0" collapsed="false">
      <c r="D89" s="31" t="n">
        <f aca="false">MOD(F88*$B$4,$B$5)</f>
        <v>387001829</v>
      </c>
      <c r="E89" s="31" t="n">
        <f aca="false">MOD(D89*$B$4,$B$5)</f>
        <v>5042406</v>
      </c>
      <c r="F89" s="31" t="n">
        <f aca="false">MOD(E89*$B$4,$B$5)</f>
        <v>736327915</v>
      </c>
      <c r="H89" s="63" t="n">
        <f aca="false">D89 / ($B$5 - 1)</f>
        <v>0.180211770050425</v>
      </c>
      <c r="I89" s="63" t="n">
        <f aca="false">E89 / ($B$5 - 1)</f>
        <v>0.00234805327127506</v>
      </c>
      <c r="J89" s="63" t="n">
        <f aca="false">F89 / ($B$5 - 1)</f>
        <v>0.342879405098855</v>
      </c>
      <c r="L89" s="64" t="n">
        <f aca="false">_xlfn.NORM.INV(H89, 0, 1)</f>
        <v>-0.914558335267921</v>
      </c>
      <c r="M89" s="64" t="n">
        <f aca="false">_xlfn.NORM.INV(I89, 0, 1)</f>
        <v>-2.82717221331523</v>
      </c>
      <c r="N89" s="64" t="n">
        <f aca="false">_xlfn.NORM.INV(J89, 0, 1)</f>
        <v>-0.404617340543855</v>
      </c>
    </row>
    <row r="90" customFormat="false" ht="13.8" hidden="false" customHeight="false" outlineLevel="0" collapsed="false">
      <c r="D90" s="31" t="n">
        <f aca="false">MOD(F89*$B$4,$B$5)</f>
        <v>282943468</v>
      </c>
      <c r="E90" s="31" t="n">
        <f aca="false">MOD(D90*$B$4,$B$5)</f>
        <v>2115632555</v>
      </c>
      <c r="F90" s="31" t="n">
        <f aca="false">MOD(E90*$B$4,$B$5)</f>
        <v>114229320</v>
      </c>
      <c r="H90" s="63" t="n">
        <f aca="false">D90 / ($B$5 - 1)</f>
        <v>0.131755819666903</v>
      </c>
      <c r="I90" s="63" t="n">
        <f aca="false">E90 / ($B$5 - 1)</f>
        <v>0.985168179948971</v>
      </c>
      <c r="J90" s="63" t="n">
        <f aca="false">F90 / ($B$5 - 1)</f>
        <v>0.0531921722490268</v>
      </c>
      <c r="L90" s="64" t="n">
        <f aca="false">_xlfn.NORM.INV(H90, 0, 1)</f>
        <v>-1.11812961588183</v>
      </c>
      <c r="M90" s="64" t="n">
        <f aca="false">_xlfn.NORM.INV(I90, 0, 1)</f>
        <v>2.17455286045103</v>
      </c>
      <c r="N90" s="64" t="n">
        <f aca="false">_xlfn.NORM.INV(J90, 0, 1)</f>
        <v>-1.61465999906206</v>
      </c>
    </row>
    <row r="91" customFormat="false" ht="13.8" hidden="false" customHeight="false" outlineLevel="0" collapsed="false">
      <c r="D91" s="31" t="n">
        <f aca="false">MOD(F90*$B$4,$B$5)</f>
        <v>1372983871</v>
      </c>
      <c r="E91" s="31" t="n">
        <f aca="false">MOD(D91*$B$4,$B$5)</f>
        <v>1811606974</v>
      </c>
      <c r="F91" s="31" t="n">
        <f aca="false">MOD(E91*$B$4,$B$5)</f>
        <v>398652467</v>
      </c>
      <c r="H91" s="63" t="n">
        <f aca="false">D91 / ($B$5 - 1)</f>
        <v>0.63934543741806</v>
      </c>
      <c r="I91" s="63" t="n">
        <f aca="false">E91 / ($B$5 - 1)</f>
        <v>0.843595236394177</v>
      </c>
      <c r="J91" s="63" t="n">
        <f aca="false">F91 / ($B$5 - 1)</f>
        <v>0.185637021144514</v>
      </c>
      <c r="L91" s="64" t="n">
        <f aca="false">_xlfn.NORM.INV(H91, 0, 1)</f>
        <v>0.356709723956063</v>
      </c>
      <c r="M91" s="64" t="n">
        <f aca="false">_xlfn.NORM.INV(I91, 0, 1)</f>
        <v>1.00934432954406</v>
      </c>
      <c r="N91" s="64" t="n">
        <f aca="false">_xlfn.NORM.INV(J91, 0, 1)</f>
        <v>-0.894089433631648</v>
      </c>
    </row>
    <row r="92" customFormat="false" ht="13.8" hidden="false" customHeight="false" outlineLevel="0" collapsed="false">
      <c r="D92" s="31" t="n">
        <f aca="false">MOD(F91*$B$4,$B$5)</f>
        <v>1899757437</v>
      </c>
      <c r="E92" s="31" t="n">
        <f aca="false">MOD(D92*$B$4,$B$5)</f>
        <v>1344547233</v>
      </c>
      <c r="F92" s="31" t="n">
        <f aca="false">MOD(E92*$B$4,$B$5)</f>
        <v>1388704509</v>
      </c>
      <c r="H92" s="63" t="n">
        <f aca="false">D92 / ($B$5 - 1)</f>
        <v>0.88464349450976</v>
      </c>
      <c r="I92" s="63" t="n">
        <f aca="false">E92 / ($B$5 - 1)</f>
        <v>0.626103595947943</v>
      </c>
      <c r="J92" s="63" t="n">
        <f aca="false">F92 / ($B$5 - 1)</f>
        <v>0.646665929953257</v>
      </c>
      <c r="L92" s="64" t="n">
        <f aca="false">_xlfn.NORM.INV(H92, 0, 1)</f>
        <v>1.19852419135237</v>
      </c>
      <c r="M92" s="64" t="n">
        <f aca="false">_xlfn.NORM.INV(I92, 0, 1)</f>
        <v>0.321551081768743</v>
      </c>
      <c r="N92" s="64" t="n">
        <f aca="false">_xlfn.NORM.INV(J92, 0, 1)</f>
        <v>0.376334626330242</v>
      </c>
    </row>
    <row r="93" customFormat="false" ht="13.8" hidden="false" customHeight="false" outlineLevel="0" collapsed="false">
      <c r="D93" s="31" t="n">
        <f aca="false">MOD(F92*$B$4,$B$5)</f>
        <v>453312834</v>
      </c>
      <c r="E93" s="31" t="n">
        <f aca="false">MOD(D93*$B$4,$B$5)</f>
        <v>1152930731</v>
      </c>
      <c r="F93" s="31" t="n">
        <f aca="false">MOD(E93*$B$4,$B$5)</f>
        <v>1080604096</v>
      </c>
      <c r="H93" s="63" t="n">
        <f aca="false">D93 / ($B$5 - 1)</f>
        <v>0.211090238030153</v>
      </c>
      <c r="I93" s="63" t="n">
        <f aca="false">E93 / ($B$5 - 1)</f>
        <v>0.536875208874117</v>
      </c>
      <c r="J93" s="63" t="n">
        <f aca="false">F93 / ($B$5 - 1)</f>
        <v>0.503195494882013</v>
      </c>
      <c r="L93" s="64" t="n">
        <f aca="false">_xlfn.NORM.INV(H93, 0, 1)</f>
        <v>-0.8026440915695</v>
      </c>
      <c r="M93" s="64" t="n">
        <f aca="false">_xlfn.NORM.INV(I93, 0, 1)</f>
        <v>0.0925644562808752</v>
      </c>
      <c r="N93" s="64" t="n">
        <f aca="false">_xlfn.NORM.INV(J93, 0, 1)</f>
        <v>0.00801000347571363</v>
      </c>
    </row>
    <row r="94" customFormat="false" ht="13.8" hidden="false" customHeight="false" outlineLevel="0" collapsed="false">
      <c r="D94" s="31" t="n">
        <f aca="false">MOD(F93*$B$4,$B$5)</f>
        <v>1610016033</v>
      </c>
      <c r="E94" s="31" t="n">
        <f aca="false">MOD(D94*$B$4,$B$5)</f>
        <v>1798227660</v>
      </c>
      <c r="F94" s="31" t="n">
        <f aca="false">MOD(E94*$B$4,$B$5)</f>
        <v>958364120</v>
      </c>
      <c r="H94" s="63" t="n">
        <f aca="false">D94 / ($B$5 - 1)</f>
        <v>0.749722139211113</v>
      </c>
      <c r="I94" s="63" t="n">
        <f aca="false">E94 / ($B$5 - 1)</f>
        <v>0.837365007807841</v>
      </c>
      <c r="J94" s="63" t="n">
        <f aca="false">F94 / ($B$5 - 1)</f>
        <v>0.446273070244373</v>
      </c>
      <c r="L94" s="64" t="n">
        <f aca="false">_xlfn.NORM.INV(H94, 0, 1)</f>
        <v>0.673615617413104</v>
      </c>
      <c r="M94" s="64" t="n">
        <f aca="false">_xlfn.NORM.INV(I94, 0, 1)</f>
        <v>0.983685880238481</v>
      </c>
      <c r="N94" s="64" t="n">
        <f aca="false">_xlfn.NORM.INV(J94, 0, 1)</f>
        <v>-0.135083139786428</v>
      </c>
    </row>
    <row r="95" customFormat="false" ht="13.8" hidden="false" customHeight="false" outlineLevel="0" collapsed="false">
      <c r="D95" s="31" t="n">
        <f aca="false">MOD(F94*$B$4,$B$5)</f>
        <v>101712846</v>
      </c>
      <c r="E95" s="31" t="n">
        <f aca="false">MOD(D95*$B$4,$B$5)</f>
        <v>633172224</v>
      </c>
      <c r="F95" s="31" t="n">
        <f aca="false">MOD(E95*$B$4,$B$5)</f>
        <v>869160600</v>
      </c>
      <c r="H95" s="63" t="n">
        <f aca="false">D95 / ($B$5 - 1)</f>
        <v>0.0473637348482048</v>
      </c>
      <c r="I95" s="63" t="n">
        <f aca="false">E95 / ($B$5 - 1)</f>
        <v>0.294843793189939</v>
      </c>
      <c r="J95" s="63" t="n">
        <f aca="false">F95 / ($B$5 - 1)</f>
        <v>0.404734444250105</v>
      </c>
      <c r="L95" s="64" t="n">
        <f aca="false">_xlfn.NORM.INV(H95, 0, 1)</f>
        <v>-1.67097067779055</v>
      </c>
      <c r="M95" s="64" t="n">
        <f aca="false">_xlfn.NORM.INV(I95, 0, 1)</f>
        <v>-0.539288813522682</v>
      </c>
      <c r="N95" s="64" t="n">
        <f aca="false">_xlfn.NORM.INV(J95, 0, 1)</f>
        <v>-0.241111256738121</v>
      </c>
    </row>
    <row r="96" customFormat="false" ht="13.8" hidden="false" customHeight="false" outlineLevel="0" collapsed="false">
      <c r="D96" s="31" t="n">
        <f aca="false">MOD(F95*$B$4,$B$5)</f>
        <v>2010794808</v>
      </c>
      <c r="E96" s="31" t="n">
        <f aca="false">MOD(D96*$B$4,$B$5)</f>
        <v>1110299862</v>
      </c>
      <c r="F96" s="31" t="n">
        <f aca="false">MOD(E96*$B$4,$B$5)</f>
        <v>535260423</v>
      </c>
      <c r="H96" s="63" t="n">
        <f aca="false">D96 / ($B$5 - 1)</f>
        <v>0.936349299677042</v>
      </c>
      <c r="I96" s="63" t="n">
        <f aca="false">E96 / ($B$5 - 1)</f>
        <v>0.517023663518041</v>
      </c>
      <c r="J96" s="63" t="n">
        <f aca="false">F96 / ($B$5 - 1)</f>
        <v>0.249250057851197</v>
      </c>
      <c r="L96" s="64" t="n">
        <f aca="false">_xlfn.NORM.INV(H96, 0, 1)</f>
        <v>1.52483041873232</v>
      </c>
      <c r="M96" s="64" t="n">
        <f aca="false">_xlfn.NORM.INV(I96, 0, 1)</f>
        <v>0.0426849548064828</v>
      </c>
      <c r="N96" s="64" t="n">
        <f aca="false">_xlfn.NORM.INV(J96, 0, 1)</f>
        <v>-0.676851599415038</v>
      </c>
    </row>
    <row r="97" customFormat="false" ht="13.8" hidden="false" customHeight="false" outlineLevel="0" collapsed="false">
      <c r="D97" s="31" t="n">
        <f aca="false">MOD(F96*$B$4,$B$5)</f>
        <v>1180121576</v>
      </c>
      <c r="E97" s="31" t="n">
        <f aca="false">MOD(D97*$B$4,$B$5)</f>
        <v>1497374774</v>
      </c>
      <c r="F97" s="31" t="n">
        <f aca="false">MOD(E97*$B$4,$B$5)</f>
        <v>1920608675</v>
      </c>
      <c r="H97" s="63" t="n">
        <f aca="false">D97 / ($B$5 - 1)</f>
        <v>0.549536932771594</v>
      </c>
      <c r="I97" s="63" t="n">
        <f aca="false">E97 / ($B$5 - 1)</f>
        <v>0.697269465492358</v>
      </c>
      <c r="J97" s="63" t="n">
        <f aca="false">F97 / ($B$5 - 1)</f>
        <v>0.894353108847843</v>
      </c>
      <c r="L97" s="64" t="n">
        <f aca="false">_xlfn.NORM.INV(H97, 0, 1)</f>
        <v>0.124491494426841</v>
      </c>
      <c r="M97" s="64" t="n">
        <f aca="false">_xlfn.NORM.INV(I97, 0, 1)</f>
        <v>0.516563259034097</v>
      </c>
      <c r="N97" s="64" t="n">
        <f aca="false">_xlfn.NORM.INV(J97, 0, 1)</f>
        <v>1.25001578186458</v>
      </c>
    </row>
    <row r="98" customFormat="false" ht="13.8" hidden="false" customHeight="false" outlineLevel="0" collapsed="false">
      <c r="D98" s="31" t="n">
        <f aca="false">MOD(F97*$B$4,$B$5)</f>
        <v>684826288</v>
      </c>
      <c r="E98" s="31" t="n">
        <f aca="false">MOD(D98*$B$4,$B$5)</f>
        <v>1033969777</v>
      </c>
      <c r="F98" s="31" t="n">
        <f aca="false">MOD(E98*$B$4,$B$5)</f>
        <v>1087665640</v>
      </c>
      <c r="H98" s="63" t="n">
        <f aca="false">D98 / ($B$5 - 1)</f>
        <v>0.318897091149257</v>
      </c>
      <c r="I98" s="63" t="n">
        <f aca="false">E98 / ($B$5 - 1)</f>
        <v>0.481479697843529</v>
      </c>
      <c r="J98" s="63" t="n">
        <f aca="false">F98 / ($B$5 - 1)</f>
        <v>0.506483782554496</v>
      </c>
      <c r="L98" s="64" t="n">
        <f aca="false">_xlfn.NORM.INV(H98, 0, 1)</f>
        <v>-0.470785133035924</v>
      </c>
      <c r="M98" s="64" t="n">
        <f aca="false">_xlfn.NORM.INV(I98, 0, 1)</f>
        <v>-0.046440200511182</v>
      </c>
      <c r="N98" s="64" t="n">
        <f aca="false">_xlfn.NORM.INV(J98, 0, 1)</f>
        <v>0.0162531482343213</v>
      </c>
    </row>
    <row r="99" customFormat="false" ht="13.8" hidden="false" customHeight="false" outlineLevel="0" collapsed="false">
      <c r="D99" s="31" t="n">
        <f aca="false">MOD(F98*$B$4,$B$5)</f>
        <v>1027906584</v>
      </c>
      <c r="E99" s="31" t="n">
        <f aca="false">MOD(D99*$B$4,$B$5)</f>
        <v>469052329</v>
      </c>
      <c r="F99" s="31" t="n">
        <f aca="false">MOD(E99*$B$4,$B$5)</f>
        <v>704882838</v>
      </c>
      <c r="H99" s="63" t="n">
        <f aca="false">D99 / ($B$5 - 1)</f>
        <v>0.478656303583324</v>
      </c>
      <c r="I99" s="63" t="n">
        <f aca="false">E99 / ($B$5 - 1)</f>
        <v>0.218419511540252</v>
      </c>
      <c r="J99" s="63" t="n">
        <f aca="false">F99 / ($B$5 - 1)</f>
        <v>0.328236650049907</v>
      </c>
      <c r="L99" s="64" t="n">
        <f aca="false">_xlfn.NORM.INV(H99, 0, 1)</f>
        <v>-0.0535262612733532</v>
      </c>
      <c r="M99" s="64" t="n">
        <f aca="false">_xlfn.NORM.INV(I99, 0, 1)</f>
        <v>-0.777542071184197</v>
      </c>
      <c r="N99" s="64" t="n">
        <f aca="false">_xlfn.NORM.INV(J99, 0, 1)</f>
        <v>-0.44478753938743</v>
      </c>
    </row>
    <row r="100" customFormat="false" ht="13.8" hidden="false" customHeight="false" outlineLevel="0" collapsed="false">
      <c r="D100" s="31" t="n">
        <f aca="false">MOD(F99*$B$4,$B$5)</f>
        <v>668570030</v>
      </c>
      <c r="E100" s="31" t="n">
        <f aca="false">MOD(D100*$B$4,$B$5)</f>
        <v>159671014</v>
      </c>
      <c r="F100" s="31" t="n">
        <f aca="false">MOD(E100*$B$4,$B$5)</f>
        <v>160707711</v>
      </c>
      <c r="H100" s="63" t="n">
        <f aca="false">D100 / ($B$5 - 1)</f>
        <v>0.31132718111512</v>
      </c>
      <c r="I100" s="63" t="n">
        <f aca="false">E100 / ($B$5 - 1)</f>
        <v>0.0743526099942183</v>
      </c>
      <c r="J100" s="63" t="n">
        <f aca="false">F100 / ($B$5 - 1)</f>
        <v>0.074835359654236</v>
      </c>
      <c r="L100" s="64" t="n">
        <f aca="false">_xlfn.NORM.INV(H100, 0, 1)</f>
        <v>-0.492091922485618</v>
      </c>
      <c r="M100" s="64" t="n">
        <f aca="false">_xlfn.NORM.INV(I100, 0, 1)</f>
        <v>-1.4441200111898</v>
      </c>
      <c r="N100" s="64" t="n">
        <f aca="false">_xlfn.NORM.INV(J100, 0, 1)</f>
        <v>-1.44069552641721</v>
      </c>
    </row>
    <row r="101" customFormat="false" ht="13.8" hidden="false" customHeight="false" outlineLevel="0" collapsed="false">
      <c r="D101" s="31" t="n">
        <f aca="false">MOD(F100*$B$4,$B$5)</f>
        <v>810984717</v>
      </c>
      <c r="E101" s="31" t="n">
        <f aca="false">MOD(D101*$B$4,$B$5)</f>
        <v>563873144</v>
      </c>
      <c r="F101" s="31" t="n">
        <f aca="false">MOD(E101*$B$4,$B$5)</f>
        <v>1512791946</v>
      </c>
      <c r="H101" s="63" t="n">
        <f aca="false">D101 / ($B$5 - 1)</f>
        <v>0.377644187656831</v>
      </c>
      <c r="I101" s="63" t="n">
        <f aca="false">E101 / ($B$5 - 1)</f>
        <v>0.262573894357843</v>
      </c>
      <c r="J101" s="63" t="n">
        <f aca="false">F101 / ($B$5 - 1)</f>
        <v>0.704448645659209</v>
      </c>
      <c r="L101" s="64" t="n">
        <f aca="false">_xlfn.NORM.INV(H101, 0, 1)</f>
        <v>-0.311673886914459</v>
      </c>
      <c r="M101" s="64" t="n">
        <f aca="false">_xlfn.NORM.INV(I101, 0, 1)</f>
        <v>-0.63543033515723</v>
      </c>
      <c r="N101" s="64" t="n">
        <f aca="false">_xlfn.NORM.INV(J101, 0, 1)</f>
        <v>0.537238748756875</v>
      </c>
    </row>
    <row r="102" customFormat="false" ht="13.8" hidden="false" customHeight="false" outlineLevel="0" collapsed="false">
      <c r="D102" s="31" t="n">
        <f aca="false">MOD(F101*$B$4,$B$5)</f>
        <v>946092778</v>
      </c>
      <c r="E102" s="31" t="n">
        <f aca="false">MOD(D102*$B$4,$B$5)</f>
        <v>457249736</v>
      </c>
      <c r="F102" s="31" t="n">
        <f aca="false">MOD(E102*$B$4,$B$5)</f>
        <v>65082590</v>
      </c>
      <c r="H102" s="63" t="n">
        <f aca="false">D102 / ($B$5 - 1)</f>
        <v>0.440558781326337</v>
      </c>
      <c r="I102" s="63" t="n">
        <f aca="false">E102 / ($B$5 - 1)</f>
        <v>0.212923500885184</v>
      </c>
      <c r="J102" s="63" t="n">
        <f aca="false">F102 / ($B$5 - 1)</f>
        <v>0.0303064426689469</v>
      </c>
      <c r="L102" s="64" t="n">
        <f aca="false">_xlfn.NORM.INV(H102, 0, 1)</f>
        <v>-0.149552656456554</v>
      </c>
      <c r="M102" s="64" t="n">
        <f aca="false">_xlfn.NORM.INV(I102, 0, 1)</f>
        <v>-0.796318385749941</v>
      </c>
      <c r="N102" s="64" t="n">
        <f aca="false">_xlfn.NORM.INV(J102, 0, 1)</f>
        <v>-1.87630882940322</v>
      </c>
    </row>
    <row r="103" customFormat="false" ht="13.8" hidden="false" customHeight="false" outlineLevel="0" collapsed="false">
      <c r="D103" s="31" t="n">
        <f aca="false">MOD(F102*$B$4,$B$5)</f>
        <v>1980609976</v>
      </c>
      <c r="E103" s="31" t="n">
        <f aca="false">MOD(D103*$B$4,$B$5)</f>
        <v>52187056</v>
      </c>
      <c r="F103" s="31" t="n">
        <f aca="false">MOD(E103*$B$4,$B$5)</f>
        <v>123062245</v>
      </c>
      <c r="H103" s="63" t="n">
        <f aca="false">D103 / ($B$5 - 1)</f>
        <v>0.922293391937663</v>
      </c>
      <c r="I103" s="63" t="n">
        <f aca="false">E103 / ($B$5 - 1)</f>
        <v>0.0243014917003936</v>
      </c>
      <c r="J103" s="63" t="n">
        <f aca="false">F103 / ($B$5 - 1)</f>
        <v>0.0573053234790501</v>
      </c>
      <c r="L103" s="64" t="n">
        <f aca="false">_xlfn.NORM.INV(H103, 0, 1)</f>
        <v>1.42066828698764</v>
      </c>
      <c r="M103" s="64" t="n">
        <f aca="false">_xlfn.NORM.INV(I103, 0, 1)</f>
        <v>-1.97205802110237</v>
      </c>
      <c r="N103" s="64" t="n">
        <f aca="false">_xlfn.NORM.INV(J103, 0, 1)</f>
        <v>-1.57780398983779</v>
      </c>
    </row>
    <row r="104" customFormat="false" ht="13.8" hidden="false" customHeight="false" outlineLevel="0" collapsed="false">
      <c r="D104" s="31" t="n">
        <f aca="false">MOD(F103*$B$4,$B$5)</f>
        <v>397860793</v>
      </c>
      <c r="E104" s="31" t="n">
        <f aca="false">MOD(D104*$B$4,$B$5)</f>
        <v>192083782</v>
      </c>
      <c r="F104" s="31" t="n">
        <f aca="false">MOD(E104*$B$4,$B$5)</f>
        <v>1389336823</v>
      </c>
      <c r="H104" s="63" t="n">
        <f aca="false">D104 / ($B$5 - 1)</f>
        <v>0.185268369210203</v>
      </c>
      <c r="I104" s="63" t="n">
        <f aca="false">E104 / ($B$5 - 1)</f>
        <v>0.0894459812803622</v>
      </c>
      <c r="J104" s="63" t="n">
        <f aca="false">F104 / ($B$5 - 1)</f>
        <v>0.646960374104753</v>
      </c>
      <c r="L104" s="64" t="n">
        <f aca="false">_xlfn.NORM.INV(H104, 0, 1)</f>
        <v>-0.895468422969135</v>
      </c>
      <c r="M104" s="64" t="n">
        <f aca="false">_xlfn.NORM.INV(I104, 0, 1)</f>
        <v>-1.34417450916986</v>
      </c>
      <c r="N104" s="64" t="n">
        <f aca="false">_xlfn.NORM.INV(J104, 0, 1)</f>
        <v>0.37712696661252</v>
      </c>
    </row>
    <row r="105" customFormat="false" ht="13.8" hidden="false" customHeight="false" outlineLevel="0" collapsed="false">
      <c r="D105" s="31" t="n">
        <f aca="false">MOD(F104*$B$4,$B$5)</f>
        <v>910970870</v>
      </c>
      <c r="E105" s="31" t="n">
        <f aca="false">MOD(D105*$B$4,$B$5)</f>
        <v>1599709798</v>
      </c>
      <c r="F105" s="31" t="n">
        <f aca="false">MOD(E105*$B$4,$B$5)</f>
        <v>374680432</v>
      </c>
      <c r="H105" s="63" t="n">
        <f aca="false">D105 / ($B$5 - 1)</f>
        <v>0.424203868419122</v>
      </c>
      <c r="I105" s="63" t="n">
        <f aca="false">E105 / ($B$5 - 1)</f>
        <v>0.744922924549247</v>
      </c>
      <c r="J105" s="63" t="n">
        <f aca="false">F105 / ($B$5 - 1)</f>
        <v>0.174474172456632</v>
      </c>
      <c r="L105" s="64" t="n">
        <f aca="false">_xlfn.NORM.INV(H105, 0, 1)</f>
        <v>-0.191150432197534</v>
      </c>
      <c r="M105" s="64" t="n">
        <f aca="false">_xlfn.NORM.INV(I105, 0, 1)</f>
        <v>0.658597683392926</v>
      </c>
      <c r="N105" s="64" t="n">
        <f aca="false">_xlfn.NORM.INV(J105, 0, 1)</f>
        <v>-0.936631107451357</v>
      </c>
    </row>
    <row r="106" customFormat="false" ht="13.8" hidden="false" customHeight="false" outlineLevel="0" collapsed="false">
      <c r="D106" s="31" t="n">
        <f aca="false">MOD(F105*$B$4,$B$5)</f>
        <v>91858038</v>
      </c>
      <c r="E106" s="31" t="n">
        <f aca="false">MOD(D106*$B$4,$B$5)</f>
        <v>1673104890</v>
      </c>
      <c r="F106" s="31" t="n">
        <f aca="false">MOD(E106*$B$4,$B$5)</f>
        <v>2028632461</v>
      </c>
      <c r="H106" s="63" t="n">
        <f aca="false">D106 / ($B$5 - 1)</f>
        <v>0.0427747322644803</v>
      </c>
      <c r="I106" s="63" t="n">
        <f aca="false">E106 / ($B$5 - 1)</f>
        <v>0.779100177603867</v>
      </c>
      <c r="J106" s="63" t="n">
        <f aca="false">F106 / ($B$5 - 1)</f>
        <v>0.944655604143306</v>
      </c>
      <c r="L106" s="64" t="n">
        <f aca="false">_xlfn.NORM.INV(H106, 0, 1)</f>
        <v>-1.71935657333264</v>
      </c>
      <c r="M106" s="64" t="n">
        <f aca="false">_xlfn.NORM.INV(I106, 0, 1)</f>
        <v>0.769157789997809</v>
      </c>
      <c r="N106" s="64" t="n">
        <f aca="false">_xlfn.NORM.INV(J106, 0, 1)</f>
        <v>1.59510484731243</v>
      </c>
    </row>
    <row r="107" customFormat="false" ht="13.8" hidden="false" customHeight="false" outlineLevel="0" collapsed="false">
      <c r="D107" s="31" t="n">
        <f aca="false">MOD(F106*$B$4,$B$5)</f>
        <v>1010705378</v>
      </c>
      <c r="E107" s="31" t="n">
        <f aca="false">MOD(D107*$B$4,$B$5)</f>
        <v>1225808892</v>
      </c>
      <c r="F107" s="31" t="n">
        <f aca="false">MOD(E107*$B$4,$B$5)</f>
        <v>1404099941</v>
      </c>
      <c r="H107" s="63" t="n">
        <f aca="false">D107 / ($B$5 - 1)</f>
        <v>0.470646367846659</v>
      </c>
      <c r="I107" s="63" t="n">
        <f aca="false">E107 / ($B$5 - 1)</f>
        <v>0.570811747173603</v>
      </c>
      <c r="J107" s="63" t="n">
        <f aca="false">F107 / ($B$5 - 1)</f>
        <v>0.653834986643712</v>
      </c>
      <c r="L107" s="64" t="n">
        <f aca="false">_xlfn.NORM.INV(H107, 0, 1)</f>
        <v>-0.073645160630223</v>
      </c>
      <c r="M107" s="64" t="n">
        <f aca="false">_xlfn.NORM.INV(I107, 0, 1)</f>
        <v>0.178441187139328</v>
      </c>
      <c r="N107" s="64" t="n">
        <f aca="false">_xlfn.NORM.INV(J107, 0, 1)</f>
        <v>0.39569502412524</v>
      </c>
    </row>
    <row r="108" customFormat="false" ht="13.8" hidden="false" customHeight="false" outlineLevel="0" collapsed="false">
      <c r="D108" s="31" t="n">
        <f aca="false">MOD(F107*$B$4,$B$5)</f>
        <v>576869044</v>
      </c>
      <c r="E108" s="31" t="n">
        <f aca="false">MOD(D108*$B$4,$B$5)</f>
        <v>1772655922</v>
      </c>
      <c r="F108" s="31" t="n">
        <f aca="false">MOD(E108*$B$4,$B$5)</f>
        <v>1388096147</v>
      </c>
      <c r="H108" s="63" t="n">
        <f aca="false">D108 / ($B$5 - 1)</f>
        <v>0.268625581887202</v>
      </c>
      <c r="I108" s="63" t="n">
        <f aca="false">E108 / ($B$5 - 1)</f>
        <v>0.825457239360974</v>
      </c>
      <c r="J108" s="63" t="n">
        <f aca="false">F108 / ($B$5 - 1)</f>
        <v>0.646382639320924</v>
      </c>
      <c r="L108" s="64" t="n">
        <f aca="false">_xlfn.NORM.INV(H108, 0, 1)</f>
        <v>-0.616975078594328</v>
      </c>
      <c r="M108" s="64" t="n">
        <f aca="false">_xlfn.NORM.INV(I108, 0, 1)</f>
        <v>0.936364554509802</v>
      </c>
      <c r="N108" s="64" t="n">
        <f aca="false">_xlfn.NORM.INV(J108, 0, 1)</f>
        <v>0.375572522780015</v>
      </c>
    </row>
    <row r="109" customFormat="false" ht="13.8" hidden="false" customHeight="false" outlineLevel="0" collapsed="false">
      <c r="D109" s="31" t="n">
        <f aca="false">MOD(F108*$B$4,$B$5)</f>
        <v>1151841790</v>
      </c>
      <c r="E109" s="31" t="n">
        <f aca="false">MOD(D109*$B$4,$B$5)</f>
        <v>55940613</v>
      </c>
      <c r="F109" s="31" t="n">
        <f aca="false">MOD(E109*$B$4,$B$5)</f>
        <v>922385844</v>
      </c>
      <c r="H109" s="63" t="n">
        <f aca="false">D109 / ($B$5 - 1)</f>
        <v>0.536368131205782</v>
      </c>
      <c r="I109" s="63" t="n">
        <f aca="false">E109 / ($B$5 - 1)</f>
        <v>0.0260493778866244</v>
      </c>
      <c r="J109" s="63" t="n">
        <f aca="false">F109 / ($B$5 - 1)</f>
        <v>0.429519379911497</v>
      </c>
      <c r="L109" s="64" t="n">
        <f aca="false">_xlfn.NORM.INV(H109, 0, 1)</f>
        <v>0.091288019128743</v>
      </c>
      <c r="M109" s="64" t="n">
        <f aca="false">_xlfn.NORM.INV(I109, 0, 1)</f>
        <v>-1.94231683865689</v>
      </c>
      <c r="N109" s="64" t="n">
        <f aca="false">_xlfn.NORM.INV(J109, 0, 1)</f>
        <v>-0.177597917901976</v>
      </c>
    </row>
    <row r="110" customFormat="false" ht="13.8" hidden="false" customHeight="false" outlineLevel="0" collapsed="false">
      <c r="D110" s="31" t="n">
        <f aca="false">MOD(F109*$B$4,$B$5)</f>
        <v>708622473</v>
      </c>
      <c r="E110" s="31" t="n">
        <f aca="false">MOD(D110*$B$4,$B$5)</f>
        <v>795864767</v>
      </c>
      <c r="F110" s="31" t="n">
        <f aca="false">MOD(E110*$B$4,$B$5)</f>
        <v>853206674</v>
      </c>
      <c r="H110" s="63" t="n">
        <f aca="false">D110 / ($B$5 - 1)</f>
        <v>0.32997805329969</v>
      </c>
      <c r="I110" s="63" t="n">
        <f aca="false">E110 / ($B$5 - 1)</f>
        <v>0.370603412269245</v>
      </c>
      <c r="J110" s="63" t="n">
        <f aca="false">F110 / ($B$5 - 1)</f>
        <v>0.397305318524414</v>
      </c>
      <c r="L110" s="64" t="n">
        <f aca="false">_xlfn.NORM.INV(H110, 0, 1)</f>
        <v>-0.439973767828686</v>
      </c>
      <c r="M110" s="64" t="n">
        <f aca="false">_xlfn.NORM.INV(I110, 0, 1)</f>
        <v>-0.330255618558137</v>
      </c>
      <c r="N110" s="64" t="n">
        <f aca="false">_xlfn.NORM.INV(J110, 0, 1)</f>
        <v>-0.26032818027979</v>
      </c>
    </row>
    <row r="111" customFormat="false" ht="13.8" hidden="false" customHeight="false" outlineLevel="0" collapsed="false">
      <c r="D111" s="31" t="n">
        <f aca="false">MOD(F110*$B$4,$B$5)</f>
        <v>697978488</v>
      </c>
      <c r="E111" s="31" t="n">
        <f aca="false">MOD(D111*$B$4,$B$5)</f>
        <v>248656465</v>
      </c>
      <c r="F111" s="31" t="n">
        <f aca="false">MOD(E111*$B$4,$B$5)</f>
        <v>610118932</v>
      </c>
      <c r="H111" s="63" t="n">
        <f aca="false">D111 / ($B$5 - 1)</f>
        <v>0.325021561537889</v>
      </c>
      <c r="I111" s="63" t="n">
        <f aca="false">E111 / ($B$5 - 1)</f>
        <v>0.115789689697129</v>
      </c>
      <c r="J111" s="63" t="n">
        <f aca="false">F111 / ($B$5 - 1)</f>
        <v>0.28410876755054</v>
      </c>
      <c r="L111" s="64" t="n">
        <f aca="false">_xlfn.NORM.INV(H111, 0, 1)</f>
        <v>-0.453702283606051</v>
      </c>
      <c r="M111" s="64" t="n">
        <f aca="false">_xlfn.NORM.INV(I111, 0, 1)</f>
        <v>-1.19630033166443</v>
      </c>
      <c r="N111" s="64" t="n">
        <f aca="false">_xlfn.NORM.INV(J111, 0, 1)</f>
        <v>-0.570678588955788</v>
      </c>
    </row>
    <row r="112" customFormat="false" ht="13.8" hidden="false" customHeight="false" outlineLevel="0" collapsed="false">
      <c r="D112" s="31" t="n">
        <f aca="false">MOD(F111*$B$4,$B$5)</f>
        <v>460231614</v>
      </c>
      <c r="E112" s="31" t="n">
        <f aca="false">MOD(D112*$B$4,$B$5)</f>
        <v>121911179</v>
      </c>
      <c r="F112" s="31" t="n">
        <f aca="false">MOD(E112*$B$4,$B$5)</f>
        <v>669328729</v>
      </c>
      <c r="H112" s="63" t="n">
        <f aca="false">D112 / ($B$5 - 1)</f>
        <v>0.214312046034552</v>
      </c>
      <c r="I112" s="63" t="n">
        <f aca="false">E112 / ($B$5 - 1)</f>
        <v>0.0567693166032148</v>
      </c>
      <c r="J112" s="63" t="n">
        <f aca="false">F112 / ($B$5 - 1)</f>
        <v>0.311680477868468</v>
      </c>
      <c r="L112" s="64" t="n">
        <f aca="false">_xlfn.NORM.INV(H112, 0, 1)</f>
        <v>-0.791548317985576</v>
      </c>
      <c r="M112" s="64" t="n">
        <f aca="false">_xlfn.NORM.INV(I112, 0, 1)</f>
        <v>-1.5824861430466</v>
      </c>
      <c r="N112" s="64" t="n">
        <f aca="false">_xlfn.NORM.INV(J112, 0, 1)</f>
        <v>-0.491092599130551</v>
      </c>
    </row>
    <row r="113" customFormat="false" ht="13.8" hidden="false" customHeight="false" outlineLevel="0" collapsed="false">
      <c r="D113" s="31" t="n">
        <f aca="false">MOD(F112*$B$4,$B$5)</f>
        <v>275608444</v>
      </c>
      <c r="E113" s="31" t="n">
        <f aca="false">MOD(D113*$B$4,$B$5)</f>
        <v>234007159</v>
      </c>
      <c r="F113" s="31" t="n">
        <f aca="false">MOD(E113*$B$4,$B$5)</f>
        <v>2143072516</v>
      </c>
      <c r="H113" s="63" t="n">
        <f aca="false">D113 / ($B$5 - 1)</f>
        <v>0.128340182945449</v>
      </c>
      <c r="I113" s="63" t="n">
        <f aca="false">E113 / ($B$5 - 1)</f>
        <v>0.108968075000651</v>
      </c>
      <c r="J113" s="63" t="n">
        <f aca="false">F113 / ($B$5 - 1)</f>
        <v>0.997945907523805</v>
      </c>
      <c r="L113" s="64" t="n">
        <f aca="false">_xlfn.NORM.INV(H113, 0, 1)</f>
        <v>-1.13427224936115</v>
      </c>
      <c r="M113" s="64" t="n">
        <f aca="false">_xlfn.NORM.INV(I113, 0, 1)</f>
        <v>-1.23203462560351</v>
      </c>
      <c r="N113" s="64" t="n">
        <f aca="false">_xlfn.NORM.INV(J113, 0, 1)</f>
        <v>2.86973302978681</v>
      </c>
    </row>
    <row r="114" customFormat="false" ht="13.8" hidden="false" customHeight="false" outlineLevel="0" collapsed="false">
      <c r="D114" s="31" t="n">
        <f aca="false">MOD(F113*$B$4,$B$5)</f>
        <v>1818660199</v>
      </c>
      <c r="E114" s="31" t="n">
        <f aca="false">MOD(D114*$B$4,$B$5)</f>
        <v>1562460216</v>
      </c>
      <c r="F114" s="31" t="n">
        <f aca="false">MOD(E114*$B$4,$B$5)</f>
        <v>1891403896</v>
      </c>
      <c r="H114" s="63" t="n">
        <f aca="false">D114 / ($B$5 - 1)</f>
        <v>0.846879650230407</v>
      </c>
      <c r="I114" s="63" t="n">
        <f aca="false">E114 / ($B$5 - 1)</f>
        <v>0.727577236227297</v>
      </c>
      <c r="J114" s="63" t="n">
        <f aca="false">F114 / ($B$5 - 1)</f>
        <v>0.880753573850499</v>
      </c>
      <c r="L114" s="64" t="n">
        <f aca="false">_xlfn.NORM.INV(H114, 0, 1)</f>
        <v>1.02314202483907</v>
      </c>
      <c r="M114" s="64" t="n">
        <f aca="false">_xlfn.NORM.INV(I114, 0, 1)</f>
        <v>0.605501952803775</v>
      </c>
      <c r="N114" s="64" t="n">
        <f aca="false">_xlfn.NORM.INV(J114, 0, 1)</f>
        <v>1.17876226962145</v>
      </c>
    </row>
    <row r="115" customFormat="false" ht="13.8" hidden="false" customHeight="false" outlineLevel="0" collapsed="false">
      <c r="D115" s="31" t="n">
        <f aca="false">MOD(F114*$B$4,$B$5)</f>
        <v>1837695258</v>
      </c>
      <c r="E115" s="31" t="n">
        <f aca="false">MOD(D115*$B$4,$B$5)</f>
        <v>1280792289</v>
      </c>
      <c r="F115" s="31" t="n">
        <f aca="false">MOD(E115*$B$4,$B$5)</f>
        <v>1217868836</v>
      </c>
      <c r="H115" s="63" t="n">
        <f aca="false">D115 / ($B$5 - 1)</f>
        <v>0.855743540316581</v>
      </c>
      <c r="I115" s="63" t="n">
        <f aca="false">E115 / ($B$5 - 1)</f>
        <v>0.596415386625021</v>
      </c>
      <c r="J115" s="63" t="n">
        <f aca="false">F115 / ($B$5 - 1)</f>
        <v>0.567114370471904</v>
      </c>
      <c r="L115" s="64" t="n">
        <f aca="false">_xlfn.NORM.INV(H115, 0, 1)</f>
        <v>1.06138951619244</v>
      </c>
      <c r="M115" s="64" t="n">
        <f aca="false">_xlfn.NORM.INV(I115, 0, 1)</f>
        <v>0.244079528863249</v>
      </c>
      <c r="N115" s="64" t="n">
        <f aca="false">_xlfn.NORM.INV(J115, 0, 1)</f>
        <v>0.169032269688446</v>
      </c>
    </row>
    <row r="116" customFormat="false" ht="13.8" hidden="false" customHeight="false" outlineLevel="0" collapsed="false">
      <c r="D116" s="31" t="n">
        <f aca="false">MOD(F115*$B$4,$B$5)</f>
        <v>381745931</v>
      </c>
      <c r="E116" s="31" t="n">
        <f aca="false">MOD(D116*$B$4,$B$5)</f>
        <v>1848144041</v>
      </c>
      <c r="F116" s="31" t="n">
        <f aca="false">MOD(E116*$B$4,$B$5)</f>
        <v>995339437</v>
      </c>
      <c r="H116" s="63" t="n">
        <f aca="false">D116 / ($B$5 - 1)</f>
        <v>0.177764301819507</v>
      </c>
      <c r="I116" s="63" t="n">
        <f aca="false">E116 / ($B$5 - 1)</f>
        <v>0.860609134063692</v>
      </c>
      <c r="J116" s="63" t="n">
        <f aca="false">F116 / ($B$5 - 1)</f>
        <v>0.46349104397324</v>
      </c>
      <c r="L116" s="64" t="n">
        <f aca="false">_xlfn.NORM.INV(H116, 0, 1)</f>
        <v>-0.92391878163244</v>
      </c>
      <c r="M116" s="64" t="n">
        <f aca="false">_xlfn.NORM.INV(I116, 0, 1)</f>
        <v>1.08306013554758</v>
      </c>
      <c r="N116" s="64" t="n">
        <f aca="false">_xlfn.NORM.INV(J116, 0, 1)</f>
        <v>-0.0916424942623457</v>
      </c>
    </row>
    <row r="117" customFormat="false" ht="13.8" hidden="false" customHeight="false" outlineLevel="0" collapsed="false">
      <c r="D117" s="31" t="n">
        <f aca="false">MOD(F116*$B$4,$B$5)</f>
        <v>378329096</v>
      </c>
      <c r="E117" s="31" t="n">
        <f aca="false">MOD(D117*$B$4,$B$5)</f>
        <v>122858928</v>
      </c>
      <c r="F117" s="31" t="n">
        <f aca="false">MOD(E117*$B$4,$B$5)</f>
        <v>1320964121</v>
      </c>
      <c r="H117" s="63" t="n">
        <f aca="false">D117 / ($B$5 - 1)</f>
        <v>0.176173214033407</v>
      </c>
      <c r="I117" s="63" t="n">
        <f aca="false">E117 / ($B$5 - 1)</f>
        <v>0.0572106466230104</v>
      </c>
      <c r="J117" s="63" t="n">
        <f aca="false">F117 / ($B$5 - 1)</f>
        <v>0.615121853645073</v>
      </c>
      <c r="L117" s="64" t="n">
        <f aca="false">_xlfn.NORM.INV(H117, 0, 1)</f>
        <v>-0.93004762229149</v>
      </c>
      <c r="M117" s="64" t="n">
        <f aca="false">_xlfn.NORM.INV(I117, 0, 1)</f>
        <v>-1.57862850153421</v>
      </c>
      <c r="N117" s="64" t="n">
        <f aca="false">_xlfn.NORM.INV(J117, 0, 1)</f>
        <v>0.292693690947735</v>
      </c>
    </row>
    <row r="118" customFormat="false" ht="13.8" hidden="false" customHeight="false" outlineLevel="0" collapsed="false">
      <c r="D118" s="31" t="n">
        <f aca="false">MOD(F117*$B$4,$B$5)</f>
        <v>1174638067</v>
      </c>
      <c r="E118" s="31" t="n">
        <f aca="false">MOD(D118*$B$4,$B$5)</f>
        <v>943400416</v>
      </c>
      <c r="F118" s="31" t="n">
        <f aca="false">MOD(E118*$B$4,$B$5)</f>
        <v>1490746101</v>
      </c>
      <c r="H118" s="63" t="n">
        <f aca="false">D118 / ($B$5 - 1)</f>
        <v>0.546983474909313</v>
      </c>
      <c r="I118" s="63" t="n">
        <f aca="false">E118 / ($B$5 - 1)</f>
        <v>0.439305052570351</v>
      </c>
      <c r="J118" s="63" t="n">
        <f aca="false">F118 / ($B$5 - 1)</f>
        <v>0.694182749087161</v>
      </c>
      <c r="L118" s="64" t="n">
        <f aca="false">_xlfn.NORM.INV(H118, 0, 1)</f>
        <v>0.11804367746031</v>
      </c>
      <c r="M118" s="64" t="n">
        <f aca="false">_xlfn.NORM.INV(I118, 0, 1)</f>
        <v>-0.152731390493706</v>
      </c>
      <c r="N118" s="64" t="n">
        <f aca="false">_xlfn.NORM.INV(J118, 0, 1)</f>
        <v>0.507741697671503</v>
      </c>
    </row>
    <row r="119" customFormat="false" ht="13.8" hidden="false" customHeight="false" outlineLevel="0" collapsed="false">
      <c r="D119" s="31" t="n">
        <f aca="false">MOD(F118*$B$4,$B$5)</f>
        <v>1922997695</v>
      </c>
      <c r="E119" s="31" t="n">
        <f aca="false">MOD(D119*$B$4,$B$5)</f>
        <v>41093770</v>
      </c>
      <c r="F119" s="31" t="n">
        <f aca="false">MOD(E119*$B$4,$B$5)</f>
        <v>1509965489</v>
      </c>
      <c r="H119" s="63" t="n">
        <f aca="false">D119 / ($B$5 - 1)</f>
        <v>0.895465582977483</v>
      </c>
      <c r="I119" s="63" t="n">
        <f aca="false">E119 / ($B$5 - 1)</f>
        <v>0.0191357778563497</v>
      </c>
      <c r="J119" s="63" t="n">
        <f aca="false">F119 / ($B$5 - 1)</f>
        <v>0.703132474052843</v>
      </c>
      <c r="L119" s="64" t="n">
        <f aca="false">_xlfn.NORM.INV(H119, 0, 1)</f>
        <v>1.25613001877973</v>
      </c>
      <c r="M119" s="64" t="n">
        <f aca="false">_xlfn.NORM.INV(I119, 0, 1)</f>
        <v>-2.07193443898292</v>
      </c>
      <c r="N119" s="64" t="n">
        <f aca="false">_xlfn.NORM.INV(J119, 0, 1)</f>
        <v>0.533431305190203</v>
      </c>
    </row>
    <row r="120" customFormat="false" ht="13.8" hidden="false" customHeight="false" outlineLevel="0" collapsed="false">
      <c r="D120" s="31" t="n">
        <f aca="false">MOD(F119*$B$4,$B$5)</f>
        <v>1949140339</v>
      </c>
      <c r="E120" s="31" t="n">
        <f aca="false">MOD(D120*$B$4,$B$5)</f>
        <v>1399761505</v>
      </c>
      <c r="F120" s="31" t="n">
        <f aca="false">MOD(E120*$B$4,$B$5)</f>
        <v>1609622294</v>
      </c>
      <c r="H120" s="63" t="n">
        <f aca="false">D120 / ($B$5 - 1)</f>
        <v>0.907639200247488</v>
      </c>
      <c r="I120" s="63" t="n">
        <f aca="false">E120 / ($B$5 - 1)</f>
        <v>0.651814744949168</v>
      </c>
      <c r="J120" s="63" t="n">
        <f aca="false">F120 / ($B$5 - 1)</f>
        <v>0.749538790201339</v>
      </c>
      <c r="L120" s="64" t="n">
        <f aca="false">_xlfn.NORM.INV(H120, 0, 1)</f>
        <v>1.32635662312264</v>
      </c>
      <c r="M120" s="64" t="n">
        <f aca="false">_xlfn.NORM.INV(I120, 0, 1)</f>
        <v>0.390224549182112</v>
      </c>
      <c r="N120" s="64" t="n">
        <f aca="false">_xlfn.NORM.INV(J120, 0, 1)</f>
        <v>0.673039094606888</v>
      </c>
    </row>
    <row r="121" customFormat="false" ht="13.8" hidden="false" customHeight="false" outlineLevel="0" collapsed="false">
      <c r="D121" s="31" t="n">
        <f aca="false">MOD(F120*$B$4,$B$5)</f>
        <v>2119405214</v>
      </c>
      <c r="E121" s="31" t="n">
        <f aca="false">MOD(D121*$B$4,$B$5)</f>
        <v>1835625561</v>
      </c>
      <c r="F121" s="31" t="n">
        <f aca="false">MOD(E121*$B$4,$B$5)</f>
        <v>158696164</v>
      </c>
      <c r="H121" s="63" t="n">
        <f aca="false">D121 / ($B$5 - 1)</f>
        <v>0.98692496119712</v>
      </c>
      <c r="I121" s="63" t="n">
        <f aca="false">E121 / ($B$5 - 1)</f>
        <v>0.854779762546327</v>
      </c>
      <c r="J121" s="63" t="n">
        <f aca="false">F121 / ($B$5 - 1)</f>
        <v>0.0738986600878636</v>
      </c>
      <c r="L121" s="64" t="n">
        <f aca="false">_xlfn.NORM.INV(H121, 0, 1)</f>
        <v>2.22397572388595</v>
      </c>
      <c r="M121" s="64" t="n">
        <f aca="false">_xlfn.NORM.INV(I121, 0, 1)</f>
        <v>1.05715582938143</v>
      </c>
      <c r="N121" s="64" t="n">
        <f aca="false">_xlfn.NORM.INV(J121, 0, 1)</f>
        <v>-1.44735572197687</v>
      </c>
    </row>
    <row r="122" customFormat="false" ht="13.8" hidden="false" customHeight="false" outlineLevel="0" collapsed="false">
      <c r="D122" s="31" t="n">
        <f aca="false">MOD(F121*$B$4,$B$5)</f>
        <v>348363595</v>
      </c>
      <c r="E122" s="31" t="n">
        <f aca="false">MOD(D122*$B$4,$B$5)</f>
        <v>1062138235</v>
      </c>
      <c r="F122" s="31" t="n">
        <f aca="false">MOD(E122*$B$4,$B$5)</f>
        <v>1450153207</v>
      </c>
      <c r="H122" s="63" t="n">
        <f aca="false">D122 / ($B$5 - 1)</f>
        <v>0.162219440249931</v>
      </c>
      <c r="I122" s="63" t="n">
        <f aca="false">E122 / ($B$5 - 1)</f>
        <v>0.494596658269499</v>
      </c>
      <c r="J122" s="63" t="n">
        <f aca="false">F122 / ($B$5 - 1)</f>
        <v>0.67528020979397</v>
      </c>
      <c r="L122" s="64" t="n">
        <f aca="false">_xlfn.NORM.INV(H122, 0, 1)</f>
        <v>-0.985377086429042</v>
      </c>
      <c r="M122" s="64" t="n">
        <f aca="false">_xlfn.NORM.INV(I122, 0, 1)</f>
        <v>-0.0135445832863545</v>
      </c>
      <c r="N122" s="64" t="n">
        <f aca="false">_xlfn.NORM.INV(J122, 0, 1)</f>
        <v>0.454540873104318</v>
      </c>
    </row>
    <row r="123" customFormat="false" ht="13.8" hidden="false" customHeight="false" outlineLevel="0" collapsed="false">
      <c r="D123" s="31" t="n">
        <f aca="false">MOD(F122*$B$4,$B$5)</f>
        <v>968497485</v>
      </c>
      <c r="E123" s="31" t="n">
        <f aca="false">MOD(D123*$B$4,$B$5)</f>
        <v>1770586892</v>
      </c>
      <c r="F123" s="31" t="n">
        <f aca="false">MOD(E123*$B$4,$B$5)</f>
        <v>298196779</v>
      </c>
      <c r="H123" s="63" t="n">
        <f aca="false">D123 / ($B$5 - 1)</f>
        <v>0.450991786039427</v>
      </c>
      <c r="I123" s="63" t="n">
        <f aca="false">E123 / ($B$5 - 1)</f>
        <v>0.824493772186799</v>
      </c>
      <c r="J123" s="63" t="n">
        <f aca="false">F123 / ($B$5 - 1)</f>
        <v>0.138858696109484</v>
      </c>
      <c r="L123" s="64" t="n">
        <f aca="false">_xlfn.NORM.INV(H123, 0, 1)</f>
        <v>-0.123155993791136</v>
      </c>
      <c r="M123" s="64" t="n">
        <f aca="false">_xlfn.NORM.INV(I123, 0, 1)</f>
        <v>0.932627255934661</v>
      </c>
      <c r="N123" s="64" t="n">
        <f aca="false">_xlfn.NORM.INV(J123, 0, 1)</f>
        <v>-1.08546130653403</v>
      </c>
    </row>
    <row r="124" customFormat="false" ht="13.8" hidden="false" customHeight="false" outlineLevel="0" collapsed="false">
      <c r="D124" s="31" t="n">
        <f aca="false">MOD(F123*$B$4,$B$5)</f>
        <v>1821316915</v>
      </c>
      <c r="E124" s="31" t="n">
        <f aca="false">MOD(D124*$B$4,$B$5)</f>
        <v>955779432</v>
      </c>
      <c r="F124" s="31" t="n">
        <f aca="false">MOD(E124*$B$4,$B$5)</f>
        <v>2037773571</v>
      </c>
      <c r="H124" s="63" t="n">
        <f aca="false">D124 / ($B$5 - 1)</f>
        <v>0.848116780024131</v>
      </c>
      <c r="I124" s="63" t="n">
        <f aca="false">E124 / ($B$5 - 1)</f>
        <v>0.445069481101883</v>
      </c>
      <c r="J124" s="63" t="n">
        <f aca="false">F124 / ($B$5 - 1)</f>
        <v>0.948912265197292</v>
      </c>
      <c r="L124" s="64" t="n">
        <f aca="false">_xlfn.NORM.INV(H124, 0, 1)</f>
        <v>1.02838993751231</v>
      </c>
      <c r="M124" s="64" t="n">
        <f aca="false">_xlfn.NORM.INV(I124, 0, 1)</f>
        <v>-0.138128373110708</v>
      </c>
      <c r="N124" s="64" t="n">
        <f aca="false">_xlfn.NORM.INV(J124, 0, 1)</f>
        <v>1.63439722952239</v>
      </c>
    </row>
    <row r="125" customFormat="false" ht="13.8" hidden="false" customHeight="false" outlineLevel="0" collapsed="false">
      <c r="D125" s="31" t="n">
        <f aca="false">MOD(F124*$B$4,$B$5)</f>
        <v>2027078553</v>
      </c>
      <c r="E125" s="31" t="n">
        <f aca="false">MOD(D125*$B$4,$B$5)</f>
        <v>1163939955</v>
      </c>
      <c r="F125" s="31" t="n">
        <f aca="false">MOD(E125*$B$4,$B$5)</f>
        <v>2078394991</v>
      </c>
      <c r="H125" s="63" t="n">
        <f aca="false">D125 / ($B$5 - 1)</f>
        <v>0.943932009342995</v>
      </c>
      <c r="I125" s="63" t="n">
        <f aca="false">E125 / ($B$5 - 1)</f>
        <v>0.542001778298991</v>
      </c>
      <c r="J125" s="63" t="n">
        <f aca="false">F125 / ($B$5 - 1)</f>
        <v>0.967828087944377</v>
      </c>
      <c r="L125" s="64" t="n">
        <f aca="false">_xlfn.NORM.INV(H125, 0, 1)</f>
        <v>1.58866528096871</v>
      </c>
      <c r="M125" s="64" t="n">
        <f aca="false">_xlfn.NORM.INV(I125, 0, 1)</f>
        <v>0.105478104167877</v>
      </c>
      <c r="N125" s="64" t="n">
        <f aca="false">_xlfn.NORM.INV(J125, 0, 1)</f>
        <v>1.84978999033993</v>
      </c>
    </row>
    <row r="126" customFormat="false" ht="13.8" hidden="false" customHeight="false" outlineLevel="0" collapsed="false">
      <c r="D126" s="31" t="n">
        <f aca="false">MOD(F125*$B$4,$B$5)</f>
        <v>63590015</v>
      </c>
      <c r="E126" s="31" t="n">
        <f aca="false">MOD(D126*$B$4,$B$5)</f>
        <v>799482502</v>
      </c>
      <c r="F126" s="31" t="n">
        <f aca="false">MOD(E126*$B$4,$B$5)</f>
        <v>1538717452</v>
      </c>
      <c r="H126" s="63" t="n">
        <f aca="false">D126 / ($B$5 - 1)</f>
        <v>0.0296114082723962</v>
      </c>
      <c r="I126" s="63" t="n">
        <f aca="false">E126 / ($B$5 - 1)</f>
        <v>0.372288051408052</v>
      </c>
      <c r="J126" s="63" t="n">
        <f aca="false">F126 / ($B$5 - 1)</f>
        <v>0.716521150168517</v>
      </c>
      <c r="L126" s="64" t="n">
        <f aca="false">_xlfn.NORM.INV(H126, 0, 1)</f>
        <v>-1.88653559428941</v>
      </c>
      <c r="M126" s="64" t="n">
        <f aca="false">_xlfn.NORM.INV(I126, 0, 1)</f>
        <v>-0.325799439517925</v>
      </c>
      <c r="N126" s="64" t="n">
        <f aca="false">_xlfn.NORM.INV(J126, 0, 1)</f>
        <v>0.572537778223534</v>
      </c>
    </row>
    <row r="127" customFormat="false" ht="13.8" hidden="false" customHeight="false" outlineLevel="0" collapsed="false">
      <c r="D127" s="31" t="n">
        <f aca="false">MOD(F126*$B$4,$B$5)</f>
        <v>413226703</v>
      </c>
      <c r="E127" s="31" t="n">
        <f aca="false">MOD(D127*$B$4,$B$5)</f>
        <v>1038067177</v>
      </c>
      <c r="F127" s="31" t="n">
        <f aca="false">MOD(E127*$B$4,$B$5)</f>
        <v>1304765516</v>
      </c>
      <c r="H127" s="63" t="n">
        <f aca="false">D127 / ($B$5 - 1)</f>
        <v>0.192423678648121</v>
      </c>
      <c r="I127" s="63" t="n">
        <f aca="false">E127 / ($B$5 - 1)</f>
        <v>0.483387698403921</v>
      </c>
      <c r="J127" s="63" t="n">
        <f aca="false">F127 / ($B$5 - 1)</f>
        <v>0.607578790381159</v>
      </c>
      <c r="L127" s="64" t="n">
        <f aca="false">_xlfn.NORM.INV(H127, 0, 1)</f>
        <v>-0.86899958584752</v>
      </c>
      <c r="M127" s="64" t="n">
        <f aca="false">_xlfn.NORM.INV(I127, 0, 1)</f>
        <v>-0.0416529061397929</v>
      </c>
      <c r="N127" s="64" t="n">
        <f aca="false">_xlfn.NORM.INV(J127, 0, 1)</f>
        <v>0.273014044974004</v>
      </c>
    </row>
    <row r="128" customFormat="false" ht="13.8" hidden="false" customHeight="false" outlineLevel="0" collapsed="false">
      <c r="D128" s="31" t="n">
        <f aca="false">MOD(F127*$B$4,$B$5)</f>
        <v>935823620</v>
      </c>
      <c r="E128" s="31" t="n">
        <f aca="false">MOD(D128*$B$4,$B$5)</f>
        <v>823446375</v>
      </c>
      <c r="F128" s="31" t="n">
        <f aca="false">MOD(E128*$B$4,$B$5)</f>
        <v>805145302</v>
      </c>
      <c r="H128" s="63" t="n">
        <f aca="false">D128 / ($B$5 - 1)</f>
        <v>0.435776831988037</v>
      </c>
      <c r="I128" s="63" t="n">
        <f aca="false">E128 / ($B$5 - 1)</f>
        <v>0.383447099368504</v>
      </c>
      <c r="J128" s="63" t="n">
        <f aca="false">F128 / ($B$5 - 1)</f>
        <v>0.374924998148275</v>
      </c>
      <c r="L128" s="64" t="n">
        <f aca="false">_xlfn.NORM.INV(H128, 0, 1)</f>
        <v>-0.161685321767537</v>
      </c>
      <c r="M128" s="64" t="n">
        <f aca="false">_xlfn.NORM.INV(I128, 0, 1)</f>
        <v>-0.296439846741676</v>
      </c>
      <c r="N128" s="64" t="n">
        <f aca="false">_xlfn.NORM.INV(J128, 0, 1)</f>
        <v>-0.31883716237379</v>
      </c>
    </row>
    <row r="129" customFormat="false" ht="13.8" hidden="false" customHeight="false" outlineLevel="0" collapsed="false">
      <c r="D129" s="31" t="n">
        <f aca="false">MOD(F128*$B$4,$B$5)</f>
        <v>9829436</v>
      </c>
      <c r="E129" s="31" t="n">
        <f aca="false">MOD(D129*$B$4,$B$5)</f>
        <v>2030302816</v>
      </c>
      <c r="F129" s="31" t="n">
        <f aca="false">MOD(E129*$B$4,$B$5)</f>
        <v>36032997</v>
      </c>
      <c r="H129" s="63" t="n">
        <f aca="false">D129 / ($B$5 - 1)</f>
        <v>0.00457718782553187</v>
      </c>
      <c r="I129" s="63" t="n">
        <f aca="false">E129 / ($B$5 - 1)</f>
        <v>0.945433423803591</v>
      </c>
      <c r="J129" s="63" t="n">
        <f aca="false">F129 / ($B$5 - 1)</f>
        <v>0.0167791717842027</v>
      </c>
      <c r="L129" s="64" t="n">
        <f aca="false">_xlfn.NORM.INV(H129, 0, 1)</f>
        <v>-2.60623452754772</v>
      </c>
      <c r="M129" s="64" t="n">
        <f aca="false">_xlfn.NORM.INV(I129, 0, 1)</f>
        <v>1.60210156322396</v>
      </c>
      <c r="N129" s="64" t="n">
        <f aca="false">_xlfn.NORM.INV(J129, 0, 1)</f>
        <v>-2.12533891229684</v>
      </c>
    </row>
    <row r="130" customFormat="false" ht="13.8" hidden="false" customHeight="false" outlineLevel="0" collapsed="false">
      <c r="D130" s="31" t="n">
        <f aca="false">MOD(F129*$B$4,$B$5)</f>
        <v>2034527764</v>
      </c>
      <c r="E130" s="31" t="n">
        <f aca="false">MOD(D130*$B$4,$B$5)</f>
        <v>2115035087</v>
      </c>
      <c r="F130" s="31" t="n">
        <f aca="false">MOD(E130*$B$4,$B$5)</f>
        <v>1338622550</v>
      </c>
      <c r="H130" s="63" t="n">
        <f aca="false">D130 / ($B$5 - 1)</f>
        <v>0.947400818529912</v>
      </c>
      <c r="I130" s="63" t="n">
        <f aca="false">E130 / ($B$5 - 1)</f>
        <v>0.984889962230707</v>
      </c>
      <c r="J130" s="63" t="n">
        <f aca="false">F130 / ($B$5 - 1)</f>
        <v>0.623344700432704</v>
      </c>
      <c r="L130" s="64" t="n">
        <f aca="false">_xlfn.NORM.INV(H130, 0, 1)</f>
        <v>1.62015789752169</v>
      </c>
      <c r="M130" s="64" t="n">
        <f aca="false">_xlfn.NORM.INV(I130, 0, 1)</f>
        <v>2.16719385780263</v>
      </c>
      <c r="N130" s="64" t="n">
        <f aca="false">_xlfn.NORM.INV(J130, 0, 1)</f>
        <v>0.314277087042575</v>
      </c>
    </row>
    <row r="131" customFormat="false" ht="13.8" hidden="false" customHeight="false" outlineLevel="0" collapsed="false">
      <c r="D131" s="31" t="n">
        <f aca="false">MOD(F130*$B$4,$B$5)</f>
        <v>1013656467</v>
      </c>
      <c r="E131" s="31" t="n">
        <f aca="false">MOD(D131*$B$4,$B$5)</f>
        <v>1943905309</v>
      </c>
      <c r="F131" s="31" t="n">
        <f aca="false">MOD(E131*$B$4,$B$5)</f>
        <v>2102698721</v>
      </c>
      <c r="H131" s="63" t="n">
        <f aca="false">D131 / ($B$5 - 1)</f>
        <v>0.472020575750638</v>
      </c>
      <c r="I131" s="63" t="n">
        <f aca="false">E131 / ($B$5 - 1)</f>
        <v>0.905201449436323</v>
      </c>
      <c r="J131" s="63" t="n">
        <f aca="false">F131 / ($B$5 - 1)</f>
        <v>0.979145394153097</v>
      </c>
      <c r="L131" s="64" t="n">
        <f aca="false">_xlfn.NORM.INV(H131, 0, 1)</f>
        <v>-0.0701916107598039</v>
      </c>
      <c r="M131" s="64" t="n">
        <f aca="false">_xlfn.NORM.INV(I131, 0, 1)</f>
        <v>1.31177192261634</v>
      </c>
      <c r="N131" s="64" t="n">
        <f aca="false">_xlfn.NORM.INV(J131, 0, 1)</f>
        <v>2.03640990459986</v>
      </c>
    </row>
    <row r="132" customFormat="false" ht="13.8" hidden="false" customHeight="false" outlineLevel="0" collapsed="false">
      <c r="D132" s="31" t="n">
        <f aca="false">MOD(F131*$B$4,$B$5)</f>
        <v>702869583</v>
      </c>
      <c r="E132" s="31" t="n">
        <f aca="false">MOD(D132*$B$4,$B$5)</f>
        <v>123502040</v>
      </c>
      <c r="F132" s="31" t="n">
        <f aca="false">MOD(E132*$B$4,$B$5)</f>
        <v>152368768</v>
      </c>
      <c r="H132" s="63" t="n">
        <f aca="false">D132 / ($B$5 - 1)</f>
        <v>0.327299155134055</v>
      </c>
      <c r="I132" s="63" t="n">
        <f aca="false">E132 / ($B$5 - 1)</f>
        <v>0.0575101189850924</v>
      </c>
      <c r="J132" s="63" t="n">
        <f aca="false">F132 / ($B$5 - 1)</f>
        <v>0.0709522367184537</v>
      </c>
      <c r="L132" s="64" t="n">
        <f aca="false">_xlfn.NORM.INV(H132, 0, 1)</f>
        <v>-0.44738332943768</v>
      </c>
      <c r="M132" s="64" t="n">
        <f aca="false">_xlfn.NORM.INV(I132, 0, 1)</f>
        <v>-1.57602414890118</v>
      </c>
      <c r="N132" s="64" t="n">
        <f aca="false">_xlfn.NORM.INV(J132, 0, 1)</f>
        <v>-1.46873576249896</v>
      </c>
    </row>
    <row r="133" customFormat="false" ht="13.8" hidden="false" customHeight="false" outlineLevel="0" collapsed="false">
      <c r="D133" s="31" t="n">
        <f aca="false">MOD(F132*$B$4,$B$5)</f>
        <v>2008792800</v>
      </c>
      <c r="E133" s="31" t="n">
        <f aca="false">MOD(D133*$B$4,$B$5)</f>
        <v>1108135809</v>
      </c>
      <c r="F133" s="31" t="n">
        <f aca="false">MOD(E133*$B$4,$B$5)</f>
        <v>1300956763</v>
      </c>
      <c r="H133" s="63" t="n">
        <f aca="false">D133 / ($B$5 - 1)</f>
        <v>0.935417042053693</v>
      </c>
      <c r="I133" s="63" t="n">
        <f aca="false">E133 / ($B$5 - 1)</f>
        <v>0.51601594781132</v>
      </c>
      <c r="J133" s="63" t="n">
        <f aca="false">F133 / ($B$5 - 1)</f>
        <v>0.605805201554489</v>
      </c>
      <c r="L133" s="64" t="n">
        <f aca="false">_xlfn.NORM.INV(H133, 0, 1)</f>
        <v>1.51739923927142</v>
      </c>
      <c r="M133" s="64" t="n">
        <f aca="false">_xlfn.NORM.INV(I133, 0, 1)</f>
        <v>0.0401568176320451</v>
      </c>
      <c r="N133" s="64" t="n">
        <f aca="false">_xlfn.NORM.INV(J133, 0, 1)</f>
        <v>0.268402394082023</v>
      </c>
    </row>
    <row r="134" customFormat="false" ht="13.8" hidden="false" customHeight="false" outlineLevel="0" collapsed="false">
      <c r="D134" s="31" t="n">
        <f aca="false">MOD(F133*$B$4,$B$5)</f>
        <v>1767101199</v>
      </c>
      <c r="E134" s="31" t="n">
        <f aca="false">MOD(D134*$B$4,$B$5)</f>
        <v>1691518089</v>
      </c>
      <c r="F134" s="31" t="n">
        <f aca="false">MOD(E134*$B$4,$B$5)</f>
        <v>1793931532</v>
      </c>
      <c r="H134" s="63" t="n">
        <f aca="false">D134 / ($B$5 - 1)</f>
        <v>0.822870619895748</v>
      </c>
      <c r="I134" s="63" t="n">
        <f aca="false">E134 / ($B$5 - 1)</f>
        <v>0.787674491561646</v>
      </c>
      <c r="J134" s="63" t="n">
        <f aca="false">F134 / ($B$5 - 1)</f>
        <v>0.835364467311059</v>
      </c>
      <c r="L134" s="64" t="n">
        <f aca="false">_xlfn.NORM.INV(H134, 0, 1)</f>
        <v>0.926360315779541</v>
      </c>
      <c r="M134" s="64" t="n">
        <f aca="false">_xlfn.NORM.INV(I134, 0, 1)</f>
        <v>0.798378257275617</v>
      </c>
      <c r="N134" s="64" t="n">
        <f aca="false">_xlfn.NORM.INV(J134, 0, 1)</f>
        <v>0.975583175372782</v>
      </c>
    </row>
    <row r="135" customFormat="false" ht="13.8" hidden="false" customHeight="false" outlineLevel="0" collapsed="false">
      <c r="D135" s="31" t="n">
        <f aca="false">MOD(F134*$B$4,$B$5)</f>
        <v>1885883191</v>
      </c>
      <c r="E135" s="31" t="n">
        <f aca="false">MOD(D135*$B$4,$B$5)</f>
        <v>1635716431</v>
      </c>
      <c r="F135" s="31" t="n">
        <f aca="false">MOD(E135*$B$4,$B$5)</f>
        <v>1136591552</v>
      </c>
      <c r="H135" s="63" t="n">
        <f aca="false">D135 / ($B$5 - 1)</f>
        <v>0.878182795250959</v>
      </c>
      <c r="I135" s="63" t="n">
        <f aca="false">E135 / ($B$5 - 1)</f>
        <v>0.76168981963926</v>
      </c>
      <c r="J135" s="63" t="n">
        <f aca="false">F135 / ($B$5 - 1)</f>
        <v>0.529266685740339</v>
      </c>
      <c r="L135" s="64" t="n">
        <f aca="false">_xlfn.NORM.INV(H135, 0, 1)</f>
        <v>1.16595062361437</v>
      </c>
      <c r="M135" s="64" t="n">
        <f aca="false">_xlfn.NORM.INV(I135, 0, 1)</f>
        <v>0.711748771168166</v>
      </c>
      <c r="N135" s="64" t="n">
        <f aca="false">_xlfn.NORM.INV(J135, 0, 1)</f>
        <v>0.0734266282306273</v>
      </c>
    </row>
    <row r="136" customFormat="false" ht="13.8" hidden="false" customHeight="false" outlineLevel="0" collapsed="false">
      <c r="D136" s="31" t="n">
        <f aca="false">MOD(F135*$B$4,$B$5)</f>
        <v>498593036</v>
      </c>
      <c r="E136" s="31" t="n">
        <f aca="false">MOD(D136*$B$4,$B$5)</f>
        <v>735208827</v>
      </c>
      <c r="F136" s="31" t="n">
        <f aca="false">MOD(E136*$B$4,$B$5)</f>
        <v>2098021442</v>
      </c>
      <c r="H136" s="63" t="n">
        <f aca="false">D136 / ($B$5 - 1)</f>
        <v>0.232175475202664</v>
      </c>
      <c r="I136" s="63" t="n">
        <f aca="false">E136 / ($B$5 - 1)</f>
        <v>0.342358289139679</v>
      </c>
      <c r="J136" s="63" t="n">
        <f aca="false">F136 / ($B$5 - 1)</f>
        <v>0.976967366390831</v>
      </c>
      <c r="L136" s="64" t="n">
        <f aca="false">_xlfn.NORM.INV(H136, 0, 1)</f>
        <v>-0.731701221987443</v>
      </c>
      <c r="M136" s="64" t="n">
        <f aca="false">_xlfn.NORM.INV(I136, 0, 1)</f>
        <v>-0.4060354160118</v>
      </c>
      <c r="N136" s="64" t="n">
        <f aca="false">_xlfn.NORM.INV(J136, 0, 1)</f>
        <v>1.99479477736981</v>
      </c>
    </row>
    <row r="137" customFormat="false" ht="13.8" hidden="false" customHeight="false" outlineLevel="0" collapsed="false">
      <c r="D137" s="31" t="n">
        <f aca="false">MOD(F136*$B$4,$B$5)</f>
        <v>411717909</v>
      </c>
      <c r="E137" s="31" t="n">
        <f aca="false">MOD(D137*$B$4,$B$5)</f>
        <v>1221516001</v>
      </c>
      <c r="F137" s="31" t="n">
        <f aca="false">MOD(E137*$B$4,$B$5)</f>
        <v>340388592</v>
      </c>
      <c r="H137" s="63" t="n">
        <f aca="false">D137 / ($B$5 - 1)</f>
        <v>0.191721091691145</v>
      </c>
      <c r="I137" s="63" t="n">
        <f aca="false">E137 / ($B$5 - 1)</f>
        <v>0.56881271402241</v>
      </c>
      <c r="J137" s="63" t="n">
        <f aca="false">F137 / ($B$5 - 1)</f>
        <v>0.158505790083209</v>
      </c>
      <c r="L137" s="64" t="n">
        <f aca="false">_xlfn.NORM.INV(H137, 0, 1)</f>
        <v>-0.871571501369354</v>
      </c>
      <c r="M137" s="64" t="n">
        <f aca="false">_xlfn.NORM.INV(I137, 0, 1)</f>
        <v>0.173352229395496</v>
      </c>
      <c r="N137" s="64" t="n">
        <f aca="false">_xlfn.NORM.INV(J137, 0, 1)</f>
        <v>-1.00061788482278</v>
      </c>
    </row>
    <row r="138" customFormat="false" ht="13.8" hidden="false" customHeight="false" outlineLevel="0" collapsed="false">
      <c r="D138" s="31" t="n">
        <f aca="false">MOD(F137*$B$4,$B$5)</f>
        <v>500341235</v>
      </c>
      <c r="E138" s="31" t="n">
        <f aca="false">MOD(D138*$B$4,$B$5)</f>
        <v>1370660523</v>
      </c>
      <c r="F138" s="31" t="n">
        <f aca="false">MOD(E138*$B$4,$B$5)</f>
        <v>1330425310</v>
      </c>
      <c r="H138" s="63" t="n">
        <f aca="false">D138 / ($B$5 - 1)</f>
        <v>0.232989543800233</v>
      </c>
      <c r="I138" s="63" t="n">
        <f aca="false">E138 / ($B$5 - 1)</f>
        <v>0.638263544196508</v>
      </c>
      <c r="J138" s="63" t="n">
        <f aca="false">F138 / ($B$5 - 1)</f>
        <v>0.619527563098378</v>
      </c>
      <c r="L138" s="64" t="n">
        <f aca="false">_xlfn.NORM.INV(H138, 0, 1)</f>
        <v>-0.729036905595049</v>
      </c>
      <c r="M138" s="64" t="n">
        <f aca="false">_xlfn.NORM.INV(I138, 0, 1)</f>
        <v>0.353821163996078</v>
      </c>
      <c r="N138" s="64" t="n">
        <f aca="false">_xlfn.NORM.INV(J138, 0, 1)</f>
        <v>0.304240234818237</v>
      </c>
    </row>
    <row r="139" customFormat="false" ht="13.8" hidden="false" customHeight="false" outlineLevel="0" collapsed="false">
      <c r="D139" s="31" t="n">
        <f aca="false">MOD(F138*$B$4,$B$5)</f>
        <v>461675475</v>
      </c>
      <c r="E139" s="31" t="n">
        <f aca="false">MOD(D139*$B$4,$B$5)</f>
        <v>1099048806</v>
      </c>
      <c r="F139" s="31" t="n">
        <f aca="false">MOD(E139*$B$4,$B$5)</f>
        <v>748898938</v>
      </c>
      <c r="H139" s="63" t="n">
        <f aca="false">D139 / ($B$5 - 1)</f>
        <v>0.214984396207132</v>
      </c>
      <c r="I139" s="63" t="n">
        <f aca="false">E139 / ($B$5 - 1)</f>
        <v>0.51178448229263</v>
      </c>
      <c r="J139" s="63" t="n">
        <f aca="false">F139 / ($B$5 - 1)</f>
        <v>0.348733243857262</v>
      </c>
      <c r="L139" s="64" t="n">
        <f aca="false">_xlfn.NORM.INV(H139, 0, 1)</f>
        <v>-0.789245056642557</v>
      </c>
      <c r="M139" s="64" t="n">
        <f aca="false">_xlfn.NORM.INV(I139, 0, 1)</f>
        <v>0.0295436136886216</v>
      </c>
      <c r="N139" s="64" t="n">
        <f aca="false">_xlfn.NORM.INV(J139, 0, 1)</f>
        <v>-0.388742705653053</v>
      </c>
    </row>
    <row r="140" customFormat="false" ht="13.8" hidden="false" customHeight="false" outlineLevel="0" collapsed="false">
      <c r="D140" s="31" t="n">
        <f aca="false">MOD(F139*$B$4,$B$5)</f>
        <v>1508406247</v>
      </c>
      <c r="E140" s="31" t="n">
        <f aca="false">MOD(D140*$B$4,$B$5)</f>
        <v>1844897402</v>
      </c>
      <c r="F140" s="31" t="n">
        <f aca="false">MOD(E140*$B$4,$B$5)</f>
        <v>1043134499</v>
      </c>
      <c r="H140" s="63" t="n">
        <f aca="false">D140 / ($B$5 - 1)</f>
        <v>0.702406395415223</v>
      </c>
      <c r="I140" s="63" t="n">
        <f aca="false">E140 / ($B$5 - 1)</f>
        <v>0.85909729996612</v>
      </c>
      <c r="J140" s="63" t="n">
        <f aca="false">F140 / ($B$5 - 1)</f>
        <v>0.485747354091841</v>
      </c>
      <c r="L140" s="64" t="n">
        <f aca="false">_xlfn.NORM.INV(H140, 0, 1)</f>
        <v>0.531334201057387</v>
      </c>
      <c r="M140" s="64" t="n">
        <f aca="false">_xlfn.NORM.INV(I140, 0, 1)</f>
        <v>1.07627250820539</v>
      </c>
      <c r="N140" s="64" t="n">
        <f aca="false">_xlfn.NORM.INV(J140, 0, 1)</f>
        <v>-0.0357336884689264</v>
      </c>
    </row>
    <row r="141" customFormat="false" ht="13.8" hidden="false" customHeight="false" outlineLevel="0" collapsed="false">
      <c r="D141" s="31" t="n">
        <f aca="false">MOD(F140*$B$4,$B$5)</f>
        <v>1096330020</v>
      </c>
      <c r="E141" s="31" t="n">
        <f aca="false">MOD(D141*$B$4,$B$5)</f>
        <v>506882399</v>
      </c>
      <c r="F141" s="31" t="n">
        <f aca="false">MOD(E141*$B$4,$B$5)</f>
        <v>1439091858</v>
      </c>
      <c r="H141" s="63" t="n">
        <f aca="false">D141 / ($B$5 - 1)</f>
        <v>0.510518448902777</v>
      </c>
      <c r="I141" s="63" t="n">
        <f aca="false">E141 / ($B$5 - 1)</f>
        <v>0.2360355106518</v>
      </c>
      <c r="J141" s="63" t="n">
        <f aca="false">F141 / ($B$5 - 1)</f>
        <v>0.670129367774473</v>
      </c>
      <c r="L141" s="64" t="n">
        <f aca="false">_xlfn.NORM.INV(H141, 0, 1)</f>
        <v>0.0263688969042331</v>
      </c>
      <c r="M141" s="64" t="n">
        <f aca="false">_xlfn.NORM.INV(I141, 0, 1)</f>
        <v>-0.719113449193489</v>
      </c>
      <c r="N141" s="64" t="n">
        <f aca="false">_xlfn.NORM.INV(J141, 0, 1)</f>
        <v>0.440270416539908</v>
      </c>
    </row>
    <row r="142" customFormat="false" ht="13.8" hidden="false" customHeight="false" outlineLevel="0" collapsed="false">
      <c r="D142" s="31" t="n">
        <f aca="false">MOD(F141*$B$4,$B$5)</f>
        <v>1749548009</v>
      </c>
      <c r="E142" s="31" t="n">
        <f aca="false">MOD(D142*$B$4,$B$5)</f>
        <v>490040517</v>
      </c>
      <c r="F142" s="31" t="n">
        <f aca="false">MOD(E142*$B$4,$B$5)</f>
        <v>213424402</v>
      </c>
      <c r="H142" s="63" t="n">
        <f aca="false">D142 / ($B$5 - 1)</f>
        <v>0.814696778836378</v>
      </c>
      <c r="I142" s="63" t="n">
        <f aca="false">E142 / ($B$5 - 1)</f>
        <v>0.228192898191691</v>
      </c>
      <c r="J142" s="63" t="n">
        <f aca="false">F142 / ($B$5 - 1)</f>
        <v>0.0993834818707625</v>
      </c>
      <c r="L142" s="64" t="n">
        <f aca="false">_xlfn.NORM.INV(H142, 0, 1)</f>
        <v>0.895337981949382</v>
      </c>
      <c r="M142" s="64" t="n">
        <f aca="false">_xlfn.NORM.INV(I142, 0, 1)</f>
        <v>-0.744811310493451</v>
      </c>
      <c r="N142" s="64" t="n">
        <f aca="false">_xlfn.NORM.INV(J142, 0, 1)</f>
        <v>-1.28507246157406</v>
      </c>
    </row>
    <row r="143" customFormat="false" ht="13.8" hidden="false" customHeight="false" outlineLevel="0" collapsed="false">
      <c r="D143" s="31" t="n">
        <f aca="false">MOD(F142*$B$4,$B$5)</f>
        <v>730254283</v>
      </c>
      <c r="E143" s="31" t="n">
        <f aca="false">MOD(D143*$B$4,$B$5)</f>
        <v>1307912835</v>
      </c>
      <c r="F143" s="31" t="n">
        <f aca="false">MOD(E143*$B$4,$B$5)</f>
        <v>388720132</v>
      </c>
      <c r="H143" s="63" t="n">
        <f aca="false">D143 / ($B$5 - 1)</f>
        <v>0.340051149800467</v>
      </c>
      <c r="I143" s="63" t="n">
        <f aca="false">E143 / ($B$5 - 1)</f>
        <v>0.609044374999632</v>
      </c>
      <c r="J143" s="63" t="n">
        <f aca="false">F143 / ($B$5 - 1)</f>
        <v>0.181011917238135</v>
      </c>
      <c r="L143" s="64" t="n">
        <f aca="false">_xlfn.NORM.INV(H143, 0, 1)</f>
        <v>-0.412323536412082</v>
      </c>
      <c r="M143" s="64" t="n">
        <f aca="false">_xlfn.NORM.INV(I143, 0, 1)</f>
        <v>0.276829211310728</v>
      </c>
      <c r="N143" s="64" t="n">
        <f aca="false">_xlfn.NORM.INV(J143, 0, 1)</f>
        <v>-0.911515477254125</v>
      </c>
    </row>
    <row r="144" customFormat="false" ht="13.8" hidden="false" customHeight="false" outlineLevel="0" collapsed="false">
      <c r="D144" s="31" t="n">
        <f aca="false">MOD(F143*$B$4,$B$5)</f>
        <v>1344867933</v>
      </c>
      <c r="E144" s="31" t="n">
        <f aca="false">MOD(D144*$B$4,$B$5)</f>
        <v>1836828680</v>
      </c>
      <c r="F144" s="31" t="n">
        <f aca="false">MOD(E144*$B$4,$B$5)</f>
        <v>252394944</v>
      </c>
      <c r="H144" s="63" t="n">
        <f aca="false">D144 / ($B$5 - 1)</f>
        <v>0.626252933522922</v>
      </c>
      <c r="I144" s="63" t="n">
        <f aca="false">E144 / ($B$5 - 1)</f>
        <v>0.855340008489173</v>
      </c>
      <c r="J144" s="63" t="n">
        <f aca="false">F144 / ($B$5 - 1)</f>
        <v>0.117530554642464</v>
      </c>
      <c r="L144" s="64" t="n">
        <f aca="false">_xlfn.NORM.INV(H144, 0, 1)</f>
        <v>0.321945301653064</v>
      </c>
      <c r="M144" s="64" t="n">
        <f aca="false">_xlfn.NORM.INV(I144, 0, 1)</f>
        <v>1.05961456860949</v>
      </c>
      <c r="N144" s="64" t="n">
        <f aca="false">_xlfn.NORM.INV(J144, 0, 1)</f>
        <v>-1.18742224646525</v>
      </c>
    </row>
    <row r="145" customFormat="false" ht="13.8" hidden="false" customHeight="false" outlineLevel="0" collapsed="false">
      <c r="D145" s="31" t="n">
        <f aca="false">MOD(F144*$B$4,$B$5)</f>
        <v>681612393</v>
      </c>
      <c r="E145" s="31" t="n">
        <f aca="false">MOD(D145*$B$4,$B$5)</f>
        <v>514866816</v>
      </c>
      <c r="F145" s="31" t="n">
        <f aca="false">MOD(E145*$B$4,$B$5)</f>
        <v>307828405</v>
      </c>
      <c r="H145" s="63" t="n">
        <f aca="false">D145 / ($B$5 - 1)</f>
        <v>0.317400504664891</v>
      </c>
      <c r="I145" s="63" t="n">
        <f aca="false">E145 / ($B$5 - 1)</f>
        <v>0.239753544553885</v>
      </c>
      <c r="J145" s="63" t="n">
        <f aca="false">F145 / ($B$5 - 1)</f>
        <v>0.143343771475687</v>
      </c>
      <c r="L145" s="64" t="n">
        <f aca="false">_xlfn.NORM.INV(H145, 0, 1)</f>
        <v>-0.474980307694005</v>
      </c>
      <c r="M145" s="64" t="n">
        <f aca="false">_xlfn.NORM.INV(I145, 0, 1)</f>
        <v>-0.707095569454446</v>
      </c>
      <c r="N145" s="64" t="n">
        <f aca="false">_xlfn.NORM.INV(J145, 0, 1)</f>
        <v>-1.06541639024457</v>
      </c>
    </row>
    <row r="146" customFormat="false" ht="13.8" hidden="false" customHeight="false" outlineLevel="0" collapsed="false">
      <c r="D146" s="31" t="n">
        <f aca="false">MOD(F145*$B$4,$B$5)</f>
        <v>745584162</v>
      </c>
      <c r="E146" s="31" t="n">
        <f aca="false">MOD(D146*$B$4,$B$5)</f>
        <v>414643829</v>
      </c>
      <c r="F146" s="31" t="n">
        <f aca="false">MOD(E146*$B$4,$B$5)</f>
        <v>724679619</v>
      </c>
      <c r="H146" s="63" t="n">
        <f aca="false">D146 / ($B$5 - 1)</f>
        <v>0.347189680996528</v>
      </c>
      <c r="I146" s="63" t="n">
        <f aca="false">E146 / ($B$5 - 1)</f>
        <v>0.193083579366173</v>
      </c>
      <c r="J146" s="63" t="n">
        <f aca="false">F146 / ($B$5 - 1)</f>
        <v>0.337455244583502</v>
      </c>
      <c r="L146" s="64" t="n">
        <f aca="false">_xlfn.NORM.INV(H146, 0, 1)</f>
        <v>-0.392918926786486</v>
      </c>
      <c r="M146" s="64" t="n">
        <f aca="false">_xlfn.NORM.INV(I146, 0, 1)</f>
        <v>-0.866589153221143</v>
      </c>
      <c r="N146" s="64" t="n">
        <f aca="false">_xlfn.NORM.INV(J146, 0, 1)</f>
        <v>-0.419418249382061</v>
      </c>
    </row>
    <row r="147" customFormat="false" ht="13.8" hidden="false" customHeight="false" outlineLevel="0" collapsed="false">
      <c r="D147" s="31" t="n">
        <f aca="false">MOD(F146*$B$4,$B$5)</f>
        <v>648762766</v>
      </c>
      <c r="E147" s="31" t="n">
        <f aca="false">MOD(D147*$B$4,$B$5)</f>
        <v>1820937032</v>
      </c>
      <c r="F147" s="31" t="n">
        <f aca="false">MOD(E147*$B$4,$B$5)</f>
        <v>1945799962</v>
      </c>
      <c r="H147" s="63" t="n">
        <f aca="false">D147 / ($B$5 - 1)</f>
        <v>0.302103705054246</v>
      </c>
      <c r="I147" s="63" t="n">
        <f aca="false">E147 / ($B$5 - 1)</f>
        <v>0.84793988321716</v>
      </c>
      <c r="J147" s="63" t="n">
        <f aca="false">F147 / ($B$5 - 1)</f>
        <v>0.906083715992126</v>
      </c>
      <c r="L147" s="64" t="n">
        <f aca="false">_xlfn.NORM.INV(H147, 0, 1)</f>
        <v>-0.518359580623713</v>
      </c>
      <c r="M147" s="64" t="n">
        <f aca="false">_xlfn.NORM.INV(I147, 0, 1)</f>
        <v>1.02763780588635</v>
      </c>
      <c r="N147" s="64" t="n">
        <f aca="false">_xlfn.NORM.INV(J147, 0, 1)</f>
        <v>1.31701806881683</v>
      </c>
    </row>
    <row r="148" customFormat="false" ht="13.8" hidden="false" customHeight="false" outlineLevel="0" collapsed="false">
      <c r="D148" s="31" t="n">
        <f aca="false">MOD(F147*$B$4,$B$5)</f>
        <v>1217696863</v>
      </c>
      <c r="E148" s="31" t="n">
        <f aca="false">MOD(D148*$B$4,$B$5)</f>
        <v>670371836</v>
      </c>
      <c r="F148" s="31" t="n">
        <f aca="false">MOD(E148*$B$4,$B$5)</f>
        <v>1235302560</v>
      </c>
      <c r="H148" s="63" t="n">
        <f aca="false">D148 / ($B$5 - 1)</f>
        <v>0.567034289303268</v>
      </c>
      <c r="I148" s="63" t="n">
        <f aca="false">E148 / ($B$5 - 1)</f>
        <v>0.31216621241734</v>
      </c>
      <c r="J148" s="63" t="n">
        <f aca="false">F148 / ($B$5 - 1)</f>
        <v>0.575232580839873</v>
      </c>
      <c r="L148" s="64" t="n">
        <f aca="false">_xlfn.NORM.INV(H148, 0, 1)</f>
        <v>0.168828651215243</v>
      </c>
      <c r="M148" s="64" t="n">
        <f aca="false">_xlfn.NORM.INV(I148, 0, 1)</f>
        <v>-0.489719466623355</v>
      </c>
      <c r="N148" s="64" t="n">
        <f aca="false">_xlfn.NORM.INV(J148, 0, 1)</f>
        <v>0.189711972719059</v>
      </c>
    </row>
    <row r="149" customFormat="false" ht="13.8" hidden="false" customHeight="false" outlineLevel="0" collapsed="false">
      <c r="D149" s="31" t="n">
        <f aca="false">MOD(F148*$B$4,$B$5)</f>
        <v>111447511</v>
      </c>
      <c r="E149" s="31" t="n">
        <f aca="false">MOD(D149*$B$4,$B$5)</f>
        <v>236267746</v>
      </c>
      <c r="F149" s="31" t="n">
        <f aca="false">MOD(E149*$B$4,$B$5)</f>
        <v>1742201596</v>
      </c>
      <c r="H149" s="63" t="n">
        <f aca="false">D149 / ($B$5 - 1)</f>
        <v>0.0518967914878361</v>
      </c>
      <c r="I149" s="63" t="n">
        <f aca="false">E149 / ($B$5 - 1)</f>
        <v>0.110020742854123</v>
      </c>
      <c r="J149" s="63" t="n">
        <f aca="false">F149 / ($B$5 - 1)</f>
        <v>0.811275838698517</v>
      </c>
      <c r="L149" s="64" t="n">
        <f aca="false">_xlfn.NORM.INV(H149, 0, 1)</f>
        <v>-1.62673410062642</v>
      </c>
      <c r="M149" s="64" t="n">
        <f aca="false">_xlfn.NORM.INV(I149, 0, 1)</f>
        <v>-1.22641781403791</v>
      </c>
      <c r="N149" s="64" t="n">
        <f aca="false">_xlfn.NORM.INV(J149, 0, 1)</f>
        <v>0.882607596805104</v>
      </c>
    </row>
    <row r="150" customFormat="false" ht="13.8" hidden="false" customHeight="false" outlineLevel="0" collapsed="false">
      <c r="D150" s="31" t="n">
        <f aca="false">MOD(F149*$B$4,$B$5)</f>
        <v>206140349</v>
      </c>
      <c r="E150" s="31" t="n">
        <f aca="false">MOD(D150*$B$4,$B$5)</f>
        <v>1309050028</v>
      </c>
      <c r="F150" s="31" t="n">
        <f aca="false">MOD(E150*$B$4,$B$5)</f>
        <v>1595072260</v>
      </c>
      <c r="H150" s="63" t="n">
        <f aca="false">D150 / ($B$5 - 1)</f>
        <v>0.0959915803708058</v>
      </c>
      <c r="I150" s="63" t="n">
        <f aca="false">E150 / ($B$5 - 1)</f>
        <v>0.609573921756422</v>
      </c>
      <c r="J150" s="63" t="n">
        <f aca="false">F150 / ($B$5 - 1)</f>
        <v>0.742763402632217</v>
      </c>
      <c r="L150" s="64" t="n">
        <f aca="false">_xlfn.NORM.INV(H150, 0, 1)</f>
        <v>-1.30473481923376</v>
      </c>
      <c r="M150" s="64" t="n">
        <f aca="false">_xlfn.NORM.INV(I150, 0, 1)</f>
        <v>0.27820870036163</v>
      </c>
      <c r="N150" s="64" t="n">
        <f aca="false">_xlfn.NORM.INV(J150, 0, 1)</f>
        <v>0.651888359568174</v>
      </c>
    </row>
    <row r="151" customFormat="false" ht="13.8" hidden="false" customHeight="false" outlineLevel="0" collapsed="false">
      <c r="D151" s="31" t="n">
        <f aca="false">MOD(F150*$B$4,$B$5)</f>
        <v>2001866569</v>
      </c>
      <c r="E151" s="31" t="n">
        <f aca="false">MOD(D151*$B$4,$B$5)</f>
        <v>1779488140</v>
      </c>
      <c r="F151" s="31" t="n">
        <f aca="false">MOD(E151*$B$4,$B$5)</f>
        <v>473609587</v>
      </c>
      <c r="H151" s="63" t="n">
        <f aca="false">D151 / ($B$5 - 1)</f>
        <v>0.932191764407038</v>
      </c>
      <c r="I151" s="63" t="n">
        <f aca="false">E151 / ($B$5 - 1)</f>
        <v>0.828638738792984</v>
      </c>
      <c r="J151" s="63" t="n">
        <f aca="false">F151 / ($B$5 - 1)</f>
        <v>0.220541650169102</v>
      </c>
      <c r="L151" s="64" t="n">
        <f aca="false">_xlfn.NORM.INV(H151, 0, 1)</f>
        <v>1.49231543911329</v>
      </c>
      <c r="M151" s="64" t="n">
        <f aca="false">_xlfn.NORM.INV(I151, 0, 1)</f>
        <v>0.948799645126747</v>
      </c>
      <c r="N151" s="64" t="n">
        <f aca="false">_xlfn.NORM.INV(J151, 0, 1)</f>
        <v>-0.770365183135575</v>
      </c>
    </row>
    <row r="152" customFormat="false" ht="13.8" hidden="false" customHeight="false" outlineLevel="0" collapsed="false">
      <c r="D152" s="31" t="n">
        <f aca="false">MOD(F151*$B$4,$B$5)</f>
        <v>1644951762</v>
      </c>
      <c r="E152" s="31" t="n">
        <f aca="false">MOD(D152*$B$4,$B$5)</f>
        <v>258655677</v>
      </c>
      <c r="F152" s="31" t="n">
        <f aca="false">MOD(E152*$B$4,$B$5)</f>
        <v>98260809</v>
      </c>
      <c r="H152" s="63" t="n">
        <f aca="false">D152 / ($B$5 - 1)</f>
        <v>0.765990355765438</v>
      </c>
      <c r="I152" s="63" t="n">
        <f aca="false">E152 / ($B$5 - 1)</f>
        <v>0.120445935633449</v>
      </c>
      <c r="J152" s="63" t="n">
        <f aca="false">F152 / ($B$5 - 1)</f>
        <v>0.0457562548534537</v>
      </c>
      <c r="L152" s="64" t="n">
        <f aca="false">_xlfn.NORM.INV(H152, 0, 1)</f>
        <v>0.725705566692468</v>
      </c>
      <c r="M152" s="64" t="n">
        <f aca="false">_xlfn.NORM.INV(I152, 0, 1)</f>
        <v>-1.17276047773126</v>
      </c>
      <c r="N152" s="64" t="n">
        <f aca="false">_xlfn.NORM.INV(J152, 0, 1)</f>
        <v>-1.68747262346579</v>
      </c>
    </row>
    <row r="153" customFormat="false" ht="13.8" hidden="false" customHeight="false" outlineLevel="0" collapsed="false">
      <c r="D153" s="31" t="n">
        <f aca="false">MOD(F152*$B$4,$B$5)</f>
        <v>1503618663</v>
      </c>
      <c r="E153" s="31" t="n">
        <f aca="false">MOD(D153*$B$4,$B$5)</f>
        <v>524180367</v>
      </c>
      <c r="F153" s="31" t="n">
        <f aca="false">MOD(E153*$B$4,$B$5)</f>
        <v>1058166503</v>
      </c>
      <c r="H153" s="63" t="n">
        <f aca="false">D153 / ($B$5 - 1)</f>
        <v>0.700177002884612</v>
      </c>
      <c r="I153" s="63" t="n">
        <f aca="false">E153 / ($B$5 - 1)</f>
        <v>0.24409050470599</v>
      </c>
      <c r="J153" s="63" t="n">
        <f aca="false">F153 / ($B$5 - 1)</f>
        <v>0.492747176431815</v>
      </c>
      <c r="L153" s="64" t="n">
        <f aca="false">_xlfn.NORM.INV(H153, 0, 1)</f>
        <v>0.524909659338368</v>
      </c>
      <c r="M153" s="64" t="n">
        <f aca="false">_xlfn.NORM.INV(I153, 0, 1)</f>
        <v>-0.693204842884225</v>
      </c>
      <c r="N153" s="64" t="n">
        <f aca="false">_xlfn.NORM.INV(J153, 0, 1)</f>
        <v>-0.0181811342172796</v>
      </c>
    </row>
    <row r="154" customFormat="false" ht="13.8" hidden="false" customHeight="false" outlineLevel="0" collapsed="false">
      <c r="D154" s="31" t="n">
        <f aca="false">MOD(F153*$B$4,$B$5)</f>
        <v>856722418</v>
      </c>
      <c r="E154" s="31" t="n">
        <f aca="false">MOD(D154*$B$4,$B$5)</f>
        <v>755248999</v>
      </c>
      <c r="F154" s="31" t="n">
        <f aca="false">MOD(E154*$B$4,$B$5)</f>
        <v>942039257</v>
      </c>
      <c r="H154" s="63" t="n">
        <f aca="false">D154 / ($B$5 - 1)</f>
        <v>0.398942464402823</v>
      </c>
      <c r="I154" s="63" t="n">
        <f aca="false">E154 / ($B$5 - 1)</f>
        <v>0.351690221439758</v>
      </c>
      <c r="J154" s="63" t="n">
        <f aca="false">F154 / ($B$5 - 1)</f>
        <v>0.438671213517591</v>
      </c>
      <c r="L154" s="64" t="n">
        <f aca="false">_xlfn.NORM.INV(H154, 0, 1)</f>
        <v>-0.256085356605207</v>
      </c>
      <c r="M154" s="64" t="n">
        <f aca="false">_xlfn.NORM.INV(I154, 0, 1)</f>
        <v>-0.38076121263208</v>
      </c>
      <c r="N154" s="64" t="n">
        <f aca="false">_xlfn.NORM.INV(J154, 0, 1)</f>
        <v>-0.154339026774648</v>
      </c>
    </row>
    <row r="155" customFormat="false" ht="13.8" hidden="false" customHeight="false" outlineLevel="0" collapsed="false">
      <c r="D155" s="31" t="n">
        <f aca="false">MOD(F154*$B$4,$B$5)</f>
        <v>210749422</v>
      </c>
      <c r="E155" s="31" t="n">
        <f aca="false">MOD(D155*$B$4,$B$5)</f>
        <v>455313523</v>
      </c>
      <c r="F155" s="31" t="n">
        <f aca="false">MOD(E155*$B$4,$B$5)</f>
        <v>1091425335</v>
      </c>
      <c r="H155" s="63" t="n">
        <f aca="false">D155 / ($B$5 - 1)</f>
        <v>0.09813784723928</v>
      </c>
      <c r="I155" s="63" t="n">
        <f aca="false">E155 / ($B$5 - 1)</f>
        <v>0.212021881446263</v>
      </c>
      <c r="J155" s="63" t="n">
        <f aca="false">F155 / ($B$5 - 1)</f>
        <v>0.508234526969711</v>
      </c>
      <c r="L155" s="64" t="n">
        <f aca="false">_xlfn.NORM.INV(H155, 0, 1)</f>
        <v>-1.29223523053537</v>
      </c>
      <c r="M155" s="64" t="n">
        <f aca="false">_xlfn.NORM.INV(I155, 0, 1)</f>
        <v>-0.799425441951131</v>
      </c>
      <c r="N155" s="64" t="n">
        <f aca="false">_xlfn.NORM.INV(J155, 0, 1)</f>
        <v>0.0206423640134219</v>
      </c>
    </row>
    <row r="156" customFormat="false" ht="13.8" hidden="false" customHeight="false" outlineLevel="0" collapsed="false">
      <c r="D156" s="31" t="n">
        <f aca="false">MOD(F155*$B$4,$B$5)</f>
        <v>2123517581</v>
      </c>
      <c r="E156" s="31" t="n">
        <f aca="false">MOD(D156*$B$4,$B$5)</f>
        <v>627713847</v>
      </c>
      <c r="F156" s="31" t="n">
        <f aca="false">MOD(E156*$B$4,$B$5)</f>
        <v>1528333014</v>
      </c>
      <c r="H156" s="63" t="n">
        <f aca="false">D156 / ($B$5 - 1)</f>
        <v>0.988839931310005</v>
      </c>
      <c r="I156" s="63" t="n">
        <f aca="false">E156 / ($B$5 - 1)</f>
        <v>0.292302038327141</v>
      </c>
      <c r="J156" s="63" t="n">
        <f aca="false">F156 / ($B$5 - 1)</f>
        <v>0.711685519396966</v>
      </c>
      <c r="L156" s="64" t="n">
        <f aca="false">_xlfn.NORM.INV(H156, 0, 1)</f>
        <v>2.28487535711656</v>
      </c>
      <c r="M156" s="64" t="n">
        <f aca="false">_xlfn.NORM.INV(I156, 0, 1)</f>
        <v>-0.546672025241064</v>
      </c>
      <c r="N156" s="64" t="n">
        <f aca="false">_xlfn.NORM.INV(J156, 0, 1)</f>
        <v>0.558315501918764</v>
      </c>
    </row>
    <row r="157" customFormat="false" ht="13.8" hidden="false" customHeight="false" outlineLevel="0" collapsed="false">
      <c r="D157" s="31" t="n">
        <f aca="false">MOD(F156*$B$4,$B$5)</f>
        <v>1657193403</v>
      </c>
      <c r="E157" s="31" t="n">
        <f aca="false">MOD(D157*$B$4,$B$5)</f>
        <v>616905463</v>
      </c>
      <c r="F157" s="31" t="n">
        <f aca="false">MOD(E157*$B$4,$B$5)</f>
        <v>1635355171</v>
      </c>
      <c r="H157" s="63" t="n">
        <f aca="false">D157 / ($B$5 - 1)</f>
        <v>0.771690814077566</v>
      </c>
      <c r="I157" s="63" t="n">
        <f aca="false">E157 / ($B$5 - 1)</f>
        <v>0.287268992315297</v>
      </c>
      <c r="J157" s="63" t="n">
        <f aca="false">F157 / ($B$5 - 1)</f>
        <v>0.76152159484245</v>
      </c>
      <c r="L157" s="64" t="n">
        <f aca="false">_xlfn.NORM.INV(H157, 0, 1)</f>
        <v>0.744426698574095</v>
      </c>
      <c r="M157" s="64" t="n">
        <f aca="false">_xlfn.NORM.INV(I157, 0, 1)</f>
        <v>-0.561380778516647</v>
      </c>
      <c r="N157" s="64" t="n">
        <f aca="false">_xlfn.NORM.INV(J157, 0, 1)</f>
        <v>0.711205646106422</v>
      </c>
    </row>
    <row r="158" customFormat="false" ht="13.8" hidden="false" customHeight="false" outlineLevel="0" collapsed="false">
      <c r="D158" s="31" t="n">
        <f aca="false">MOD(F157*$B$4,$B$5)</f>
        <v>878079268</v>
      </c>
      <c r="E158" s="31" t="n">
        <f aca="false">MOD(D158*$B$4,$B$5)</f>
        <v>879604789</v>
      </c>
      <c r="F158" s="31" t="n">
        <f aca="false">MOD(E158*$B$4,$B$5)</f>
        <v>1503584982</v>
      </c>
      <c r="H158" s="63" t="n">
        <f aca="false">D158 / ($B$5 - 1)</f>
        <v>0.408887522675924</v>
      </c>
      <c r="I158" s="63" t="n">
        <f aca="false">E158 / ($B$5 - 1)</f>
        <v>0.40959789874926</v>
      </c>
      <c r="J158" s="63" t="n">
        <f aca="false">F158 / ($B$5 - 1)</f>
        <v>0.70016131894678</v>
      </c>
      <c r="L158" s="64" t="n">
        <f aca="false">_xlfn.NORM.INV(H158, 0, 1)</f>
        <v>-0.230407613791823</v>
      </c>
      <c r="M158" s="64" t="n">
        <f aca="false">_xlfn.NORM.INV(I158, 0, 1)</f>
        <v>-0.228579450974892</v>
      </c>
      <c r="N158" s="64" t="n">
        <f aca="false">_xlfn.NORM.INV(J158, 0, 1)</f>
        <v>0.524864539190364</v>
      </c>
    </row>
    <row r="159" customFormat="false" ht="13.8" hidden="false" customHeight="false" outlineLevel="0" collapsed="false">
      <c r="D159" s="31" t="n">
        <f aca="false">MOD(F158*$B$4,$B$5)</f>
        <v>1045848463</v>
      </c>
      <c r="E159" s="31" t="n">
        <f aca="false">MOD(D159*$B$4,$B$5)</f>
        <v>1105583797</v>
      </c>
      <c r="F159" s="31" t="n">
        <f aca="false">MOD(E159*$B$4,$B$5)</f>
        <v>519353390</v>
      </c>
      <c r="H159" s="63" t="n">
        <f aca="false">D159 / ($B$5 - 1)</f>
        <v>0.487011142062965</v>
      </c>
      <c r="I159" s="63" t="n">
        <f aca="false">E159 / ($B$5 - 1)</f>
        <v>0.514827574617069</v>
      </c>
      <c r="J159" s="63" t="n">
        <f aca="false">F159 / ($B$5 - 1)</f>
        <v>0.241842768380272</v>
      </c>
      <c r="L159" s="64" t="n">
        <f aca="false">_xlfn.NORM.INV(H159, 0, 1)</f>
        <v>-0.0325639928618019</v>
      </c>
      <c r="M159" s="64" t="n">
        <f aca="false">_xlfn.NORM.INV(I159, 0, 1)</f>
        <v>0.0371757790644255</v>
      </c>
      <c r="N159" s="64" t="n">
        <f aca="false">_xlfn.NORM.INV(J159, 0, 1)</f>
        <v>-0.700387185605085</v>
      </c>
    </row>
    <row r="160" customFormat="false" ht="13.8" hidden="false" customHeight="false" outlineLevel="0" collapsed="false">
      <c r="D160" s="31" t="n">
        <f aca="false">MOD(F159*$B$4,$B$5)</f>
        <v>2130877259</v>
      </c>
      <c r="E160" s="31" t="n">
        <f aca="false">MOD(D160*$B$4,$B$5)</f>
        <v>1551928830</v>
      </c>
      <c r="F160" s="31" t="n">
        <f aca="false">MOD(E160*$B$4,$B$5)</f>
        <v>337010982</v>
      </c>
      <c r="H160" s="63" t="n">
        <f aca="false">D160 / ($B$5 - 1)</f>
        <v>0.992267048444848</v>
      </c>
      <c r="I160" s="63" t="n">
        <f aca="false">E160 / ($B$5 - 1)</f>
        <v>0.722673177460835</v>
      </c>
      <c r="J160" s="63" t="n">
        <f aca="false">F160 / ($B$5 - 1)</f>
        <v>0.156932967861121</v>
      </c>
      <c r="L160" s="64" t="n">
        <f aca="false">_xlfn.NORM.INV(H160, 0, 1)</f>
        <v>2.4212813232324</v>
      </c>
      <c r="M160" s="64" t="n">
        <f aca="false">_xlfn.NORM.INV(I160, 0, 1)</f>
        <v>0.590801178797052</v>
      </c>
      <c r="N160" s="64" t="n">
        <f aca="false">_xlfn.NORM.INV(J160, 0, 1)</f>
        <v>-1.00714325849797</v>
      </c>
    </row>
    <row r="161" customFormat="false" ht="13.8" hidden="false" customHeight="false" outlineLevel="0" collapsed="false">
      <c r="D161" s="31" t="n">
        <f aca="false">MOD(F160*$B$4,$B$5)</f>
        <v>668486097</v>
      </c>
      <c r="E161" s="31" t="n">
        <f aca="false">MOD(D161*$B$4,$B$5)</f>
        <v>403108465</v>
      </c>
      <c r="F161" s="31" t="n">
        <f aca="false">MOD(E161*$B$4,$B$5)</f>
        <v>99388548</v>
      </c>
      <c r="H161" s="63" t="n">
        <f aca="false">D161 / ($B$5 - 1)</f>
        <v>0.311288096766256</v>
      </c>
      <c r="I161" s="63" t="n">
        <f aca="false">E161 / ($B$5 - 1)</f>
        <v>0.187712006911367</v>
      </c>
      <c r="J161" s="63" t="n">
        <f aca="false">F161 / ($B$5 - 1)</f>
        <v>0.0462813992484299</v>
      </c>
      <c r="L161" s="64" t="n">
        <f aca="false">_xlfn.NORM.INV(H161, 0, 1)</f>
        <v>-0.492202505342468</v>
      </c>
      <c r="M161" s="64" t="n">
        <f aca="false">_xlfn.NORM.INV(I161, 0, 1)</f>
        <v>-0.886359169761776</v>
      </c>
      <c r="N161" s="64" t="n">
        <f aca="false">_xlfn.NORM.INV(J161, 0, 1)</f>
        <v>-1.68203115635359</v>
      </c>
    </row>
    <row r="162" customFormat="false" ht="13.8" hidden="false" customHeight="false" outlineLevel="0" collapsed="false">
      <c r="D162" s="31" t="n">
        <f aca="false">MOD(F161*$B$4,$B$5)</f>
        <v>106133110</v>
      </c>
      <c r="E162" s="31" t="n">
        <f aca="false">MOD(D162*$B$4,$B$5)</f>
        <v>1402854715</v>
      </c>
      <c r="F162" s="31" t="n">
        <f aca="false">MOD(E162*$B$4,$B$5)</f>
        <v>598106914</v>
      </c>
      <c r="H162" s="63" t="n">
        <f aca="false">D162 / ($B$5 - 1)</f>
        <v>0.0494220806746018</v>
      </c>
      <c r="I162" s="63" t="n">
        <f aca="false">E162 / ($B$5 - 1)</f>
        <v>0.653255133101023</v>
      </c>
      <c r="J162" s="63" t="n">
        <f aca="false">F162 / ($B$5 - 1)</f>
        <v>0.278515235780287</v>
      </c>
      <c r="L162" s="64" t="n">
        <f aca="false">_xlfn.NORM.INV(H162, 0, 1)</f>
        <v>-1.65048312799953</v>
      </c>
      <c r="M162" s="64" t="n">
        <f aca="false">_xlfn.NORM.INV(I162, 0, 1)</f>
        <v>0.394123673379664</v>
      </c>
      <c r="N162" s="64" t="n">
        <f aca="false">_xlfn.NORM.INV(J162, 0, 1)</f>
        <v>-0.58725795922334</v>
      </c>
    </row>
    <row r="163" customFormat="false" ht="13.8" hidden="false" customHeight="false" outlineLevel="0" collapsed="false">
      <c r="D163" s="31" t="n">
        <f aca="false">MOD(F162*$B$4,$B$5)</f>
        <v>448695426</v>
      </c>
      <c r="E163" s="31" t="n">
        <f aca="false">MOD(D163*$B$4,$B$5)</f>
        <v>1604328451</v>
      </c>
      <c r="F163" s="31" t="n">
        <f aca="false">MOD(E163*$B$4,$B$5)</f>
        <v>2130863754</v>
      </c>
      <c r="H163" s="63" t="n">
        <f aca="false">D163 / ($B$5 - 1)</f>
        <v>0.208940089874845</v>
      </c>
      <c r="I163" s="63" t="n">
        <f aca="false">E163 / ($B$5 - 1)</f>
        <v>0.747073652452858</v>
      </c>
      <c r="J163" s="63" t="n">
        <f aca="false">F163 / ($B$5 - 1)</f>
        <v>0.992260759689157</v>
      </c>
      <c r="L163" s="64" t="n">
        <f aca="false">_xlfn.NORM.INV(H163, 0, 1)</f>
        <v>-0.810104392874216</v>
      </c>
      <c r="M163" s="64" t="n">
        <f aca="false">_xlfn.NORM.INV(I163, 0, 1)</f>
        <v>0.665309281824254</v>
      </c>
      <c r="N163" s="64" t="n">
        <f aca="false">_xlfn.NORM.INV(J163, 0, 1)</f>
        <v>2.42098583008661</v>
      </c>
    </row>
    <row r="164" customFormat="false" ht="13.8" hidden="false" customHeight="false" outlineLevel="0" collapsed="false">
      <c r="D164" s="31" t="n">
        <f aca="false">MOD(F163*$B$4,$B$5)</f>
        <v>900028975</v>
      </c>
      <c r="E164" s="31" t="n">
        <f aca="false">MOD(D164*$B$4,$B$5)</f>
        <v>1704473415</v>
      </c>
      <c r="F164" s="31" t="n">
        <f aca="false">MOD(E164*$B$4,$B$5)</f>
        <v>95247954</v>
      </c>
      <c r="H164" s="63" t="n">
        <f aca="false">D164 / ($B$5 - 1)</f>
        <v>0.41910865150309</v>
      </c>
      <c r="I164" s="63" t="n">
        <f aca="false">E164 / ($B$5 - 1)</f>
        <v>0.793707285349916</v>
      </c>
      <c r="J164" s="63" t="n">
        <f aca="false">F164 / ($B$5 - 1)</f>
        <v>0.0443532849143756</v>
      </c>
      <c r="L164" s="64" t="n">
        <f aca="false">_xlfn.NORM.INV(H164, 0, 1)</f>
        <v>-0.204174288409887</v>
      </c>
      <c r="M164" s="64" t="n">
        <f aca="false">_xlfn.NORM.INV(I164, 0, 1)</f>
        <v>0.81935232106509</v>
      </c>
      <c r="N164" s="64" t="n">
        <f aca="false">_xlfn.NORM.INV(J164, 0, 1)</f>
        <v>-1.70226037248688</v>
      </c>
    </row>
    <row r="165" customFormat="false" ht="13.8" hidden="false" customHeight="false" outlineLevel="0" collapsed="false">
      <c r="D165" s="31" t="n">
        <f aca="false">MOD(F164*$B$4,$B$5)</f>
        <v>2098982954</v>
      </c>
      <c r="E165" s="31" t="n">
        <f aca="false">MOD(D165*$B$4,$B$5)</f>
        <v>1727707074</v>
      </c>
      <c r="F165" s="31" t="n">
        <f aca="false">MOD(E165*$B$4,$B$5)</f>
        <v>620737809</v>
      </c>
      <c r="H165" s="63" t="n">
        <f aca="false">D165 / ($B$5 - 1)</f>
        <v>0.97741510530693</v>
      </c>
      <c r="I165" s="63" t="n">
        <f aca="false">E165 / ($B$5 - 1)</f>
        <v>0.804526300918801</v>
      </c>
      <c r="J165" s="63" t="n">
        <f aca="false">F165 / ($B$5 - 1)</f>
        <v>0.289053567488728</v>
      </c>
      <c r="L165" s="64" t="n">
        <f aca="false">_xlfn.NORM.INV(H165, 0, 1)</f>
        <v>2.00306987079212</v>
      </c>
      <c r="M165" s="64" t="n">
        <f aca="false">_xlfn.NORM.INV(I165, 0, 1)</f>
        <v>0.857900518019268</v>
      </c>
      <c r="N165" s="64" t="n">
        <f aca="false">_xlfn.NORM.INV(J165, 0, 1)</f>
        <v>-0.556151728770253</v>
      </c>
    </row>
    <row r="166" customFormat="false" ht="13.8" hidden="false" customHeight="false" outlineLevel="0" collapsed="false">
      <c r="D166" s="31" t="n">
        <f aca="false">MOD(F165*$B$4,$B$5)</f>
        <v>1942935295</v>
      </c>
      <c r="E166" s="31" t="n">
        <f aca="false">MOD(D166*$B$4,$B$5)</f>
        <v>376309514</v>
      </c>
      <c r="F166" s="31" t="n">
        <f aca="false">MOD(E166*$B$4,$B$5)</f>
        <v>1419863968</v>
      </c>
      <c r="H166" s="63" t="n">
        <f aca="false">D166 / ($B$5 - 1)</f>
        <v>0.904749751467956</v>
      </c>
      <c r="I166" s="63" t="n">
        <f aca="false">E166 / ($B$5 - 1)</f>
        <v>0.175232772878588</v>
      </c>
      <c r="J166" s="63" t="n">
        <f aca="false">F166 / ($B$5 - 1)</f>
        <v>0.661175683756523</v>
      </c>
      <c r="L166" s="64" t="n">
        <f aca="false">_xlfn.NORM.INV(H166, 0, 1)</f>
        <v>1.30909994746579</v>
      </c>
      <c r="M166" s="64" t="n">
        <f aca="false">_xlfn.NORM.INV(I166, 0, 1)</f>
        <v>-0.93368666477206</v>
      </c>
      <c r="N166" s="64" t="n">
        <f aca="false">_xlfn.NORM.INV(J166, 0, 1)</f>
        <v>0.415673913486511</v>
      </c>
    </row>
    <row r="167" customFormat="false" ht="13.8" hidden="false" customHeight="false" outlineLevel="0" collapsed="false">
      <c r="D167" s="31" t="n">
        <f aca="false">MOD(F166*$B$4,$B$5)</f>
        <v>1313005323</v>
      </c>
      <c r="E167" s="31" t="n">
        <f aca="false">MOD(D167*$B$4,$B$5)</f>
        <v>1395072622</v>
      </c>
      <c r="F167" s="31" t="n">
        <f aca="false">MOD(E167*$B$4,$B$5)</f>
        <v>758333936</v>
      </c>
      <c r="H167" s="63" t="n">
        <f aca="false">D167 / ($B$5 - 1)</f>
        <v>0.611415749519519</v>
      </c>
      <c r="I167" s="63" t="n">
        <f aca="false">E167 / ($B$5 - 1)</f>
        <v>0.649631313653319</v>
      </c>
      <c r="J167" s="63" t="n">
        <f aca="false">F167 / ($B$5 - 1)</f>
        <v>0.35312675717578</v>
      </c>
      <c r="L167" s="64" t="n">
        <f aca="false">_xlfn.NORM.INV(H167, 0, 1)</f>
        <v>0.283010874557862</v>
      </c>
      <c r="M167" s="64" t="n">
        <f aca="false">_xlfn.NORM.INV(I167, 0, 1)</f>
        <v>0.384325280895583</v>
      </c>
      <c r="N167" s="64" t="n">
        <f aca="false">_xlfn.NORM.INV(J167, 0, 1)</f>
        <v>-0.376892474335675</v>
      </c>
    </row>
    <row r="168" customFormat="false" ht="13.8" hidden="false" customHeight="false" outlineLevel="0" collapsed="false">
      <c r="D168" s="31" t="n">
        <f aca="false">MOD(F167*$B$4,$B$5)</f>
        <v>1678661541</v>
      </c>
      <c r="E168" s="31" t="n">
        <f aca="false">MOD(D168*$B$4,$B$5)</f>
        <v>1818277007</v>
      </c>
      <c r="F168" s="31" t="n">
        <f aca="false">MOD(E168*$B$4,$B$5)</f>
        <v>245268360</v>
      </c>
      <c r="H168" s="63" t="n">
        <f aca="false">D168 / ($B$5 - 1)</f>
        <v>0.781687694864057</v>
      </c>
      <c r="I168" s="63" t="n">
        <f aca="false">E168 / ($B$5 - 1)</f>
        <v>0.846701212550235</v>
      </c>
      <c r="J168" s="63" t="n">
        <f aca="false">F168 / ($B$5 - 1)</f>
        <v>0.114211980359826</v>
      </c>
      <c r="L168" s="64" t="n">
        <f aca="false">_xlfn.NORM.INV(H168, 0, 1)</f>
        <v>0.777905695684773</v>
      </c>
      <c r="M168" s="64" t="n">
        <f aca="false">_xlfn.NORM.INV(I168, 0, 1)</f>
        <v>1.02238741429728</v>
      </c>
      <c r="N168" s="64" t="n">
        <f aca="false">_xlfn.NORM.INV(J168, 0, 1)</f>
        <v>-1.20442860693887</v>
      </c>
    </row>
    <row r="169" customFormat="false" ht="13.8" hidden="false" customHeight="false" outlineLevel="0" collapsed="false">
      <c r="D169" s="31" t="n">
        <f aca="false">MOD(F168*$B$4,$B$5)</f>
        <v>271659649</v>
      </c>
      <c r="E169" s="31" t="n">
        <f aca="false">MOD(D169*$B$4,$B$5)</f>
        <v>747768297</v>
      </c>
      <c r="F169" s="31" t="n">
        <f aca="false">MOD(E169*$B$4,$B$5)</f>
        <v>618325711</v>
      </c>
      <c r="H169" s="63" t="n">
        <f aca="false">D169 / ($B$5 - 1)</f>
        <v>0.126501381980722</v>
      </c>
      <c r="I169" s="63" t="n">
        <f aca="false">E169 / ($B$5 - 1)</f>
        <v>0.348206748113229</v>
      </c>
      <c r="J169" s="63" t="n">
        <f aca="false">F169 / ($B$5 - 1)</f>
        <v>0.287930346827889</v>
      </c>
      <c r="L169" s="64" t="n">
        <f aca="false">_xlfn.NORM.INV(H169, 0, 1)</f>
        <v>-1.14308629482995</v>
      </c>
      <c r="M169" s="64" t="n">
        <f aca="false">_xlfn.NORM.INV(I169, 0, 1)</f>
        <v>-0.390166412606533</v>
      </c>
      <c r="N169" s="64" t="n">
        <f aca="false">_xlfn.NORM.INV(J169, 0, 1)</f>
        <v>-0.559441136155699</v>
      </c>
    </row>
    <row r="170" customFormat="false" ht="13.8" hidden="false" customHeight="false" outlineLevel="0" collapsed="false">
      <c r="D170" s="31" t="n">
        <f aca="false">MOD(F169*$B$4,$B$5)</f>
        <v>1472669675</v>
      </c>
      <c r="E170" s="31" t="n">
        <f aca="false">MOD(D170*$B$4,$B$5)</f>
        <v>1234198931</v>
      </c>
      <c r="F170" s="31" t="n">
        <f aca="false">MOD(E170*$B$4,$B$5)</f>
        <v>525263227</v>
      </c>
      <c r="H170" s="63" t="n">
        <f aca="false">D170 / ($B$5 - 1)</f>
        <v>0.685765257278239</v>
      </c>
      <c r="I170" s="63" t="n">
        <f aca="false">E170 / ($B$5 - 1)</f>
        <v>0.574718663538544</v>
      </c>
      <c r="J170" s="63" t="n">
        <f aca="false">F170 / ($B$5 - 1)</f>
        <v>0.244594750688034</v>
      </c>
      <c r="L170" s="64" t="n">
        <f aca="false">_xlfn.NORM.INV(H170, 0, 1)</f>
        <v>0.483882183351932</v>
      </c>
      <c r="M170" s="64" t="n">
        <f aca="false">_xlfn.NORM.INV(I170, 0, 1)</f>
        <v>0.188400544459286</v>
      </c>
      <c r="N170" s="64" t="n">
        <f aca="false">_xlfn.NORM.INV(J170, 0, 1)</f>
        <v>-0.69159850407563</v>
      </c>
    </row>
    <row r="171" customFormat="false" ht="13.8" hidden="false" customHeight="false" outlineLevel="0" collapsed="false">
      <c r="D171" s="31" t="n">
        <f aca="false">MOD(F170*$B$4,$B$5)</f>
        <v>1789294035</v>
      </c>
      <c r="E171" s="31" t="n">
        <f aca="false">MOD(D171*$B$4,$B$5)</f>
        <v>1367564792</v>
      </c>
      <c r="F171" s="31" t="n">
        <f aca="false">MOD(E171*$B$4,$B$5)</f>
        <v>72765852</v>
      </c>
      <c r="H171" s="63" t="n">
        <f aca="false">D171 / ($B$5 - 1)</f>
        <v>0.833204964486142</v>
      </c>
      <c r="I171" s="63" t="n">
        <f aca="false">E171 / ($B$5 - 1)</f>
        <v>0.636821982112547</v>
      </c>
      <c r="J171" s="63" t="n">
        <f aca="false">F171 / ($B$5 - 1)</f>
        <v>0.0338842403459216</v>
      </c>
      <c r="L171" s="64" t="n">
        <f aca="false">_xlfn.NORM.INV(H171, 0, 1)</f>
        <v>0.966907911998041</v>
      </c>
      <c r="M171" s="64" t="n">
        <f aca="false">_xlfn.NORM.INV(I171, 0, 1)</f>
        <v>0.349976897398973</v>
      </c>
      <c r="N171" s="64" t="n">
        <f aca="false">_xlfn.NORM.INV(J171, 0, 1)</f>
        <v>-1.82654319701463</v>
      </c>
    </row>
    <row r="172" customFormat="false" ht="13.8" hidden="false" customHeight="false" outlineLevel="0" collapsed="false">
      <c r="D172" s="31" t="n">
        <f aca="false">MOD(F171*$B$4,$B$5)</f>
        <v>1344679047</v>
      </c>
      <c r="E172" s="31" t="n">
        <f aca="false">MOD(D172*$B$4,$B$5)</f>
        <v>1309047162</v>
      </c>
      <c r="F172" s="31" t="n">
        <f aca="false">MOD(E172*$B$4,$B$5)</f>
        <v>1456727574</v>
      </c>
      <c r="H172" s="63" t="n">
        <f aca="false">D172 / ($B$5 - 1)</f>
        <v>0.626164976624926</v>
      </c>
      <c r="I172" s="63" t="n">
        <f aca="false">E172 / ($B$5 - 1)</f>
        <v>0.609572587171171</v>
      </c>
      <c r="J172" s="63" t="n">
        <f aca="false">F172 / ($B$5 - 1)</f>
        <v>0.678341637997275</v>
      </c>
      <c r="L172" s="64" t="n">
        <f aca="false">_xlfn.NORM.INV(H172, 0, 1)</f>
        <v>0.321713107833343</v>
      </c>
      <c r="M172" s="64" t="n">
        <f aca="false">_xlfn.NORM.INV(I172, 0, 1)</f>
        <v>0.278205223052835</v>
      </c>
      <c r="N172" s="64" t="n">
        <f aca="false">_xlfn.NORM.INV(J172, 0, 1)</f>
        <v>0.463066468557644</v>
      </c>
    </row>
    <row r="173" customFormat="false" ht="13.8" hidden="false" customHeight="false" outlineLevel="0" collapsed="false">
      <c r="D173" s="31" t="n">
        <f aca="false">MOD(F172*$B$4,$B$5)</f>
        <v>492187186</v>
      </c>
      <c r="E173" s="31" t="n">
        <f aca="false">MOD(D173*$B$4,$B$5)</f>
        <v>756068645</v>
      </c>
      <c r="F173" s="31" t="n">
        <f aca="false">MOD(E173*$B$4,$B$5)</f>
        <v>1852465677</v>
      </c>
      <c r="H173" s="63" t="n">
        <f aca="false">D173 / ($B$5 - 1)</f>
        <v>0.229192518842586</v>
      </c>
      <c r="I173" s="63" t="n">
        <f aca="false">E173 / ($B$5 - 1)</f>
        <v>0.352071898851611</v>
      </c>
      <c r="J173" s="63" t="n">
        <f aca="false">F173 / ($B$5 - 1)</f>
        <v>0.862621552648602</v>
      </c>
      <c r="L173" s="64" t="n">
        <f aca="false">_xlfn.NORM.INV(H173, 0, 1)</f>
        <v>-0.741508734641578</v>
      </c>
      <c r="M173" s="64" t="n">
        <f aca="false">_xlfn.NORM.INV(I173, 0, 1)</f>
        <v>-0.379732762484496</v>
      </c>
      <c r="N173" s="64" t="n">
        <f aca="false">_xlfn.NORM.INV(J173, 0, 1)</f>
        <v>1.09217339365742</v>
      </c>
    </row>
    <row r="174" customFormat="false" ht="13.8" hidden="false" customHeight="false" outlineLevel="0" collapsed="false">
      <c r="D174" s="31" t="n">
        <f aca="false">MOD(F173*$B$4,$B$5)</f>
        <v>1299117034</v>
      </c>
      <c r="E174" s="31" t="n">
        <f aca="false">MOD(D174*$B$4,$B$5)</f>
        <v>1008372167</v>
      </c>
      <c r="F174" s="31" t="n">
        <f aca="false">MOD(E174*$B$4,$B$5)</f>
        <v>268530355</v>
      </c>
      <c r="H174" s="63" t="n">
        <f aca="false">D174 / ($B$5 - 1)</f>
        <v>0.604948510979254</v>
      </c>
      <c r="I174" s="63" t="n">
        <f aca="false">E174 / ($B$5 - 1)</f>
        <v>0.469559881807826</v>
      </c>
      <c r="J174" s="63" t="n">
        <f aca="false">F174 / ($B$5 - 1)</f>
        <v>0.125044190906961</v>
      </c>
      <c r="L174" s="64" t="n">
        <f aca="false">_xlfn.NORM.INV(H174, 0, 1)</f>
        <v>0.266176892945225</v>
      </c>
      <c r="M174" s="64" t="n">
        <f aca="false">_xlfn.NORM.INV(I174, 0, 1)</f>
        <v>-0.0763762506828612</v>
      </c>
      <c r="N174" s="64" t="n">
        <f aca="false">_xlfn.NORM.INV(J174, 0, 1)</f>
        <v>-1.15013473527496</v>
      </c>
    </row>
    <row r="175" customFormat="false" ht="13.8" hidden="false" customHeight="false" outlineLevel="0" collapsed="false">
      <c r="D175" s="31" t="n">
        <f aca="false">MOD(F174*$B$4,$B$5)</f>
        <v>17472913</v>
      </c>
      <c r="E175" s="31" t="n">
        <f aca="false">MOD(D175*$B$4,$B$5)</f>
        <v>1621393799</v>
      </c>
      <c r="F175" s="31" t="n">
        <f aca="false">MOD(E175*$B$4,$B$5)</f>
        <v>1258556614</v>
      </c>
      <c r="H175" s="63" t="n">
        <f aca="false">D175 / ($B$5 - 1)</f>
        <v>0.0081364591681738</v>
      </c>
      <c r="I175" s="63" t="n">
        <f aca="false">E175 / ($B$5 - 1)</f>
        <v>0.755020324378293</v>
      </c>
      <c r="J175" s="63" t="n">
        <f aca="false">F175 / ($B$5 - 1)</f>
        <v>0.586061093570721</v>
      </c>
      <c r="L175" s="64" t="n">
        <f aca="false">_xlfn.NORM.INV(H175, 0, 1)</f>
        <v>-2.40273627527971</v>
      </c>
      <c r="M175" s="64" t="n">
        <f aca="false">_xlfn.NORM.INV(I175, 0, 1)</f>
        <v>0.690373477614762</v>
      </c>
      <c r="N175" s="64" t="n">
        <f aca="false">_xlfn.NORM.INV(J175, 0, 1)</f>
        <v>0.217424149346012</v>
      </c>
    </row>
    <row r="176" customFormat="false" ht="13.8" hidden="false" customHeight="false" outlineLevel="0" collapsed="false">
      <c r="D176" s="31" t="n">
        <f aca="false">MOD(F175*$B$4,$B$5)</f>
        <v>1621424411</v>
      </c>
      <c r="E176" s="31" t="n">
        <f aca="false">MOD(D176*$B$4,$B$5)</f>
        <v>588744819</v>
      </c>
      <c r="F176" s="31" t="n">
        <f aca="false">MOD(E176*$B$4,$B$5)</f>
        <v>1650057198</v>
      </c>
      <c r="H176" s="63" t="n">
        <f aca="false">D176 / ($B$5 - 1)</f>
        <v>0.755034579201634</v>
      </c>
      <c r="I176" s="63" t="n">
        <f aca="false">E176 / ($B$5 - 1)</f>
        <v>0.274155670566629</v>
      </c>
      <c r="J176" s="63" t="n">
        <f aca="false">F176 / ($B$5 - 1)</f>
        <v>0.768367759667679</v>
      </c>
      <c r="L176" s="64" t="n">
        <f aca="false">_xlfn.NORM.INV(H176, 0, 1)</f>
        <v>0.690418825216223</v>
      </c>
      <c r="M176" s="64" t="n">
        <f aca="false">_xlfn.NORM.INV(I176, 0, 1)</f>
        <v>-0.600292462603706</v>
      </c>
      <c r="N176" s="64" t="n">
        <f aca="false">_xlfn.NORM.INV(J176, 0, 1)</f>
        <v>0.733482035574408</v>
      </c>
    </row>
    <row r="177" customFormat="false" ht="13.8" hidden="false" customHeight="false" outlineLevel="0" collapsed="false">
      <c r="D177" s="31" t="n">
        <f aca="false">MOD(F176*$B$4,$B$5)</f>
        <v>1890021075</v>
      </c>
      <c r="E177" s="31" t="n">
        <f aca="false">MOD(D177*$B$4,$B$5)</f>
        <v>1659535824</v>
      </c>
      <c r="F177" s="31" t="n">
        <f aca="false">MOD(E177*$B$4,$B$5)</f>
        <v>2018759910</v>
      </c>
      <c r="H177" s="63" t="n">
        <f aca="false">D177 / ($B$5 - 1)</f>
        <v>0.880109647642923</v>
      </c>
      <c r="I177" s="63" t="n">
        <f aca="false">E177 / ($B$5 - 1)</f>
        <v>0.772781588856859</v>
      </c>
      <c r="J177" s="63" t="n">
        <f aca="false">F177 / ($B$5 - 1)</f>
        <v>0.940058339331353</v>
      </c>
      <c r="L177" s="64" t="n">
        <f aca="false">_xlfn.NORM.INV(H177, 0, 1)</f>
        <v>1.17553509594123</v>
      </c>
      <c r="M177" s="64" t="n">
        <f aca="false">_xlfn.NORM.INV(I177, 0, 1)</f>
        <v>0.748038687756687</v>
      </c>
      <c r="N177" s="64" t="n">
        <f aca="false">_xlfn.NORM.INV(J177, 0, 1)</f>
        <v>1.55526352158695</v>
      </c>
    </row>
    <row r="178" customFormat="false" ht="13.8" hidden="false" customHeight="false" outlineLevel="0" collapsed="false">
      <c r="D178" s="31" t="n">
        <f aca="false">MOD(F177*$B$4,$B$5)</f>
        <v>1194165691</v>
      </c>
      <c r="E178" s="31" t="n">
        <f aca="false">MOD(D178*$B$4,$B$5)</f>
        <v>816017487</v>
      </c>
      <c r="F178" s="31" t="n">
        <f aca="false">MOD(E178*$B$4,$B$5)</f>
        <v>835061703</v>
      </c>
      <c r="H178" s="63" t="n">
        <f aca="false">D178 / ($B$5 - 1)</f>
        <v>0.556076733447683</v>
      </c>
      <c r="I178" s="63" t="n">
        <f aca="false">E178 / ($B$5 - 1)</f>
        <v>0.379987753815938</v>
      </c>
      <c r="J178" s="63" t="n">
        <f aca="false">F178 / ($B$5 - 1)</f>
        <v>0.388855907962523</v>
      </c>
      <c r="L178" s="64" t="n">
        <f aca="false">_xlfn.NORM.INV(H178, 0, 1)</f>
        <v>0.141029632291089</v>
      </c>
      <c r="M178" s="64" t="n">
        <f aca="false">_xlfn.NORM.INV(I178, 0, 1)</f>
        <v>-0.305512951111032</v>
      </c>
      <c r="N178" s="64" t="n">
        <f aca="false">_xlfn.NORM.INV(J178, 0, 1)</f>
        <v>-0.282302177663315</v>
      </c>
    </row>
    <row r="179" customFormat="false" ht="13.8" hidden="false" customHeight="false" outlineLevel="0" collapsed="false">
      <c r="D179" s="31" t="n">
        <f aca="false">MOD(F178*$B$4,$B$5)</f>
        <v>995411323</v>
      </c>
      <c r="E179" s="31" t="n">
        <f aca="false">MOD(D179*$B$4,$B$5)</f>
        <v>1700854555</v>
      </c>
      <c r="F179" s="31" t="n">
        <f aca="false">MOD(E179*$B$4,$B$5)</f>
        <v>1502915948</v>
      </c>
      <c r="H179" s="63" t="n">
        <f aca="false">D179 / ($B$5 - 1)</f>
        <v>0.463524518500571</v>
      </c>
      <c r="I179" s="63" t="n">
        <f aca="false">E179 / ($B$5 - 1)</f>
        <v>0.79202212234216</v>
      </c>
      <c r="J179" s="63" t="n">
        <f aca="false">F179 / ($B$5 - 1)</f>
        <v>0.699849775712797</v>
      </c>
      <c r="L179" s="64" t="n">
        <f aca="false">_xlfn.NORM.INV(H179, 0, 1)</f>
        <v>-0.0915582333050054</v>
      </c>
      <c r="M179" s="64" t="n">
        <f aca="false">_xlfn.NORM.INV(I179, 0, 1)</f>
        <v>0.813457584535319</v>
      </c>
      <c r="N179" s="64" t="n">
        <f aca="false">_xlfn.NORM.INV(J179, 0, 1)</f>
        <v>0.523968501011672</v>
      </c>
    </row>
    <row r="180" customFormat="false" ht="13.8" hidden="false" customHeight="false" outlineLevel="0" collapsed="false">
      <c r="D180" s="31" t="n">
        <f aca="false">MOD(F179*$B$4,$B$5)</f>
        <v>963162954</v>
      </c>
      <c r="E180" s="31" t="n">
        <f aca="false">MOD(D180*$B$4,$B$5)</f>
        <v>1965478631</v>
      </c>
      <c r="F180" s="31" t="n">
        <f aca="false">MOD(E180*$B$4,$B$5)</f>
        <v>1938956188</v>
      </c>
      <c r="H180" s="63" t="n">
        <f aca="false">D180 / ($B$5 - 1)</f>
        <v>0.44850770146447</v>
      </c>
      <c r="I180" s="63" t="n">
        <f aca="false">E180 / ($B$5 - 1)</f>
        <v>0.915247310339704</v>
      </c>
      <c r="J180" s="63" t="n">
        <f aca="false">F180 / ($B$5 - 1)</f>
        <v>0.902896835378275</v>
      </c>
      <c r="L180" s="64" t="n">
        <f aca="false">_xlfn.NORM.INV(H180, 0, 1)</f>
        <v>-0.129432537603512</v>
      </c>
      <c r="M180" s="64" t="n">
        <f aca="false">_xlfn.NORM.INV(I180, 0, 1)</f>
        <v>1.3737948535113</v>
      </c>
      <c r="N180" s="64" t="n">
        <f aca="false">_xlfn.NORM.INV(J180, 0, 1)</f>
        <v>1.29823577223595</v>
      </c>
    </row>
    <row r="181" customFormat="false" ht="13.8" hidden="false" customHeight="false" outlineLevel="0" collapsed="false">
      <c r="D181" s="31" t="n">
        <f aca="false">MOD(F180*$B$4,$B$5)</f>
        <v>1574363747</v>
      </c>
      <c r="E181" s="31" t="n">
        <f aca="false">MOD(D181*$B$4,$B$5)</f>
        <v>961131401</v>
      </c>
      <c r="F181" s="31" t="n">
        <f aca="false">MOD(E181*$B$4,$B$5)</f>
        <v>537147883</v>
      </c>
      <c r="H181" s="63" t="n">
        <f aca="false">D181 / ($B$5 - 1)</f>
        <v>0.733120249801427</v>
      </c>
      <c r="I181" s="63" t="n">
        <f aca="false">E181 / ($B$5 - 1)</f>
        <v>0.447561685878375</v>
      </c>
      <c r="J181" s="63" t="n">
        <f aca="false">F181 / ($B$5 - 1)</f>
        <v>0.250128974905358</v>
      </c>
      <c r="L181" s="64" t="n">
        <f aca="false">_xlfn.NORM.INV(H181, 0, 1)</f>
        <v>0.622277367718834</v>
      </c>
      <c r="M181" s="64" t="n">
        <f aca="false">_xlfn.NORM.INV(I181, 0, 1)</f>
        <v>-0.13182416586833</v>
      </c>
      <c r="N181" s="64" t="n">
        <f aca="false">_xlfn.NORM.INV(J181, 0, 1)</f>
        <v>-0.674083939102448</v>
      </c>
    </row>
    <row r="182" customFormat="false" ht="13.8" hidden="false" customHeight="false" outlineLevel="0" collapsed="false">
      <c r="D182" s="31" t="n">
        <f aca="false">MOD(F181*$B$4,$B$5)</f>
        <v>2095390062</v>
      </c>
      <c r="E182" s="31" t="n">
        <f aca="false">MOD(D182*$B$4,$B$5)</f>
        <v>93909102</v>
      </c>
      <c r="F182" s="31" t="n">
        <f aca="false">MOD(E182*$B$4,$B$5)</f>
        <v>1895767472</v>
      </c>
      <c r="H182" s="63" t="n">
        <f aca="false">D182 / ($B$5 - 1)</f>
        <v>0.975742034591494</v>
      </c>
      <c r="I182" s="63" t="n">
        <f aca="false">E182 / ($B$5 - 1)</f>
        <v>0.0437298333679604</v>
      </c>
      <c r="J182" s="63" t="n">
        <f aca="false">F182 / ($B$5 - 1)</f>
        <v>0.882785522269817</v>
      </c>
      <c r="L182" s="64" t="n">
        <f aca="false">_xlfn.NORM.INV(H182, 0, 1)</f>
        <v>1.97282125359334</v>
      </c>
      <c r="M182" s="64" t="n">
        <f aca="false">_xlfn.NORM.INV(I182, 0, 1)</f>
        <v>-1.70895294127806</v>
      </c>
      <c r="N182" s="64" t="n">
        <f aca="false">_xlfn.NORM.INV(J182, 0, 1)</f>
        <v>1.18902722084891</v>
      </c>
    </row>
    <row r="183" customFormat="false" ht="13.8" hidden="false" customHeight="false" outlineLevel="0" collapsed="false">
      <c r="D183" s="31" t="n">
        <f aca="false">MOD(F182*$B$4,$B$5)</f>
        <v>2018474948</v>
      </c>
      <c r="E183" s="31" t="n">
        <f aca="false">MOD(D183*$B$4,$B$5)</f>
        <v>323666871</v>
      </c>
      <c r="F183" s="31" t="n">
        <f aca="false">MOD(E183*$B$4,$B$5)</f>
        <v>779998116</v>
      </c>
      <c r="H183" s="63" t="n">
        <f aca="false">D183 / ($B$5 - 1)</f>
        <v>0.939925643559476</v>
      </c>
      <c r="I183" s="63" t="n">
        <f aca="false">E183 / ($B$5 - 1)</f>
        <v>0.150719131949096</v>
      </c>
      <c r="J183" s="63" t="n">
        <f aca="false">F183 / ($B$5 - 1)</f>
        <v>0.363214927132442</v>
      </c>
      <c r="L183" s="64" t="n">
        <f aca="false">_xlfn.NORM.INV(H183, 0, 1)</f>
        <v>1.55414969820939</v>
      </c>
      <c r="M183" s="64" t="n">
        <f aca="false">_xlfn.NORM.INV(I183, 0, 1)</f>
        <v>-1.03335400244961</v>
      </c>
      <c r="N183" s="64" t="n">
        <f aca="false">_xlfn.NORM.INV(J183, 0, 1)</f>
        <v>-0.349878538276199</v>
      </c>
    </row>
    <row r="184" customFormat="false" ht="13.8" hidden="false" customHeight="false" outlineLevel="0" collapsed="false">
      <c r="D184" s="31" t="n">
        <f aca="false">MOD(F183*$B$4,$B$5)</f>
        <v>1605758232</v>
      </c>
      <c r="E184" s="31" t="n">
        <f aca="false">MOD(D184*$B$4,$B$5)</f>
        <v>280862054</v>
      </c>
      <c r="F184" s="31" t="n">
        <f aca="false">MOD(E184*$B$4,$B$5)</f>
        <v>427945123</v>
      </c>
      <c r="H184" s="63" t="n">
        <f aca="false">D184 / ($B$5 - 1)</f>
        <v>0.747739446114506</v>
      </c>
      <c r="I184" s="63" t="n">
        <f aca="false">E184 / ($B$5 - 1)</f>
        <v>0.13078658574334</v>
      </c>
      <c r="J184" s="63" t="n">
        <f aca="false">F184 / ($B$5 - 1)</f>
        <v>0.19927747705884</v>
      </c>
      <c r="L184" s="64" t="n">
        <f aca="false">_xlfn.NORM.INV(H184, 0, 1)</f>
        <v>0.667393044204149</v>
      </c>
      <c r="M184" s="64" t="n">
        <f aca="false">_xlfn.NORM.INV(I184, 0, 1)</f>
        <v>-1.12268059693168</v>
      </c>
      <c r="N184" s="64" t="n">
        <f aca="false">_xlfn.NORM.INV(J184, 0, 1)</f>
        <v>-0.844204833372722</v>
      </c>
    </row>
    <row r="185" customFormat="false" ht="13.8" hidden="false" customHeight="false" outlineLevel="0" collapsed="false">
      <c r="D185" s="31" t="n">
        <f aca="false">MOD(F184*$B$4,$B$5)</f>
        <v>693831840</v>
      </c>
      <c r="E185" s="31" t="n">
        <f aca="false">MOD(D185*$B$4,$B$5)</f>
        <v>1949273675</v>
      </c>
      <c r="F185" s="31" t="n">
        <f aca="false">MOD(E185*$B$4,$B$5)</f>
        <v>1393572620</v>
      </c>
      <c r="H185" s="63" t="n">
        <f aca="false">D185 / ($B$5 - 1)</f>
        <v>0.323090628090399</v>
      </c>
      <c r="I185" s="63" t="n">
        <f aca="false">E185 / ($B$5 - 1)</f>
        <v>0.90770128966095</v>
      </c>
      <c r="J185" s="63" t="n">
        <f aca="false">F185 / ($B$5 - 1)</f>
        <v>0.648932820790385</v>
      </c>
      <c r="L185" s="64" t="n">
        <f aca="false">_xlfn.NORM.INV(H185, 0, 1)</f>
        <v>-0.45907368057354</v>
      </c>
      <c r="M185" s="64" t="n">
        <f aca="false">_xlfn.NORM.INV(I185, 0, 1)</f>
        <v>1.32673179107332</v>
      </c>
      <c r="N185" s="64" t="n">
        <f aca="false">_xlfn.NORM.INV(J185, 0, 1)</f>
        <v>0.38244089941832</v>
      </c>
    </row>
    <row r="186" customFormat="false" ht="13.8" hidden="false" customHeight="false" outlineLevel="0" collapsed="false">
      <c r="D186" s="31" t="n">
        <f aca="false">MOD(F185*$B$4,$B$5)</f>
        <v>1366181392</v>
      </c>
      <c r="E186" s="31" t="n">
        <f aca="false">MOD(D186*$B$4,$B$5)</f>
        <v>2014141156</v>
      </c>
      <c r="F186" s="31" t="n">
        <f aca="false">MOD(E186*$B$4,$B$5)</f>
        <v>1580590645</v>
      </c>
      <c r="H186" s="63" t="n">
        <f aca="false">D186 / ($B$5 - 1)</f>
        <v>0.636177786287086</v>
      </c>
      <c r="I186" s="63" t="n">
        <f aca="false">E186 / ($B$5 - 1)</f>
        <v>0.937907564395953</v>
      </c>
      <c r="J186" s="63" t="n">
        <f aca="false">F186 / ($B$5 - 1)</f>
        <v>0.736019875142742</v>
      </c>
      <c r="L186" s="64" t="n">
        <f aca="false">_xlfn.NORM.INV(H186, 0, 1)</f>
        <v>0.348260670734202</v>
      </c>
      <c r="M186" s="64" t="n">
        <f aca="false">_xlfn.NORM.INV(I186, 0, 1)</f>
        <v>1.53744296748979</v>
      </c>
      <c r="N186" s="64" t="n">
        <f aca="false">_xlfn.NORM.INV(J186, 0, 1)</f>
        <v>0.631122776468347</v>
      </c>
    </row>
    <row r="187" customFormat="false" ht="13.8" hidden="false" customHeight="false" outlineLevel="0" collapsed="false">
      <c r="D187" s="31" t="n">
        <f aca="false">MOD(F186*$B$4,$B$5)</f>
        <v>892014179</v>
      </c>
      <c r="E187" s="31" t="n">
        <f aca="false">MOD(D187*$B$4,$B$5)</f>
        <v>1369312159</v>
      </c>
      <c r="F187" s="31" t="n">
        <f aca="false">MOD(E187*$B$4,$B$5)</f>
        <v>668056076</v>
      </c>
      <c r="H187" s="63" t="n">
        <f aca="false">D187 / ($B$5 - 1)</f>
        <v>0.415376471276746</v>
      </c>
      <c r="I187" s="63" t="n">
        <f aca="false">E187 / ($B$5 - 1)</f>
        <v>0.637635663279924</v>
      </c>
      <c r="J187" s="63" t="n">
        <f aca="false">F187 / ($B$5 - 1)</f>
        <v>0.31108785263364</v>
      </c>
      <c r="L187" s="64" t="n">
        <f aca="false">_xlfn.NORM.INV(H187, 0, 1)</f>
        <v>-0.213735991661119</v>
      </c>
      <c r="M187" s="64" t="n">
        <f aca="false">_xlfn.NORM.INV(I187, 0, 1)</f>
        <v>0.352146131426601</v>
      </c>
      <c r="N187" s="64" t="n">
        <f aca="false">_xlfn.NORM.INV(J187, 0, 1)</f>
        <v>-0.492769158258823</v>
      </c>
    </row>
    <row r="188" customFormat="false" ht="13.8" hidden="false" customHeight="false" outlineLevel="0" collapsed="false">
      <c r="D188" s="31" t="n">
        <f aca="false">MOD(F187*$B$4,$B$5)</f>
        <v>1120401244</v>
      </c>
      <c r="E188" s="31" t="n">
        <f aca="false">MOD(D188*$B$4,$B$5)</f>
        <v>660283076</v>
      </c>
      <c r="F188" s="31" t="n">
        <f aca="false">MOD(E188*$B$4,$B$5)</f>
        <v>1719556469</v>
      </c>
      <c r="H188" s="63" t="n">
        <f aca="false">D188 / ($B$5 - 1)</f>
        <v>0.521727486068129</v>
      </c>
      <c r="I188" s="63" t="n">
        <f aca="false">E188 / ($B$5 - 1)</f>
        <v>0.307468267444026</v>
      </c>
      <c r="J188" s="63" t="n">
        <f aca="false">F188 / ($B$5 - 1)</f>
        <v>0.800730879698629</v>
      </c>
      <c r="L188" s="64" t="n">
        <f aca="false">_xlfn.NORM.INV(H188, 0, 1)</f>
        <v>0.0544896833623772</v>
      </c>
      <c r="M188" s="64" t="n">
        <f aca="false">_xlfn.NORM.INV(I188, 0, 1)</f>
        <v>-0.503039451922886</v>
      </c>
      <c r="N188" s="64" t="n">
        <f aca="false">_xlfn.NORM.INV(J188, 0, 1)</f>
        <v>0.844234748448211</v>
      </c>
    </row>
    <row r="189" customFormat="false" ht="13.8" hidden="false" customHeight="false" outlineLevel="0" collapsed="false">
      <c r="D189" s="31" t="n">
        <f aca="false">MOD(F188*$B$4,$B$5)</f>
        <v>172391255</v>
      </c>
      <c r="E189" s="31" t="n">
        <f aca="false">MOD(D189*$B$4,$B$5)</f>
        <v>2146621627</v>
      </c>
      <c r="F189" s="31" t="n">
        <f aca="false">MOD(E189*$B$4,$B$5)</f>
        <v>1339105520</v>
      </c>
      <c r="H189" s="63" t="n">
        <f aca="false">D189 / ($B$5 - 1)</f>
        <v>0.0802759337986595</v>
      </c>
      <c r="I189" s="63" t="n">
        <f aca="false">E189 / ($B$5 - 1)</f>
        <v>0.999598591122402</v>
      </c>
      <c r="J189" s="63" t="n">
        <f aca="false">F189 / ($B$5 - 1)</f>
        <v>0.623569600864844</v>
      </c>
      <c r="L189" s="64" t="n">
        <f aca="false">_xlfn.NORM.INV(H189, 0, 1)</f>
        <v>-1.40321791282236</v>
      </c>
      <c r="M189" s="64" t="n">
        <f aca="false">_xlfn.NORM.INV(I189, 0, 1)</f>
        <v>3.35182145715633</v>
      </c>
      <c r="N189" s="64" t="n">
        <f aca="false">_xlfn.NORM.INV(J189, 0, 1)</f>
        <v>0.314869423310198</v>
      </c>
    </row>
    <row r="190" customFormat="false" ht="13.8" hidden="false" customHeight="false" outlineLevel="0" collapsed="false">
      <c r="D190" s="31" t="n">
        <f aca="false">MOD(F189*$B$4,$B$5)</f>
        <v>704781220</v>
      </c>
      <c r="E190" s="31" t="n">
        <f aca="false">MOD(D190*$B$4,$B$5)</f>
        <v>58334846</v>
      </c>
      <c r="F190" s="31" t="n">
        <f aca="false">MOD(E190*$B$4,$B$5)</f>
        <v>530290049</v>
      </c>
      <c r="H190" s="63" t="n">
        <f aca="false">D190 / ($B$5 - 1)</f>
        <v>0.328189330481169</v>
      </c>
      <c r="I190" s="63" t="n">
        <f aca="false">E190 / ($B$5 - 1)</f>
        <v>0.0271642795085574</v>
      </c>
      <c r="J190" s="63" t="n">
        <f aca="false">F190 / ($B$5 - 1)</f>
        <v>0.246935547093801</v>
      </c>
      <c r="L190" s="64" t="n">
        <f aca="false">_xlfn.NORM.INV(H190, 0, 1)</f>
        <v>-0.444918488600446</v>
      </c>
      <c r="M190" s="64" t="n">
        <f aca="false">_xlfn.NORM.INV(I190, 0, 1)</f>
        <v>-1.92420766280644</v>
      </c>
      <c r="N190" s="64" t="n">
        <f aca="false">_xlfn.NORM.INV(J190, 0, 1)</f>
        <v>-0.684164820157601</v>
      </c>
    </row>
    <row r="191" customFormat="false" ht="13.8" hidden="false" customHeight="false" outlineLevel="0" collapsed="false">
      <c r="D191" s="31" t="n">
        <f aca="false">MOD(F190*$B$4,$B$5)</f>
        <v>1773366686</v>
      </c>
      <c r="E191" s="31" t="n">
        <f aca="false">MOD(D191*$B$4,$B$5)</f>
        <v>1337646839</v>
      </c>
      <c r="F191" s="31" t="n">
        <f aca="false">MOD(E191*$B$4,$B$5)</f>
        <v>1159751020</v>
      </c>
      <c r="H191" s="63" t="n">
        <f aca="false">D191 / ($B$5 - 1)</f>
        <v>0.825788214640495</v>
      </c>
      <c r="I191" s="63" t="n">
        <f aca="false">E191 / ($B$5 - 1)</f>
        <v>0.62289034959198</v>
      </c>
      <c r="J191" s="63" t="n">
        <f aca="false">F191 / ($B$5 - 1)</f>
        <v>0.540051153432625</v>
      </c>
      <c r="L191" s="64" t="n">
        <f aca="false">_xlfn.NORM.INV(H191, 0, 1)</f>
        <v>0.93765143226634</v>
      </c>
      <c r="M191" s="64" t="n">
        <f aca="false">_xlfn.NORM.INV(I191, 0, 1)</f>
        <v>0.313080766993678</v>
      </c>
      <c r="N191" s="64" t="n">
        <f aca="false">_xlfn.NORM.INV(J191, 0, 1)</f>
        <v>0.100562592306443</v>
      </c>
    </row>
    <row r="192" customFormat="false" ht="13.8" hidden="false" customHeight="false" outlineLevel="0" collapsed="false">
      <c r="D192" s="31" t="n">
        <f aca="false">MOD(F191*$B$4,$B$5)</f>
        <v>1737776424</v>
      </c>
      <c r="E192" s="31" t="n">
        <f aca="false">MOD(D192*$B$4,$B$5)</f>
        <v>1347027437</v>
      </c>
      <c r="F192" s="31" t="n">
        <f aca="false">MOD(E192*$B$4,$B$5)</f>
        <v>851547561</v>
      </c>
      <c r="H192" s="63" t="n">
        <f aca="false">D192 / ($B$5 - 1)</f>
        <v>0.80921520740652</v>
      </c>
      <c r="I192" s="63" t="n">
        <f aca="false">E192 / ($B$5 - 1)</f>
        <v>0.627258530936445</v>
      </c>
      <c r="J192" s="63" t="n">
        <f aca="false">F192 / ($B$5 - 1)</f>
        <v>0.396532733828325</v>
      </c>
      <c r="L192" s="64" t="n">
        <f aca="false">_xlfn.NORM.INV(H192, 0, 1)</f>
        <v>0.875007940550802</v>
      </c>
      <c r="M192" s="64" t="n">
        <f aca="false">_xlfn.NORM.INV(I192, 0, 1)</f>
        <v>0.324601174604326</v>
      </c>
      <c r="N192" s="64" t="n">
        <f aca="false">_xlfn.NORM.INV(J192, 0, 1)</f>
        <v>-0.262332033153381</v>
      </c>
    </row>
    <row r="193" customFormat="false" ht="13.8" hidden="false" customHeight="false" outlineLevel="0" collapsed="false">
      <c r="D193" s="31" t="n">
        <f aca="false">MOD(F192*$B$4,$B$5)</f>
        <v>67829804</v>
      </c>
      <c r="E193" s="31" t="n">
        <f aca="false">MOD(D193*$B$4,$B$5)</f>
        <v>1447390856</v>
      </c>
      <c r="F193" s="31" t="n">
        <f aca="false">MOD(E193*$B$4,$B$5)</f>
        <v>771038478</v>
      </c>
      <c r="H193" s="63" t="n">
        <f aca="false">D193 / ($B$5 - 1)</f>
        <v>0.0315857138778881</v>
      </c>
      <c r="I193" s="63" t="n">
        <f aca="false">E193 / ($B$5 - 1)</f>
        <v>0.673993889870116</v>
      </c>
      <c r="J193" s="63" t="n">
        <f aca="false">F193 / ($B$5 - 1)</f>
        <v>0.359042770563665</v>
      </c>
      <c r="L193" s="64" t="n">
        <f aca="false">_xlfn.NORM.INV(H193, 0, 1)</f>
        <v>-1.85798300508921</v>
      </c>
      <c r="M193" s="64" t="n">
        <f aca="false">_xlfn.NORM.INV(I193, 0, 1)</f>
        <v>0.450968544196267</v>
      </c>
      <c r="N193" s="64" t="n">
        <f aca="false">_xlfn.NORM.INV(J193, 0, 1)</f>
        <v>-0.3610186020438</v>
      </c>
    </row>
    <row r="194" customFormat="false" ht="13.8" hidden="false" customHeight="false" outlineLevel="0" collapsed="false">
      <c r="D194" s="31" t="n">
        <f aca="false">MOD(F193*$B$4,$B$5)</f>
        <v>759285381</v>
      </c>
      <c r="E194" s="31" t="n">
        <f aca="false">MOD(D194*$B$4,$B$5)</f>
        <v>361222902</v>
      </c>
      <c r="F194" s="31" t="n">
        <f aca="false">MOD(E194*$B$4,$B$5)</f>
        <v>1170972449</v>
      </c>
      <c r="H194" s="63" t="n">
        <f aca="false">D194 / ($B$5 - 1)</f>
        <v>0.353569808279695</v>
      </c>
      <c r="I194" s="63" t="n">
        <f aca="false">E194 / ($B$5 - 1)</f>
        <v>0.168207521707013</v>
      </c>
      <c r="J194" s="63" t="n">
        <f aca="false">F194 / ($B$5 - 1)</f>
        <v>0.545276538511064</v>
      </c>
      <c r="L194" s="64" t="n">
        <f aca="false">_xlfn.NORM.INV(H194, 0, 1)</f>
        <v>-0.375700432175217</v>
      </c>
      <c r="M194" s="64" t="n">
        <f aca="false">_xlfn.NORM.INV(I194, 0, 1)</f>
        <v>-0.961272754364975</v>
      </c>
      <c r="N194" s="64" t="n">
        <f aca="false">_xlfn.NORM.INV(J194, 0, 1)</f>
        <v>0.113736190259458</v>
      </c>
    </row>
    <row r="195" customFormat="false" ht="13.8" hidden="false" customHeight="false" outlineLevel="0" collapsed="false">
      <c r="D195" s="31" t="n">
        <f aca="false">MOD(F194*$B$4,$B$5)</f>
        <v>94012992</v>
      </c>
      <c r="E195" s="31" t="n">
        <f aca="false">MOD(D195*$B$4,$B$5)</f>
        <v>468190721</v>
      </c>
      <c r="F195" s="31" t="n">
        <f aca="false">MOD(E195*$B$4,$B$5)</f>
        <v>2063876010</v>
      </c>
      <c r="H195" s="63" t="n">
        <f aca="false">D195 / ($B$5 - 1)</f>
        <v>0.0437782109191438</v>
      </c>
      <c r="I195" s="63" t="n">
        <f aca="false">E195 / ($B$5 - 1)</f>
        <v>0.218018294049444</v>
      </c>
      <c r="J195" s="63" t="n">
        <f aca="false">F195 / ($B$5 - 1)</f>
        <v>0.961067160555224</v>
      </c>
      <c r="L195" s="64" t="n">
        <f aca="false">_xlfn.NORM.INV(H195, 0, 1)</f>
        <v>-1.70843087819978</v>
      </c>
      <c r="M195" s="64" t="n">
        <f aca="false">_xlfn.NORM.INV(I195, 0, 1)</f>
        <v>-0.778903455785241</v>
      </c>
      <c r="N195" s="64" t="n">
        <f aca="false">_xlfn.NORM.INV(J195, 0, 1)</f>
        <v>1.76320643483337</v>
      </c>
    </row>
    <row r="196" customFormat="false" ht="13.8" hidden="false" customHeight="false" outlineLevel="0" collapsed="false">
      <c r="D196" s="31" t="n">
        <f aca="false">MOD(F195*$B$4,$B$5)</f>
        <v>1445010733</v>
      </c>
      <c r="E196" s="31" t="n">
        <f aca="false">MOD(D196*$B$4,$B$5)</f>
        <v>1844238083</v>
      </c>
      <c r="F196" s="31" t="n">
        <f aca="false">MOD(E196*$B$4,$B$5)</f>
        <v>1429401755</v>
      </c>
      <c r="H196" s="63" t="n">
        <f aca="false">D196 / ($B$5 - 1)</f>
        <v>0.672885558728953</v>
      </c>
      <c r="I196" s="63" t="n">
        <f aca="false">E196 / ($B$5 - 1)</f>
        <v>0.858790280631548</v>
      </c>
      <c r="J196" s="63" t="n">
        <f aca="false">F196 / ($B$5 - 1)</f>
        <v>0.665617061933146</v>
      </c>
      <c r="L196" s="64" t="n">
        <f aca="false">_xlfn.NORM.INV(H196, 0, 1)</f>
        <v>0.447895130972928</v>
      </c>
      <c r="M196" s="64" t="n">
        <f aca="false">_xlfn.NORM.INV(I196, 0, 1)</f>
        <v>1.0749001412722</v>
      </c>
      <c r="N196" s="64" t="n">
        <f aca="false">_xlfn.NORM.INV(J196, 0, 1)</f>
        <v>0.427842384970055</v>
      </c>
    </row>
    <row r="197" customFormat="false" ht="13.8" hidden="false" customHeight="false" outlineLevel="0" collapsed="false">
      <c r="D197" s="31" t="n">
        <f aca="false">MOD(F196*$B$4,$B$5)</f>
        <v>2537495</v>
      </c>
      <c r="E197" s="31" t="n">
        <f aca="false">MOD(D197*$B$4,$B$5)</f>
        <v>80853266</v>
      </c>
      <c r="F197" s="31" t="n">
        <f aca="false">MOD(E197*$B$4,$B$5)</f>
        <v>890216487</v>
      </c>
      <c r="H197" s="63" t="n">
        <f aca="false">D197 / ($B$5 - 1)</f>
        <v>0.00118161318933741</v>
      </c>
      <c r="I197" s="63" t="n">
        <f aca="false">E197 / ($B$5 - 1)</f>
        <v>0.0376502359636596</v>
      </c>
      <c r="J197" s="63" t="n">
        <f aca="false">F197 / ($B$5 - 1)</f>
        <v>0.414539355705063</v>
      </c>
      <c r="L197" s="64" t="n">
        <f aca="false">_xlfn.NORM.INV(H197, 0, 1)</f>
        <v>-3.04032544071498</v>
      </c>
      <c r="M197" s="64" t="n">
        <f aca="false">_xlfn.NORM.INV(I197, 0, 1)</f>
        <v>-1.77862981960298</v>
      </c>
      <c r="N197" s="64" t="n">
        <f aca="false">_xlfn.NORM.INV(J197, 0, 1)</f>
        <v>-0.215883304395427</v>
      </c>
    </row>
    <row r="198" customFormat="false" ht="13.8" hidden="false" customHeight="false" outlineLevel="0" collapsed="false">
      <c r="D198" s="31" t="n">
        <f aca="false">MOD(F197*$B$4,$B$5)</f>
        <v>492267507</v>
      </c>
      <c r="E198" s="31" t="n">
        <f aca="false">MOD(D198*$B$4,$B$5)</f>
        <v>338276342</v>
      </c>
      <c r="F198" s="31" t="n">
        <f aca="false">MOD(E198*$B$4,$B$5)</f>
        <v>1619136541</v>
      </c>
      <c r="H198" s="63" t="n">
        <f aca="false">D198 / ($B$5 - 1)</f>
        <v>0.229229921222879</v>
      </c>
      <c r="I198" s="63" t="n">
        <f aca="false">E198 / ($B$5 - 1)</f>
        <v>0.157522197028177</v>
      </c>
      <c r="J198" s="63" t="n">
        <f aca="false">F198 / ($B$5 - 1)</f>
        <v>0.753969206711249</v>
      </c>
      <c r="L198" s="64" t="n">
        <f aca="false">_xlfn.NORM.INV(H198, 0, 1)</f>
        <v>-0.741385320620568</v>
      </c>
      <c r="M198" s="64" t="n">
        <f aca="false">_xlfn.NORM.INV(I198, 0, 1)</f>
        <v>-1.00469363485385</v>
      </c>
      <c r="N198" s="64" t="n">
        <f aca="false">_xlfn.NORM.INV(J198, 0, 1)</f>
        <v>0.687033550164019</v>
      </c>
    </row>
    <row r="199" customFormat="false" ht="13.8" hidden="false" customHeight="false" outlineLevel="0" collapsed="false">
      <c r="D199" s="31" t="n">
        <f aca="false">MOD(F198*$B$4,$B$5)</f>
        <v>1820121693</v>
      </c>
      <c r="E199" s="31" t="n">
        <f aca="false">MOD(D199*$B$4,$B$5)</f>
        <v>1243276739</v>
      </c>
      <c r="F199" s="31" t="n">
        <f aca="false">MOD(E199*$B$4,$B$5)</f>
        <v>633469207</v>
      </c>
      <c r="H199" s="63" t="n">
        <f aca="false">D199 / ($B$5 - 1)</f>
        <v>0.847560211408474</v>
      </c>
      <c r="I199" s="63" t="n">
        <f aca="false">E199 / ($B$5 - 1)</f>
        <v>0.578945847301694</v>
      </c>
      <c r="J199" s="63" t="n">
        <f aca="false">F199 / ($B$5 - 1)</f>
        <v>0.294982086676156</v>
      </c>
      <c r="L199" s="64" t="n">
        <f aca="false">_xlfn.NORM.INV(H199, 0, 1)</f>
        <v>1.02602547308624</v>
      </c>
      <c r="M199" s="64" t="n">
        <f aca="false">_xlfn.NORM.INV(I199, 0, 1)</f>
        <v>0.199197435504742</v>
      </c>
      <c r="N199" s="64" t="n">
        <f aca="false">_xlfn.NORM.INV(J199, 0, 1)</f>
        <v>-0.53888794848036</v>
      </c>
    </row>
    <row r="200" customFormat="false" ht="13.8" hidden="false" customHeight="false" outlineLevel="0" collapsed="false">
      <c r="D200" s="31" t="n">
        <f aca="false">MOD(F199*$B$4,$B$5)</f>
        <v>172441464</v>
      </c>
      <c r="E200" s="31" t="n">
        <f aca="false">MOD(D200*$B$4,$B$5)</f>
        <v>275292972</v>
      </c>
      <c r="F200" s="31" t="n">
        <f aca="false">MOD(E200*$B$4,$B$5)</f>
        <v>38243776</v>
      </c>
      <c r="H200" s="63" t="n">
        <f aca="false">D200 / ($B$5 - 1)</f>
        <v>0.0802993141862557</v>
      </c>
      <c r="I200" s="63" t="n">
        <f aca="false">E200 / ($B$5 - 1)</f>
        <v>0.128193279847683</v>
      </c>
      <c r="J200" s="63" t="n">
        <f aca="false">F200 / ($B$5 - 1)</f>
        <v>0.0178086459802544</v>
      </c>
      <c r="L200" s="64" t="n">
        <f aca="false">_xlfn.NORM.INV(H200, 0, 1)</f>
        <v>-1.40306107123735</v>
      </c>
      <c r="M200" s="64" t="n">
        <f aca="false">_xlfn.NORM.INV(I200, 0, 1)</f>
        <v>-1.13497317096432</v>
      </c>
      <c r="N200" s="64" t="n">
        <f aca="false">_xlfn.NORM.INV(J200, 0, 1)</f>
        <v>-2.10126976867674</v>
      </c>
    </row>
    <row r="201" customFormat="false" ht="13.8" hidden="false" customHeight="false" outlineLevel="0" collapsed="false">
      <c r="D201" s="31" t="n">
        <f aca="false">MOD(F200*$B$4,$B$5)</f>
        <v>1376858523</v>
      </c>
      <c r="E201" s="31" t="n">
        <f aca="false">MOD(D201*$B$4,$B$5)</f>
        <v>2013856377</v>
      </c>
      <c r="F201" s="31" t="n">
        <f aca="false">MOD(E201*$B$4,$B$5)</f>
        <v>718925418</v>
      </c>
      <c r="H201" s="63" t="n">
        <f aca="false">D201 / ($B$5 - 1)</f>
        <v>0.64114971285793</v>
      </c>
      <c r="I201" s="63" t="n">
        <f aca="false">E201 / ($B$5 - 1)</f>
        <v>0.937774953840091</v>
      </c>
      <c r="J201" s="63" t="n">
        <f aca="false">F201 / ($B$5 - 1)</f>
        <v>0.334775735935919</v>
      </c>
      <c r="L201" s="64" t="n">
        <f aca="false">_xlfn.NORM.INV(H201, 0, 1)</f>
        <v>0.361533623615249</v>
      </c>
      <c r="M201" s="64" t="n">
        <f aca="false">_xlfn.NORM.INV(I201, 0, 1)</f>
        <v>1.53636007790005</v>
      </c>
      <c r="N201" s="64" t="n">
        <f aca="false">_xlfn.NORM.INV(J201, 0, 1)</f>
        <v>-0.426763667957586</v>
      </c>
    </row>
    <row r="202" customFormat="false" ht="13.8" hidden="false" customHeight="false" outlineLevel="0" collapsed="false">
      <c r="D202" s="31" t="n">
        <f aca="false">MOD(F201*$B$4,$B$5)</f>
        <v>2060600405</v>
      </c>
      <c r="E202" s="31" t="n">
        <f aca="false">MOD(D202*$B$4,$B$5)</f>
        <v>94588009</v>
      </c>
      <c r="F202" s="31" t="n">
        <f aca="false">MOD(E202*$B$4,$B$5)</f>
        <v>307548917</v>
      </c>
      <c r="H202" s="63" t="n">
        <f aca="false">D202 / ($B$5 - 1)</f>
        <v>0.959541838112792</v>
      </c>
      <c r="I202" s="63" t="n">
        <f aca="false">E202 / ($B$5 - 1)</f>
        <v>0.044045974075837</v>
      </c>
      <c r="J202" s="63" t="n">
        <f aca="false">F202 / ($B$5 - 1)</f>
        <v>0.143213624733699</v>
      </c>
      <c r="L202" s="64" t="n">
        <f aca="false">_xlfn.NORM.INV(H202, 0, 1)</f>
        <v>1.7453939172155</v>
      </c>
      <c r="M202" s="64" t="n">
        <f aca="false">_xlfn.NORM.INV(I202, 0, 1)</f>
        <v>-1.70554971708862</v>
      </c>
      <c r="N202" s="64" t="n">
        <f aca="false">_xlfn.NORM.INV(J202, 0, 1)</f>
        <v>-1.06599201953234</v>
      </c>
    </row>
    <row r="203" customFormat="false" ht="13.8" hidden="false" customHeight="false" outlineLevel="0" collapsed="false">
      <c r="D203" s="31" t="n">
        <f aca="false">MOD(F202*$B$4,$B$5)</f>
        <v>139320796</v>
      </c>
      <c r="E203" s="31" t="n">
        <f aca="false">MOD(D203*$B$4,$B$5)</f>
        <v>1382844959</v>
      </c>
      <c r="F203" s="31" t="n">
        <f aca="false">MOD(E203*$B$4,$B$5)</f>
        <v>1074816188</v>
      </c>
      <c r="H203" s="63" t="n">
        <f aca="false">D203 / ($B$5 - 1)</f>
        <v>0.0648763012745197</v>
      </c>
      <c r="I203" s="63" t="n">
        <f aca="false">E203 / ($B$5 - 1)</f>
        <v>0.643937364354671</v>
      </c>
      <c r="J203" s="63" t="n">
        <f aca="false">F203 / ($B$5 - 1)</f>
        <v>0.500500290189404</v>
      </c>
      <c r="L203" s="64" t="n">
        <f aca="false">_xlfn.NORM.INV(H203, 0, 1)</f>
        <v>-1.51507819644442</v>
      </c>
      <c r="M203" s="64" t="n">
        <f aca="false">_xlfn.NORM.INV(I203, 0, 1)</f>
        <v>0.369003291623631</v>
      </c>
      <c r="N203" s="64" t="n">
        <f aca="false">_xlfn.NORM.INV(J203, 0, 1)</f>
        <v>0.0012540418629701</v>
      </c>
    </row>
    <row r="204" customFormat="false" ht="13.8" hidden="false" customHeight="false" outlineLevel="0" collapsed="false">
      <c r="D204" s="31" t="n">
        <f aca="false">MOD(F203*$B$4,$B$5)</f>
        <v>1394783075</v>
      </c>
      <c r="E204" s="31" t="n">
        <f aca="false">MOD(D204*$B$4,$B$5)</f>
        <v>1813996228</v>
      </c>
      <c r="F204" s="31" t="n">
        <f aca="false">MOD(E204*$B$4,$B$5)</f>
        <v>1913699010</v>
      </c>
      <c r="H204" s="63" t="n">
        <f aca="false">D204 / ($B$5 - 1)</f>
        <v>0.649496482824438</v>
      </c>
      <c r="I204" s="63" t="n">
        <f aca="false">E204 / ($B$5 - 1)</f>
        <v>0.844707819488559</v>
      </c>
      <c r="J204" s="63" t="n">
        <f aca="false">F204 / ($B$5 - 1)</f>
        <v>0.891135545346081</v>
      </c>
      <c r="L204" s="64" t="n">
        <f aca="false">_xlfn.NORM.INV(H204, 0, 1)</f>
        <v>0.383961430613515</v>
      </c>
      <c r="M204" s="64" t="n">
        <f aca="false">_xlfn.NORM.INV(I204, 0, 1)</f>
        <v>1.01399662858576</v>
      </c>
      <c r="N204" s="64" t="n">
        <f aca="false">_xlfn.NORM.INV(J204, 0, 1)</f>
        <v>1.23258962599649</v>
      </c>
    </row>
    <row r="205" customFormat="false" ht="13.8" hidden="false" customHeight="false" outlineLevel="0" collapsed="false">
      <c r="D205" s="31" t="n">
        <f aca="false">MOD(F204*$B$4,$B$5)</f>
        <v>8352358</v>
      </c>
      <c r="E205" s="31" t="n">
        <f aca="false">MOD(D205*$B$4,$B$5)</f>
        <v>1597231029</v>
      </c>
      <c r="F205" s="31" t="n">
        <f aca="false">MOD(E205*$B$4,$B$5)</f>
        <v>981106265</v>
      </c>
      <c r="H205" s="63" t="n">
        <f aca="false">D205 / ($B$5 - 1)</f>
        <v>0.00388936978195735</v>
      </c>
      <c r="I205" s="63" t="n">
        <f aca="false">E205 / ($B$5 - 1)</f>
        <v>0.743768657784694</v>
      </c>
      <c r="J205" s="63" t="n">
        <f aca="false">F205 / ($B$5 - 1)</f>
        <v>0.456863206771075</v>
      </c>
      <c r="L205" s="64" t="n">
        <f aca="false">_xlfn.NORM.INV(H205, 0, 1)</f>
        <v>-2.66152572927096</v>
      </c>
      <c r="M205" s="64" t="n">
        <f aca="false">_xlfn.NORM.INV(I205, 0, 1)</f>
        <v>0.65500787406143</v>
      </c>
      <c r="N205" s="64" t="n">
        <f aca="false">_xlfn.NORM.INV(J205, 0, 1)</f>
        <v>-0.108339470988141</v>
      </c>
    </row>
    <row r="206" customFormat="false" ht="13.8" hidden="false" customHeight="false" outlineLevel="0" collapsed="false">
      <c r="D206" s="31" t="n">
        <f aca="false">MOD(F205*$B$4,$B$5)</f>
        <v>523650524</v>
      </c>
      <c r="E206" s="31" t="n">
        <f aca="false">MOD(D206*$B$4,$B$5)</f>
        <v>1251918814</v>
      </c>
      <c r="F206" s="31" t="n">
        <f aca="false">MOD(E206*$B$4,$B$5)</f>
        <v>1183244014</v>
      </c>
      <c r="H206" s="63" t="n">
        <f aca="false">D206 / ($B$5 - 1)</f>
        <v>0.243843777332309</v>
      </c>
      <c r="I206" s="63" t="n">
        <f aca="false">E206 / ($B$5 - 1)</f>
        <v>0.582970127074951</v>
      </c>
      <c r="J206" s="63" t="n">
        <f aca="false">F206 / ($B$5 - 1)</f>
        <v>0.550990931271567</v>
      </c>
      <c r="L206" s="64" t="n">
        <f aca="false">_xlfn.NORM.INV(H206, 0, 1)</f>
        <v>-0.693991475817245</v>
      </c>
      <c r="M206" s="64" t="n">
        <f aca="false">_xlfn.NORM.INV(I206, 0, 1)</f>
        <v>0.209497680573179</v>
      </c>
      <c r="N206" s="64" t="n">
        <f aca="false">_xlfn.NORM.INV(J206, 0, 1)</f>
        <v>0.128165328663562</v>
      </c>
    </row>
    <row r="207" customFormat="false" ht="13.8" hidden="false" customHeight="false" outlineLevel="0" collapsed="false">
      <c r="D207" s="31" t="n">
        <f aca="false">MOD(F206*$B$4,$B$5)</f>
        <v>1896724182</v>
      </c>
      <c r="E207" s="31" t="n">
        <f aca="false">MOD(D207*$B$4,$B$5)</f>
        <v>955183124</v>
      </c>
      <c r="F207" s="31" t="n">
        <f aca="false">MOD(E207*$B$4,$B$5)</f>
        <v>1170677514</v>
      </c>
      <c r="H207" s="63" t="n">
        <f aca="false">D207 / ($B$5 - 1)</f>
        <v>0.883231025080412</v>
      </c>
      <c r="I207" s="63" t="n">
        <f aca="false">E207 / ($B$5 - 1)</f>
        <v>0.444791803550713</v>
      </c>
      <c r="J207" s="63" t="n">
        <f aca="false">F207 / ($B$5 - 1)</f>
        <v>0.545139198699164</v>
      </c>
      <c r="L207" s="64" t="n">
        <f aca="false">_xlfn.NORM.INV(H207, 0, 1)</f>
        <v>1.19129460819999</v>
      </c>
      <c r="M207" s="64" t="n">
        <f aca="false">_xlfn.NORM.INV(I207, 0, 1)</f>
        <v>-0.138831113423979</v>
      </c>
      <c r="N207" s="64" t="n">
        <f aca="false">_xlfn.NORM.INV(J207, 0, 1)</f>
        <v>0.113389703348403</v>
      </c>
    </row>
    <row r="208" customFormat="false" ht="13.8" hidden="false" customHeight="false" outlineLevel="0" collapsed="false">
      <c r="D208" s="31" t="n">
        <f aca="false">MOD(F207*$B$4,$B$5)</f>
        <v>889591136</v>
      </c>
      <c r="E208" s="31" t="n">
        <f aca="false">MOD(D208*$B$4,$B$5)</f>
        <v>370720444</v>
      </c>
      <c r="F208" s="31" t="n">
        <f aca="false">MOD(E208*$B$4,$B$5)</f>
        <v>65321873</v>
      </c>
      <c r="H208" s="63" t="n">
        <f aca="false">D208 / ($B$5 - 1)</f>
        <v>0.414248153953113</v>
      </c>
      <c r="I208" s="63" t="n">
        <f aca="false">E208 / ($B$5 - 1)</f>
        <v>0.172630159345111</v>
      </c>
      <c r="J208" s="63" t="n">
        <f aca="false">F208 / ($B$5 - 1)</f>
        <v>0.0304178674988615</v>
      </c>
      <c r="L208" s="64" t="n">
        <f aca="false">_xlfn.NORM.INV(H208, 0, 1)</f>
        <v>-0.216630508524374</v>
      </c>
      <c r="M208" s="64" t="n">
        <f aca="false">_xlfn.NORM.INV(I208, 0, 1)</f>
        <v>-0.943822582320381</v>
      </c>
      <c r="N208" s="64" t="n">
        <f aca="false">_xlfn.NORM.INV(J208, 0, 1)</f>
        <v>-1.8746874458937</v>
      </c>
    </row>
    <row r="209" customFormat="false" ht="13.8" hidden="false" customHeight="false" outlineLevel="0" collapsed="false">
      <c r="D209" s="31" t="n">
        <f aca="false">MOD(F208*$B$4,$B$5)</f>
        <v>646137787</v>
      </c>
      <c r="E209" s="31" t="n">
        <f aca="false">MOD(D209*$B$4,$B$5)</f>
        <v>1812110896</v>
      </c>
      <c r="F209" s="31" t="n">
        <f aca="false">MOD(E209*$B$4,$B$5)</f>
        <v>1101151212</v>
      </c>
      <c r="H209" s="63" t="n">
        <f aca="false">D209 / ($B$5 - 1)</f>
        <v>0.300881353952811</v>
      </c>
      <c r="I209" s="63" t="n">
        <f aca="false">E209 / ($B$5 - 1)</f>
        <v>0.843829893361619</v>
      </c>
      <c r="J209" s="63" t="n">
        <f aca="false">F209 / ($B$5 - 1)</f>
        <v>0.512763491377946</v>
      </c>
      <c r="L209" s="64" t="n">
        <f aca="false">_xlfn.NORM.INV(H209, 0, 1)</f>
        <v>-0.521867327958178</v>
      </c>
      <c r="M209" s="64" t="n">
        <f aca="false">_xlfn.NORM.INV(I209, 0, 1)</f>
        <v>1.01032373494468</v>
      </c>
      <c r="N209" s="64" t="n">
        <f aca="false">_xlfn.NORM.INV(J209, 0, 1)</f>
        <v>0.0319987882453059</v>
      </c>
    </row>
    <row r="210" customFormat="false" ht="13.8" hidden="false" customHeight="false" outlineLevel="0" collapsed="false">
      <c r="D210" s="31" t="n">
        <f aca="false">MOD(F209*$B$4,$B$5)</f>
        <v>1302407555</v>
      </c>
      <c r="E210" s="31" t="n">
        <f aca="false">MOD(D210*$B$4,$B$5)</f>
        <v>931321480</v>
      </c>
      <c r="F210" s="31" t="n">
        <f aca="false">MOD(E210*$B$4,$B$5)</f>
        <v>396494782</v>
      </c>
      <c r="H210" s="63" t="n">
        <f aca="false">D210 / ($B$5 - 1)</f>
        <v>0.606480779225455</v>
      </c>
      <c r="I210" s="63" t="n">
        <f aca="false">E210 / ($B$5 - 1)</f>
        <v>0.433680359678045</v>
      </c>
      <c r="J210" s="63" t="n">
        <f aca="false">F210 / ($B$5 - 1)</f>
        <v>0.184632270768874</v>
      </c>
      <c r="L210" s="64" t="n">
        <f aca="false">_xlfn.NORM.INV(H210, 0, 1)</f>
        <v>0.270158339593947</v>
      </c>
      <c r="M210" s="64" t="n">
        <f aca="false">_xlfn.NORM.INV(I210, 0, 1)</f>
        <v>-0.167011857085565</v>
      </c>
      <c r="N210" s="64" t="n">
        <f aca="false">_xlfn.NORM.INV(J210, 0, 1)</f>
        <v>-0.897851842730434</v>
      </c>
    </row>
    <row r="211" customFormat="false" ht="13.8" hidden="false" customHeight="false" outlineLevel="0" collapsed="false">
      <c r="D211" s="31" t="n">
        <f aca="false">MOD(F210*$B$4,$B$5)</f>
        <v>825359858</v>
      </c>
      <c r="E211" s="31" t="n">
        <f aca="false">MOD(D211*$B$4,$B$5)</f>
        <v>829086374</v>
      </c>
      <c r="F211" s="31" t="n">
        <f aca="false">MOD(E211*$B$4,$B$5)</f>
        <v>323113862</v>
      </c>
      <c r="H211" s="63" t="n">
        <f aca="false">D211 / ($B$5 - 1)</f>
        <v>0.384338134326356</v>
      </c>
      <c r="I211" s="63" t="n">
        <f aca="false">E211 / ($B$5 - 1)</f>
        <v>0.386073428565705</v>
      </c>
      <c r="J211" s="63" t="n">
        <f aca="false">F211 / ($B$5 - 1)</f>
        <v>0.150461617066024</v>
      </c>
      <c r="L211" s="64" t="n">
        <f aca="false">_xlfn.NORM.INV(H211, 0, 1)</f>
        <v>-0.294106834371788</v>
      </c>
      <c r="M211" s="64" t="n">
        <f aca="false">_xlfn.NORM.INV(I211, 0, 1)</f>
        <v>-0.289567861137094</v>
      </c>
      <c r="N211" s="64" t="n">
        <f aca="false">_xlfn.NORM.INV(J211, 0, 1)</f>
        <v>-1.03445557673421</v>
      </c>
    </row>
    <row r="212" customFormat="false" ht="13.8" hidden="false" customHeight="false" outlineLevel="0" collapsed="false">
      <c r="D212" s="31" t="n">
        <f aca="false">MOD(F211*$B$4,$B$5)</f>
        <v>2002988088</v>
      </c>
      <c r="E212" s="31" t="n">
        <f aca="false">MOD(D212*$B$4,$B$5)</f>
        <v>81756967</v>
      </c>
      <c r="F212" s="31" t="n">
        <f aca="false">MOD(E212*$B$4,$B$5)</f>
        <v>1563094518</v>
      </c>
      <c r="H212" s="63" t="n">
        <f aca="false">D212 / ($B$5 - 1)</f>
        <v>0.932714012388805</v>
      </c>
      <c r="I212" s="63" t="n">
        <f aca="false">E212 / ($B$5 - 1)</f>
        <v>0.0380710545350528</v>
      </c>
      <c r="J212" s="63" t="n">
        <f aca="false">F212 / ($B$5 - 1)</f>
        <v>0.727872606113434</v>
      </c>
      <c r="L212" s="64" t="n">
        <f aca="false">_xlfn.NORM.INV(H212, 0, 1)</f>
        <v>1.49631351351655</v>
      </c>
      <c r="M212" s="64" t="n">
        <f aca="false">_xlfn.NORM.INV(I212, 0, 1)</f>
        <v>-1.77352284956863</v>
      </c>
      <c r="N212" s="64" t="n">
        <f aca="false">_xlfn.NORM.INV(J212, 0, 1)</f>
        <v>0.606391535706937</v>
      </c>
    </row>
    <row r="213" customFormat="false" ht="13.8" hidden="false" customHeight="false" outlineLevel="0" collapsed="false">
      <c r="D213" s="31" t="n">
        <f aca="false">MOD(F212*$B$4,$B$5)</f>
        <v>297541033</v>
      </c>
      <c r="E213" s="31" t="n">
        <f aca="false">MOD(D213*$B$4,$B$5)</f>
        <v>232572807</v>
      </c>
      <c r="F213" s="31" t="n">
        <f aca="false">MOD(E213*$B$4,$B$5)</f>
        <v>1624943828</v>
      </c>
      <c r="H213" s="63" t="n">
        <f aca="false">D213 / ($B$5 - 1)</f>
        <v>0.138553340582692</v>
      </c>
      <c r="I213" s="63" t="n">
        <f aca="false">E213 / ($B$5 - 1)</f>
        <v>0.108300152801257</v>
      </c>
      <c r="J213" s="63" t="n">
        <f aca="false">F213 / ($B$5 - 1)</f>
        <v>0.756673435453953</v>
      </c>
      <c r="L213" s="64" t="n">
        <f aca="false">_xlfn.NORM.INV(H213, 0, 1)</f>
        <v>-1.08684191270748</v>
      </c>
      <c r="M213" s="64" t="n">
        <f aca="false">_xlfn.NORM.INV(I213, 0, 1)</f>
        <v>-1.23561876658763</v>
      </c>
      <c r="N213" s="64" t="n">
        <f aca="false">_xlfn.NORM.INV(J213, 0, 1)</f>
        <v>0.695641884247926</v>
      </c>
    </row>
    <row r="214" customFormat="false" ht="13.8" hidden="false" customHeight="false" outlineLevel="0" collapsed="false">
      <c r="D214" s="31" t="n">
        <f aca="false">MOD(F213*$B$4,$B$5)</f>
        <v>823314713</v>
      </c>
      <c r="E214" s="31" t="n">
        <f aca="false">MOD(D214*$B$4,$B$5)</f>
        <v>892139841</v>
      </c>
      <c r="F214" s="31" t="n">
        <f aca="false">MOD(E214*$B$4,$B$5)</f>
        <v>992691620</v>
      </c>
      <c r="H214" s="63" t="n">
        <f aca="false">D214 / ($B$5 - 1)</f>
        <v>0.383385789472038</v>
      </c>
      <c r="I214" s="63" t="n">
        <f aca="false">E214 / ($B$5 - 1)</f>
        <v>0.415434987205486</v>
      </c>
      <c r="J214" s="63" t="n">
        <f aca="false">F214 / ($B$5 - 1)</f>
        <v>0.462258058099317</v>
      </c>
      <c r="L214" s="64" t="n">
        <f aca="false">_xlfn.NORM.INV(H214, 0, 1)</f>
        <v>-0.296600434713618</v>
      </c>
      <c r="M214" s="64" t="n">
        <f aca="false">_xlfn.NORM.INV(I214, 0, 1)</f>
        <v>-0.213585927485471</v>
      </c>
      <c r="N214" s="64" t="n">
        <f aca="false">_xlfn.NORM.INV(J214, 0, 1)</f>
        <v>-0.0947465833712324</v>
      </c>
    </row>
    <row r="215" customFormat="false" ht="13.8" hidden="false" customHeight="false" outlineLevel="0" collapsed="false">
      <c r="D215" s="31" t="n">
        <f aca="false">MOD(F214*$B$4,$B$5)</f>
        <v>1414573509</v>
      </c>
      <c r="E215" s="31" t="n">
        <f aca="false">MOD(D215*$B$4,$B$5)</f>
        <v>1487812927</v>
      </c>
      <c r="F215" s="31" t="n">
        <f aca="false">MOD(E215*$B$4,$B$5)</f>
        <v>2069676243</v>
      </c>
      <c r="H215" s="63" t="n">
        <f aca="false">D215 / ($B$5 - 1)</f>
        <v>0.658712121805839</v>
      </c>
      <c r="I215" s="63" t="n">
        <f aca="false">E215 / ($B$5 - 1)</f>
        <v>0.692816883505151</v>
      </c>
      <c r="J215" s="63" t="n">
        <f aca="false">F215 / ($B$5 - 1)</f>
        <v>0.963768104523204</v>
      </c>
      <c r="L215" s="64" t="n">
        <f aca="false">_xlfn.NORM.INV(H215, 0, 1)</f>
        <v>0.408950815290277</v>
      </c>
      <c r="M215" s="64" t="n">
        <f aca="false">_xlfn.NORM.INV(I215, 0, 1)</f>
        <v>0.503850790732891</v>
      </c>
      <c r="N215" s="64" t="n">
        <f aca="false">_xlfn.NORM.INV(J215, 0, 1)</f>
        <v>1.79619323065391</v>
      </c>
    </row>
    <row r="216" customFormat="false" ht="13.8" hidden="false" customHeight="false" outlineLevel="0" collapsed="false">
      <c r="D216" s="31" t="n">
        <f aca="false">MOD(F215*$B$4,$B$5)</f>
        <v>107700119</v>
      </c>
      <c r="E216" s="31" t="n">
        <f aca="false">MOD(D216*$B$4,$B$5)</f>
        <v>1882018509</v>
      </c>
      <c r="F216" s="31" t="n">
        <f aca="false">MOD(E216*$B$4,$B$5)</f>
        <v>1914728898</v>
      </c>
      <c r="H216" s="63" t="n">
        <f aca="false">D216 / ($B$5 - 1)</f>
        <v>0.0501517761034442</v>
      </c>
      <c r="I216" s="63" t="n">
        <f aca="false">E216 / ($B$5 - 1)</f>
        <v>0.876383162454128</v>
      </c>
      <c r="J216" s="63" t="n">
        <f aca="false">F216 / ($B$5 - 1)</f>
        <v>0.89161512431839</v>
      </c>
      <c r="L216" s="64" t="n">
        <f aca="false">_xlfn.NORM.INV(H216, 0, 1)</f>
        <v>-1.64338378821091</v>
      </c>
      <c r="M216" s="64" t="n">
        <f aca="false">_xlfn.NORM.INV(I216, 0, 1)</f>
        <v>1.15709469196902</v>
      </c>
      <c r="N216" s="64" t="n">
        <f aca="false">_xlfn.NORM.INV(J216, 0, 1)</f>
        <v>1.23516325566172</v>
      </c>
    </row>
    <row r="217" customFormat="false" ht="13.8" hidden="false" customHeight="false" outlineLevel="0" collapsed="false">
      <c r="D217" s="31" t="n">
        <f aca="false">MOD(F216*$B$4,$B$5)</f>
        <v>329952125</v>
      </c>
      <c r="E217" s="31" t="n">
        <f aca="false">MOD(D217*$B$4,$B$5)</f>
        <v>1380299723</v>
      </c>
      <c r="F217" s="31" t="n">
        <f aca="false">MOD(E217*$B$4,$B$5)</f>
        <v>620297111</v>
      </c>
      <c r="H217" s="63" t="n">
        <f aca="false">D217 / ($B$5 - 1)</f>
        <v>0.153645931420518</v>
      </c>
      <c r="I217" s="63" t="n">
        <f aca="false">E217 / ($B$5 - 1)</f>
        <v>0.642752146481306</v>
      </c>
      <c r="J217" s="63" t="n">
        <f aca="false">F217 / ($B$5 - 1)</f>
        <v>0.288848351490543</v>
      </c>
      <c r="L217" s="64" t="n">
        <f aca="false">_xlfn.NORM.INV(H217, 0, 1)</f>
        <v>-1.02092101269313</v>
      </c>
      <c r="M217" s="64" t="n">
        <f aca="false">_xlfn.NORM.INV(I217, 0, 1)</f>
        <v>0.365824941983519</v>
      </c>
      <c r="N217" s="64" t="n">
        <f aca="false">_xlfn.NORM.INV(J217, 0, 1)</f>
        <v>-0.556752263833436</v>
      </c>
    </row>
    <row r="218" customFormat="false" ht="13.8" hidden="false" customHeight="false" outlineLevel="0" collapsed="false">
      <c r="D218" s="31" t="n">
        <f aca="false">MOD(F217*$B$4,$B$5)</f>
        <v>2144838607</v>
      </c>
      <c r="E218" s="31" t="n">
        <f aca="false">MOD(D218*$B$4,$B$5)</f>
        <v>1170292980</v>
      </c>
      <c r="F218" s="31" t="n">
        <f aca="false">MOD(E218*$B$4,$B$5)</f>
        <v>1655103245</v>
      </c>
      <c r="H218" s="63" t="n">
        <f aca="false">D218 / ($B$5 - 1)</f>
        <v>0.998768307733134</v>
      </c>
      <c r="I218" s="63" t="n">
        <f aca="false">E218 / ($B$5 - 1)</f>
        <v>0.544960136101544</v>
      </c>
      <c r="J218" s="63" t="n">
        <f aca="false">F218 / ($B$5 - 1)</f>
        <v>0.770717508411703</v>
      </c>
      <c r="L218" s="64" t="n">
        <f aca="false">_xlfn.NORM.INV(H218, 0, 1)</f>
        <v>3.02780320270758</v>
      </c>
      <c r="M218" s="64" t="n">
        <f aca="false">_xlfn.NORM.INV(I218, 0, 1)</f>
        <v>0.112937976797432</v>
      </c>
      <c r="N218" s="64" t="n">
        <f aca="false">_xlfn.NORM.INV(J218, 0, 1)</f>
        <v>0.741211876945737</v>
      </c>
    </row>
    <row r="219" customFormat="false" ht="13.8" hidden="false" customHeight="false" outlineLevel="0" collapsed="false">
      <c r="D219" s="31" t="n">
        <f aca="false">MOD(F218*$B$4,$B$5)</f>
        <v>654620054</v>
      </c>
      <c r="E219" s="31" t="n">
        <f aca="false">MOD(D219*$B$4,$B$5)</f>
        <v>1090244676</v>
      </c>
      <c r="F219" s="31" t="n">
        <f aca="false">MOD(E219*$B$4,$B$5)</f>
        <v>966501814</v>
      </c>
      <c r="H219" s="63" t="n">
        <f aca="false">D219 / ($B$5 - 1)</f>
        <v>0.304831217326998</v>
      </c>
      <c r="I219" s="63" t="n">
        <f aca="false">E219 / ($B$5 - 1)</f>
        <v>0.507684739779387</v>
      </c>
      <c r="J219" s="63" t="n">
        <f aca="false">F219 / ($B$5 - 1)</f>
        <v>0.450062479311659</v>
      </c>
      <c r="L219" s="64" t="n">
        <f aca="false">_xlfn.NORM.INV(H219, 0, 1)</f>
        <v>-0.510555368652632</v>
      </c>
      <c r="M219" s="64" t="n">
        <f aca="false">_xlfn.NORM.INV(I219, 0, 1)</f>
        <v>0.0192639774275299</v>
      </c>
      <c r="N219" s="64" t="n">
        <f aca="false">_xlfn.NORM.INV(J219, 0, 1)</f>
        <v>-0.125503494600975</v>
      </c>
    </row>
    <row r="220" customFormat="false" ht="13.8" hidden="false" customHeight="false" outlineLevel="0" collapsed="false">
      <c r="D220" s="31" t="n">
        <f aca="false">MOD(F219*$B$4,$B$5)</f>
        <v>2074316166</v>
      </c>
      <c r="E220" s="31" t="n">
        <f aca="false">MOD(D220*$B$4,$B$5)</f>
        <v>743123964</v>
      </c>
      <c r="F220" s="31" t="n">
        <f aca="false">MOD(E220*$B$4,$B$5)</f>
        <v>1917510403</v>
      </c>
      <c r="H220" s="63" t="n">
        <f aca="false">D220 / ($B$5 - 1)</f>
        <v>0.965928737042405</v>
      </c>
      <c r="I220" s="63" t="n">
        <f aca="false">E220 / ($B$5 - 1)</f>
        <v>0.346044062027749</v>
      </c>
      <c r="J220" s="63" t="n">
        <f aca="false">F220 / ($B$5 - 1)</f>
        <v>0.89291036351855</v>
      </c>
      <c r="L220" s="64" t="n">
        <f aca="false">_xlfn.NORM.INV(H220, 0, 1)</f>
        <v>1.82406314875205</v>
      </c>
      <c r="M220" s="64" t="n">
        <f aca="false">_xlfn.NORM.INV(I220, 0, 1)</f>
        <v>-0.396022914365801</v>
      </c>
      <c r="N220" s="64" t="n">
        <f aca="false">_xlfn.NORM.INV(J220, 0, 1)</f>
        <v>1.24215528776111</v>
      </c>
    </row>
    <row r="221" customFormat="false" ht="13.8" hidden="false" customHeight="false" outlineLevel="0" collapsed="false">
      <c r="D221" s="31" t="n">
        <f aca="false">MOD(F220*$B$4,$B$5)</f>
        <v>1451993866</v>
      </c>
      <c r="E221" s="31" t="n">
        <f aca="false">MOD(D221*$B$4,$B$5)</f>
        <v>1772118547</v>
      </c>
      <c r="F221" s="31" t="n">
        <f aca="false">MOD(E221*$B$4,$B$5)</f>
        <v>1218271286</v>
      </c>
      <c r="H221" s="63" t="n">
        <f aca="false">D221 / ($B$5 - 1)</f>
        <v>0.676137333434203</v>
      </c>
      <c r="I221" s="63" t="n">
        <f aca="false">E221 / ($B$5 - 1)</f>
        <v>0.825207004626474</v>
      </c>
      <c r="J221" s="63" t="n">
        <f aca="false">F221 / ($B$5 - 1)</f>
        <v>0.567301775857156</v>
      </c>
      <c r="L221" s="64" t="n">
        <f aca="false">_xlfn.NORM.INV(H221, 0, 1)</f>
        <v>0.456924472641024</v>
      </c>
      <c r="M221" s="64" t="n">
        <f aca="false">_xlfn.NORM.INV(I221, 0, 1)</f>
        <v>0.935392635647684</v>
      </c>
      <c r="N221" s="64" t="n">
        <f aca="false">_xlfn.NORM.INV(J221, 0, 1)</f>
        <v>0.169508803608185</v>
      </c>
    </row>
    <row r="222" customFormat="false" ht="13.8" hidden="false" customHeight="false" outlineLevel="0" collapsed="false">
      <c r="D222" s="31" t="n">
        <f aca="false">MOD(F221*$B$4,$B$5)</f>
        <v>481057058</v>
      </c>
      <c r="E222" s="31" t="n">
        <f aca="false">MOD(D222*$B$4,$B$5)</f>
        <v>364571707</v>
      </c>
      <c r="F222" s="31" t="n">
        <f aca="false">MOD(E222*$B$4,$B$5)</f>
        <v>1759865079</v>
      </c>
      <c r="H222" s="63" t="n">
        <f aca="false">D222 / ($B$5 - 1)</f>
        <v>0.224009649105379</v>
      </c>
      <c r="I222" s="63" t="n">
        <f aca="false">E222 / ($B$5 - 1)</f>
        <v>0.169766930555708</v>
      </c>
      <c r="J222" s="63" t="n">
        <f aca="false">F222 / ($B$5 - 1)</f>
        <v>0.819501038938296</v>
      </c>
      <c r="L222" s="64" t="n">
        <f aca="false">_xlfn.NORM.INV(H222, 0, 1)</f>
        <v>-0.758721290410666</v>
      </c>
      <c r="M222" s="64" t="n">
        <f aca="false">_xlfn.NORM.INV(I222, 0, 1)</f>
        <v>-0.955086686416949</v>
      </c>
      <c r="N222" s="64" t="n">
        <f aca="false">_xlfn.NORM.INV(J222, 0, 1)</f>
        <v>0.913465211366055</v>
      </c>
    </row>
    <row r="223" customFormat="false" ht="13.8" hidden="false" customHeight="false" outlineLevel="0" collapsed="false">
      <c r="D223" s="31" t="n">
        <f aca="false">MOD(F222*$B$4,$B$5)</f>
        <v>289120383</v>
      </c>
      <c r="E223" s="31" t="n">
        <f aca="false">MOD(D223*$B$4,$B$5)</f>
        <v>1781269587</v>
      </c>
      <c r="F223" s="31" t="n">
        <f aca="false">MOD(E223*$B$4,$B$5)</f>
        <v>566491844</v>
      </c>
      <c r="H223" s="63" t="n">
        <f aca="false">D223 / ($B$5 - 1)</f>
        <v>0.134632169860073</v>
      </c>
      <c r="I223" s="63" t="n">
        <f aca="false">E223 / ($B$5 - 1)</f>
        <v>0.829468289697048</v>
      </c>
      <c r="J223" s="63" t="n">
        <f aca="false">F223 / ($B$5 - 1)</f>
        <v>0.263793321572052</v>
      </c>
      <c r="L223" s="64" t="n">
        <f aca="false">_xlfn.NORM.INV(H223, 0, 1)</f>
        <v>-1.10475828665073</v>
      </c>
      <c r="M223" s="64" t="n">
        <f aca="false">_xlfn.NORM.INV(I223, 0, 1)</f>
        <v>0.952066177976464</v>
      </c>
      <c r="N223" s="64" t="n">
        <f aca="false">_xlfn.NORM.INV(J223, 0, 1)</f>
        <v>-0.631694315644053</v>
      </c>
    </row>
    <row r="224" customFormat="false" ht="13.8" hidden="false" customHeight="false" outlineLevel="0" collapsed="false">
      <c r="D224" s="31" t="n">
        <f aca="false">MOD(F223*$B$4,$B$5)</f>
        <v>1218524473</v>
      </c>
      <c r="E224" s="31" t="n">
        <f aca="false">MOD(D224*$B$4,$B$5)</f>
        <v>1965228500</v>
      </c>
      <c r="F224" s="31" t="n">
        <f aca="false">MOD(E224*$B$4,$B$5)</f>
        <v>602300922</v>
      </c>
      <c r="H224" s="63" t="n">
        <f aca="false">D224 / ($B$5 - 1)</f>
        <v>0.567419675241615</v>
      </c>
      <c r="I224" s="63" t="n">
        <f aca="false">E224 / ($B$5 - 1)</f>
        <v>0.915130834016139</v>
      </c>
      <c r="J224" s="63" t="n">
        <f aca="false">F224 / ($B$5 - 1)</f>
        <v>0.280468222946365</v>
      </c>
      <c r="L224" s="64" t="n">
        <f aca="false">_xlfn.NORM.INV(H224, 0, 1)</f>
        <v>0.169808617572257</v>
      </c>
      <c r="M224" s="64" t="n">
        <f aca="false">_xlfn.NORM.INV(I224, 0, 1)</f>
        <v>1.37304508257778</v>
      </c>
      <c r="N224" s="64" t="n">
        <f aca="false">_xlfn.NORM.INV(J224, 0, 1)</f>
        <v>-0.58145113012401</v>
      </c>
    </row>
    <row r="225" customFormat="false" ht="13.8" hidden="false" customHeight="false" outlineLevel="0" collapsed="false">
      <c r="D225" s="31" t="n">
        <f aca="false">MOD(F224*$B$4,$B$5)</f>
        <v>1034192776</v>
      </c>
      <c r="E225" s="31" t="n">
        <f aca="false">MOD(D225*$B$4,$B$5)</f>
        <v>1114632134</v>
      </c>
      <c r="F225" s="31" t="n">
        <f aca="false">MOD(E225*$B$4,$B$5)</f>
        <v>1352448376</v>
      </c>
      <c r="H225" s="63" t="n">
        <f aca="false">D225 / ($B$5 - 1)</f>
        <v>0.481583539845034</v>
      </c>
      <c r="I225" s="63" t="n">
        <f aca="false">E225 / ($B$5 - 1)</f>
        <v>0.519041034876407</v>
      </c>
      <c r="J225" s="63" t="n">
        <f aca="false">F225 / ($B$5 - 1)</f>
        <v>0.629782852371952</v>
      </c>
      <c r="L225" s="64" t="n">
        <f aca="false">_xlfn.NORM.INV(H225, 0, 1)</f>
        <v>-0.0461796279501149</v>
      </c>
      <c r="M225" s="64" t="n">
        <f aca="false">_xlfn.NORM.INV(I225, 0, 1)</f>
        <v>0.0477469321974134</v>
      </c>
      <c r="N225" s="64" t="n">
        <f aca="false">_xlfn.NORM.INV(J225, 0, 1)</f>
        <v>0.331278280949274</v>
      </c>
    </row>
    <row r="226" customFormat="false" ht="13.8" hidden="false" customHeight="false" outlineLevel="0" collapsed="false">
      <c r="D226" s="31" t="n">
        <f aca="false">MOD(F225*$B$4,$B$5)</f>
        <v>532689096</v>
      </c>
      <c r="E226" s="31" t="n">
        <f aca="false">MOD(D226*$B$4,$B$5)</f>
        <v>1613647485</v>
      </c>
      <c r="F226" s="31" t="n">
        <f aca="false">MOD(E226*$B$4,$B$5)</f>
        <v>998388098</v>
      </c>
      <c r="H226" s="63" t="n">
        <f aca="false">D226 / ($B$5 - 1)</f>
        <v>0.248052690409173</v>
      </c>
      <c r="I226" s="63" t="n">
        <f aca="false">E226 / ($B$5 - 1)</f>
        <v>0.751413165825804</v>
      </c>
      <c r="J226" s="63" t="n">
        <f aca="false">F226 / ($B$5 - 1)</f>
        <v>0.464910687380387</v>
      </c>
      <c r="L226" s="64" t="n">
        <f aca="false">_xlfn.NORM.INV(H226, 0, 1)</f>
        <v>-0.680630408404596</v>
      </c>
      <c r="M226" s="64" t="n">
        <f aca="false">_xlfn.NORM.INV(I226, 0, 1)</f>
        <v>0.67894348990468</v>
      </c>
      <c r="N226" s="64" t="n">
        <f aca="false">_xlfn.NORM.INV(J226, 0, 1)</f>
        <v>-0.0880695791065557</v>
      </c>
    </row>
    <row r="227" customFormat="false" ht="13.8" hidden="false" customHeight="false" outlineLevel="0" collapsed="false">
      <c r="D227" s="31" t="n">
        <f aca="false">MOD(F226*$B$4,$B$5)</f>
        <v>1511356231</v>
      </c>
      <c r="E227" s="31" t="n">
        <f aca="false">MOD(D227*$B$4,$B$5)</f>
        <v>362170717</v>
      </c>
      <c r="F227" s="31" t="n">
        <f aca="false">MOD(E227*$B$4,$B$5)</f>
        <v>1825793727</v>
      </c>
      <c r="H227" s="63" t="n">
        <f aca="false">D227 / ($B$5 - 1)</f>
        <v>0.703780088763479</v>
      </c>
      <c r="I227" s="63" t="n">
        <f aca="false">E227 / ($B$5 - 1)</f>
        <v>0.168648882460453</v>
      </c>
      <c r="J227" s="63" t="n">
        <f aca="false">F227 / ($B$5 - 1)</f>
        <v>0.850201458065027</v>
      </c>
      <c r="L227" s="64" t="n">
        <f aca="false">_xlfn.NORM.INV(H227, 0, 1)</f>
        <v>0.535303766225683</v>
      </c>
      <c r="M227" s="64" t="n">
        <f aca="false">_xlfn.NORM.INV(I227, 0, 1)</f>
        <v>-0.959518181285893</v>
      </c>
      <c r="N227" s="64" t="n">
        <f aca="false">_xlfn.NORM.INV(J227, 0, 1)</f>
        <v>1.0372978148128</v>
      </c>
    </row>
    <row r="228" customFormat="false" ht="13.8" hidden="false" customHeight="false" outlineLevel="0" collapsed="false">
      <c r="D228" s="31" t="n">
        <f aca="false">MOD(F227*$B$4,$B$5)</f>
        <v>160123137</v>
      </c>
      <c r="E228" s="31" t="n">
        <f aca="false">MOD(D228*$B$4,$B$5)</f>
        <v>510300574</v>
      </c>
      <c r="F228" s="31" t="n">
        <f aca="false">MOD(E228*$B$4,$B$5)</f>
        <v>1081576464</v>
      </c>
      <c r="H228" s="63" t="n">
        <f aca="false">D228 / ($B$5 - 1)</f>
        <v>0.0745631461726158</v>
      </c>
      <c r="I228" s="63" t="n">
        <f aca="false">E228 / ($B$5 - 1)</f>
        <v>0.237627222424026</v>
      </c>
      <c r="J228" s="63" t="n">
        <f aca="false">F228 / ($B$5 - 1)</f>
        <v>0.503648289017052</v>
      </c>
      <c r="L228" s="64" t="n">
        <f aca="false">_xlfn.NORM.INV(H228, 0, 1)</f>
        <v>-1.44262444873864</v>
      </c>
      <c r="M228" s="64" t="n">
        <f aca="false">_xlfn.NORM.INV(I228, 0, 1)</f>
        <v>-0.713955907404297</v>
      </c>
      <c r="N228" s="64" t="n">
        <f aca="false">_xlfn.NORM.INV(J228, 0, 1)</f>
        <v>0.00914503187152187</v>
      </c>
    </row>
    <row r="229" customFormat="false" ht="13.8" hidden="false" customHeight="false" outlineLevel="0" collapsed="false">
      <c r="D229" s="31" t="n">
        <f aca="false">MOD(F228*$B$4,$B$5)</f>
        <v>1302551527</v>
      </c>
      <c r="E229" s="31" t="n">
        <f aca="false">MOD(D229*$B$4,$B$5)</f>
        <v>1438542951</v>
      </c>
      <c r="F229" s="31" t="n">
        <f aca="false">MOD(E229*$B$4,$B$5)</f>
        <v>1023061976</v>
      </c>
      <c r="H229" s="63" t="n">
        <f aca="false">D229 / ($B$5 - 1)</f>
        <v>0.606547821412373</v>
      </c>
      <c r="I229" s="63" t="n">
        <f aca="false">E229 / ($B$5 - 1)</f>
        <v>0.669873763034003</v>
      </c>
      <c r="J229" s="63" t="n">
        <f aca="false">F229 / ($B$5 - 1)</f>
        <v>0.476400357183442</v>
      </c>
      <c r="L229" s="64" t="n">
        <f aca="false">_xlfn.NORM.INV(H229, 0, 1)</f>
        <v>0.270332639414574</v>
      </c>
      <c r="M229" s="64" t="n">
        <f aca="false">_xlfn.NORM.INV(I229, 0, 1)</f>
        <v>0.439564614692299</v>
      </c>
      <c r="N229" s="64" t="n">
        <f aca="false">_xlfn.NORM.INV(J229, 0, 1)</f>
        <v>-0.0591900755266083</v>
      </c>
    </row>
    <row r="230" customFormat="false" ht="13.8" hidden="false" customHeight="false" outlineLevel="0" collapsed="false">
      <c r="D230" s="31" t="n">
        <f aca="false">MOD(F229*$B$4,$B$5)</f>
        <v>690697084</v>
      </c>
      <c r="E230" s="31" t="n">
        <f aca="false">MOD(D230*$B$4,$B$5)</f>
        <v>955322089</v>
      </c>
      <c r="F230" s="31" t="n">
        <f aca="false">MOD(E230*$B$4,$B$5)</f>
        <v>1436206088</v>
      </c>
      <c r="H230" s="63" t="n">
        <f aca="false">D230 / ($B$5 - 1)</f>
        <v>0.321630893574684</v>
      </c>
      <c r="I230" s="63" t="n">
        <f aca="false">E230 / ($B$5 - 1)</f>
        <v>0.444856514171564</v>
      </c>
      <c r="J230" s="63" t="n">
        <f aca="false">F230 / ($B$5 - 1)</f>
        <v>0.668785576400147</v>
      </c>
      <c r="L230" s="64" t="n">
        <f aca="false">_xlfn.NORM.INV(H230, 0, 1)</f>
        <v>-0.463143115432394</v>
      </c>
      <c r="M230" s="64" t="n">
        <f aca="false">_xlfn.NORM.INV(I230, 0, 1)</f>
        <v>-0.138667339076301</v>
      </c>
      <c r="N230" s="64" t="n">
        <f aca="false">_xlfn.NORM.INV(J230, 0, 1)</f>
        <v>0.436562246743526</v>
      </c>
    </row>
    <row r="231" customFormat="false" ht="13.8" hidden="false" customHeight="false" outlineLevel="0" collapsed="false">
      <c r="D231" s="31" t="n">
        <f aca="false">MOD(F230*$B$4,$B$5)</f>
        <v>2036981394</v>
      </c>
      <c r="E231" s="31" t="n">
        <f aca="false">MOD(D231*$B$4,$B$5)</f>
        <v>295124585</v>
      </c>
      <c r="F231" s="31" t="n">
        <f aca="false">MOD(E231*$B$4,$B$5)</f>
        <v>1699811984</v>
      </c>
      <c r="H231" s="63" t="n">
        <f aca="false">D231 / ($B$5 - 1)</f>
        <v>0.948543379035353</v>
      </c>
      <c r="I231" s="63" t="n">
        <f aca="false">E231 / ($B$5 - 1)</f>
        <v>0.137428094295252</v>
      </c>
      <c r="J231" s="63" t="n">
        <f aca="false">F231 / ($B$5 - 1)</f>
        <v>0.791536637387738</v>
      </c>
      <c r="L231" s="64" t="n">
        <f aca="false">_xlfn.NORM.INV(H231, 0, 1)</f>
        <v>1.63089137531255</v>
      </c>
      <c r="M231" s="64" t="n">
        <f aca="false">_xlfn.NORM.INV(I231, 0, 1)</f>
        <v>-1.09194747537223</v>
      </c>
      <c r="N231" s="64" t="n">
        <f aca="false">_xlfn.NORM.INV(J231, 0, 1)</f>
        <v>0.811764588128132</v>
      </c>
    </row>
    <row r="232" customFormat="false" ht="13.8" hidden="false" customHeight="false" outlineLevel="0" collapsed="false">
      <c r="D232" s="31" t="n">
        <f aca="false">MOD(F231*$B$4,$B$5)</f>
        <v>569095088</v>
      </c>
      <c r="E232" s="31" t="n">
        <f aca="false">MOD(D232*$B$4,$B$5)</f>
        <v>178180424</v>
      </c>
      <c r="F232" s="31" t="n">
        <f aca="false">MOD(E232*$B$4,$B$5)</f>
        <v>275240669</v>
      </c>
      <c r="H232" s="63" t="n">
        <f aca="false">D232 / ($B$5 - 1)</f>
        <v>0.265005551525397</v>
      </c>
      <c r="I232" s="63" t="n">
        <f aca="false">E232 / ($B$5 - 1)</f>
        <v>0.0829717256901522</v>
      </c>
      <c r="J232" s="63" t="n">
        <f aca="false">F232 / ($B$5 - 1)</f>
        <v>0.12816892436535</v>
      </c>
      <c r="L232" s="64" t="n">
        <f aca="false">_xlfn.NORM.INV(H232, 0, 1)</f>
        <v>-0.627989065558084</v>
      </c>
      <c r="M232" s="64" t="n">
        <f aca="false">_xlfn.NORM.INV(I232, 0, 1)</f>
        <v>-1.38535661092307</v>
      </c>
      <c r="N232" s="64" t="n">
        <f aca="false">_xlfn.NORM.INV(J232, 0, 1)</f>
        <v>-1.13508943264663</v>
      </c>
    </row>
    <row r="233" customFormat="false" ht="13.8" hidden="false" customHeight="false" outlineLevel="0" collapsed="false">
      <c r="D233" s="31" t="n">
        <f aca="false">MOD(F232*$B$4,$B$5)</f>
        <v>1808492957</v>
      </c>
      <c r="E233" s="31" t="n">
        <f aca="false">MOD(D233*$B$4,$B$5)</f>
        <v>405793150</v>
      </c>
      <c r="F233" s="31" t="n">
        <f aca="false">MOD(E233*$B$4,$B$5)</f>
        <v>842799363</v>
      </c>
      <c r="H233" s="63" t="n">
        <f aca="false">D233 / ($B$5 - 1)</f>
        <v>0.842145159227909</v>
      </c>
      <c r="I233" s="63" t="n">
        <f aca="false">E233 / ($B$5 - 1)</f>
        <v>0.188962160785647</v>
      </c>
      <c r="J233" s="63" t="n">
        <f aca="false">F233 / ($B$5 - 1)</f>
        <v>0.392459036682229</v>
      </c>
      <c r="L233" s="64" t="n">
        <f aca="false">_xlfn.NORM.INV(H233, 0, 1)</f>
        <v>1.0033133817994</v>
      </c>
      <c r="M233" s="64" t="n">
        <f aca="false">_xlfn.NORM.INV(I233, 0, 1)</f>
        <v>-0.881727249294614</v>
      </c>
      <c r="N233" s="64" t="n">
        <f aca="false">_xlfn.NORM.INV(J233, 0, 1)</f>
        <v>-0.272915627512408</v>
      </c>
    </row>
    <row r="234" customFormat="false" ht="13.8" hidden="false" customHeight="false" outlineLevel="0" collapsed="false">
      <c r="D234" s="31" t="n">
        <f aca="false">MOD(F233*$B$4,$B$5)</f>
        <v>837842605</v>
      </c>
      <c r="E234" s="31" t="n">
        <f aca="false">MOD(D234*$B$4,$B$5)</f>
        <v>2088345651</v>
      </c>
      <c r="F234" s="31" t="n">
        <f aca="false">MOD(E234*$B$4,$B$5)</f>
        <v>1503045594</v>
      </c>
      <c r="H234" s="63" t="n">
        <f aca="false">D234 / ($B$5 - 1)</f>
        <v>0.390150866368926</v>
      </c>
      <c r="I234" s="63" t="n">
        <f aca="false">E234 / ($B$5 - 1)</f>
        <v>0.972461725093854</v>
      </c>
      <c r="J234" s="63" t="n">
        <f aca="false">F234 / ($B$5 - 1)</f>
        <v>0.699910146836108</v>
      </c>
      <c r="L234" s="64" t="n">
        <f aca="false">_xlfn.NORM.INV(H234, 0, 1)</f>
        <v>-0.27892584652234</v>
      </c>
      <c r="M234" s="64" t="n">
        <f aca="false">_xlfn.NORM.INV(I234, 0, 1)</f>
        <v>1.91827185043941</v>
      </c>
      <c r="N234" s="64" t="n">
        <f aca="false">_xlfn.NORM.INV(J234, 0, 1)</f>
        <v>0.524142103201035</v>
      </c>
    </row>
    <row r="235" customFormat="false" ht="13.8" hidden="false" customHeight="false" outlineLevel="0" collapsed="false">
      <c r="D235" s="31" t="n">
        <f aca="false">MOD(F234*$B$4,$B$5)</f>
        <v>778854079</v>
      </c>
      <c r="E235" s="31" t="n">
        <f aca="false">MOD(D235*$B$4,$B$5)</f>
        <v>69039380</v>
      </c>
      <c r="F235" s="31" t="n">
        <f aca="false">MOD(E235*$B$4,$B$5)</f>
        <v>1852775483</v>
      </c>
      <c r="H235" s="63" t="n">
        <f aca="false">D235 / ($B$5 - 1)</f>
        <v>0.362682193389798</v>
      </c>
      <c r="I235" s="63" t="n">
        <f aca="false">E235 / ($B$5 - 1)</f>
        <v>0.0321489665956692</v>
      </c>
      <c r="J235" s="63" t="n">
        <f aca="false">F235 / ($B$5 - 1)</f>
        <v>0.862765817309512</v>
      </c>
      <c r="L235" s="64" t="n">
        <f aca="false">_xlfn.NORM.INV(H235, 0, 1)</f>
        <v>-0.351298544486679</v>
      </c>
      <c r="M235" s="64" t="n">
        <f aca="false">_xlfn.NORM.INV(I235, 0, 1)</f>
        <v>-1.85010836045578</v>
      </c>
      <c r="N235" s="64" t="n">
        <f aca="false">_xlfn.NORM.INV(J235, 0, 1)</f>
        <v>1.09283018616187</v>
      </c>
    </row>
    <row r="236" customFormat="false" ht="13.8" hidden="false" customHeight="false" outlineLevel="0" collapsed="false">
      <c r="D236" s="31" t="n">
        <f aca="false">MOD(F235*$B$4,$B$5)</f>
        <v>1221376931</v>
      </c>
      <c r="E236" s="31" t="n">
        <f aca="false">MOD(D236*$B$4,$B$5)</f>
        <v>69791563</v>
      </c>
      <c r="F236" s="31" t="n">
        <f aca="false">MOD(E236*$B$4,$B$5)</f>
        <v>1654179077</v>
      </c>
      <c r="H236" s="63" t="n">
        <f aca="false">D236 / ($B$5 - 1)</f>
        <v>0.568747954507124</v>
      </c>
      <c r="I236" s="63" t="n">
        <f aca="false">E236 / ($B$5 - 1)</f>
        <v>0.0324992291000665</v>
      </c>
      <c r="J236" s="63" t="n">
        <f aca="false">F236 / ($B$5 - 1)</f>
        <v>0.770287159150734</v>
      </c>
      <c r="L236" s="64" t="n">
        <f aca="false">_xlfn.NORM.INV(H236, 0, 1)</f>
        <v>0.173187446240626</v>
      </c>
      <c r="M236" s="64" t="n">
        <f aca="false">_xlfn.NORM.INV(I236, 0, 1)</f>
        <v>-1.84526872085184</v>
      </c>
      <c r="N236" s="64" t="n">
        <f aca="false">_xlfn.NORM.INV(J236, 0, 1)</f>
        <v>0.739792877097653</v>
      </c>
    </row>
    <row r="237" customFormat="false" ht="13.8" hidden="false" customHeight="false" outlineLevel="0" collapsed="false">
      <c r="D237" s="31" t="n">
        <f aca="false">MOD(F236*$B$4,$B$5)</f>
        <v>1141263113</v>
      </c>
      <c r="E237" s="31" t="n">
        <f aca="false">MOD(D237*$B$4,$B$5)</f>
        <v>513731132</v>
      </c>
      <c r="F237" s="31" t="n">
        <f aca="false">MOD(E237*$B$4,$B$5)</f>
        <v>1321800863</v>
      </c>
      <c r="H237" s="63" t="n">
        <f aca="false">D237 / ($B$5 - 1)</f>
        <v>0.531442050851362</v>
      </c>
      <c r="I237" s="63" t="n">
        <f aca="false">E237 / ($B$5 - 1)</f>
        <v>0.239224700479977</v>
      </c>
      <c r="J237" s="63" t="n">
        <f aca="false">F237 / ($B$5 - 1)</f>
        <v>0.6155114920023</v>
      </c>
      <c r="L237" s="64" t="n">
        <f aca="false">_xlfn.NORM.INV(H237, 0, 1)</f>
        <v>0.0788953042112152</v>
      </c>
      <c r="M237" s="64" t="n">
        <f aca="false">_xlfn.NORM.INV(I237, 0, 1)</f>
        <v>-0.70879870590392</v>
      </c>
      <c r="N237" s="64" t="n">
        <f aca="false">_xlfn.NORM.INV(J237, 0, 1)</f>
        <v>0.293713266538835</v>
      </c>
    </row>
    <row r="238" customFormat="false" ht="13.8" hidden="false" customHeight="false" outlineLevel="0" collapsed="false">
      <c r="D238" s="31" t="n">
        <f aca="false">MOD(F237*$B$4,$B$5)</f>
        <v>762821856</v>
      </c>
      <c r="E238" s="31" t="n">
        <f aca="false">MOD(D238*$B$4,$B$5)</f>
        <v>1419199514</v>
      </c>
      <c r="F238" s="31" t="n">
        <f aca="false">MOD(E238*$B$4,$B$5)</f>
        <v>1451400994</v>
      </c>
      <c r="H238" s="63" t="n">
        <f aca="false">D238 / ($B$5 - 1)</f>
        <v>0.35521660778226</v>
      </c>
      <c r="I238" s="63" t="n">
        <f aca="false">E238 / ($B$5 - 1)</f>
        <v>0.660866273251238</v>
      </c>
      <c r="J238" s="63" t="n">
        <f aca="false">F238 / ($B$5 - 1)</f>
        <v>0.675861255895217</v>
      </c>
      <c r="L238" s="64" t="n">
        <f aca="false">_xlfn.NORM.INV(H238, 0, 1)</f>
        <v>-0.371274329868277</v>
      </c>
      <c r="M238" s="64" t="n">
        <f aca="false">_xlfn.NORM.INV(I238, 0, 1)</f>
        <v>0.414828501360305</v>
      </c>
      <c r="N238" s="64" t="n">
        <f aca="false">_xlfn.NORM.INV(J238, 0, 1)</f>
        <v>0.4561564379437</v>
      </c>
    </row>
    <row r="239" customFormat="false" ht="13.8" hidden="false" customHeight="false" outlineLevel="0" collapsed="false">
      <c r="D239" s="31" t="n">
        <f aca="false">MOD(F238*$B$4,$B$5)</f>
        <v>1070881646</v>
      </c>
      <c r="E239" s="31" t="n">
        <f aca="false">MOD(D239*$B$4,$B$5)</f>
        <v>449067129</v>
      </c>
      <c r="F239" s="31" t="n">
        <f aca="false">MOD(E239*$B$4,$B$5)</f>
        <v>219451141</v>
      </c>
      <c r="H239" s="63" t="n">
        <f aca="false">D239 / ($B$5 - 1)</f>
        <v>0.498668126295012</v>
      </c>
      <c r="I239" s="63" t="n">
        <f aca="false">E239 / ($B$5 - 1)</f>
        <v>0.209113177572482</v>
      </c>
      <c r="J239" s="63" t="n">
        <f aca="false">F239 / ($B$5 - 1)</f>
        <v>0.102189900914384</v>
      </c>
      <c r="L239" s="64" t="n">
        <f aca="false">_xlfn.NORM.INV(H239, 0, 1)</f>
        <v>-0.00333851848884182</v>
      </c>
      <c r="M239" s="64" t="n">
        <f aca="false">_xlfn.NORM.INV(I239, 0, 1)</f>
        <v>-0.809502169997116</v>
      </c>
      <c r="N239" s="64" t="n">
        <f aca="false">_xlfn.NORM.INV(J239, 0, 1)</f>
        <v>-1.26917178510589</v>
      </c>
    </row>
    <row r="240" customFormat="false" ht="13.8" hidden="false" customHeight="false" outlineLevel="0" collapsed="false">
      <c r="D240" s="31" t="n">
        <f aca="false">MOD(F239*$B$4,$B$5)</f>
        <v>1736680207</v>
      </c>
      <c r="E240" s="31" t="n">
        <f aca="false">MOD(D240*$B$4,$B$5)</f>
        <v>2118627805</v>
      </c>
      <c r="F240" s="31" t="n">
        <f aca="false">MOD(E240*$B$4,$B$5)</f>
        <v>816537721</v>
      </c>
      <c r="H240" s="63" t="n">
        <f aca="false">D240 / ($B$5 - 1)</f>
        <v>0.808704741586656</v>
      </c>
      <c r="I240" s="63" t="n">
        <f aca="false">E240 / ($B$5 - 1)</f>
        <v>0.986562951921078</v>
      </c>
      <c r="J240" s="63" t="n">
        <f aca="false">F240 / ($B$5 - 1)</f>
        <v>0.380230006650304</v>
      </c>
      <c r="L240" s="64" t="n">
        <f aca="false">_xlfn.NORM.INV(H240, 0, 1)</f>
        <v>0.873133131862992</v>
      </c>
      <c r="M240" s="64" t="n">
        <f aca="false">_xlfn.NORM.INV(I240, 0, 1)</f>
        <v>2.21334170853971</v>
      </c>
      <c r="N240" s="64" t="n">
        <f aca="false">_xlfn.NORM.INV(J240, 0, 1)</f>
        <v>-0.304876764171687</v>
      </c>
    </row>
    <row r="241" customFormat="false" ht="13.8" hidden="false" customHeight="false" outlineLevel="0" collapsed="false">
      <c r="D241" s="31" t="n">
        <f aca="false">MOD(F240*$B$4,$B$5)</f>
        <v>177473353</v>
      </c>
      <c r="E241" s="31" t="n">
        <f aca="false">MOD(D241*$B$4,$B$5)</f>
        <v>503954780</v>
      </c>
      <c r="F241" s="31" t="n">
        <f aca="false">MOD(E241*$B$4,$B$5)</f>
        <v>1853915811</v>
      </c>
      <c r="H241" s="63" t="n">
        <f aca="false">D241 / ($B$5 - 1)</f>
        <v>0.0826424700977676</v>
      </c>
      <c r="I241" s="63" t="n">
        <f aca="false">E241 / ($B$5 - 1)</f>
        <v>0.234672231818244</v>
      </c>
      <c r="J241" s="63" t="n">
        <f aca="false">F241 / ($B$5 - 1)</f>
        <v>0.863296823914439</v>
      </c>
      <c r="L241" s="64" t="n">
        <f aca="false">_xlfn.NORM.INV(H241, 0, 1)</f>
        <v>-1.38751447560341</v>
      </c>
      <c r="M241" s="64" t="n">
        <f aca="false">_xlfn.NORM.INV(I241, 0, 1)</f>
        <v>-0.723546065244359</v>
      </c>
      <c r="N241" s="64" t="n">
        <f aca="false">_xlfn.NORM.INV(J241, 0, 1)</f>
        <v>1.09525176682869</v>
      </c>
    </row>
    <row r="242" customFormat="false" ht="13.8" hidden="false" customHeight="false" outlineLevel="0" collapsed="false">
      <c r="D242" s="31" t="n">
        <f aca="false">MOD(F241*$B$4,$B$5)</f>
        <v>431574997</v>
      </c>
      <c r="E242" s="31" t="n">
        <f aca="false">MOD(D242*$B$4,$B$5)</f>
        <v>1965304287</v>
      </c>
      <c r="F242" s="31" t="n">
        <f aca="false">MOD(E242*$B$4,$B$5)</f>
        <v>2113131552</v>
      </c>
      <c r="H242" s="63" t="n">
        <f aca="false">D242 / ($B$5 - 1)</f>
        <v>0.200967768860019</v>
      </c>
      <c r="I242" s="63" t="n">
        <f aca="false">E242 / ($B$5 - 1)</f>
        <v>0.915166125088154</v>
      </c>
      <c r="J242" s="63" t="n">
        <f aca="false">F242 / ($B$5 - 1)</f>
        <v>0.984003559671346</v>
      </c>
      <c r="L242" s="64" t="n">
        <f aca="false">_xlfn.NORM.INV(H242, 0, 1)</f>
        <v>-0.83816945794235</v>
      </c>
      <c r="M242" s="64" t="n">
        <f aca="false">_xlfn.NORM.INV(I242, 0, 1)</f>
        <v>1.37327217358608</v>
      </c>
      <c r="N242" s="64" t="n">
        <f aca="false">_xlfn.NORM.INV(J242, 0, 1)</f>
        <v>2.14449955989671</v>
      </c>
    </row>
    <row r="243" customFormat="false" ht="13.8" hidden="false" customHeight="false" outlineLevel="0" collapsed="false">
      <c r="D243" s="31" t="n">
        <f aca="false">MOD(F242*$B$4,$B$5)</f>
        <v>1794881386</v>
      </c>
      <c r="E243" s="31" t="n">
        <f aca="false">MOD(D243*$B$4,$B$5)</f>
        <v>491645391</v>
      </c>
      <c r="F243" s="31" t="n">
        <f aca="false">MOD(E243*$B$4,$B$5)</f>
        <v>372885964</v>
      </c>
      <c r="H243" s="63" t="n">
        <f aca="false">D243 / ($B$5 - 1)</f>
        <v>0.835806777547865</v>
      </c>
      <c r="I243" s="63" t="n">
        <f aca="false">E243 / ($B$5 - 1)</f>
        <v>0.228940225885194</v>
      </c>
      <c r="J243" s="63" t="n">
        <f aca="false">F243 / ($B$5 - 1)</f>
        <v>0.173638558176941</v>
      </c>
      <c r="L243" s="64" t="n">
        <f aca="false">_xlfn.NORM.INV(H243, 0, 1)</f>
        <v>0.977369120258863</v>
      </c>
      <c r="M243" s="64" t="n">
        <f aca="false">_xlfn.NORM.INV(I243, 0, 1)</f>
        <v>-0.742341503338563</v>
      </c>
      <c r="N243" s="64" t="n">
        <f aca="false">_xlfn.NORM.INV(J243, 0, 1)</f>
        <v>-0.939883900404535</v>
      </c>
    </row>
    <row r="244" customFormat="false" ht="13.8" hidden="false" customHeight="false" outlineLevel="0" collapsed="false">
      <c r="D244" s="31" t="n">
        <f aca="false">MOD(F243*$B$4,$B$5)</f>
        <v>1517922737</v>
      </c>
      <c r="E244" s="31" t="n">
        <f aca="false">MOD(D244*$B$4,$B$5)</f>
        <v>1653885734</v>
      </c>
      <c r="F244" s="31" t="n">
        <f aca="false">MOD(E244*$B$4,$B$5)</f>
        <v>2013688689</v>
      </c>
      <c r="H244" s="63" t="n">
        <f aca="false">D244 / ($B$5 - 1)</f>
        <v>0.706837856403401</v>
      </c>
      <c r="I244" s="63" t="n">
        <f aca="false">E244 / ($B$5 - 1)</f>
        <v>0.770150560671604</v>
      </c>
      <c r="J244" s="63" t="n">
        <f aca="false">F244 / ($B$5 - 1)</f>
        <v>0.937696868030072</v>
      </c>
      <c r="L244" s="64" t="n">
        <f aca="false">_xlfn.NORM.INV(H244, 0, 1)</f>
        <v>0.544170300606131</v>
      </c>
      <c r="M244" s="64" t="n">
        <f aca="false">_xlfn.NORM.INV(I244, 0, 1)</f>
        <v>0.739342779412804</v>
      </c>
      <c r="N244" s="64" t="n">
        <f aca="false">_xlfn.NORM.INV(J244, 0, 1)</f>
        <v>1.53572327583511</v>
      </c>
    </row>
    <row r="245" customFormat="false" ht="13.8" hidden="false" customHeight="false" outlineLevel="0" collapsed="false">
      <c r="D245" s="31" t="n">
        <f aca="false">MOD(F244*$B$4,$B$5)</f>
        <v>1214392558</v>
      </c>
      <c r="E245" s="31" t="n">
        <f aca="false">MOD(D245*$B$4,$B$5)</f>
        <v>82055059</v>
      </c>
      <c r="F245" s="31" t="n">
        <f aca="false">MOD(E245*$B$4,$B$5)</f>
        <v>919907921</v>
      </c>
      <c r="H245" s="63" t="n">
        <f aca="false">D245 / ($B$5 - 1)</f>
        <v>0.565495602381877</v>
      </c>
      <c r="I245" s="63" t="n">
        <f aca="false">E245 / ($B$5 - 1)</f>
        <v>0.0382098644396382</v>
      </c>
      <c r="J245" s="63" t="n">
        <f aca="false">F245 / ($B$5 - 1)</f>
        <v>0.428365507096393</v>
      </c>
      <c r="L245" s="64" t="n">
        <f aca="false">_xlfn.NORM.INV(H245, 0, 1)</f>
        <v>0.1649176559633</v>
      </c>
      <c r="M245" s="64" t="n">
        <f aca="false">_xlfn.NORM.INV(I245, 0, 1)</f>
        <v>-1.77184838148323</v>
      </c>
      <c r="N245" s="64" t="n">
        <f aca="false">_xlfn.NORM.INV(J245, 0, 1)</f>
        <v>-0.180536994378314</v>
      </c>
    </row>
    <row r="246" customFormat="false" ht="13.8" hidden="false" customHeight="false" outlineLevel="0" collapsed="false">
      <c r="D246" s="31" t="n">
        <f aca="false">MOD(F245*$B$4,$B$5)</f>
        <v>1355885572</v>
      </c>
      <c r="E246" s="31" t="n">
        <f aca="false">MOD(D246*$B$4,$B$5)</f>
        <v>1093336393</v>
      </c>
      <c r="F246" s="31" t="n">
        <f aca="false">MOD(E246*$B$4,$B$5)</f>
        <v>2030401478</v>
      </c>
      <c r="H246" s="63" t="n">
        <f aca="false">D246 / ($B$5 - 1)</f>
        <v>0.631383421487532</v>
      </c>
      <c r="I246" s="63" t="n">
        <f aca="false">E246 / ($B$5 - 1)</f>
        <v>0.509124432698939</v>
      </c>
      <c r="J246" s="63" t="n">
        <f aca="false">F246 / ($B$5 - 1)</f>
        <v>0.945479366877563</v>
      </c>
      <c r="L246" s="64" t="n">
        <f aca="false">_xlfn.NORM.INV(H246, 0, 1)</f>
        <v>0.33551960667074</v>
      </c>
      <c r="M246" s="64" t="n">
        <f aca="false">_xlfn.NORM.INV(I246, 0, 1)</f>
        <v>0.0228735554088717</v>
      </c>
      <c r="N246" s="64" t="n">
        <f aca="false">_xlfn.NORM.INV(J246, 0, 1)</f>
        <v>1.60251729462564</v>
      </c>
    </row>
    <row r="247" customFormat="false" ht="13.8" hidden="false" customHeight="false" outlineLevel="0" collapsed="false">
      <c r="D247" s="31" t="n">
        <f aca="false">MOD(F246*$B$4,$B$5)</f>
        <v>503579105</v>
      </c>
      <c r="E247" s="31" t="n">
        <f aca="false">MOD(D247*$B$4,$B$5)</f>
        <v>899577062</v>
      </c>
      <c r="F247" s="31" t="n">
        <f aca="false">MOD(E247*$B$4,$B$5)</f>
        <v>1365017462</v>
      </c>
      <c r="H247" s="63" t="n">
        <f aca="false">D247 / ($B$5 - 1)</f>
        <v>0.234497294513972</v>
      </c>
      <c r="I247" s="63" t="n">
        <f aca="false">E247 / ($B$5 - 1)</f>
        <v>0.418898213113563</v>
      </c>
      <c r="J247" s="63" t="n">
        <f aca="false">F247 / ($B$5 - 1)</f>
        <v>0.635635789144445</v>
      </c>
      <c r="L247" s="64" t="n">
        <f aca="false">_xlfn.NORM.INV(H247, 0, 1)</f>
        <v>-0.724115891688654</v>
      </c>
      <c r="M247" s="64" t="n">
        <f aca="false">_xlfn.NORM.INV(I247, 0, 1)</f>
        <v>-0.204712919047356</v>
      </c>
      <c r="N247" s="64" t="n">
        <f aca="false">_xlfn.NORM.INV(J247, 0, 1)</f>
        <v>0.346817509845287</v>
      </c>
    </row>
    <row r="248" customFormat="false" ht="13.8" hidden="false" customHeight="false" outlineLevel="0" collapsed="false">
      <c r="D248" s="31" t="n">
        <f aca="false">MOD(F247*$B$4,$B$5)</f>
        <v>1664650948</v>
      </c>
      <c r="E248" s="31" t="n">
        <f aca="false">MOD(D248*$B$4,$B$5)</f>
        <v>1970291109</v>
      </c>
      <c r="F248" s="31" t="n">
        <f aca="false">MOD(E248*$B$4,$B$5)</f>
        <v>166364203</v>
      </c>
      <c r="H248" s="63" t="n">
        <f aca="false">D248 / ($B$5 - 1)</f>
        <v>0.775163504085656</v>
      </c>
      <c r="I248" s="63" t="n">
        <f aca="false">E248 / ($B$5 - 1)</f>
        <v>0.917488295042411</v>
      </c>
      <c r="J248" s="63" t="n">
        <f aca="false">F248 / ($B$5 - 1)</f>
        <v>0.077469369003055</v>
      </c>
      <c r="L248" s="64" t="n">
        <f aca="false">_xlfn.NORM.INV(H248, 0, 1)</f>
        <v>0.755960311278626</v>
      </c>
      <c r="M248" s="64" t="n">
        <f aca="false">_xlfn.NORM.INV(I248, 0, 1)</f>
        <v>1.38837327511424</v>
      </c>
      <c r="N248" s="64" t="n">
        <f aca="false">_xlfn.NORM.INV(J248, 0, 1)</f>
        <v>-1.42230151940213</v>
      </c>
    </row>
    <row r="249" customFormat="false" ht="13.8" hidden="false" customHeight="false" outlineLevel="0" collapsed="false">
      <c r="D249" s="31" t="n">
        <f aca="false">MOD(F248*$B$4,$B$5)</f>
        <v>1125086880</v>
      </c>
      <c r="E249" s="31" t="n">
        <f aca="false">MOD(D249*$B$4,$B$5)</f>
        <v>1354835497</v>
      </c>
      <c r="F249" s="31" t="n">
        <f aca="false">MOD(E249*$B$4,$B$5)</f>
        <v>1944773596</v>
      </c>
      <c r="H249" s="63" t="n">
        <f aca="false">D249 / ($B$5 - 1)</f>
        <v>0.523909405361777</v>
      </c>
      <c r="I249" s="63" t="n">
        <f aca="false">E249 / ($B$5 - 1)</f>
        <v>0.630894442210807</v>
      </c>
      <c r="J249" s="63" t="n">
        <f aca="false">F249 / ($B$5 - 1)</f>
        <v>0.905605777078872</v>
      </c>
      <c r="L249" s="64" t="n">
        <f aca="false">_xlfn.NORM.INV(H249, 0, 1)</f>
        <v>0.0599679144064746</v>
      </c>
      <c r="M249" s="64" t="n">
        <f aca="false">_xlfn.NORM.INV(I249, 0, 1)</f>
        <v>0.334223230437057</v>
      </c>
      <c r="N249" s="64" t="n">
        <f aca="false">_xlfn.NORM.INV(J249, 0, 1)</f>
        <v>1.31417165226237</v>
      </c>
    </row>
    <row r="250" customFormat="false" ht="13.8" hidden="false" customHeight="false" outlineLevel="0" collapsed="false">
      <c r="D250" s="31" t="n">
        <f aca="false">MOD(F249*$B$4,$B$5)</f>
        <v>1066107558</v>
      </c>
      <c r="E250" s="31" t="n">
        <f aca="false">MOD(D250*$B$4,$B$5)</f>
        <v>1927299157</v>
      </c>
      <c r="F250" s="31" t="n">
        <f aca="false">MOD(E250*$B$4,$B$5)</f>
        <v>1518535860</v>
      </c>
      <c r="H250" s="63" t="n">
        <f aca="false">D250 / ($B$5 - 1)</f>
        <v>0.496445018329141</v>
      </c>
      <c r="I250" s="63" t="n">
        <f aca="false">E250 / ($B$5 - 1)</f>
        <v>0.897468607311573</v>
      </c>
      <c r="J250" s="63" t="n">
        <f aca="false">F250 / ($B$5 - 1)</f>
        <v>0.707123364049125</v>
      </c>
      <c r="L250" s="64" t="n">
        <f aca="false">_xlfn.NORM.INV(H250, 0, 1)</f>
        <v>-0.00891113550697316</v>
      </c>
      <c r="M250" s="64" t="n">
        <f aca="false">_xlfn.NORM.INV(I250, 0, 1)</f>
        <v>1.26725874867518</v>
      </c>
      <c r="N250" s="64" t="n">
        <f aca="false">_xlfn.NORM.INV(J250, 0, 1)</f>
        <v>0.545000357256981</v>
      </c>
    </row>
    <row r="251" customFormat="false" ht="13.8" hidden="false" customHeight="false" outlineLevel="0" collapsed="false">
      <c r="D251" s="31" t="n">
        <f aca="false">MOD(F250*$B$4,$B$5)</f>
        <v>1185175009</v>
      </c>
      <c r="E251" s="31" t="n">
        <f aca="false">MOD(D251*$B$4,$B$5)</f>
        <v>618503359</v>
      </c>
      <c r="F251" s="31" t="n">
        <f aca="false">MOD(E251*$B$4,$B$5)</f>
        <v>1457981695</v>
      </c>
      <c r="H251" s="63" t="n">
        <f aca="false">D251 / ($B$5 - 1)</f>
        <v>0.551890120889889</v>
      </c>
      <c r="I251" s="63" t="n">
        <f aca="false">E251 / ($B$5 - 1)</f>
        <v>0.288013070624334</v>
      </c>
      <c r="J251" s="63" t="n">
        <f aca="false">F251 / ($B$5 - 1)</f>
        <v>0.678925633597118</v>
      </c>
      <c r="L251" s="64" t="n">
        <f aca="false">_xlfn.NORM.INV(H251, 0, 1)</f>
        <v>0.130438183938763</v>
      </c>
      <c r="M251" s="64" t="n">
        <f aca="false">_xlfn.NORM.INV(I251, 0, 1)</f>
        <v>-0.559198669253206</v>
      </c>
      <c r="N251" s="64" t="n">
        <f aca="false">_xlfn.NORM.INV(J251, 0, 1)</f>
        <v>0.464696614965898</v>
      </c>
    </row>
    <row r="252" customFormat="false" ht="13.8" hidden="false" customHeight="false" outlineLevel="0" collapsed="false">
      <c r="D252" s="31" t="n">
        <f aca="false">MOD(F251*$B$4,$B$5)</f>
        <v>900319861</v>
      </c>
      <c r="E252" s="31" t="n">
        <f aca="false">MOD(D252*$B$4,$B$5)</f>
        <v>713445992</v>
      </c>
      <c r="F252" s="31" t="n">
        <f aca="false">MOD(E252*$B$4,$B$5)</f>
        <v>1703716540</v>
      </c>
      <c r="H252" s="63" t="n">
        <f aca="false">D252 / ($B$5 - 1)</f>
        <v>0.419244105852436</v>
      </c>
      <c r="I252" s="63" t="n">
        <f aca="false">E252 / ($B$5 - 1)</f>
        <v>0.332224179368675</v>
      </c>
      <c r="J252" s="63" t="n">
        <f aca="false">F252 / ($B$5 - 1)</f>
        <v>0.793354837962757</v>
      </c>
      <c r="L252" s="64" t="n">
        <f aca="false">_xlfn.NORM.INV(H252, 0, 1)</f>
        <v>-0.203827615604703</v>
      </c>
      <c r="M252" s="64" t="n">
        <f aca="false">_xlfn.NORM.INV(I252, 0, 1)</f>
        <v>-0.433779790187043</v>
      </c>
      <c r="N252" s="64" t="n">
        <f aca="false">_xlfn.NORM.INV(J252, 0, 1)</f>
        <v>0.818117102544515</v>
      </c>
    </row>
    <row r="253" customFormat="false" ht="13.8" hidden="false" customHeight="false" outlineLevel="0" collapsed="false">
      <c r="D253" s="31" t="n">
        <f aca="false">MOD(F252*$B$4,$B$5)</f>
        <v>67356828</v>
      </c>
      <c r="E253" s="31" t="n">
        <f aca="false">MOD(D253*$B$4,$B$5)</f>
        <v>91202830</v>
      </c>
      <c r="F253" s="31" t="n">
        <f aca="false">MOD(E253*$B$4,$B$5)</f>
        <v>110330580</v>
      </c>
      <c r="H253" s="63" t="n">
        <f aca="false">D253 / ($B$5 - 1)</f>
        <v>0.0313654672646573</v>
      </c>
      <c r="I253" s="63" t="n">
        <f aca="false">E253 / ($B$5 - 1)</f>
        <v>0.0424696272634618</v>
      </c>
      <c r="J253" s="63" t="n">
        <f aca="false">F253 / ($B$5 - 1)</f>
        <v>0.0513766799600578</v>
      </c>
      <c r="L253" s="64" t="n">
        <f aca="false">_xlfn.NORM.INV(H253, 0, 1)</f>
        <v>-1.86109377939171</v>
      </c>
      <c r="M253" s="64" t="n">
        <f aca="false">_xlfn.NORM.INV(I253, 0, 1)</f>
        <v>-1.72271954265701</v>
      </c>
      <c r="N253" s="64" t="n">
        <f aca="false">_xlfn.NORM.INV(J253, 0, 1)</f>
        <v>-1.63164942502915</v>
      </c>
    </row>
    <row r="254" customFormat="false" ht="13.8" hidden="false" customHeight="false" outlineLevel="0" collapsed="false">
      <c r="D254" s="31" t="n">
        <f aca="false">MOD(F253*$B$4,$B$5)</f>
        <v>7982620</v>
      </c>
      <c r="E254" s="31" t="n">
        <f aca="false">MOD(D254*$B$4,$B$5)</f>
        <v>929477207</v>
      </c>
      <c r="F254" s="31" t="n">
        <f aca="false">MOD(E254*$B$4,$B$5)</f>
        <v>1565905973</v>
      </c>
      <c r="H254" s="63" t="n">
        <f aca="false">D254 / ($B$5 - 1)</f>
        <v>0.00371719710875041</v>
      </c>
      <c r="I254" s="63" t="n">
        <f aca="false">E254 / ($B$5 - 1)</f>
        <v>0.432821553137919</v>
      </c>
      <c r="J254" s="63" t="n">
        <f aca="false">F254 / ($B$5 - 1)</f>
        <v>0.729181791869161</v>
      </c>
      <c r="L254" s="64" t="n">
        <f aca="false">_xlfn.NORM.INV(H254, 0, 1)</f>
        <v>-2.67673260054065</v>
      </c>
      <c r="M254" s="64" t="n">
        <f aca="false">_xlfn.NORM.INV(I254, 0, 1)</f>
        <v>-0.169195198640681</v>
      </c>
      <c r="N254" s="64" t="n">
        <f aca="false">_xlfn.NORM.INV(J254, 0, 1)</f>
        <v>0.61034028489019</v>
      </c>
    </row>
    <row r="255" customFormat="false" ht="13.8" hidden="false" customHeight="false" outlineLevel="0" collapsed="false">
      <c r="D255" s="31" t="n">
        <f aca="false">MOD(F254*$B$4,$B$5)</f>
        <v>717815577</v>
      </c>
      <c r="E255" s="31" t="n">
        <f aca="false">MOD(D255*$B$4,$B$5)</f>
        <v>27073022</v>
      </c>
      <c r="F255" s="31" t="n">
        <f aca="false">MOD(E255*$B$4,$B$5)</f>
        <v>1171787586</v>
      </c>
      <c r="H255" s="63" t="n">
        <f aca="false">D255 / ($B$5 - 1)</f>
        <v>0.33425892594667</v>
      </c>
      <c r="I255" s="63" t="n">
        <f aca="false">E255 / ($B$5 - 1)</f>
        <v>0.0126068582875718</v>
      </c>
      <c r="J255" s="63" t="n">
        <f aca="false">F255 / ($B$5 - 1)</f>
        <v>0.54565611625617</v>
      </c>
      <c r="L255" s="64" t="n">
        <f aca="false">_xlfn.NORM.INV(H255, 0, 1)</f>
        <v>-0.42818305531717</v>
      </c>
      <c r="M255" s="64" t="n">
        <f aca="false">_xlfn.NORM.INV(I255, 0, 1)</f>
        <v>-2.23811254810626</v>
      </c>
      <c r="N255" s="64" t="n">
        <f aca="false">_xlfn.NORM.INV(J255, 0, 1)</f>
        <v>0.114693876822188</v>
      </c>
    </row>
    <row r="256" customFormat="false" ht="13.8" hidden="false" customHeight="false" outlineLevel="0" collapsed="false">
      <c r="D256" s="31" t="n">
        <f aca="false">MOD(F255*$B$4,$B$5)</f>
        <v>786785473</v>
      </c>
      <c r="E256" s="31" t="n">
        <f aca="false">MOD(D256*$B$4,$B$5)</f>
        <v>673269988</v>
      </c>
      <c r="F256" s="31" t="n">
        <f aca="false">MOD(E256*$B$4,$B$5)</f>
        <v>1545560697</v>
      </c>
      <c r="H256" s="63" t="n">
        <f aca="false">D256 / ($B$5 - 1)</f>
        <v>0.366375536533422</v>
      </c>
      <c r="I256" s="63" t="n">
        <f aca="false">E256 / ($B$5 - 1)</f>
        <v>0.31351576960973</v>
      </c>
      <c r="J256" s="63" t="n">
        <f aca="false">F256 / ($B$5 - 1)</f>
        <v>0.719707784447547</v>
      </c>
      <c r="L256" s="64" t="n">
        <f aca="false">_xlfn.NORM.INV(H256, 0, 1)</f>
        <v>-0.341468289620698</v>
      </c>
      <c r="M256" s="64" t="n">
        <f aca="false">_xlfn.NORM.INV(I256, 0, 1)</f>
        <v>-0.485909208479469</v>
      </c>
      <c r="N256" s="64" t="n">
        <f aca="false">_xlfn.NORM.INV(J256, 0, 1)</f>
        <v>0.581973648000975</v>
      </c>
    </row>
    <row r="257" customFormat="false" ht="13.8" hidden="false" customHeight="false" outlineLevel="0" collapsed="false">
      <c r="D257" s="31" t="n">
        <f aca="false">MOD(F256*$B$4,$B$5)</f>
        <v>31024460</v>
      </c>
      <c r="E257" s="31" t="n">
        <f aca="false">MOD(D257*$B$4,$B$5)</f>
        <v>785606701</v>
      </c>
      <c r="F257" s="31" t="n">
        <f aca="false">MOD(E257*$B$4,$B$5)</f>
        <v>1754825245</v>
      </c>
      <c r="H257" s="63" t="n">
        <f aca="false">D257 / ($B$5 - 1)</f>
        <v>0.0144468899950822</v>
      </c>
      <c r="I257" s="63" t="n">
        <f aca="false">E257 / ($B$5 - 1)</f>
        <v>0.365826628045949</v>
      </c>
      <c r="J257" s="63" t="n">
        <f aca="false">F257 / ($B$5 - 1)</f>
        <v>0.817154183347853</v>
      </c>
      <c r="L257" s="64" t="n">
        <f aca="false">_xlfn.NORM.INV(H257, 0, 1)</f>
        <v>-2.18493272029401</v>
      </c>
      <c r="M257" s="64" t="n">
        <f aca="false">_xlfn.NORM.INV(I257, 0, 1)</f>
        <v>-0.342927163339665</v>
      </c>
      <c r="N257" s="64" t="n">
        <f aca="false">_xlfn.NORM.INV(J257, 0, 1)</f>
        <v>0.904573021325754</v>
      </c>
    </row>
    <row r="258" customFormat="false" ht="13.8" hidden="false" customHeight="false" outlineLevel="0" collapsed="false">
      <c r="D258" s="31" t="n">
        <f aca="false">MOD(F257*$B$4,$B$5)</f>
        <v>1824429127</v>
      </c>
      <c r="E258" s="31" t="n">
        <f aca="false">MOD(D258*$B$4,$B$5)</f>
        <v>861509594</v>
      </c>
      <c r="F258" s="31" t="n">
        <f aca="false">MOD(E258*$B$4,$B$5)</f>
        <v>2056271466</v>
      </c>
      <c r="H258" s="63" t="n">
        <f aca="false">D258 / ($B$5 - 1)</f>
        <v>0.849566016671775</v>
      </c>
      <c r="I258" s="63" t="n">
        <f aca="false">E258 / ($B$5 - 1)</f>
        <v>0.401171666943628</v>
      </c>
      <c r="J258" s="63" t="n">
        <f aca="false">F258 / ($B$5 - 1)</f>
        <v>0.957526018803498</v>
      </c>
      <c r="L258" s="64" t="n">
        <f aca="false">_xlfn.NORM.INV(H258, 0, 1)</f>
        <v>1.0345738604719</v>
      </c>
      <c r="M258" s="64" t="n">
        <f aca="false">_xlfn.NORM.INV(I258, 0, 1)</f>
        <v>-0.250315547578467</v>
      </c>
      <c r="N258" s="64" t="n">
        <f aca="false">_xlfn.NORM.INV(J258, 0, 1)</f>
        <v>1.72267141495324</v>
      </c>
    </row>
    <row r="259" customFormat="false" ht="13.8" hidden="false" customHeight="false" outlineLevel="0" collapsed="false">
      <c r="D259" s="31" t="n">
        <f aca="false">MOD(F258*$B$4,$B$5)</f>
        <v>1585770946</v>
      </c>
      <c r="E259" s="31" t="n">
        <f aca="false">MOD(D259*$B$4,$B$5)</f>
        <v>1842220698</v>
      </c>
      <c r="F259" s="31" t="n">
        <f aca="false">MOD(E259*$B$4,$B$5)</f>
        <v>684974535</v>
      </c>
      <c r="H259" s="63" t="n">
        <f aca="false">D259 / ($B$5 - 1)</f>
        <v>0.73843214077729</v>
      </c>
      <c r="I259" s="63" t="n">
        <f aca="false">E259 / ($B$5 - 1)</f>
        <v>0.857850862534578</v>
      </c>
      <c r="J259" s="63" t="n">
        <f aca="false">F259 / ($B$5 - 1)</f>
        <v>0.31896612403818</v>
      </c>
      <c r="L259" s="64" t="n">
        <f aca="false">_xlfn.NORM.INV(H259, 0, 1)</f>
        <v>0.638519263492209</v>
      </c>
      <c r="M259" s="64" t="n">
        <f aca="false">_xlfn.NORM.INV(I259, 0, 1)</f>
        <v>1.07071349075901</v>
      </c>
      <c r="N259" s="64" t="n">
        <f aca="false">_xlfn.NORM.INV(J259, 0, 1)</f>
        <v>-0.470591822981748</v>
      </c>
    </row>
    <row r="260" customFormat="false" ht="13.8" hidden="false" customHeight="false" outlineLevel="0" collapsed="false">
      <c r="D260" s="31" t="n">
        <f aca="false">MOD(F259*$B$4,$B$5)</f>
        <v>1747549773</v>
      </c>
      <c r="E260" s="31" t="n">
        <f aca="false">MOD(D260*$B$4,$B$5)</f>
        <v>669954676</v>
      </c>
      <c r="F260" s="31" t="n">
        <f aca="false">MOD(E260*$B$4,$B$5)</f>
        <v>425925023</v>
      </c>
      <c r="H260" s="63" t="n">
        <f aca="false">D260 / ($B$5 - 1)</f>
        <v>0.813766277687406</v>
      </c>
      <c r="I260" s="63" t="n">
        <f aca="false">E260 / ($B$5 - 1)</f>
        <v>0.311971957154546</v>
      </c>
      <c r="J260" s="63" t="n">
        <f aca="false">F260 / ($B$5 - 1)</f>
        <v>0.198336794691474</v>
      </c>
      <c r="L260" s="64" t="n">
        <f aca="false">_xlfn.NORM.INV(H260, 0, 1)</f>
        <v>0.891860992952176</v>
      </c>
      <c r="M260" s="64" t="n">
        <f aca="false">_xlfn.NORM.INV(I260, 0, 1)</f>
        <v>-0.490268499693244</v>
      </c>
      <c r="N260" s="64" t="n">
        <f aca="false">_xlfn.NORM.INV(J260, 0, 1)</f>
        <v>-0.847576997268782</v>
      </c>
    </row>
    <row r="261" customFormat="false" ht="13.8" hidden="false" customHeight="false" outlineLevel="0" collapsed="false">
      <c r="D261" s="31" t="n">
        <f aca="false">MOD(F260*$B$4,$B$5)</f>
        <v>1965832502</v>
      </c>
      <c r="E261" s="31" t="n">
        <f aca="false">MOD(D261*$B$4,$B$5)</f>
        <v>1840794053</v>
      </c>
      <c r="F261" s="31" t="n">
        <f aca="false">MOD(E261*$B$4,$B$5)</f>
        <v>538870444</v>
      </c>
      <c r="H261" s="63" t="n">
        <f aca="false">D261 / ($B$5 - 1)</f>
        <v>0.915412094365258</v>
      </c>
      <c r="I261" s="63" t="n">
        <f aca="false">E261 / ($B$5 - 1)</f>
        <v>0.857186529186728</v>
      </c>
      <c r="J261" s="63" t="n">
        <f aca="false">F261 / ($B$5 - 1)</f>
        <v>0.250931104878831</v>
      </c>
      <c r="L261" s="64" t="n">
        <f aca="false">_xlfn.NORM.INV(H261, 0, 1)</f>
        <v>1.37485690744418</v>
      </c>
      <c r="M261" s="64" t="n">
        <f aca="false">_xlfn.NORM.INV(I261, 0, 1)</f>
        <v>1.06776408695531</v>
      </c>
      <c r="N261" s="64" t="n">
        <f aca="false">_xlfn.NORM.INV(J261, 0, 1)</f>
        <v>-0.671562576114324</v>
      </c>
    </row>
    <row r="262" customFormat="false" ht="13.8" hidden="false" customHeight="false" outlineLevel="0" collapsed="false">
      <c r="D262" s="31" t="n">
        <f aca="false">MOD(F261*$B$4,$B$5)</f>
        <v>1493269860</v>
      </c>
      <c r="E262" s="31" t="n">
        <f aca="false">MOD(D262*$B$4,$B$5)</f>
        <v>1340800505</v>
      </c>
      <c r="F262" s="31" t="n">
        <f aca="false">MOD(E262*$B$4,$B$5)</f>
        <v>919023569</v>
      </c>
      <c r="H262" s="63" t="n">
        <f aca="false">D262 / ($B$5 - 1)</f>
        <v>0.69535796595305</v>
      </c>
      <c r="I262" s="63" t="n">
        <f aca="false">E262 / ($B$5 - 1)</f>
        <v>0.624358889762646</v>
      </c>
      <c r="J262" s="63" t="n">
        <f aca="false">F262 / ($B$5 - 1)</f>
        <v>0.427953698605256</v>
      </c>
      <c r="L262" s="64" t="n">
        <f aca="false">_xlfn.NORM.INV(H262, 0, 1)</f>
        <v>0.51109566953748</v>
      </c>
      <c r="M262" s="64" t="n">
        <f aca="false">_xlfn.NORM.INV(I262, 0, 1)</f>
        <v>0.316949105646001</v>
      </c>
      <c r="N262" s="64" t="n">
        <f aca="false">_xlfn.NORM.INV(J262, 0, 1)</f>
        <v>-0.181586304974043</v>
      </c>
    </row>
    <row r="263" customFormat="false" ht="13.8" hidden="false" customHeight="false" outlineLevel="0" collapsed="false">
      <c r="D263" s="31" t="n">
        <f aca="false">MOD(F262*$B$4,$B$5)</f>
        <v>1617003120</v>
      </c>
      <c r="E263" s="31" t="n">
        <f aca="false">MOD(D263*$B$4,$B$5)</f>
        <v>1916971658</v>
      </c>
      <c r="F263" s="31" t="n">
        <f aca="false">MOD(E263*$B$4,$B$5)</f>
        <v>1216037735</v>
      </c>
      <c r="H263" s="63" t="n">
        <f aca="false">D263 / ($B$5 - 1)</f>
        <v>0.752975755141094</v>
      </c>
      <c r="I263" s="63" t="n">
        <f aca="false">E263 / ($B$5 - 1)</f>
        <v>0.892659490828085</v>
      </c>
      <c r="J263" s="63" t="n">
        <f aca="false">F263 / ($B$5 - 1)</f>
        <v>0.56626169762226</v>
      </c>
      <c r="L263" s="64" t="n">
        <f aca="false">_xlfn.NORM.INV(H263, 0, 1)</f>
        <v>0.683883886685875</v>
      </c>
      <c r="M263" s="64" t="n">
        <f aca="false">_xlfn.NORM.INV(I263, 0, 1)</f>
        <v>1.24079627317177</v>
      </c>
      <c r="N263" s="64" t="n">
        <f aca="false">_xlfn.NORM.INV(J263, 0, 1)</f>
        <v>0.166864578298065</v>
      </c>
    </row>
    <row r="264" customFormat="false" ht="13.8" hidden="false" customHeight="false" outlineLevel="0" collapsed="false">
      <c r="D264" s="31" t="n">
        <f aca="false">MOD(F263*$B$4,$B$5)</f>
        <v>39499087</v>
      </c>
      <c r="E264" s="31" t="n">
        <f aca="false">MOD(D264*$B$4,$B$5)</f>
        <v>1842433688</v>
      </c>
      <c r="F264" s="31" t="n">
        <f aca="false">MOD(E264*$B$4,$B$5)</f>
        <v>228796590</v>
      </c>
      <c r="H264" s="63" t="n">
        <f aca="false">D264 / ($B$5 - 1)</f>
        <v>0.0183931957170304</v>
      </c>
      <c r="I264" s="63" t="n">
        <f aca="false">E264 / ($B$5 - 1)</f>
        <v>0.857950043732254</v>
      </c>
      <c r="J264" s="63" t="n">
        <f aca="false">F264 / ($B$5 - 1)</f>
        <v>0.106541714730246</v>
      </c>
      <c r="L264" s="64" t="n">
        <f aca="false">_xlfn.NORM.INV(H264, 0, 1)</f>
        <v>-2.08812687417095</v>
      </c>
      <c r="M264" s="64" t="n">
        <f aca="false">_xlfn.NORM.INV(I264, 0, 1)</f>
        <v>1.07115461954478</v>
      </c>
      <c r="N264" s="64" t="n">
        <f aca="false">_xlfn.NORM.INV(J264, 0, 1)</f>
        <v>-1.24513146587061</v>
      </c>
    </row>
    <row r="265" customFormat="false" ht="13.8" hidden="false" customHeight="false" outlineLevel="0" collapsed="false">
      <c r="D265" s="31" t="n">
        <f aca="false">MOD(F264*$B$4,$B$5)</f>
        <v>1879283016</v>
      </c>
      <c r="E265" s="31" t="n">
        <f aca="false">MOD(D265*$B$4,$B$5)</f>
        <v>866248762</v>
      </c>
      <c r="F265" s="31" t="n">
        <f aca="false">MOD(E265*$B$4,$B$5)</f>
        <v>1039899765</v>
      </c>
      <c r="H265" s="63" t="n">
        <f aca="false">D265 / ($B$5 - 1)</f>
        <v>0.87510934926114</v>
      </c>
      <c r="I265" s="63" t="n">
        <f aca="false">E265 / ($B$5 - 1)</f>
        <v>0.403378514017331</v>
      </c>
      <c r="J265" s="63" t="n">
        <f aca="false">F265 / ($B$5 - 1)</f>
        <v>0.4842410636919</v>
      </c>
      <c r="L265" s="64" t="n">
        <f aca="false">_xlfn.NORM.INV(H265, 0, 1)</f>
        <v>1.15088074211441</v>
      </c>
      <c r="M265" s="64" t="n">
        <f aca="false">_xlfn.NORM.INV(I265, 0, 1)</f>
        <v>-0.244611798031697</v>
      </c>
      <c r="N265" s="64" t="n">
        <f aca="false">_xlfn.NORM.INV(J265, 0, 1)</f>
        <v>-0.0395120739887461</v>
      </c>
    </row>
    <row r="266" customFormat="false" ht="13.8" hidden="false" customHeight="false" outlineLevel="0" collapsed="false">
      <c r="D266" s="31" t="n">
        <f aca="false">MOD(F265*$B$4,$B$5)</f>
        <v>1718791337</v>
      </c>
      <c r="E266" s="31" t="n">
        <f aca="false">MOD(D266*$B$4,$B$5)</f>
        <v>1893410129</v>
      </c>
      <c r="F266" s="31" t="n">
        <f aca="false">MOD(E266*$B$4,$B$5)</f>
        <v>2043804286</v>
      </c>
      <c r="H266" s="63" t="n">
        <f aca="false">D266 / ($B$5 - 1)</f>
        <v>0.800374587346217</v>
      </c>
      <c r="I266" s="63" t="n">
        <f aca="false">E266 / ($B$5 - 1)</f>
        <v>0.881687798892788</v>
      </c>
      <c r="J266" s="63" t="n">
        <f aca="false">F266 / ($B$5 - 1)</f>
        <v>0.951720535710194</v>
      </c>
      <c r="L266" s="64" t="n">
        <f aca="false">_xlfn.NORM.INV(H266, 0, 1)</f>
        <v>0.842959981801784</v>
      </c>
      <c r="M266" s="64" t="n">
        <f aca="false">_xlfn.NORM.INV(I266, 0, 1)</f>
        <v>1.18346628137746</v>
      </c>
      <c r="N266" s="64" t="n">
        <f aca="false">_xlfn.NORM.INV(J266, 0, 1)</f>
        <v>1.66176985539114</v>
      </c>
    </row>
    <row r="267" customFormat="false" ht="13.8" hidden="false" customHeight="false" outlineLevel="0" collapsed="false">
      <c r="D267" s="31" t="n">
        <f aca="false">MOD(F266*$B$4,$B$5)</f>
        <v>1077946326</v>
      </c>
      <c r="E267" s="31" t="n">
        <f aca="false">MOD(D267*$B$4,$B$5)</f>
        <v>18335536</v>
      </c>
      <c r="F267" s="31" t="n">
        <f aca="false">MOD(E267*$B$4,$B$5)</f>
        <v>311395692</v>
      </c>
      <c r="H267" s="63" t="n">
        <f aca="false">D267 / ($B$5 - 1)</f>
        <v>0.501957874281293</v>
      </c>
      <c r="I267" s="63" t="n">
        <f aca="false">E267 / ($B$5 - 1)</f>
        <v>0.00853814930518917</v>
      </c>
      <c r="J267" s="63" t="n">
        <f aca="false">F267 / ($B$5 - 1)</f>
        <v>0.145004918933851</v>
      </c>
      <c r="L267" s="64" t="n">
        <f aca="false">_xlfn.NORM.INV(H267, 0, 1)</f>
        <v>0.00490768273213246</v>
      </c>
      <c r="M267" s="64" t="n">
        <f aca="false">_xlfn.NORM.INV(I267, 0, 1)</f>
        <v>-2.38506080581741</v>
      </c>
      <c r="N267" s="64" t="n">
        <f aca="false">_xlfn.NORM.INV(J267, 0, 1)</f>
        <v>-1.05810003633287</v>
      </c>
    </row>
    <row r="268" customFormat="false" ht="13.8" hidden="false" customHeight="false" outlineLevel="0" collapsed="false">
      <c r="D268" s="31" t="n">
        <f aca="false">MOD(F267*$B$4,$B$5)</f>
        <v>1143403179</v>
      </c>
      <c r="E268" s="31" t="n">
        <f aca="false">MOD(D268*$B$4,$B$5)</f>
        <v>737641962</v>
      </c>
      <c r="F268" s="31" t="n">
        <f aca="false">MOD(E268*$B$4,$B$5)</f>
        <v>1436280442</v>
      </c>
      <c r="H268" s="63" t="n">
        <f aca="false">D268 / ($B$5 - 1)</f>
        <v>0.532438596740774</v>
      </c>
      <c r="I268" s="63" t="n">
        <f aca="false">E268 / ($B$5 - 1)</f>
        <v>0.343491305917028</v>
      </c>
      <c r="J268" s="63" t="n">
        <f aca="false">F268 / ($B$5 - 1)</f>
        <v>0.668820200179536</v>
      </c>
      <c r="L268" s="64" t="n">
        <f aca="false">_xlfn.NORM.INV(H268, 0, 1)</f>
        <v>0.0814013110338746</v>
      </c>
      <c r="M268" s="64" t="n">
        <f aca="false">_xlfn.NORM.INV(I268, 0, 1)</f>
        <v>-0.402953256510371</v>
      </c>
      <c r="N268" s="64" t="n">
        <f aca="false">_xlfn.NORM.INV(J268, 0, 1)</f>
        <v>0.436657714960236</v>
      </c>
    </row>
    <row r="269" customFormat="false" ht="13.8" hidden="false" customHeight="false" outlineLevel="0" collapsed="false">
      <c r="D269" s="31" t="n">
        <f aca="false">MOD(F268*$B$4,$B$5)</f>
        <v>1331156034</v>
      </c>
      <c r="E269" s="31" t="n">
        <f aca="false">MOD(D269*$B$4,$B$5)</f>
        <v>1374715327</v>
      </c>
      <c r="F269" s="31" t="n">
        <f aca="false">MOD(E269*$B$4,$B$5)</f>
        <v>1638857317</v>
      </c>
      <c r="H269" s="63" t="n">
        <f aca="false">D269 / ($B$5 - 1)</f>
        <v>0.619867832977202</v>
      </c>
      <c r="I269" s="63" t="n">
        <f aca="false">E269 / ($B$5 - 1)</f>
        <v>0.640151709448687</v>
      </c>
      <c r="J269" s="63" t="n">
        <f aca="false">F269 / ($B$5 - 1)</f>
        <v>0.763152408658669</v>
      </c>
      <c r="L269" s="64" t="n">
        <f aca="false">_xlfn.NORM.INV(H269, 0, 1)</f>
        <v>0.305133688683648</v>
      </c>
      <c r="M269" s="64" t="n">
        <f aca="false">_xlfn.NORM.INV(I269, 0, 1)</f>
        <v>0.358864335382498</v>
      </c>
      <c r="N269" s="64" t="n">
        <f aca="false">_xlfn.NORM.INV(J269, 0, 1)</f>
        <v>0.716479724517365</v>
      </c>
    </row>
    <row r="270" customFormat="false" ht="13.8" hidden="false" customHeight="false" outlineLevel="0" collapsed="false">
      <c r="D270" s="31" t="n">
        <f aca="false">MOD(F269*$B$4,$B$5)</f>
        <v>278960721</v>
      </c>
      <c r="E270" s="31" t="n">
        <f aca="false">MOD(D270*$B$4,$B$5)</f>
        <v>990496701</v>
      </c>
      <c r="F270" s="31" t="n">
        <f aca="false">MOD(E270*$B$4,$B$5)</f>
        <v>690337163</v>
      </c>
      <c r="H270" s="63" t="n">
        <f aca="false">D270 / ($B$5 - 1)</f>
        <v>0.129901208570135</v>
      </c>
      <c r="I270" s="63" t="n">
        <f aca="false">E270 / ($B$5 - 1)</f>
        <v>0.461235969291288</v>
      </c>
      <c r="J270" s="63" t="n">
        <f aca="false">F270 / ($B$5 - 1)</f>
        <v>0.321463292298339</v>
      </c>
      <c r="L270" s="64" t="n">
        <f aca="false">_xlfn.NORM.INV(H270, 0, 1)</f>
        <v>-1.1268582512818</v>
      </c>
      <c r="M270" s="64" t="n">
        <f aca="false">_xlfn.NORM.INV(I270, 0, 1)</f>
        <v>-0.0973204219830062</v>
      </c>
      <c r="N270" s="64" t="n">
        <f aca="false">_xlfn.NORM.INV(J270, 0, 1)</f>
        <v>-0.463610842742872</v>
      </c>
    </row>
    <row r="271" customFormat="false" ht="13.8" hidden="false" customHeight="false" outlineLevel="0" collapsed="false">
      <c r="D271" s="31" t="n">
        <f aca="false">MOD(F270*$B$4,$B$5)</f>
        <v>761444674</v>
      </c>
      <c r="E271" s="31" t="n">
        <f aca="false">MOD(D271*$B$4,$B$5)</f>
        <v>1513240249</v>
      </c>
      <c r="F271" s="31" t="n">
        <f aca="false">MOD(E271*$B$4,$B$5)</f>
        <v>1111290421</v>
      </c>
      <c r="H271" s="63" t="n">
        <f aca="false">D271 / ($B$5 - 1)</f>
        <v>0.354575307438686</v>
      </c>
      <c r="I271" s="63" t="n">
        <f aca="false">E271 / ($B$5 - 1)</f>
        <v>0.704657403011487</v>
      </c>
      <c r="J271" s="63" t="n">
        <f aca="false">F271 / ($B$5 - 1)</f>
        <v>0.517484928497565</v>
      </c>
      <c r="L271" s="64" t="n">
        <f aca="false">_xlfn.NORM.INV(H271, 0, 1)</f>
        <v>-0.372997083147421</v>
      </c>
      <c r="M271" s="64" t="n">
        <f aca="false">_xlfn.NORM.INV(I271, 0, 1)</f>
        <v>0.537843360388264</v>
      </c>
      <c r="N271" s="64" t="n">
        <f aca="false">_xlfn.NORM.INV(J271, 0, 1)</f>
        <v>0.0438422572884499</v>
      </c>
    </row>
    <row r="272" customFormat="false" ht="13.8" hidden="false" customHeight="false" outlineLevel="0" collapsed="false">
      <c r="D272" s="31" t="n">
        <f aca="false">MOD(F271*$B$4,$B$5)</f>
        <v>1105893678</v>
      </c>
      <c r="E272" s="31" t="n">
        <f aca="false">MOD(D272*$B$4,$B$5)</f>
        <v>445233612</v>
      </c>
      <c r="F272" s="31" t="n">
        <f aca="false">MOD(E272*$B$4,$B$5)</f>
        <v>2002829323</v>
      </c>
      <c r="H272" s="63" t="n">
        <f aca="false">D272 / ($B$5 - 1)</f>
        <v>0.514971874202575</v>
      </c>
      <c r="I272" s="63" t="n">
        <f aca="false">E272 / ($B$5 - 1)</f>
        <v>0.207328057109684</v>
      </c>
      <c r="J272" s="63" t="n">
        <f aca="false">F272 / ($B$5 - 1)</f>
        <v>0.932640081674457</v>
      </c>
      <c r="L272" s="64" t="n">
        <f aca="false">_xlfn.NORM.INV(H272, 0, 1)</f>
        <v>0.0375377369604272</v>
      </c>
      <c r="M272" s="64" t="n">
        <f aca="false">_xlfn.NORM.INV(I272, 0, 1)</f>
        <v>-0.815727312534258</v>
      </c>
      <c r="N272" s="64" t="n">
        <f aca="false">_xlfn.NORM.INV(J272, 0, 1)</f>
        <v>1.49574608234592</v>
      </c>
    </row>
    <row r="273" customFormat="false" ht="13.8" hidden="false" customHeight="false" outlineLevel="0" collapsed="false">
      <c r="D273" s="31" t="n">
        <f aca="false">MOD(F272*$B$4,$B$5)</f>
        <v>1007946240</v>
      </c>
      <c r="E273" s="31" t="n">
        <f aca="false">MOD(D273*$B$4,$B$5)</f>
        <v>1183444608</v>
      </c>
      <c r="F273" s="31" t="n">
        <f aca="false">MOD(E273*$B$4,$B$5)</f>
        <v>842178921</v>
      </c>
      <c r="H273" s="63" t="n">
        <f aca="false">D273 / ($B$5 - 1)</f>
        <v>0.469361544092522</v>
      </c>
      <c r="I273" s="63" t="n">
        <f aca="false">E273 / ($B$5 - 1)</f>
        <v>0.55108434013192</v>
      </c>
      <c r="J273" s="63" t="n">
        <f aca="false">F273 / ($B$5 - 1)</f>
        <v>0.39217012086154</v>
      </c>
      <c r="L273" s="64" t="n">
        <f aca="false">_xlfn.NORM.INV(H273, 0, 1)</f>
        <v>-0.0768748712860942</v>
      </c>
      <c r="M273" s="64" t="n">
        <f aca="false">_xlfn.NORM.INV(I273, 0, 1)</f>
        <v>0.128401404490001</v>
      </c>
      <c r="N273" s="64" t="n">
        <f aca="false">_xlfn.NORM.INV(J273, 0, 1)</f>
        <v>-0.273667388206164</v>
      </c>
    </row>
    <row r="274" customFormat="false" ht="13.8" hidden="false" customHeight="false" outlineLevel="0" collapsed="false">
      <c r="D274" s="31" t="n">
        <f aca="false">MOD(F273*$B$4,$B$5)</f>
        <v>953257881</v>
      </c>
      <c r="E274" s="31" t="n">
        <f aca="false">MOD(D274*$B$4,$B$5)</f>
        <v>579069482</v>
      </c>
      <c r="F274" s="31" t="n">
        <f aca="false">MOD(E274*$B$4,$B$5)</f>
        <v>615816270</v>
      </c>
      <c r="H274" s="63" t="n">
        <f aca="false">D274 / ($B$5 - 1)</f>
        <v>0.443895292416117</v>
      </c>
      <c r="I274" s="63" t="n">
        <f aca="false">E274 / ($B$5 - 1)</f>
        <v>0.269650240679877</v>
      </c>
      <c r="J274" s="63" t="n">
        <f aca="false">F274 / ($B$5 - 1)</f>
        <v>0.286761797300318</v>
      </c>
      <c r="L274" s="64" t="n">
        <f aca="false">_xlfn.NORM.INV(H274, 0, 1)</f>
        <v>-0.141100454212893</v>
      </c>
      <c r="M274" s="64" t="n">
        <f aca="false">_xlfn.NORM.INV(I274, 0, 1)</f>
        <v>-0.613871141746058</v>
      </c>
      <c r="N274" s="64" t="n">
        <f aca="false">_xlfn.NORM.INV(J274, 0, 1)</f>
        <v>-0.562869728693514</v>
      </c>
    </row>
    <row r="275" customFormat="false" ht="13.8" hidden="false" customHeight="false" outlineLevel="0" collapsed="false">
      <c r="D275" s="31" t="n">
        <f aca="false">MOD(F274*$B$4,$B$5)</f>
        <v>598527396</v>
      </c>
      <c r="E275" s="31" t="n">
        <f aca="false">MOD(D275*$B$4,$B$5)</f>
        <v>1418429225</v>
      </c>
      <c r="F275" s="31" t="n">
        <f aca="false">MOD(E275*$B$4,$B$5)</f>
        <v>776002674</v>
      </c>
      <c r="H275" s="63" t="n">
        <f aca="false">D275 / ($B$5 - 1)</f>
        <v>0.278711037969879</v>
      </c>
      <c r="I275" s="63" t="n">
        <f aca="false">E275 / ($B$5 - 1)</f>
        <v>0.660507579483564</v>
      </c>
      <c r="J275" s="63" t="n">
        <f aca="false">F275 / ($B$5 - 1)</f>
        <v>0.361354404465625</v>
      </c>
      <c r="L275" s="64" t="n">
        <f aca="false">_xlfn.NORM.INV(H275, 0, 1)</f>
        <v>-0.586674888640864</v>
      </c>
      <c r="M275" s="64" t="n">
        <f aca="false">_xlfn.NORM.INV(I275, 0, 1)</f>
        <v>0.413848801916063</v>
      </c>
      <c r="N275" s="64" t="n">
        <f aca="false">_xlfn.NORM.INV(J275, 0, 1)</f>
        <v>-0.35484086914789</v>
      </c>
    </row>
    <row r="276" customFormat="false" ht="13.8" hidden="false" customHeight="false" outlineLevel="0" collapsed="false">
      <c r="D276" s="31" t="n">
        <f aca="false">MOD(F275*$B$4,$B$5)</f>
        <v>2015305680</v>
      </c>
      <c r="E276" s="31" t="n">
        <f aca="false">MOD(D276*$B$4,$B$5)</f>
        <v>1958753827</v>
      </c>
      <c r="F276" s="31" t="n">
        <f aca="false">MOD(E276*$B$4,$B$5)</f>
        <v>1595973001</v>
      </c>
      <c r="H276" s="63" t="n">
        <f aca="false">D276 / ($B$5 - 1)</f>
        <v>0.938449838141398</v>
      </c>
      <c r="I276" s="63" t="n">
        <f aca="false">E276 / ($B$5 - 1)</f>
        <v>0.912115829449255</v>
      </c>
      <c r="J276" s="63" t="n">
        <f aca="false">F276 / ($B$5 - 1)</f>
        <v>0.743182842846199</v>
      </c>
      <c r="L276" s="64" t="n">
        <f aca="false">_xlfn.NORM.INV(H276, 0, 1)</f>
        <v>1.54189001107852</v>
      </c>
      <c r="M276" s="64" t="n">
        <f aca="false">_xlfn.NORM.INV(I276, 0, 1)</f>
        <v>1.35389981959951</v>
      </c>
      <c r="N276" s="64" t="n">
        <f aca="false">_xlfn.NORM.INV(J276, 0, 1)</f>
        <v>0.653189196331492</v>
      </c>
    </row>
    <row r="277" customFormat="false" ht="13.8" hidden="false" customHeight="false" outlineLevel="0" collapsed="false">
      <c r="D277" s="31" t="n">
        <f aca="false">MOD(F276*$B$4,$B$5)</f>
        <v>384378793</v>
      </c>
      <c r="E277" s="31" t="n">
        <f aca="false">MOD(D277*$B$4,$B$5)</f>
        <v>90006823</v>
      </c>
      <c r="F277" s="31" t="n">
        <f aca="false">MOD(E277*$B$4,$B$5)</f>
        <v>359935152</v>
      </c>
      <c r="H277" s="63" t="n">
        <f aca="false">D277 / ($B$5 - 1)</f>
        <v>0.178990323728873</v>
      </c>
      <c r="I277" s="63" t="n">
        <f aca="false">E277 / ($B$5 - 1)</f>
        <v>0.0419126931036941</v>
      </c>
      <c r="J277" s="63" t="n">
        <f aca="false">F277 / ($B$5 - 1)</f>
        <v>0.167607866383724</v>
      </c>
      <c r="L277" s="64" t="n">
        <f aca="false">_xlfn.NORM.INV(H277, 0, 1)</f>
        <v>-0.9192197411669</v>
      </c>
      <c r="M277" s="64" t="n">
        <f aca="false">_xlfn.NORM.INV(I277, 0, 1)</f>
        <v>-1.72890898231208</v>
      </c>
      <c r="N277" s="64" t="n">
        <f aca="false">_xlfn.NORM.INV(J277, 0, 1)</f>
        <v>-0.963661359855075</v>
      </c>
    </row>
    <row r="278" customFormat="false" ht="13.8" hidden="false" customHeight="false" outlineLevel="0" collapsed="false">
      <c r="D278" s="31" t="n">
        <f aca="false">MOD(F277*$B$4,$B$5)</f>
        <v>1287017962</v>
      </c>
      <c r="E278" s="31" t="n">
        <f aca="false">MOD(D278*$B$4,$B$5)</f>
        <v>1089619639</v>
      </c>
      <c r="F278" s="31" t="n">
        <f aca="false">MOD(E278*$B$4,$B$5)</f>
        <v>860111845</v>
      </c>
      <c r="H278" s="63" t="n">
        <f aca="false">D278 / ($B$5 - 1)</f>
        <v>0.599314441531258</v>
      </c>
      <c r="I278" s="63" t="n">
        <f aca="false">E278 / ($B$5 - 1)</f>
        <v>0.507393684245081</v>
      </c>
      <c r="J278" s="63" t="n">
        <f aca="false">F278 / ($B$5 - 1)</f>
        <v>0.400520789344349</v>
      </c>
      <c r="L278" s="64" t="n">
        <f aca="false">_xlfn.NORM.INV(H278, 0, 1)</f>
        <v>0.251573017408605</v>
      </c>
      <c r="M278" s="64" t="n">
        <f aca="false">_xlfn.NORM.INV(I278, 0, 1)</f>
        <v>0.0185342790754543</v>
      </c>
      <c r="N278" s="64" t="n">
        <f aca="false">_xlfn.NORM.INV(J278, 0, 1)</f>
        <v>-0.251999333865632</v>
      </c>
    </row>
    <row r="279" customFormat="false" ht="13.8" hidden="false" customHeight="false" outlineLevel="0" collapsed="false">
      <c r="D279" s="31" t="n">
        <f aca="false">MOD(F278*$B$4,$B$5)</f>
        <v>1157522544</v>
      </c>
      <c r="E279" s="31" t="n">
        <f aca="false">MOD(D279*$B$4,$B$5)</f>
        <v>1541193778</v>
      </c>
      <c r="F279" s="31" t="n">
        <f aca="false">MOD(E279*$B$4,$B$5)</f>
        <v>1836358464</v>
      </c>
      <c r="H279" s="63" t="n">
        <f aca="false">D279 / ($B$5 - 1)</f>
        <v>0.539013438428765</v>
      </c>
      <c r="I279" s="63" t="n">
        <f aca="false">E279 / ($B$5 - 1)</f>
        <v>0.717674279322544</v>
      </c>
      <c r="J279" s="63" t="n">
        <f aca="false">F279 / ($B$5 - 1)</f>
        <v>0.855121047101096</v>
      </c>
      <c r="L279" s="64" t="n">
        <f aca="false">_xlfn.NORM.INV(H279, 0, 1)</f>
        <v>0.0979485812754625</v>
      </c>
      <c r="M279" s="64" t="n">
        <f aca="false">_xlfn.NORM.INV(I279, 0, 1)</f>
        <v>0.575946355843716</v>
      </c>
      <c r="N279" s="64" t="n">
        <f aca="false">_xlfn.NORM.INV(J279, 0, 1)</f>
        <v>1.05865285563512</v>
      </c>
    </row>
    <row r="280" customFormat="false" ht="13.8" hidden="false" customHeight="false" outlineLevel="0" collapsed="false">
      <c r="D280" s="31" t="n">
        <f aca="false">MOD(F279*$B$4,$B$5)</f>
        <v>1176918525</v>
      </c>
      <c r="E280" s="31" t="n">
        <f aca="false">MOD(D280*$B$4,$B$5)</f>
        <v>1501722537</v>
      </c>
      <c r="F280" s="31" t="n">
        <f aca="false">MOD(E280*$B$4,$B$5)</f>
        <v>1338079042</v>
      </c>
      <c r="H280" s="63" t="n">
        <f aca="false">D280 / ($B$5 - 1)</f>
        <v>0.548045395918233</v>
      </c>
      <c r="I280" s="63" t="n">
        <f aca="false">E280 / ($B$5 - 1)</f>
        <v>0.699294050409733</v>
      </c>
      <c r="J280" s="63" t="n">
        <f aca="false">F280 / ($B$5 - 1)</f>
        <v>0.623091609797526</v>
      </c>
      <c r="L280" s="64" t="n">
        <f aca="false">_xlfn.NORM.INV(H280, 0, 1)</f>
        <v>0.120724556263969</v>
      </c>
      <c r="M280" s="64" t="n">
        <f aca="false">_xlfn.NORM.INV(I280, 0, 1)</f>
        <v>0.522371207259206</v>
      </c>
      <c r="N280" s="64" t="n">
        <f aca="false">_xlfn.NORM.INV(J280, 0, 1)</f>
        <v>0.313610636061344</v>
      </c>
    </row>
    <row r="281" customFormat="false" ht="13.8" hidden="false" customHeight="false" outlineLevel="0" collapsed="false">
      <c r="D281" s="31" t="n">
        <f aca="false">MOD(F280*$B$4,$B$5)</f>
        <v>547785563</v>
      </c>
      <c r="E281" s="31" t="n">
        <f aca="false">MOD(D281*$B$4,$B$5)</f>
        <v>190766062</v>
      </c>
      <c r="F281" s="31" t="n">
        <f aca="false">MOD(E281*$B$4,$B$5)</f>
        <v>58700466</v>
      </c>
      <c r="H281" s="63" t="n">
        <f aca="false">D281 / ($B$5 - 1)</f>
        <v>0.255082530672739</v>
      </c>
      <c r="I281" s="63" t="n">
        <f aca="false">E281 / ($B$5 - 1)</f>
        <v>0.0888323700882796</v>
      </c>
      <c r="J281" s="63" t="n">
        <f aca="false">F281 / ($B$5 - 1)</f>
        <v>0.0273345345885814</v>
      </c>
      <c r="L281" s="64" t="n">
        <f aca="false">_xlfn.NORM.INV(H281, 0, 1)</f>
        <v>-0.658580697524886</v>
      </c>
      <c r="M281" s="64" t="n">
        <f aca="false">_xlfn.NORM.INV(I281, 0, 1)</f>
        <v>-1.34798023374058</v>
      </c>
      <c r="N281" s="64" t="n">
        <f aca="false">_xlfn.NORM.INV(J281, 0, 1)</f>
        <v>-1.92149708766918</v>
      </c>
    </row>
    <row r="282" customFormat="false" ht="13.8" hidden="false" customHeight="false" outlineLevel="0" collapsed="false">
      <c r="D282" s="31" t="n">
        <f aca="false">MOD(F281*$B$4,$B$5)</f>
        <v>999263893</v>
      </c>
      <c r="E282" s="31" t="n">
        <f aca="false">MOD(D282*$B$4,$B$5)</f>
        <v>837183736</v>
      </c>
      <c r="F282" s="31" t="n">
        <f aca="false">MOD(E282*$B$4,$B$5)</f>
        <v>348851210</v>
      </c>
      <c r="H282" s="63" t="n">
        <f aca="false">D282 / ($B$5 - 1)</f>
        <v>0.465318511207885</v>
      </c>
      <c r="I282" s="63" t="n">
        <f aca="false">E282 / ($B$5 - 1)</f>
        <v>0.389844056581933</v>
      </c>
      <c r="J282" s="63" t="n">
        <f aca="false">F282 / ($B$5 - 1)</f>
        <v>0.162446503678753</v>
      </c>
      <c r="L282" s="64" t="n">
        <f aca="false">_xlfn.NORM.INV(H282, 0, 1)</f>
        <v>-0.0870433904018218</v>
      </c>
      <c r="M282" s="64" t="n">
        <f aca="false">_xlfn.NORM.INV(I282, 0, 1)</f>
        <v>-0.279725499569704</v>
      </c>
      <c r="N282" s="64" t="n">
        <f aca="false">_xlfn.NORM.INV(J282, 0, 1)</f>
        <v>-0.984452638636638</v>
      </c>
    </row>
    <row r="283" customFormat="false" ht="13.8" hidden="false" customHeight="false" outlineLevel="0" collapsed="false">
      <c r="D283" s="31" t="n">
        <f aca="false">MOD(F282*$B$4,$B$5)</f>
        <v>977481783</v>
      </c>
      <c r="E283" s="31" t="n">
        <f aca="false">MOD(D283*$B$4,$B$5)</f>
        <v>1659938956</v>
      </c>
      <c r="F283" s="31" t="n">
        <f aca="false">MOD(E283*$B$4,$B$5)</f>
        <v>3508212</v>
      </c>
      <c r="H283" s="63" t="n">
        <f aca="false">D283 / ($B$5 - 1)</f>
        <v>0.455175425815559</v>
      </c>
      <c r="I283" s="63" t="n">
        <f aca="false">E283 / ($B$5 - 1)</f>
        <v>0.772969311823109</v>
      </c>
      <c r="J283" s="63" t="n">
        <f aca="false">F283 / ($B$5 - 1)</f>
        <v>0.0016336385175899</v>
      </c>
      <c r="L283" s="64" t="n">
        <f aca="false">_xlfn.NORM.INV(H283, 0, 1)</f>
        <v>-0.112596006041672</v>
      </c>
      <c r="M283" s="64" t="n">
        <f aca="false">_xlfn.NORM.INV(I283, 0, 1)</f>
        <v>0.748661297363632</v>
      </c>
      <c r="N283" s="64" t="n">
        <f aca="false">_xlfn.NORM.INV(J283, 0, 1)</f>
        <v>-2.9414043750618</v>
      </c>
    </row>
    <row r="284" customFormat="false" ht="13.8" hidden="false" customHeight="false" outlineLevel="0" collapsed="false">
      <c r="D284" s="31" t="n">
        <f aca="false">MOD(F283*$B$4,$B$5)</f>
        <v>1841176986</v>
      </c>
      <c r="E284" s="31" t="n">
        <f aca="false">MOD(D284*$B$4,$B$5)</f>
        <v>1843560111</v>
      </c>
      <c r="F284" s="31" t="n">
        <f aca="false">MOD(E284*$B$4,$B$5)</f>
        <v>915270048</v>
      </c>
      <c r="H284" s="63" t="n">
        <f aca="false">D284 / ($B$5 - 1)</f>
        <v>0.857364846260627</v>
      </c>
      <c r="I284" s="63" t="n">
        <f aca="false">E284 / ($B$5 - 1)</f>
        <v>0.858474575316975</v>
      </c>
      <c r="J284" s="63" t="n">
        <f aca="false">F284 / ($B$5 - 1)</f>
        <v>0.426205829182831</v>
      </c>
      <c r="L284" s="64" t="n">
        <f aca="false">_xlfn.NORM.INV(H284, 0, 1)</f>
        <v>1.0685548387472</v>
      </c>
      <c r="M284" s="64" t="n">
        <f aca="false">_xlfn.NORM.INV(I284, 0, 1)</f>
        <v>1.07349105626403</v>
      </c>
      <c r="N284" s="64" t="n">
        <f aca="false">_xlfn.NORM.INV(J284, 0, 1)</f>
        <v>-0.186042212486679</v>
      </c>
    </row>
    <row r="285" customFormat="false" ht="13.8" hidden="false" customHeight="false" outlineLevel="0" collapsed="false">
      <c r="D285" s="31" t="n">
        <f aca="false">MOD(F284*$B$4,$B$5)</f>
        <v>819417277</v>
      </c>
      <c r="E285" s="31" t="n">
        <f aca="false">MOD(D285*$B$4,$B$5)</f>
        <v>1737567621</v>
      </c>
      <c r="F285" s="31" t="n">
        <f aca="false">MOD(E285*$B$4,$B$5)</f>
        <v>2005316059</v>
      </c>
      <c r="H285" s="63" t="n">
        <f aca="false">D285 / ($B$5 - 1)</f>
        <v>0.381570904405388</v>
      </c>
      <c r="I285" s="63" t="n">
        <f aca="false">E285 / ($B$5 - 1)</f>
        <v>0.809117975932656</v>
      </c>
      <c r="J285" s="63" t="n">
        <f aca="false">F285 / ($B$5 - 1)</f>
        <v>0.93379805836249</v>
      </c>
      <c r="L285" s="64" t="n">
        <f aca="false">_xlfn.NORM.INV(H285, 0, 1)</f>
        <v>-0.301357618076092</v>
      </c>
      <c r="M285" s="64" t="n">
        <f aca="false">_xlfn.NORM.INV(I285, 0, 1)</f>
        <v>0.874650597544066</v>
      </c>
      <c r="N285" s="64" t="n">
        <f aca="false">_xlfn.NORM.INV(J285, 0, 1)</f>
        <v>1.50468965774083</v>
      </c>
    </row>
    <row r="286" customFormat="false" ht="13.8" hidden="false" customHeight="false" outlineLevel="0" collapsed="false">
      <c r="D286" s="31" t="n">
        <f aca="false">MOD(F285*$B$4,$B$5)</f>
        <v>786095464</v>
      </c>
      <c r="E286" s="31" t="n">
        <f aca="false">MOD(D286*$B$4,$B$5)</f>
        <v>1725583901</v>
      </c>
      <c r="F286" s="31" t="n">
        <f aca="false">MOD(E286*$B$4,$B$5)</f>
        <v>1212268982</v>
      </c>
      <c r="H286" s="63" t="n">
        <f aca="false">D286 / ($B$5 - 1)</f>
        <v>0.366054226053929</v>
      </c>
      <c r="I286" s="63" t="n">
        <f aca="false">E286 / ($B$5 - 1)</f>
        <v>0.803537621445523</v>
      </c>
      <c r="J286" s="63" t="n">
        <f aca="false">F286 / ($B$5 - 1)</f>
        <v>0.5645067352471</v>
      </c>
      <c r="L286" s="64" t="n">
        <f aca="false">_xlfn.NORM.INV(H286, 0, 1)</f>
        <v>-0.342322171283329</v>
      </c>
      <c r="M286" s="64" t="n">
        <f aca="false">_xlfn.NORM.INV(I286, 0, 1)</f>
        <v>0.854325328266594</v>
      </c>
      <c r="N286" s="64" t="n">
        <f aca="false">_xlfn.NORM.INV(J286, 0, 1)</f>
        <v>0.162405513281999</v>
      </c>
    </row>
    <row r="287" customFormat="false" ht="13.8" hidden="false" customHeight="false" outlineLevel="0" collapsed="false">
      <c r="D287" s="31" t="n">
        <f aca="false">MOD(F286*$B$4,$B$5)</f>
        <v>654133019</v>
      </c>
      <c r="E287" s="31" t="n">
        <f aca="false">MOD(D287*$B$4,$B$5)</f>
        <v>1202898308</v>
      </c>
      <c r="F287" s="31" t="n">
        <f aca="false">MOD(E287*$B$4,$B$5)</f>
        <v>1441377882</v>
      </c>
      <c r="H287" s="63" t="n">
        <f aca="false">D287 / ($B$5 - 1)</f>
        <v>0.304604423981723</v>
      </c>
      <c r="I287" s="63" t="n">
        <f aca="false">E287 / ($B$5 - 1)</f>
        <v>0.560143175125255</v>
      </c>
      <c r="J287" s="63" t="n">
        <f aca="false">F287 / ($B$5 - 1)</f>
        <v>0.671193880654121</v>
      </c>
      <c r="L287" s="64" t="n">
        <f aca="false">_xlfn.NORM.INV(H287, 0, 1)</f>
        <v>-0.511203100355512</v>
      </c>
      <c r="M287" s="64" t="n">
        <f aca="false">_xlfn.NORM.INV(I287, 0, 1)</f>
        <v>0.151332225482166</v>
      </c>
      <c r="N287" s="64" t="n">
        <f aca="false">_xlfn.NORM.INV(J287, 0, 1)</f>
        <v>0.443212222970231</v>
      </c>
    </row>
    <row r="288" customFormat="false" ht="13.8" hidden="false" customHeight="false" outlineLevel="0" collapsed="false">
      <c r="D288" s="31" t="n">
        <f aca="false">MOD(F287*$B$4,$B$5)</f>
        <v>429062869</v>
      </c>
      <c r="E288" s="31" t="n">
        <f aca="false">MOD(D288*$B$4,$B$5)</f>
        <v>961457831</v>
      </c>
      <c r="F288" s="31" t="n">
        <f aca="false">MOD(E288*$B$4,$B$5)</f>
        <v>1261864884</v>
      </c>
      <c r="H288" s="63" t="n">
        <f aca="false">D288 / ($B$5 - 1)</f>
        <v>0.199797968100568</v>
      </c>
      <c r="I288" s="63" t="n">
        <f aca="false">E288 / ($B$5 - 1)</f>
        <v>0.447713691692533</v>
      </c>
      <c r="J288" s="63" t="n">
        <f aca="false">F288 / ($B$5 - 1)</f>
        <v>0.587601626839118</v>
      </c>
      <c r="L288" s="64" t="n">
        <f aca="false">_xlfn.NORM.INV(H288, 0, 1)</f>
        <v>-0.842343093507964</v>
      </c>
      <c r="M288" s="64" t="n">
        <f aca="false">_xlfn.NORM.INV(I288, 0, 1)</f>
        <v>-0.131439828472518</v>
      </c>
      <c r="N288" s="64" t="n">
        <f aca="false">_xlfn.NORM.INV(J288, 0, 1)</f>
        <v>0.221379765569916</v>
      </c>
    </row>
    <row r="289" customFormat="false" ht="13.8" hidden="false" customHeight="false" outlineLevel="0" collapsed="false">
      <c r="D289" s="31" t="n">
        <f aca="false">MOD(F288*$B$4,$B$5)</f>
        <v>253652056</v>
      </c>
      <c r="E289" s="31" t="n">
        <f aca="false">MOD(D289*$B$4,$B$5)</f>
        <v>1234123629</v>
      </c>
      <c r="F289" s="31" t="n">
        <f aca="false">MOD(E289*$B$4,$B$5)</f>
        <v>1185327679</v>
      </c>
      <c r="H289" s="63" t="n">
        <f aca="false">D289 / ($B$5 - 1)</f>
        <v>0.118115943035219</v>
      </c>
      <c r="I289" s="63" t="n">
        <f aca="false">E289 / ($B$5 - 1)</f>
        <v>0.574683598312255</v>
      </c>
      <c r="J289" s="63" t="n">
        <f aca="false">F289 / ($B$5 - 1)</f>
        <v>0.551961213398689</v>
      </c>
      <c r="L289" s="64" t="n">
        <f aca="false">_xlfn.NORM.INV(H289, 0, 1)</f>
        <v>-1.18445781421757</v>
      </c>
      <c r="M289" s="64" t="n">
        <f aca="false">_xlfn.NORM.INV(I289, 0, 1)</f>
        <v>0.188311075886233</v>
      </c>
      <c r="N289" s="64" t="n">
        <f aca="false">_xlfn.NORM.INV(J289, 0, 1)</f>
        <v>0.13061791098495</v>
      </c>
    </row>
    <row r="290" customFormat="false" ht="13.8" hidden="false" customHeight="false" outlineLevel="0" collapsed="false">
      <c r="D290" s="31" t="n">
        <f aca="false">MOD(F289*$B$4,$B$5)</f>
        <v>1545585988</v>
      </c>
      <c r="E290" s="31" t="n">
        <f aca="false">MOD(D290*$B$4,$B$5)</f>
        <v>1251846321</v>
      </c>
      <c r="F290" s="31" t="n">
        <f aca="false">MOD(E290*$B$4,$B$5)</f>
        <v>1978901705</v>
      </c>
      <c r="H290" s="63" t="n">
        <f aca="false">D290 / ($B$5 - 1)</f>
        <v>0.719719561487175</v>
      </c>
      <c r="I290" s="63" t="n">
        <f aca="false">E290 / ($B$5 - 1)</f>
        <v>0.582936369891219</v>
      </c>
      <c r="J290" s="63" t="n">
        <f aca="false">F290 / ($B$5 - 1)</f>
        <v>0.921497916263992</v>
      </c>
      <c r="L290" s="64" t="n">
        <f aca="false">_xlfn.NORM.INV(H290, 0, 1)</f>
        <v>0.58200861648551</v>
      </c>
      <c r="M290" s="64" t="n">
        <f aca="false">_xlfn.NORM.INV(I290, 0, 1)</f>
        <v>0.209411187238137</v>
      </c>
      <c r="N290" s="64" t="n">
        <f aca="false">_xlfn.NORM.INV(J290, 0, 1)</f>
        <v>1.41521943648773</v>
      </c>
    </row>
    <row r="291" customFormat="false" ht="13.8" hidden="false" customHeight="false" outlineLevel="0" collapsed="false">
      <c r="D291" s="31" t="n">
        <f aca="false">MOD(F290*$B$4,$B$5)</f>
        <v>1344099848</v>
      </c>
      <c r="E291" s="31" t="n">
        <f aca="false">MOD(D291*$B$4,$B$5)</f>
        <v>1267819644</v>
      </c>
      <c r="F291" s="31" t="n">
        <f aca="false">MOD(E291*$B$4,$B$5)</f>
        <v>2080546965</v>
      </c>
      <c r="H291" s="63" t="n">
        <f aca="false">D291 / ($B$5 - 1)</f>
        <v>0.625895266072727</v>
      </c>
      <c r="I291" s="63" t="n">
        <f aca="false">E291 / ($B$5 - 1)</f>
        <v>0.590374528048909</v>
      </c>
      <c r="J291" s="63" t="n">
        <f aca="false">F291 / ($B$5 - 1)</f>
        <v>0.968830178928403</v>
      </c>
      <c r="L291" s="64" t="n">
        <f aca="false">_xlfn.NORM.INV(H291, 0, 1)</f>
        <v>0.321001218036089</v>
      </c>
      <c r="M291" s="64" t="n">
        <f aca="false">_xlfn.NORM.INV(I291, 0, 1)</f>
        <v>0.228508506391165</v>
      </c>
      <c r="N291" s="64" t="n">
        <f aca="false">_xlfn.NORM.INV(J291, 0, 1)</f>
        <v>1.86387228121434</v>
      </c>
    </row>
    <row r="292" customFormat="false" ht="13.8" hidden="false" customHeight="false" outlineLevel="0" collapsed="false">
      <c r="D292" s="31" t="n">
        <f aca="false">MOD(F291*$B$4,$B$5)</f>
        <v>862311913</v>
      </c>
      <c r="E292" s="31" t="n">
        <f aca="false">MOD(D292*$B$4,$B$5)</f>
        <v>2130306269</v>
      </c>
      <c r="F292" s="31" t="n">
        <f aca="false">MOD(E292*$B$4,$B$5)</f>
        <v>1906957951</v>
      </c>
      <c r="H292" s="63" t="n">
        <f aca="false">D292 / ($B$5 - 1)</f>
        <v>0.401545275842347</v>
      </c>
      <c r="I292" s="63" t="n">
        <f aca="false">E292 / ($B$5 - 1)</f>
        <v>0.99200116050616</v>
      </c>
      <c r="J292" s="63" t="n">
        <f aca="false">F292 / ($B$5 - 1)</f>
        <v>0.8879964951314</v>
      </c>
      <c r="L292" s="64" t="n">
        <f aca="false">_xlfn.NORM.INV(H292, 0, 1)</f>
        <v>-0.249349361713712</v>
      </c>
      <c r="M292" s="64" t="n">
        <f aca="false">_xlfn.NORM.INV(I292, 0, 1)</f>
        <v>2.40896849303788</v>
      </c>
      <c r="N292" s="64" t="n">
        <f aca="false">_xlfn.NORM.INV(J292, 0, 1)</f>
        <v>1.21594201953098</v>
      </c>
    </row>
    <row r="293" customFormat="false" ht="13.8" hidden="false" customHeight="false" outlineLevel="0" collapsed="false">
      <c r="D293" s="31" t="n">
        <f aca="false">MOD(F292*$B$4,$B$5)</f>
        <v>1028207713</v>
      </c>
      <c r="E293" s="31" t="n">
        <f aca="false">MOD(D293*$B$4,$B$5)</f>
        <v>2119948406</v>
      </c>
      <c r="F293" s="31" t="n">
        <f aca="false">MOD(E293*$B$4,$B$5)</f>
        <v>138759182</v>
      </c>
      <c r="H293" s="63" t="n">
        <f aca="false">D293 / ($B$5 - 1)</f>
        <v>0.478796527701241</v>
      </c>
      <c r="I293" s="63" t="n">
        <f aca="false">E293 / ($B$5 - 1)</f>
        <v>0.987177904683331</v>
      </c>
      <c r="J293" s="63" t="n">
        <f aca="false">F293 / ($B$5 - 1)</f>
        <v>0.0646147793760661</v>
      </c>
      <c r="L293" s="64" t="n">
        <f aca="false">_xlfn.NORM.INV(H293, 0, 1)</f>
        <v>-0.0531742709626928</v>
      </c>
      <c r="M293" s="64" t="n">
        <f aca="false">_xlfn.NORM.INV(I293, 0, 1)</f>
        <v>2.2315579924484</v>
      </c>
      <c r="N293" s="64" t="n">
        <f aca="false">_xlfn.NORM.INV(J293, 0, 1)</f>
        <v>-1.51714706071591</v>
      </c>
    </row>
    <row r="294" customFormat="false" ht="13.8" hidden="false" customHeight="false" outlineLevel="0" collapsed="false">
      <c r="D294" s="31" t="n">
        <f aca="false">MOD(F293*$B$4,$B$5)</f>
        <v>42979329</v>
      </c>
      <c r="E294" s="31" t="n">
        <f aca="false">MOD(D294*$B$4,$B$5)</f>
        <v>185987157</v>
      </c>
      <c r="F294" s="31" t="n">
        <f aca="false">MOD(E294*$B$4,$B$5)</f>
        <v>1304411087</v>
      </c>
      <c r="H294" s="63" t="n">
        <f aca="false">D294 / ($B$5 - 1)</f>
        <v>0.0200138096884022</v>
      </c>
      <c r="I294" s="63" t="n">
        <f aca="false">E294 / ($B$5 - 1)</f>
        <v>0.0866070190319857</v>
      </c>
      <c r="J294" s="63" t="n">
        <f aca="false">F294 / ($B$5 - 1)</f>
        <v>0.607413746516606</v>
      </c>
      <c r="L294" s="64" t="n">
        <f aca="false">_xlfn.NORM.INV(H294, 0, 1)</f>
        <v>-2.05346377686318</v>
      </c>
      <c r="M294" s="64" t="n">
        <f aca="false">_xlfn.NORM.INV(I294, 0, 1)</f>
        <v>-1.36194881835242</v>
      </c>
      <c r="N294" s="64" t="n">
        <f aca="false">_xlfn.NORM.INV(J294, 0, 1)</f>
        <v>0.272584657562865</v>
      </c>
    </row>
    <row r="295" customFormat="false" ht="13.8" hidden="false" customHeight="false" outlineLevel="0" collapsed="false">
      <c r="D295" s="31" t="n">
        <f aca="false">MOD(F294*$B$4,$B$5)</f>
        <v>1007050537</v>
      </c>
      <c r="E295" s="31" t="n">
        <f aca="false">MOD(D295*$B$4,$B$5)</f>
        <v>896638035</v>
      </c>
      <c r="F295" s="31" t="n">
        <f aca="false">MOD(E295*$B$4,$B$5)</f>
        <v>1229165847</v>
      </c>
      <c r="H295" s="63" t="n">
        <f aca="false">D295 / ($B$5 - 1)</f>
        <v>0.468944449880109</v>
      </c>
      <c r="I295" s="63" t="n">
        <f aca="false">E295 / ($B$5 - 1)</f>
        <v>0.417529622016037</v>
      </c>
      <c r="J295" s="63" t="n">
        <f aca="false">F295 / ($B$5 - 1)</f>
        <v>0.572374951161793</v>
      </c>
      <c r="L295" s="64" t="n">
        <f aca="false">_xlfn.NORM.INV(H295, 0, 1)</f>
        <v>-0.077923507779279</v>
      </c>
      <c r="M295" s="64" t="n">
        <f aca="false">_xlfn.NORM.INV(I295, 0, 1)</f>
        <v>-0.20821737317074</v>
      </c>
      <c r="N295" s="64" t="n">
        <f aca="false">_xlfn.NORM.INV(J295, 0, 1)</f>
        <v>0.182423866004253</v>
      </c>
    </row>
    <row r="296" customFormat="false" ht="13.8" hidden="false" customHeight="false" outlineLevel="0" collapsed="false">
      <c r="D296" s="31" t="n">
        <f aca="false">MOD(F295*$B$4,$B$5)</f>
        <v>238917574</v>
      </c>
      <c r="E296" s="31" t="n">
        <f aca="false">MOD(D296*$B$4,$B$5)</f>
        <v>803030164</v>
      </c>
      <c r="F296" s="31" t="n">
        <f aca="false">MOD(E296*$B$4,$B$5)</f>
        <v>989218094</v>
      </c>
      <c r="H296" s="63" t="n">
        <f aca="false">D296 / ($B$5 - 1)</f>
        <v>0.111254665172896</v>
      </c>
      <c r="I296" s="63" t="n">
        <f aca="false">E296 / ($B$5 - 1)</f>
        <v>0.373940060263444</v>
      </c>
      <c r="J296" s="63" t="n">
        <f aca="false">F296 / ($B$5 - 1)</f>
        <v>0.460640571509153</v>
      </c>
      <c r="L296" s="64" t="n">
        <f aca="false">_xlfn.NORM.INV(H296, 0, 1)</f>
        <v>-1.21988273839354</v>
      </c>
      <c r="M296" s="64" t="n">
        <f aca="false">_xlfn.NORM.INV(I296, 0, 1)</f>
        <v>-0.321435847966248</v>
      </c>
      <c r="N296" s="64" t="n">
        <f aca="false">_xlfn.NORM.INV(J296, 0, 1)</f>
        <v>-0.098820057300011</v>
      </c>
    </row>
    <row r="297" customFormat="false" ht="13.8" hidden="false" customHeight="false" outlineLevel="0" collapsed="false">
      <c r="D297" s="31" t="n">
        <f aca="false">MOD(F296*$B$4,$B$5)</f>
        <v>1247724429</v>
      </c>
      <c r="E297" s="31" t="n">
        <f aca="false">MOD(D297*$B$4,$B$5)</f>
        <v>579548497</v>
      </c>
      <c r="F297" s="31" t="n">
        <f aca="false">MOD(E297*$B$4,$B$5)</f>
        <v>116029218</v>
      </c>
      <c r="H297" s="63" t="n">
        <f aca="false">D297 / ($B$5 - 1)</f>
        <v>0.581016964354568</v>
      </c>
      <c r="I297" s="63" t="n">
        <f aca="false">E297 / ($B$5 - 1)</f>
        <v>0.269873299421625</v>
      </c>
      <c r="J297" s="63" t="n">
        <f aca="false">F297 / ($B$5 - 1)</f>
        <v>0.05403031506951</v>
      </c>
      <c r="L297" s="64" t="n">
        <f aca="false">_xlfn.NORM.INV(H297, 0, 1)</f>
        <v>0.204495803167214</v>
      </c>
      <c r="M297" s="64" t="n">
        <f aca="false">_xlfn.NORM.INV(I297, 0, 1)</f>
        <v>-0.613196227601973</v>
      </c>
      <c r="N297" s="64" t="n">
        <f aca="false">_xlfn.NORM.INV(J297, 0, 1)</f>
        <v>-1.60697145455064</v>
      </c>
    </row>
    <row r="298" customFormat="false" ht="13.8" hidden="false" customHeight="false" outlineLevel="0" collapsed="false">
      <c r="D298" s="31" t="n">
        <f aca="false">MOD(F297*$B$4,$B$5)</f>
        <v>209030702</v>
      </c>
      <c r="E298" s="31" t="n">
        <f aca="false">MOD(D298*$B$4,$B$5)</f>
        <v>1242842636</v>
      </c>
      <c r="F298" s="31" t="n">
        <f aca="false">MOD(E298*$B$4,$B$5)</f>
        <v>1153719764</v>
      </c>
      <c r="H298" s="63" t="n">
        <f aca="false">D298 / ($B$5 - 1)</f>
        <v>0.097337505870813</v>
      </c>
      <c r="I298" s="63" t="n">
        <f aca="false">E298 / ($B$5 - 1)</f>
        <v>0.578743702339701</v>
      </c>
      <c r="J298" s="63" t="n">
        <f aca="false">F298 / ($B$5 - 1)</f>
        <v>0.537242630996967</v>
      </c>
      <c r="L298" s="64" t="n">
        <f aca="false">_xlfn.NORM.INV(H298, 0, 1)</f>
        <v>-1.2968726401684</v>
      </c>
      <c r="M298" s="64" t="n">
        <f aca="false">_xlfn.NORM.INV(I298, 0, 1)</f>
        <v>0.198680606546531</v>
      </c>
      <c r="N298" s="64" t="n">
        <f aca="false">_xlfn.NORM.INV(J298, 0, 1)</f>
        <v>0.0934894407624606</v>
      </c>
    </row>
    <row r="299" customFormat="false" ht="13.8" hidden="false" customHeight="false" outlineLevel="0" collapsed="false">
      <c r="D299" s="31" t="n">
        <f aca="false">MOD(F298*$B$4,$B$5)</f>
        <v>513310393</v>
      </c>
      <c r="E299" s="31" t="n">
        <f aca="false">MOD(D299*$B$4,$B$5)</f>
        <v>339661417</v>
      </c>
      <c r="F299" s="31" t="n">
        <f aca="false">MOD(E299*$B$4,$B$5)</f>
        <v>1906098809</v>
      </c>
      <c r="H299" s="63" t="n">
        <f aca="false">D299 / ($B$5 - 1)</f>
        <v>0.239028778615434</v>
      </c>
      <c r="I299" s="63" t="n">
        <f aca="false">E299 / ($B$5 - 1)</f>
        <v>0.158167172836296</v>
      </c>
      <c r="J299" s="63" t="n">
        <f aca="false">F299 / ($B$5 - 1)</f>
        <v>0.887596425961327</v>
      </c>
      <c r="L299" s="64" t="n">
        <f aca="false">_xlfn.NORM.INV(H299, 0, 1)</f>
        <v>-0.709430192124761</v>
      </c>
      <c r="M299" s="64" t="n">
        <f aca="false">_xlfn.NORM.INV(I299, 0, 1)</f>
        <v>-1.00201914652028</v>
      </c>
      <c r="N299" s="64" t="n">
        <f aca="false">_xlfn.NORM.INV(J299, 0, 1)</f>
        <v>1.21384439950816</v>
      </c>
    </row>
    <row r="300" customFormat="false" ht="13.8" hidden="false" customHeight="false" outlineLevel="0" collapsed="false">
      <c r="D300" s="31" t="n">
        <f aca="false">MOD(F299*$B$4,$B$5)</f>
        <v>358753524</v>
      </c>
      <c r="E300" s="31" t="n">
        <f aca="false">MOD(D300*$B$4,$B$5)</f>
        <v>83227596</v>
      </c>
      <c r="F300" s="31" t="n">
        <f aca="false">MOD(E300*$B$4,$B$5)</f>
        <v>1684866626</v>
      </c>
      <c r="H300" s="63" t="n">
        <f aca="false">D300 / ($B$5 - 1)</f>
        <v>0.167057627967612</v>
      </c>
      <c r="I300" s="63" t="n">
        <f aca="false">E300 / ($B$5 - 1)</f>
        <v>0.0387558695289827</v>
      </c>
      <c r="J300" s="63" t="n">
        <f aca="false">F300 / ($B$5 - 1)</f>
        <v>0.784577162735702</v>
      </c>
      <c r="L300" s="64" t="n">
        <f aca="false">_xlfn.NORM.INV(H300, 0, 1)</f>
        <v>-0.965857970468348</v>
      </c>
      <c r="M300" s="64" t="n">
        <f aca="false">_xlfn.NORM.INV(I300, 0, 1)</f>
        <v>-1.76530964711365</v>
      </c>
      <c r="N300" s="64" t="n">
        <f aca="false">_xlfn.NORM.INV(J300, 0, 1)</f>
        <v>0.787745347753725</v>
      </c>
    </row>
    <row r="301" customFormat="false" ht="13.8" hidden="false" customHeight="false" outlineLevel="0" collapsed="false">
      <c r="D301" s="31" t="n">
        <f aca="false">MOD(F300*$B$4,$B$5)</f>
        <v>696224462</v>
      </c>
      <c r="E301" s="31" t="n">
        <f aca="false">MOD(D301*$B$4,$B$5)</f>
        <v>1479413299</v>
      </c>
      <c r="F301" s="31" t="n">
        <f aca="false">MOD(E301*$B$4,$B$5)</f>
        <v>338158691</v>
      </c>
      <c r="H301" s="63" t="n">
        <f aca="false">D301 / ($B$5 - 1)</f>
        <v>0.324204779531997</v>
      </c>
      <c r="I301" s="63" t="n">
        <f aca="false">E301 / ($B$5 - 1)</f>
        <v>0.688905501914123</v>
      </c>
      <c r="J301" s="63" t="n">
        <f aca="false">F301 / ($B$5 - 1)</f>
        <v>0.157467411512013</v>
      </c>
      <c r="L301" s="64" t="n">
        <f aca="false">_xlfn.NORM.INV(H301, 0, 1)</f>
        <v>-0.455972770386356</v>
      </c>
      <c r="M301" s="64" t="n">
        <f aca="false">_xlfn.NORM.INV(I301, 0, 1)</f>
        <v>0.492750350351802</v>
      </c>
      <c r="N301" s="64" t="n">
        <f aca="false">_xlfn.NORM.INV(J301, 0, 1)</f>
        <v>-1.00492114238294</v>
      </c>
    </row>
    <row r="302" customFormat="false" ht="13.8" hidden="false" customHeight="false" outlineLevel="0" collapsed="false">
      <c r="D302" s="31" t="n">
        <f aca="false">MOD(F301*$B$4,$B$5)</f>
        <v>234972414</v>
      </c>
      <c r="E302" s="31" t="n">
        <f aca="false">MOD(D302*$B$4,$B$5)</f>
        <v>1492256387</v>
      </c>
      <c r="F302" s="31" t="n">
        <f aca="false">MOD(E302*$B$4,$B$5)</f>
        <v>1811569203</v>
      </c>
      <c r="H302" s="63" t="n">
        <f aca="false">D302 / ($B$5 - 1)</f>
        <v>0.10941755688695</v>
      </c>
      <c r="I302" s="63" t="n">
        <f aca="false">E302 / ($B$5 - 1)</f>
        <v>0.694886030810779</v>
      </c>
      <c r="J302" s="63" t="n">
        <f aca="false">F302 / ($B$5 - 1)</f>
        <v>0.843577647901678</v>
      </c>
      <c r="L302" s="64" t="n">
        <f aca="false">_xlfn.NORM.INV(H302, 0, 1)</f>
        <v>-1.2296315396518</v>
      </c>
      <c r="M302" s="64" t="n">
        <f aca="false">_xlfn.NORM.INV(I302, 0, 1)</f>
        <v>0.509748116840312</v>
      </c>
      <c r="N302" s="64" t="n">
        <f aca="false">_xlfn.NORM.INV(J302, 0, 1)</f>
        <v>1.00927095813436</v>
      </c>
    </row>
    <row r="303" customFormat="false" ht="13.8" hidden="false" customHeight="false" outlineLevel="0" collapsed="false">
      <c r="D303" s="31" t="n">
        <f aca="false">MOD(F302*$B$4,$B$5)</f>
        <v>722892173</v>
      </c>
      <c r="E303" s="31" t="n">
        <f aca="false">MOD(D303*$B$4,$B$5)</f>
        <v>266302780</v>
      </c>
      <c r="F303" s="31" t="n">
        <f aca="false">MOD(E303*$B$4,$B$5)</f>
        <v>2011866085</v>
      </c>
      <c r="H303" s="63" t="n">
        <f aca="false">D303 / ($B$5 - 1)</f>
        <v>0.336622900177373</v>
      </c>
      <c r="I303" s="63" t="n">
        <f aca="false">E303 / ($B$5 - 1)</f>
        <v>0.12400689546392</v>
      </c>
      <c r="J303" s="63" t="n">
        <f aca="false">F303 / ($B$5 - 1)</f>
        <v>0.936848151904389</v>
      </c>
      <c r="L303" s="64" t="n">
        <f aca="false">_xlfn.NORM.INV(H303, 0, 1)</f>
        <v>-0.421697539878147</v>
      </c>
      <c r="M303" s="64" t="n">
        <f aca="false">_xlfn.NORM.INV(I303, 0, 1)</f>
        <v>-1.15518716168482</v>
      </c>
      <c r="N303" s="64" t="n">
        <f aca="false">_xlfn.NORM.INV(J303, 0, 1)</f>
        <v>1.52884168287449</v>
      </c>
    </row>
    <row r="304" customFormat="false" ht="13.8" hidden="false" customHeight="false" outlineLevel="0" collapsed="false">
      <c r="D304" s="31" t="n">
        <f aca="false">MOD(F303*$B$4,$B$5)</f>
        <v>1282304401</v>
      </c>
      <c r="E304" s="31" t="n">
        <f aca="false">MOD(D304*$B$4,$B$5)</f>
        <v>1194583190</v>
      </c>
      <c r="F304" s="31" t="n">
        <f aca="false">MOD(E304*$B$4,$B$5)</f>
        <v>1641758893</v>
      </c>
      <c r="H304" s="63" t="n">
        <f aca="false">D304 / ($B$5 - 1)</f>
        <v>0.59711951864615</v>
      </c>
      <c r="I304" s="63" t="n">
        <f aca="false">E304 / ($B$5 - 1)</f>
        <v>0.556271146569654</v>
      </c>
      <c r="J304" s="63" t="n">
        <f aca="false">F304 / ($B$5 - 1)</f>
        <v>0.764503560275308</v>
      </c>
      <c r="L304" s="64" t="n">
        <f aca="false">_xlfn.NORM.INV(H304, 0, 1)</f>
        <v>0.245898296294369</v>
      </c>
      <c r="M304" s="64" t="n">
        <f aca="false">_xlfn.NORM.INV(I304, 0, 1)</f>
        <v>0.14152184125494</v>
      </c>
      <c r="N304" s="64" t="n">
        <f aca="false">_xlfn.NORM.INV(J304, 0, 1)</f>
        <v>0.72086451132135</v>
      </c>
    </row>
    <row r="305" customFormat="false" ht="13.8" hidden="false" customHeight="false" outlineLevel="0" collapsed="false">
      <c r="D305" s="31" t="n">
        <f aca="false">MOD(F304*$B$4,$B$5)</f>
        <v>754498762</v>
      </c>
      <c r="E305" s="31" t="n">
        <f aca="false">MOD(D305*$B$4,$B$5)</f>
        <v>1234571029</v>
      </c>
      <c r="F305" s="31" t="n">
        <f aca="false">MOD(E305*$B$4,$B$5)</f>
        <v>1306936609</v>
      </c>
      <c r="H305" s="63" t="n">
        <f aca="false">D305 / ($B$5 - 1)</f>
        <v>0.351340865112227</v>
      </c>
      <c r="I305" s="63" t="n">
        <f aca="false">E305 / ($B$5 - 1)</f>
        <v>0.57489193517239</v>
      </c>
      <c r="J305" s="63" t="n">
        <f aca="false">F305 / ($B$5 - 1)</f>
        <v>0.608589784343345</v>
      </c>
      <c r="L305" s="64" t="n">
        <f aca="false">_xlfn.NORM.INV(H305, 0, 1)</f>
        <v>-0.381702925019803</v>
      </c>
      <c r="M305" s="64" t="n">
        <f aca="false">_xlfn.NORM.INV(I305, 0, 1)</f>
        <v>0.188842667447448</v>
      </c>
      <c r="N305" s="64" t="n">
        <f aca="false">_xlfn.NORM.INV(J305, 0, 1)</f>
        <v>0.275645405879775</v>
      </c>
    </row>
    <row r="306" customFormat="false" ht="13.8" hidden="false" customHeight="false" outlineLevel="0" collapsed="false">
      <c r="D306" s="31" t="n">
        <f aca="false">MOD(F305*$B$4,$B$5)</f>
        <v>509955120</v>
      </c>
      <c r="E306" s="31" t="n">
        <f aca="false">MOD(D306*$B$4,$B$5)</f>
        <v>1586035606</v>
      </c>
      <c r="F306" s="31" t="n">
        <f aca="false">MOD(E306*$B$4,$B$5)</f>
        <v>1732721676</v>
      </c>
      <c r="H306" s="63" t="n">
        <f aca="false">D306 / ($B$5 - 1)</f>
        <v>0.23746635786953</v>
      </c>
      <c r="I306" s="63" t="n">
        <f aca="false">E306 / ($B$5 - 1)</f>
        <v>0.738555382693704</v>
      </c>
      <c r="J306" s="63" t="n">
        <f aca="false">F306 / ($B$5 - 1)</f>
        <v>0.806861406943632</v>
      </c>
      <c r="L306" s="64" t="n">
        <f aca="false">_xlfn.NORM.INV(H306, 0, 1)</f>
        <v>-0.714476284425195</v>
      </c>
      <c r="M306" s="64" t="n">
        <f aca="false">_xlfn.NORM.INV(I306, 0, 1)</f>
        <v>0.638898083866217</v>
      </c>
      <c r="N306" s="64" t="n">
        <f aca="false">_xlfn.NORM.INV(J306, 0, 1)</f>
        <v>0.866388430990753</v>
      </c>
    </row>
    <row r="307" customFormat="false" ht="13.8" hidden="false" customHeight="false" outlineLevel="0" collapsed="false">
      <c r="D307" s="31" t="n">
        <f aca="false">MOD(F306*$B$4,$B$5)</f>
        <v>14938840</v>
      </c>
      <c r="E307" s="31" t="n">
        <f aca="false">MOD(D307*$B$4,$B$5)</f>
        <v>1705723895</v>
      </c>
      <c r="F307" s="31" t="n">
        <f aca="false">MOD(E307*$B$4,$B$5)</f>
        <v>327625918</v>
      </c>
      <c r="H307" s="63" t="n">
        <f aca="false">D307 / ($B$5 - 1)</f>
        <v>0.00695643947176304</v>
      </c>
      <c r="I307" s="63" t="n">
        <f aca="false">E307 / ($B$5 - 1)</f>
        <v>0.794289585477011</v>
      </c>
      <c r="J307" s="63" t="n">
        <f aca="false">F307 / ($B$5 - 1)</f>
        <v>0.152562706873345</v>
      </c>
      <c r="L307" s="64" t="n">
        <f aca="false">_xlfn.NORM.INV(H307, 0, 1)</f>
        <v>-2.45950492308663</v>
      </c>
      <c r="M307" s="64" t="n">
        <f aca="false">_xlfn.NORM.INV(I307, 0, 1)</f>
        <v>0.821395845796872</v>
      </c>
      <c r="N307" s="64" t="n">
        <f aca="false">_xlfn.NORM.INV(J307, 0, 1)</f>
        <v>-1.02550405355159</v>
      </c>
    </row>
    <row r="308" customFormat="false" ht="13.8" hidden="false" customHeight="false" outlineLevel="0" collapsed="false">
      <c r="D308" s="31" t="n">
        <f aca="false">MOD(F307*$B$4,$B$5)</f>
        <v>761111270</v>
      </c>
      <c r="E308" s="31" t="n">
        <f aca="false">MOD(D308*$B$4,$B$5)</f>
        <v>451881294</v>
      </c>
      <c r="F308" s="31" t="n">
        <f aca="false">MOD(E308*$B$4,$B$5)</f>
        <v>770540095</v>
      </c>
      <c r="H308" s="63" t="n">
        <f aca="false">D308 / ($B$5 - 1)</f>
        <v>0.354420054102708</v>
      </c>
      <c r="I308" s="63" t="n">
        <f aca="false">E308 / ($B$5 - 1)</f>
        <v>0.210423625270299</v>
      </c>
      <c r="J308" s="63" t="n">
        <f aca="false">F308 / ($B$5 - 1)</f>
        <v>0.358810692894096</v>
      </c>
      <c r="L308" s="64" t="n">
        <f aca="false">_xlfn.NORM.INV(H308, 0, 1)</f>
        <v>-0.373414313300088</v>
      </c>
      <c r="M308" s="64" t="n">
        <f aca="false">_xlfn.NORM.INV(I308, 0, 1)</f>
        <v>-0.804952223199483</v>
      </c>
      <c r="N308" s="64" t="n">
        <f aca="false">_xlfn.NORM.INV(J308, 0, 1)</f>
        <v>-0.361639576532952</v>
      </c>
    </row>
    <row r="309" customFormat="false" ht="13.8" hidden="false" customHeight="false" outlineLevel="0" collapsed="false">
      <c r="D309" s="31" t="n">
        <f aca="false">MOD(F308*$B$4,$B$5)</f>
        <v>324159705</v>
      </c>
      <c r="E309" s="31" t="n">
        <f aca="false">MOD(D309*$B$4,$B$5)</f>
        <v>947268013</v>
      </c>
      <c r="F309" s="31" t="n">
        <f aca="false">MOD(E309*$B$4,$B$5)</f>
        <v>1352443599</v>
      </c>
      <c r="H309" s="63" t="n">
        <f aca="false">D309 / ($B$5 - 1)</f>
        <v>0.150948625664179</v>
      </c>
      <c r="I309" s="63" t="n">
        <f aca="false">E309 / ($B$5 - 1)</f>
        <v>0.441106042769836</v>
      </c>
      <c r="J309" s="63" t="n">
        <f aca="false">F309 / ($B$5 - 1)</f>
        <v>0.629780627907981</v>
      </c>
      <c r="L309" s="64" t="n">
        <f aca="false">_xlfn.NORM.INV(H309, 0, 1)</f>
        <v>-1.03237335024878</v>
      </c>
      <c r="M309" s="64" t="n">
        <f aca="false">_xlfn.NORM.INV(I309, 0, 1)</f>
        <v>-0.148165592156764</v>
      </c>
      <c r="N309" s="64" t="n">
        <f aca="false">_xlfn.NORM.INV(J309, 0, 1)</f>
        <v>0.331272390535873</v>
      </c>
    </row>
    <row r="310" customFormat="false" ht="13.8" hidden="false" customHeight="false" outlineLevel="0" collapsed="false">
      <c r="D310" s="31" t="n">
        <f aca="false">MOD(F309*$B$4,$B$5)</f>
        <v>302098529</v>
      </c>
      <c r="E310" s="31" t="n">
        <f aca="false">MOD(D310*$B$4,$B$5)</f>
        <v>1184130229</v>
      </c>
      <c r="F310" s="31" t="n">
        <f aca="false">MOD(E310*$B$4,$B$5)</f>
        <v>1725535507</v>
      </c>
      <c r="H310" s="63" t="n">
        <f aca="false">D310 / ($B$5 - 1)</f>
        <v>0.140675590038929</v>
      </c>
      <c r="I310" s="63" t="n">
        <f aca="false">E310 / ($B$5 - 1)</f>
        <v>0.551403607289683</v>
      </c>
      <c r="J310" s="63" t="n">
        <f aca="false">F310 / ($B$5 - 1)</f>
        <v>0.803515086233164</v>
      </c>
      <c r="L310" s="64" t="n">
        <f aca="false">_xlfn.NORM.INV(H310, 0, 1)</f>
        <v>-1.07728898863056</v>
      </c>
      <c r="M310" s="64" t="n">
        <f aca="false">_xlfn.NORM.INV(I310, 0, 1)</f>
        <v>0.129208354842926</v>
      </c>
      <c r="N310" s="64" t="n">
        <f aca="false">_xlfn.NORM.INV(J310, 0, 1)</f>
        <v>0.854243965419752</v>
      </c>
    </row>
    <row r="311" customFormat="false" ht="13.8" hidden="false" customHeight="false" outlineLevel="0" collapsed="false">
      <c r="D311" s="31" t="n">
        <f aca="false">MOD(F310*$B$4,$B$5)</f>
        <v>1023725855</v>
      </c>
      <c r="E311" s="31" t="n">
        <f aca="false">MOD(D311*$B$4,$B$5)</f>
        <v>524545588</v>
      </c>
      <c r="F311" s="31" t="n">
        <f aca="false">MOD(E311*$B$4,$B$5)</f>
        <v>1507880218</v>
      </c>
      <c r="H311" s="63" t="n">
        <f aca="false">D311 / ($B$5 - 1)</f>
        <v>0.476709499933486</v>
      </c>
      <c r="I311" s="63" t="n">
        <f aca="false">E311 / ($B$5 - 1)</f>
        <v>0.24426057398716</v>
      </c>
      <c r="J311" s="63" t="n">
        <f aca="false">F311 / ($B$5 - 1)</f>
        <v>0.702161444073693</v>
      </c>
      <c r="L311" s="64" t="n">
        <f aca="false">_xlfn.NORM.INV(H311, 0, 1)</f>
        <v>-0.0584138287059374</v>
      </c>
      <c r="M311" s="64" t="n">
        <f aca="false">_xlfn.NORM.INV(I311, 0, 1)</f>
        <v>-0.692662866139961</v>
      </c>
      <c r="N311" s="64" t="n">
        <f aca="false">_xlfn.NORM.INV(J311, 0, 1)</f>
        <v>0.530627245080049</v>
      </c>
    </row>
    <row r="312" customFormat="false" ht="13.8" hidden="false" customHeight="false" outlineLevel="0" collapsed="false">
      <c r="D312" s="31" t="n">
        <f aca="false">MOD(F311*$B$4,$B$5)</f>
        <v>75271660</v>
      </c>
      <c r="E312" s="31" t="n">
        <f aca="false">MOD(D312*$B$4,$B$5)</f>
        <v>2043452783</v>
      </c>
      <c r="F312" s="31" t="n">
        <f aca="false">MOD(E312*$B$4,$B$5)</f>
        <v>1290414189</v>
      </c>
      <c r="H312" s="63" t="n">
        <f aca="false">D312 / ($B$5 - 1)</f>
        <v>0.0350510981260343</v>
      </c>
      <c r="I312" s="63" t="n">
        <f aca="false">E312 / ($B$5 - 1)</f>
        <v>0.951556854370569</v>
      </c>
      <c r="J312" s="63" t="n">
        <f aca="false">F312 / ($B$5 - 1)</f>
        <v>0.60089593296954</v>
      </c>
      <c r="L312" s="64" t="n">
        <f aca="false">_xlfn.NORM.INV(H312, 0, 1)</f>
        <v>-1.81124977610629</v>
      </c>
      <c r="M312" s="64" t="n">
        <f aca="false">_xlfn.NORM.INV(I312, 0, 1)</f>
        <v>1.66014000180951</v>
      </c>
      <c r="N312" s="64" t="n">
        <f aca="false">_xlfn.NORM.INV(J312, 0, 1)</f>
        <v>0.255666798706023</v>
      </c>
    </row>
    <row r="313" customFormat="false" ht="13.8" hidden="false" customHeight="false" outlineLevel="0" collapsed="false">
      <c r="D313" s="31" t="n">
        <f aca="false">MOD(F312*$B$4,$B$5)</f>
        <v>1820135984</v>
      </c>
      <c r="E313" s="31" t="n">
        <f aca="false">MOD(D313*$B$4,$B$5)</f>
        <v>1933117600</v>
      </c>
      <c r="F313" s="31" t="n">
        <f aca="false">MOD(E313*$B$4,$B$5)</f>
        <v>1060240156</v>
      </c>
      <c r="H313" s="63" t="n">
        <f aca="false">D313 / ($B$5 - 1)</f>
        <v>0.847566866173937</v>
      </c>
      <c r="I313" s="63" t="n">
        <f aca="false">E313 / ($B$5 - 1)</f>
        <v>0.900178030971603</v>
      </c>
      <c r="J313" s="63" t="n">
        <f aca="false">F313 / ($B$5 - 1)</f>
        <v>0.493712796358124</v>
      </c>
      <c r="L313" s="64" t="n">
        <f aca="false">_xlfn.NORM.INV(H313, 0, 1)</f>
        <v>1.02605371057163</v>
      </c>
      <c r="M313" s="64" t="n">
        <f aca="false">_xlfn.NORM.INV(I313, 0, 1)</f>
        <v>1.28256665682695</v>
      </c>
      <c r="N313" s="64" t="n">
        <f aca="false">_xlfn.NORM.INV(J313, 0, 1)</f>
        <v>-0.0157603348395276</v>
      </c>
    </row>
    <row r="314" customFormat="false" ht="13.8" hidden="false" customHeight="false" outlineLevel="0" collapsed="false">
      <c r="D314" s="31" t="n">
        <f aca="false">MOD(F313*$B$4,$B$5)</f>
        <v>22294972</v>
      </c>
      <c r="E314" s="31" t="n">
        <f aca="false">MOD(D314*$B$4,$B$5)</f>
        <v>311286265</v>
      </c>
      <c r="F314" s="31" t="n">
        <f aca="false">MOD(E314*$B$4,$B$5)</f>
        <v>156219756</v>
      </c>
      <c r="H314" s="63" t="n">
        <f aca="false">D314 / ($B$5 - 1)</f>
        <v>0.0103819053716789</v>
      </c>
      <c r="I314" s="63" t="n">
        <f aca="false">E314 / ($B$5 - 1)</f>
        <v>0.144953963016117</v>
      </c>
      <c r="J314" s="63" t="n">
        <f aca="false">F314 / ($B$5 - 1)</f>
        <v>0.0727454927496104</v>
      </c>
      <c r="L314" s="64" t="n">
        <f aca="false">_xlfn.NORM.INV(H314, 0, 1)</f>
        <v>-2.31225180826144</v>
      </c>
      <c r="M314" s="64" t="n">
        <f aca="false">_xlfn.NORM.INV(I314, 0, 1)</f>
        <v>-1.05832362444469</v>
      </c>
      <c r="N314" s="64" t="n">
        <f aca="false">_xlfn.NORM.INV(J314, 0, 1)</f>
        <v>-1.45564426201069</v>
      </c>
    </row>
    <row r="315" customFormat="false" ht="13.8" hidden="false" customHeight="false" outlineLevel="0" collapsed="false">
      <c r="D315" s="31" t="n">
        <f aca="false">MOD(F314*$B$4,$B$5)</f>
        <v>1068757259</v>
      </c>
      <c r="E315" s="31" t="n">
        <f aca="false">MOD(D315*$B$4,$B$5)</f>
        <v>981997308</v>
      </c>
      <c r="F315" s="31" t="n">
        <f aca="false">MOD(E315*$B$4,$B$5)</f>
        <v>585514237</v>
      </c>
      <c r="H315" s="63" t="n">
        <f aca="false">D315 / ($B$5 - 1)</f>
        <v>0.49767888150893</v>
      </c>
      <c r="I315" s="63" t="n">
        <f aca="false">E315 / ($B$5 - 1)</f>
        <v>0.457278131001888</v>
      </c>
      <c r="J315" s="63" t="n">
        <f aca="false">F315 / ($B$5 - 1)</f>
        <v>0.272651313592355</v>
      </c>
      <c r="L315" s="64" t="n">
        <f aca="false">_xlfn.NORM.INV(H315, 0, 1)</f>
        <v>-0.00581821406430736</v>
      </c>
      <c r="M315" s="64" t="n">
        <f aca="false">_xlfn.NORM.INV(I315, 0, 1)</f>
        <v>-0.10729334750065</v>
      </c>
      <c r="N315" s="64" t="n">
        <f aca="false">_xlfn.NORM.INV(J315, 0, 1)</f>
        <v>-0.604813944551249</v>
      </c>
    </row>
    <row r="316" customFormat="false" ht="13.8" hidden="false" customHeight="false" outlineLevel="0" collapsed="false">
      <c r="D316" s="31" t="n">
        <f aca="false">MOD(F315*$B$4,$B$5)</f>
        <v>325456060</v>
      </c>
      <c r="E316" s="31" t="n">
        <f aca="false">MOD(D316*$B$4,$B$5)</f>
        <v>1246594455</v>
      </c>
      <c r="F316" s="31" t="n">
        <f aca="false">MOD(E316*$B$4,$B$5)</f>
        <v>1869148365</v>
      </c>
      <c r="H316" s="63" t="n">
        <f aca="false">D316 / ($B$5 - 1)</f>
        <v>0.151552288002849</v>
      </c>
      <c r="I316" s="63" t="n">
        <f aca="false">E316 / ($B$5 - 1)</f>
        <v>0.580490779206614</v>
      </c>
      <c r="J316" s="63" t="n">
        <f aca="false">F316 / ($B$5 - 1)</f>
        <v>0.87039003462567</v>
      </c>
      <c r="L316" s="64" t="n">
        <f aca="false">_xlfn.NORM.INV(H316, 0, 1)</f>
        <v>-1.0297985618363</v>
      </c>
      <c r="M316" s="64" t="n">
        <f aca="false">_xlfn.NORM.INV(I316, 0, 1)</f>
        <v>0.203149168996076</v>
      </c>
      <c r="N316" s="64" t="n">
        <f aca="false">_xlfn.NORM.INV(J316, 0, 1)</f>
        <v>1.12823678936906</v>
      </c>
    </row>
    <row r="317" customFormat="false" ht="13.8" hidden="false" customHeight="false" outlineLevel="0" collapsed="false">
      <c r="D317" s="31" t="n">
        <f aca="false">MOD(F316*$B$4,$B$5)</f>
        <v>1282781857</v>
      </c>
      <c r="E317" s="31" t="n">
        <f aca="false">MOD(D317*$B$4,$B$5)</f>
        <v>619541649</v>
      </c>
      <c r="F317" s="31" t="n">
        <f aca="false">MOD(E317*$B$4,$B$5)</f>
        <v>37670757</v>
      </c>
      <c r="H317" s="63" t="n">
        <f aca="false">D317 / ($B$5 - 1)</f>
        <v>0.59734185142195</v>
      </c>
      <c r="I317" s="63" t="n">
        <f aca="false">E317 / ($B$5 - 1)</f>
        <v>0.288496562082783</v>
      </c>
      <c r="J317" s="63" t="n">
        <f aca="false">F317 / ($B$5 - 1)</f>
        <v>0.0175418132148141</v>
      </c>
      <c r="L317" s="64" t="n">
        <f aca="false">_xlfn.NORM.INV(H317, 0, 1)</f>
        <v>0.246472748816312</v>
      </c>
      <c r="M317" s="64" t="n">
        <f aca="false">_xlfn.NORM.INV(I317, 0, 1)</f>
        <v>-0.557782192340892</v>
      </c>
      <c r="N317" s="64" t="n">
        <f aca="false">_xlfn.NORM.INV(J317, 0, 1)</f>
        <v>-2.10739186213484</v>
      </c>
    </row>
    <row r="318" customFormat="false" ht="13.8" hidden="false" customHeight="false" outlineLevel="0" collapsed="false">
      <c r="D318" s="31" t="n">
        <f aca="false">MOD(F317*$B$4,$B$5)</f>
        <v>1633945785</v>
      </c>
      <c r="E318" s="31" t="n">
        <f aca="false">MOD(D318*$B$4,$B$5)</f>
        <v>1565084366</v>
      </c>
      <c r="F318" s="31" t="n">
        <f aca="false">MOD(E318*$B$4,$B$5)</f>
        <v>1860213373</v>
      </c>
      <c r="H318" s="63" t="n">
        <f aca="false">D318 / ($B$5 - 1)</f>
        <v>0.760865298342766</v>
      </c>
      <c r="I318" s="63" t="n">
        <f aca="false">E318 / ($B$5 - 1)</f>
        <v>0.728799201295524</v>
      </c>
      <c r="J318" s="63" t="n">
        <f aca="false">F318 / ($B$5 - 1)</f>
        <v>0.866229354744991</v>
      </c>
      <c r="L318" s="64" t="n">
        <f aca="false">_xlfn.NORM.INV(H318, 0, 1)</f>
        <v>0.709088750801299</v>
      </c>
      <c r="M318" s="64" t="n">
        <f aca="false">_xlfn.NORM.INV(I318, 0, 1)</f>
        <v>0.609185338356858</v>
      </c>
      <c r="N318" s="64" t="n">
        <f aca="false">_xlfn.NORM.INV(J318, 0, 1)</f>
        <v>1.10874248022866</v>
      </c>
    </row>
    <row r="319" customFormat="false" ht="13.8" hidden="false" customHeight="false" outlineLevel="0" collapsed="false">
      <c r="D319" s="31" t="n">
        <f aca="false">MOD(F318*$B$4,$B$5)</f>
        <v>1625996072</v>
      </c>
      <c r="E319" s="31" t="n">
        <f aca="false">MOD(D319*$B$4,$B$5)</f>
        <v>76577309</v>
      </c>
      <c r="F319" s="31" t="n">
        <f aca="false">MOD(E319*$B$4,$B$5)</f>
        <v>643926252</v>
      </c>
      <c r="H319" s="63" t="n">
        <f aca="false">D319 / ($B$5 - 1)</f>
        <v>0.757163424750011</v>
      </c>
      <c r="I319" s="63" t="n">
        <f aca="false">E319 / ($B$5 - 1)</f>
        <v>0.0356590883207126</v>
      </c>
      <c r="J319" s="63" t="n">
        <f aca="false">F319 / ($B$5 - 1)</f>
        <v>0.299851527716826</v>
      </c>
      <c r="L319" s="64" t="n">
        <f aca="false">_xlfn.NORM.INV(H319, 0, 1)</f>
        <v>0.697207173159478</v>
      </c>
      <c r="M319" s="64" t="n">
        <f aca="false">_xlfn.NORM.INV(I319, 0, 1)</f>
        <v>-1.80344614165708</v>
      </c>
      <c r="N319" s="64" t="n">
        <f aca="false">_xlfn.NORM.INV(J319, 0, 1)</f>
        <v>-0.524827582216662</v>
      </c>
    </row>
    <row r="320" customFormat="false" ht="13.8" hidden="false" customHeight="false" outlineLevel="0" collapsed="false">
      <c r="D320" s="31" t="n">
        <f aca="false">MOD(F319*$B$4,$B$5)</f>
        <v>285803614</v>
      </c>
      <c r="E320" s="31" t="n">
        <f aca="false">MOD(D320*$B$4,$B$5)</f>
        <v>591303066</v>
      </c>
      <c r="F320" s="31" t="n">
        <f aca="false">MOD(E320*$B$4,$B$5)</f>
        <v>585146609</v>
      </c>
      <c r="H320" s="63" t="n">
        <f aca="false">D320 / ($B$5 - 1)</f>
        <v>0.133087678936392</v>
      </c>
      <c r="I320" s="63" t="n">
        <f aca="false">E320 / ($B$5 - 1)</f>
        <v>0.27534694715901</v>
      </c>
      <c r="J320" s="63" t="n">
        <f aca="false">F320 / ($B$5 - 1)</f>
        <v>0.272480123464465</v>
      </c>
      <c r="L320" s="64" t="n">
        <f aca="false">_xlfn.NORM.INV(H320, 0, 1)</f>
        <v>-1.11191346694237</v>
      </c>
      <c r="M320" s="64" t="n">
        <f aca="false">_xlfn.NORM.INV(I320, 0, 1)</f>
        <v>-0.596720663475992</v>
      </c>
      <c r="N320" s="64" t="n">
        <f aca="false">_xlfn.NORM.INV(J320, 0, 1)</f>
        <v>-0.60532925480742</v>
      </c>
    </row>
    <row r="321" customFormat="false" ht="13.8" hidden="false" customHeight="false" outlineLevel="0" collapsed="false">
      <c r="D321" s="31" t="n">
        <f aca="false">MOD(F320*$B$4,$B$5)</f>
        <v>1907037695</v>
      </c>
      <c r="E321" s="31" t="n">
        <f aca="false">MOD(D321*$B$4,$B$5)</f>
        <v>582563043</v>
      </c>
      <c r="F321" s="31" t="n">
        <f aca="false">MOD(E321*$B$4,$B$5)</f>
        <v>1749774835</v>
      </c>
      <c r="H321" s="63" t="n">
        <f aca="false">D321 / ($B$5 - 1)</f>
        <v>0.888033628825129</v>
      </c>
      <c r="I321" s="63" t="n">
        <f aca="false">E321 / ($B$5 - 1)</f>
        <v>0.27127705679394</v>
      </c>
      <c r="J321" s="63" t="n">
        <f aca="false">F321 / ($B$5 - 1)</f>
        <v>0.814802402923631</v>
      </c>
      <c r="L321" s="64" t="n">
        <f aca="false">_xlfn.NORM.INV(H321, 0, 1)</f>
        <v>1.21613698828584</v>
      </c>
      <c r="M321" s="64" t="n">
        <f aca="false">_xlfn.NORM.INV(I321, 0, 1)</f>
        <v>-0.608955231144345</v>
      </c>
      <c r="N321" s="64" t="n">
        <f aca="false">_xlfn.NORM.INV(J321, 0, 1)</f>
        <v>0.895733349975671</v>
      </c>
    </row>
    <row r="322" customFormat="false" ht="13.8" hidden="false" customHeight="false" outlineLevel="0" collapsed="false">
      <c r="D322" s="31" t="n">
        <f aca="false">MOD(F321*$B$4,$B$5)</f>
        <v>701740128</v>
      </c>
      <c r="E322" s="31" t="n">
        <f aca="false">MOD(D322*$B$4,$B$5)</f>
        <v>1438154557</v>
      </c>
      <c r="F322" s="31" t="n">
        <f aca="false">MOD(E322*$B$4,$B$5)</f>
        <v>1602248025</v>
      </c>
      <c r="H322" s="63" t="n">
        <f aca="false">D322 / ($B$5 - 1)</f>
        <v>0.326773211664309</v>
      </c>
      <c r="I322" s="63" t="n">
        <f aca="false">E322 / ($B$5 - 1)</f>
        <v>0.669692902983812</v>
      </c>
      <c r="J322" s="63" t="n">
        <f aca="false">F322 / ($B$5 - 1)</f>
        <v>0.746104878602647</v>
      </c>
      <c r="L322" s="64" t="n">
        <f aca="false">_xlfn.NORM.INV(H322, 0, 1)</f>
        <v>-0.448840912017735</v>
      </c>
      <c r="M322" s="64" t="n">
        <f aca="false">_xlfn.NORM.INV(I322, 0, 1)</f>
        <v>0.439065337770871</v>
      </c>
      <c r="N322" s="64" t="n">
        <f aca="false">_xlfn.NORM.INV(J322, 0, 1)</f>
        <v>0.662282417725185</v>
      </c>
    </row>
    <row r="323" customFormat="false" ht="13.8" hidden="false" customHeight="false" outlineLevel="0" collapsed="false">
      <c r="D323" s="31" t="n">
        <f aca="false">MOD(F322*$B$4,$B$5)</f>
        <v>490868070</v>
      </c>
      <c r="E323" s="31" t="n">
        <f aca="false">MOD(D323*$B$4,$B$5)</f>
        <v>1505529619</v>
      </c>
      <c r="F323" s="31" t="n">
        <f aca="false">MOD(E323*$B$4,$B$5)</f>
        <v>426140622</v>
      </c>
      <c r="H323" s="63" t="n">
        <f aca="false">D323 / ($B$5 - 1)</f>
        <v>0.228578257587346</v>
      </c>
      <c r="I323" s="63" t="n">
        <f aca="false">E323 / ($B$5 - 1)</f>
        <v>0.70106686111639</v>
      </c>
      <c r="J323" s="63" t="n">
        <f aca="false">F323 / ($B$5 - 1)</f>
        <v>0.19843719079945</v>
      </c>
      <c r="L323" s="64" t="n">
        <f aca="false">_xlfn.NORM.INV(H323, 0, 1)</f>
        <v>-0.743537188466299</v>
      </c>
      <c r="M323" s="64" t="n">
        <f aca="false">_xlfn.NORM.INV(I323, 0, 1)</f>
        <v>0.52747139198975</v>
      </c>
      <c r="N323" s="64" t="n">
        <f aca="false">_xlfn.NORM.INV(J323, 0, 1)</f>
        <v>-0.847216637583245</v>
      </c>
    </row>
    <row r="324" customFormat="false" ht="13.8" hidden="false" customHeight="false" outlineLevel="0" collapsed="false">
      <c r="D324" s="31" t="n">
        <f aca="false">MOD(F323*$B$4,$B$5)</f>
        <v>1635593596</v>
      </c>
      <c r="E324" s="31" t="n">
        <f aca="false">MOD(D324*$B$4,$B$5)</f>
        <v>1649674208</v>
      </c>
      <c r="F324" s="31" t="n">
        <f aca="false">MOD(E324*$B$4,$B$5)</f>
        <v>582579961</v>
      </c>
      <c r="H324" s="63" t="n">
        <f aca="false">D324 / ($B$5 - 1)</f>
        <v>0.76163262013498</v>
      </c>
      <c r="I324" s="63" t="n">
        <f aca="false">E324 / ($B$5 - 1)</f>
        <v>0.768189416051087</v>
      </c>
      <c r="J324" s="63" t="n">
        <f aca="false">F324 / ($B$5 - 1)</f>
        <v>0.271284934851606</v>
      </c>
      <c r="L324" s="64" t="n">
        <f aca="false">_xlfn.NORM.INV(H324, 0, 1)</f>
        <v>0.711564075174093</v>
      </c>
      <c r="M324" s="64" t="n">
        <f aca="false">_xlfn.NORM.INV(I324, 0, 1)</f>
        <v>0.732897139520896</v>
      </c>
      <c r="N324" s="64" t="n">
        <f aca="false">_xlfn.NORM.INV(J324, 0, 1)</f>
        <v>-0.608931461105466</v>
      </c>
    </row>
    <row r="325" customFormat="false" ht="13.8" hidden="false" customHeight="false" outlineLevel="0" collapsed="false">
      <c r="D325" s="31" t="n">
        <f aca="false">MOD(F324*$B$4,$B$5)</f>
        <v>418939966</v>
      </c>
      <c r="E325" s="31" t="n">
        <f aca="false">MOD(D325*$B$4,$B$5)</f>
        <v>1945078634</v>
      </c>
      <c r="F325" s="31" t="n">
        <f aca="false">MOD(E325*$B$4,$B$5)</f>
        <v>758211327</v>
      </c>
      <c r="H325" s="63" t="n">
        <f aca="false">D325 / ($B$5 - 1)</f>
        <v>0.195084124053907</v>
      </c>
      <c r="I325" s="63" t="n">
        <f aca="false">E325 / ($B$5 - 1)</f>
        <v>0.905747821466762</v>
      </c>
      <c r="J325" s="63" t="n">
        <f aca="false">F325 / ($B$5 - 1)</f>
        <v>0.353069662910951</v>
      </c>
      <c r="L325" s="64" t="n">
        <f aca="false">_xlfn.NORM.INV(H325, 0, 1)</f>
        <v>-0.8593122851782</v>
      </c>
      <c r="M325" s="64" t="n">
        <f aca="false">_xlfn.NORM.INV(I325, 0, 1)</f>
        <v>1.31501650040965</v>
      </c>
      <c r="N325" s="64" t="n">
        <f aca="false">_xlfn.NORM.INV(J325, 0, 1)</f>
        <v>-0.377046127077291</v>
      </c>
    </row>
    <row r="326" customFormat="false" ht="13.8" hidden="false" customHeight="false" outlineLevel="0" collapsed="false">
      <c r="D326" s="31" t="n">
        <f aca="false">MOD(F325*$B$4,$B$5)</f>
        <v>55169796</v>
      </c>
      <c r="E326" s="31" t="n">
        <f aca="false">MOD(D326*$B$4,$B$5)</f>
        <v>221500436</v>
      </c>
      <c r="F326" s="31" t="n">
        <f aca="false">MOD(E326*$B$4,$B$5)</f>
        <v>1873951390</v>
      </c>
      <c r="H326" s="63" t="n">
        <f aca="false">D326 / ($B$5 - 1)</f>
        <v>0.0256904382497915</v>
      </c>
      <c r="I326" s="63" t="n">
        <f aca="false">E326 / ($B$5 - 1)</f>
        <v>0.103144178263046</v>
      </c>
      <c r="J326" s="63" t="n">
        <f aca="false">F326 / ($B$5 - 1)</f>
        <v>0.872626617432224</v>
      </c>
      <c r="L326" s="64" t="n">
        <f aca="false">_xlfn.NORM.INV(H326, 0, 1)</f>
        <v>-1.94828495371798</v>
      </c>
      <c r="M326" s="64" t="n">
        <f aca="false">_xlfn.NORM.INV(I326, 0, 1)</f>
        <v>-1.26383750521562</v>
      </c>
      <c r="N326" s="64" t="n">
        <f aca="false">_xlfn.NORM.INV(J326, 0, 1)</f>
        <v>1.13889544635323</v>
      </c>
    </row>
    <row r="327" customFormat="false" ht="13.8" hidden="false" customHeight="false" outlineLevel="0" collapsed="false">
      <c r="D327" s="31" t="n">
        <f aca="false">MOD(F326*$B$4,$B$5)</f>
        <v>1201367756</v>
      </c>
      <c r="E327" s="31" t="n">
        <f aca="false">MOD(D327*$B$4,$B$5)</f>
        <v>574546288</v>
      </c>
      <c r="F327" s="31" t="n">
        <f aca="false">MOD(E327*$B$4,$B$5)</f>
        <v>1320050690</v>
      </c>
      <c r="H327" s="63" t="n">
        <f aca="false">D327 / ($B$5 - 1)</f>
        <v>0.55943045630998</v>
      </c>
      <c r="I327" s="63" t="n">
        <f aca="false">E327 / ($B$5 - 1)</f>
        <v>0.267543964337133</v>
      </c>
      <c r="J327" s="63" t="n">
        <f aca="false">F327 / ($B$5 - 1)</f>
        <v>0.61469650418935</v>
      </c>
      <c r="L327" s="64" t="n">
        <f aca="false">_xlfn.NORM.INV(H327, 0, 1)</f>
        <v>0.149525375887416</v>
      </c>
      <c r="M327" s="64" t="n">
        <f aca="false">_xlfn.NORM.INV(I327, 0, 1)</f>
        <v>-0.620258019637177</v>
      </c>
      <c r="N327" s="64" t="n">
        <f aca="false">_xlfn.NORM.INV(J327, 0, 1)</f>
        <v>0.291581016535344</v>
      </c>
    </row>
    <row r="328" customFormat="false" ht="13.8" hidden="false" customHeight="false" outlineLevel="0" collapsed="false">
      <c r="D328" s="31" t="n">
        <f aca="false">MOD(F327*$B$4,$B$5)</f>
        <v>32083206</v>
      </c>
      <c r="E328" s="31" t="n">
        <f aca="false">MOD(D328*$B$4,$B$5)</f>
        <v>352727339</v>
      </c>
      <c r="F328" s="31" t="n">
        <f aca="false">MOD(E328*$B$4,$B$5)</f>
        <v>1251027453</v>
      </c>
      <c r="H328" s="63" t="n">
        <f aca="false">D328 / ($B$5 - 1)</f>
        <v>0.0149399070208333</v>
      </c>
      <c r="I328" s="63" t="n">
        <f aca="false">E328 / ($B$5 - 1)</f>
        <v>0.164251466900344</v>
      </c>
      <c r="J328" s="63" t="n">
        <f aca="false">F328 / ($B$5 - 1)</f>
        <v>0.582555054763849</v>
      </c>
      <c r="L328" s="64" t="n">
        <f aca="false">_xlfn.NORM.INV(H328, 0, 1)</f>
        <v>-2.17167992136575</v>
      </c>
      <c r="M328" s="64" t="n">
        <f aca="false">_xlfn.NORM.INV(I328, 0, 1)</f>
        <v>-0.97713376467287</v>
      </c>
      <c r="N328" s="64" t="n">
        <f aca="false">_xlfn.NORM.INV(J328, 0, 1)</f>
        <v>0.208434282575991</v>
      </c>
    </row>
    <row r="329" customFormat="false" ht="13.8" hidden="false" customHeight="false" outlineLevel="0" collapsed="false">
      <c r="D329" s="31" t="n">
        <f aca="false">MOD(F328*$B$4,$B$5)</f>
        <v>1106030123</v>
      </c>
      <c r="E329" s="31" t="n">
        <f aca="false">MOD(D329*$B$4,$B$5)</f>
        <v>589119266</v>
      </c>
      <c r="F329" s="31" t="n">
        <f aca="false">MOD(E329*$B$4,$B$5)</f>
        <v>397635512</v>
      </c>
      <c r="H329" s="63" t="n">
        <f aca="false">D329 / ($B$5 - 1)</f>
        <v>0.515035411356981</v>
      </c>
      <c r="I329" s="63" t="n">
        <f aca="false">E329 / ($B$5 - 1)</f>
        <v>0.27433003603884</v>
      </c>
      <c r="J329" s="63" t="n">
        <f aca="false">F329 / ($B$5 - 1)</f>
        <v>0.185163464569639</v>
      </c>
      <c r="L329" s="64" t="n">
        <f aca="false">_xlfn.NORM.INV(H329, 0, 1)</f>
        <v>0.0376971137131215</v>
      </c>
      <c r="M329" s="64" t="n">
        <f aca="false">_xlfn.NORM.INV(I329, 0, 1)</f>
        <v>-0.599769185820148</v>
      </c>
      <c r="N329" s="64" t="n">
        <f aca="false">_xlfn.NORM.INV(J329, 0, 1)</f>
        <v>-0.895861143400752</v>
      </c>
    </row>
    <row r="330" customFormat="false" ht="13.8" hidden="false" customHeight="false" outlineLevel="0" collapsed="false">
      <c r="D330" s="31" t="n">
        <f aca="false">MOD(F329*$B$4,$B$5)</f>
        <v>54962866</v>
      </c>
      <c r="E330" s="31" t="n">
        <f aca="false">MOD(D330*$B$4,$B$5)</f>
        <v>970200641</v>
      </c>
      <c r="F330" s="31" t="n">
        <f aca="false">MOD(E330*$B$4,$B$5)</f>
        <v>231767935</v>
      </c>
      <c r="H330" s="63" t="n">
        <f aca="false">D330 / ($B$5 - 1)</f>
        <v>0.0255940789595191</v>
      </c>
      <c r="I330" s="63" t="n">
        <f aca="false">E330 / ($B$5 - 1)</f>
        <v>0.451784879855611</v>
      </c>
      <c r="J330" s="63" t="n">
        <f aca="false">F330 / ($B$5 - 1)</f>
        <v>0.10792535506927</v>
      </c>
      <c r="L330" s="64" t="n">
        <f aca="false">_xlfn.NORM.INV(H330, 0, 1)</f>
        <v>-1.94989900369404</v>
      </c>
      <c r="M330" s="64" t="n">
        <f aca="false">_xlfn.NORM.INV(I330, 0, 1)</f>
        <v>-0.121153114468693</v>
      </c>
      <c r="N330" s="64" t="n">
        <f aca="false">_xlfn.NORM.INV(J330, 0, 1)</f>
        <v>-1.23763694209391</v>
      </c>
    </row>
    <row r="331" customFormat="false" ht="13.8" hidden="false" customHeight="false" outlineLevel="0" collapsed="false">
      <c r="D331" s="31" t="n">
        <f aca="false">MOD(F330*$B$4,$B$5)</f>
        <v>1427673162</v>
      </c>
      <c r="E331" s="31" t="n">
        <f aca="false">MOD(D331*$B$4,$B$5)</f>
        <v>313487025</v>
      </c>
      <c r="F331" s="31" t="n">
        <f aca="false">MOD(E331*$B$4,$B$5)</f>
        <v>1162407013</v>
      </c>
      <c r="H331" s="63" t="n">
        <f aca="false">D331 / ($B$5 - 1)</f>
        <v>0.664812123090785</v>
      </c>
      <c r="I331" s="63" t="n">
        <f aca="false">E331 / ($B$5 - 1)</f>
        <v>0.145978771751727</v>
      </c>
      <c r="J331" s="63" t="n">
        <f aca="false">F331 / ($B$5 - 1)</f>
        <v>0.541287946553238</v>
      </c>
      <c r="L331" s="64" t="n">
        <f aca="false">_xlfn.NORM.INV(H331, 0, 1)</f>
        <v>0.425632363752208</v>
      </c>
      <c r="M331" s="64" t="n">
        <f aca="false">_xlfn.NORM.INV(I331, 0, 1)</f>
        <v>-1.05383701512785</v>
      </c>
      <c r="N331" s="64" t="n">
        <f aca="false">_xlfn.NORM.INV(J331, 0, 1)</f>
        <v>0.103678981736662</v>
      </c>
    </row>
    <row r="332" customFormat="false" ht="13.8" hidden="false" customHeight="false" outlineLevel="0" collapsed="false">
      <c r="D332" s="31" t="n">
        <f aca="false">MOD(F331*$B$4,$B$5)</f>
        <v>1096195707</v>
      </c>
      <c r="E332" s="31" t="n">
        <f aca="false">MOD(D332*$B$4,$B$5)</f>
        <v>465910517</v>
      </c>
      <c r="F332" s="31" t="n">
        <f aca="false">MOD(E332*$B$4,$B$5)</f>
        <v>1517814723</v>
      </c>
      <c r="H332" s="63" t="n">
        <f aca="false">D332 / ($B$5 - 1)</f>
        <v>0.510455904538236</v>
      </c>
      <c r="I332" s="63" t="n">
        <f aca="false">E332 / ($B$5 - 1)</f>
        <v>0.216956491318491</v>
      </c>
      <c r="J332" s="63" t="n">
        <f aca="false">F332 / ($B$5 - 1)</f>
        <v>0.706787558465067</v>
      </c>
      <c r="L332" s="64" t="n">
        <f aca="false">_xlfn.NORM.INV(H332, 0, 1)</f>
        <v>0.0262120672413571</v>
      </c>
      <c r="M332" s="64" t="n">
        <f aca="false">_xlfn.NORM.INV(I332, 0, 1)</f>
        <v>-0.782513282165532</v>
      </c>
      <c r="N332" s="64" t="n">
        <f aca="false">_xlfn.NORM.INV(J332, 0, 1)</f>
        <v>0.544024108214281</v>
      </c>
    </row>
    <row r="333" customFormat="false" ht="13.8" hidden="false" customHeight="false" outlineLevel="0" collapsed="false">
      <c r="D333" s="31" t="n">
        <f aca="false">MOD(F332*$B$4,$B$5)</f>
        <v>734909234</v>
      </c>
      <c r="E333" s="31" t="n">
        <f aca="false">MOD(D333*$B$4,$B$5)</f>
        <v>521269621</v>
      </c>
      <c r="F333" s="31" t="n">
        <f aca="false">MOD(E333*$B$4,$B$5)</f>
        <v>139983392</v>
      </c>
      <c r="H333" s="63" t="n">
        <f aca="false">D333 / ($B$5 - 1)</f>
        <v>0.342218780277501</v>
      </c>
      <c r="I333" s="63" t="n">
        <f aca="false">E333 / ($B$5 - 1)</f>
        <v>0.242735082975342</v>
      </c>
      <c r="J333" s="63" t="n">
        <f aca="false">F333 / ($B$5 - 1)</f>
        <v>0.065184846581132</v>
      </c>
      <c r="L333" s="64" t="n">
        <f aca="false">_xlfn.NORM.INV(H333, 0, 1)</f>
        <v>-0.406415189945364</v>
      </c>
      <c r="M333" s="64" t="n">
        <f aca="false">_xlfn.NORM.INV(I333, 0, 1)</f>
        <v>-0.697531607525069</v>
      </c>
      <c r="N333" s="64" t="n">
        <f aca="false">_xlfn.NORM.INV(J333, 0, 1)</f>
        <v>-1.51264564523519</v>
      </c>
    </row>
    <row r="334" customFormat="false" ht="13.8" hidden="false" customHeight="false" outlineLevel="0" collapsed="false">
      <c r="D334" s="31" t="n">
        <f aca="false">MOD(F333*$B$4,$B$5)</f>
        <v>1154761770</v>
      </c>
      <c r="E334" s="31" t="n">
        <f aca="false">MOD(D334*$B$4,$B$5)</f>
        <v>1419858138</v>
      </c>
      <c r="F334" s="31" t="n">
        <f aca="false">MOD(E334*$B$4,$B$5)</f>
        <v>1031585393</v>
      </c>
      <c r="H334" s="63" t="n">
        <f aca="false">D334 / ($B$5 - 1)</f>
        <v>0.537727852852762</v>
      </c>
      <c r="I334" s="63" t="n">
        <f aca="false">E334 / ($B$5 - 1)</f>
        <v>0.661172968951215</v>
      </c>
      <c r="J334" s="63" t="n">
        <f aca="false">F334 / ($B$5 - 1)</f>
        <v>0.480369382519619</v>
      </c>
      <c r="L334" s="64" t="n">
        <f aca="false">_xlfn.NORM.INV(H334, 0, 1)</f>
        <v>0.0947111085542909</v>
      </c>
      <c r="M334" s="64" t="n">
        <f aca="false">_xlfn.NORM.INV(I334, 0, 1)</f>
        <v>0.415666494446773</v>
      </c>
      <c r="N334" s="64" t="n">
        <f aca="false">_xlfn.NORM.INV(J334, 0, 1)</f>
        <v>-0.049226534981377</v>
      </c>
    </row>
    <row r="335" customFormat="false" ht="13.8" hidden="false" customHeight="false" outlineLevel="0" collapsed="false">
      <c r="D335" s="31" t="n">
        <f aca="false">MOD(F334*$B$4,$B$5)</f>
        <v>1955182514</v>
      </c>
      <c r="E335" s="31" t="n">
        <f aca="false">MOD(D335*$B$4,$B$5)</f>
        <v>1003814938</v>
      </c>
      <c r="F335" s="31" t="n">
        <f aca="false">MOD(E335*$B$4,$B$5)</f>
        <v>1477344937</v>
      </c>
      <c r="H335" s="63" t="n">
        <f aca="false">D335 / ($B$5 - 1)</f>
        <v>0.910452807238747</v>
      </c>
      <c r="I335" s="63" t="n">
        <f aca="false">E335 / ($B$5 - 1)</f>
        <v>0.467437756683154</v>
      </c>
      <c r="J335" s="63" t="n">
        <f aca="false">F335 / ($B$5 - 1)</f>
        <v>0.687942345801687</v>
      </c>
      <c r="L335" s="64" t="n">
        <f aca="false">_xlfn.NORM.INV(H335, 0, 1)</f>
        <v>1.34354864542498</v>
      </c>
      <c r="M335" s="64" t="n">
        <f aca="false">_xlfn.NORM.INV(I335, 0, 1)</f>
        <v>-0.0817122795260592</v>
      </c>
      <c r="N335" s="64" t="n">
        <f aca="false">_xlfn.NORM.INV(J335, 0, 1)</f>
        <v>0.49002627177477</v>
      </c>
    </row>
    <row r="336" customFormat="false" ht="13.8" hidden="false" customHeight="false" outlineLevel="0" collapsed="false">
      <c r="D336" s="31" t="n">
        <f aca="false">MOD(F335*$B$4,$B$5)</f>
        <v>1427987998</v>
      </c>
      <c r="E336" s="31" t="n">
        <f aca="false">MOD(D336*$B$4,$B$5)</f>
        <v>478550052</v>
      </c>
      <c r="F336" s="31" t="n">
        <f aca="false">MOD(E336*$B$4,$B$5)</f>
        <v>1755452960</v>
      </c>
      <c r="H336" s="63" t="n">
        <f aca="false">D336 / ($B$5 - 1)</f>
        <v>0.664958730027972</v>
      </c>
      <c r="I336" s="63" t="n">
        <f aca="false">E336 / ($B$5 - 1)</f>
        <v>0.222842233463044</v>
      </c>
      <c r="J336" s="63" t="n">
        <f aca="false">F336 / ($B$5 - 1)</f>
        <v>0.817446485923088</v>
      </c>
      <c r="L336" s="64" t="n">
        <f aca="false">_xlfn.NORM.INV(H336, 0, 1)</f>
        <v>0.426034729200989</v>
      </c>
      <c r="M336" s="64" t="n">
        <f aca="false">_xlfn.NORM.INV(I336, 0, 1)</f>
        <v>-0.762629364652137</v>
      </c>
      <c r="N336" s="64" t="n">
        <f aca="false">_xlfn.NORM.INV(J336, 0, 1)</f>
        <v>0.905676644130524</v>
      </c>
    </row>
    <row r="337" customFormat="false" ht="13.8" hidden="false" customHeight="false" outlineLevel="0" collapsed="false">
      <c r="D337" s="31" t="n">
        <f aca="false">MOD(F336*$B$4,$B$5)</f>
        <v>2060088834</v>
      </c>
      <c r="E337" s="31" t="n">
        <f aca="false">MOD(D337*$B$4,$B$5)</f>
        <v>1170348032</v>
      </c>
      <c r="F337" s="31" t="n">
        <f aca="false">MOD(E337*$B$4,$B$5)</f>
        <v>17551043</v>
      </c>
      <c r="H337" s="63" t="n">
        <f aca="false">D337 / ($B$5 - 1)</f>
        <v>0.959303619302161</v>
      </c>
      <c r="I337" s="63" t="n">
        <f aca="false">E337 / ($B$5 - 1)</f>
        <v>0.544985771686757</v>
      </c>
      <c r="J337" s="63" t="n">
        <f aca="false">F337 / ($B$5 - 1)</f>
        <v>0.00817284128458504</v>
      </c>
      <c r="L337" s="64" t="n">
        <f aca="false">_xlfn.NORM.INV(H337, 0, 1)</f>
        <v>1.74266149475904</v>
      </c>
      <c r="M337" s="64" t="n">
        <f aca="false">_xlfn.NORM.INV(I337, 0, 1)</f>
        <v>0.113002647036533</v>
      </c>
      <c r="N337" s="64" t="n">
        <f aca="false">_xlfn.NORM.INV(J337, 0, 1)</f>
        <v>-2.40110417051264</v>
      </c>
    </row>
    <row r="338" customFormat="false" ht="13.8" hidden="false" customHeight="false" outlineLevel="0" collapsed="false">
      <c r="D338" s="31" t="n">
        <f aca="false">MOD(F337*$B$4,$B$5)</f>
        <v>1097839735</v>
      </c>
      <c r="E338" s="31" t="n">
        <f aca="false">MOD(D338*$B$4,$B$5)</f>
        <v>367891166</v>
      </c>
      <c r="F338" s="31" t="n">
        <f aca="false">MOD(E338*$B$4,$B$5)</f>
        <v>932196943</v>
      </c>
      <c r="H338" s="63" t="n">
        <f aca="false">D338 / ($B$5 - 1)</f>
        <v>0.511221464733799</v>
      </c>
      <c r="I338" s="63" t="n">
        <f aca="false">E338 / ($B$5 - 1)</f>
        <v>0.171312674108253</v>
      </c>
      <c r="J338" s="63" t="n">
        <f aca="false">F338 / ($B$5 - 1)</f>
        <v>0.434088028905995</v>
      </c>
      <c r="L338" s="64" t="n">
        <f aca="false">_xlfn.NORM.INV(H338, 0, 1)</f>
        <v>0.0281317509004971</v>
      </c>
      <c r="M338" s="64" t="n">
        <f aca="false">_xlfn.NORM.INV(I338, 0, 1)</f>
        <v>-0.94899068794648</v>
      </c>
      <c r="N338" s="64" t="n">
        <f aca="false">_xlfn.NORM.INV(J338, 0, 1)</f>
        <v>-0.165975719936535</v>
      </c>
    </row>
    <row r="339" customFormat="false" ht="13.8" hidden="false" customHeight="false" outlineLevel="0" collapsed="false">
      <c r="D339" s="31" t="n">
        <f aca="false">MOD(F338*$B$4,$B$5)</f>
        <v>1853779962</v>
      </c>
      <c r="E339" s="31" t="n">
        <f aca="false">MOD(D339*$B$4,$B$5)</f>
        <v>316458859</v>
      </c>
      <c r="F339" s="31" t="n">
        <f aca="false">MOD(E339*$B$4,$B$5)</f>
        <v>734401678</v>
      </c>
      <c r="H339" s="63" t="n">
        <f aca="false">D339 / ($B$5 - 1)</f>
        <v>0.863233564294161</v>
      </c>
      <c r="I339" s="63" t="n">
        <f aca="false">E339 / ($B$5 - 1)</f>
        <v>0.147362639799121</v>
      </c>
      <c r="J339" s="63" t="n">
        <f aca="false">F339 / ($B$5 - 1)</f>
        <v>0.34198243109694</v>
      </c>
      <c r="L339" s="64" t="n">
        <f aca="false">_xlfn.NORM.INV(H339, 0, 1)</f>
        <v>1.09496294331931</v>
      </c>
      <c r="M339" s="64" t="n">
        <f aca="false">_xlfn.NORM.INV(I339, 0, 1)</f>
        <v>-1.04781189808121</v>
      </c>
      <c r="N339" s="64" t="n">
        <f aca="false">_xlfn.NORM.INV(J339, 0, 1)</f>
        <v>-0.407058718443841</v>
      </c>
    </row>
    <row r="340" customFormat="false" ht="13.8" hidden="false" customHeight="false" outlineLevel="0" collapsed="false">
      <c r="D340" s="31" t="n">
        <f aca="false">MOD(F339*$B$4,$B$5)</f>
        <v>1790837709</v>
      </c>
      <c r="E340" s="31" t="n">
        <f aca="false">MOD(D340*$B$4,$B$5)</f>
        <v>720324801</v>
      </c>
      <c r="F340" s="31" t="n">
        <f aca="false">MOD(E340*$B$4,$B$5)</f>
        <v>890740494</v>
      </c>
      <c r="H340" s="63" t="n">
        <f aca="false">D340 / ($B$5 - 1)</f>
        <v>0.833923793708835</v>
      </c>
      <c r="I340" s="63" t="n">
        <f aca="false">E340 / ($B$5 - 1)</f>
        <v>0.335427374425742</v>
      </c>
      <c r="J340" s="63" t="n">
        <f aca="false">F340 / ($B$5 - 1)</f>
        <v>0.414783365479469</v>
      </c>
      <c r="L340" s="64" t="n">
        <f aca="false">_xlfn.NORM.INV(H340, 0, 1)</f>
        <v>0.969787524497744</v>
      </c>
      <c r="M340" s="64" t="n">
        <f aca="false">_xlfn.NORM.INV(I340, 0, 1)</f>
        <v>-0.42497520655819</v>
      </c>
      <c r="N340" s="64" t="n">
        <f aca="false">_xlfn.NORM.INV(J340, 0, 1)</f>
        <v>-0.215257284527667</v>
      </c>
    </row>
    <row r="341" customFormat="false" ht="13.8" hidden="false" customHeight="false" outlineLevel="0" collapsed="false">
      <c r="D341" s="31" t="n">
        <f aca="false">MOD(F340*$B$4,$B$5)</f>
        <v>16805640</v>
      </c>
      <c r="E341" s="31" t="n">
        <f aca="false">MOD(D341*$B$4,$B$5)</f>
        <v>1623713521</v>
      </c>
      <c r="F341" s="31" t="n">
        <f aca="false">MOD(E341*$B$4,$B$5)</f>
        <v>1564707632</v>
      </c>
      <c r="H341" s="63" t="n">
        <f aca="false">D341 / ($B$5 - 1)</f>
        <v>0.00782573596371872</v>
      </c>
      <c r="I341" s="63" t="n">
        <f aca="false">E341 / ($B$5 - 1)</f>
        <v>0.756100529112015</v>
      </c>
      <c r="J341" s="63" t="n">
        <f aca="false">F341 / ($B$5 - 1)</f>
        <v>0.728623770855948</v>
      </c>
      <c r="L341" s="64" t="n">
        <f aca="false">_xlfn.NORM.INV(H341, 0, 1)</f>
        <v>-2.41694290519523</v>
      </c>
      <c r="M341" s="64" t="n">
        <f aca="false">_xlfn.NORM.INV(I341, 0, 1)</f>
        <v>0.693813872334994</v>
      </c>
      <c r="N341" s="64" t="n">
        <f aca="false">_xlfn.NORM.INV(J341, 0, 1)</f>
        <v>0.608656028845364</v>
      </c>
    </row>
    <row r="342" customFormat="false" ht="13.8" hidden="false" customHeight="false" outlineLevel="0" collapsed="false">
      <c r="D342" s="31" t="n">
        <f aca="false">MOD(F341*$B$4,$B$5)</f>
        <v>854755635</v>
      </c>
      <c r="E342" s="31" t="n">
        <f aca="false">MOD(D342*$B$4,$B$5)</f>
        <v>305947274</v>
      </c>
      <c r="F342" s="31" t="n">
        <f aca="false">MOD(E342*$B$4,$B$5)</f>
        <v>135822835</v>
      </c>
      <c r="H342" s="63" t="n">
        <f aca="false">D342 / ($B$5 - 1)</f>
        <v>0.398026609698335</v>
      </c>
      <c r="I342" s="63" t="n">
        <f aca="false">E342 / ($B$5 - 1)</f>
        <v>0.142467801591817</v>
      </c>
      <c r="J342" s="63" t="n">
        <f aca="false">F342 / ($B$5 - 1)</f>
        <v>0.0632474362507904</v>
      </c>
      <c r="L342" s="64" t="n">
        <f aca="false">_xlfn.NORM.INV(H342, 0, 1)</f>
        <v>-0.25845831063254</v>
      </c>
      <c r="M342" s="64" t="n">
        <f aca="false">_xlfn.NORM.INV(I342, 0, 1)</f>
        <v>-1.06929757455599</v>
      </c>
      <c r="N342" s="64" t="n">
        <f aca="false">_xlfn.NORM.INV(J342, 0, 1)</f>
        <v>-1.52807115415771</v>
      </c>
    </row>
    <row r="343" customFormat="false" ht="13.8" hidden="false" customHeight="false" outlineLevel="0" collapsed="false">
      <c r="D343" s="31" t="n">
        <f aca="false">MOD(F342*$B$4,$B$5)</f>
        <v>36493994</v>
      </c>
      <c r="E343" s="31" t="n">
        <f aca="false">MOD(D343*$B$4,$B$5)</f>
        <v>664993834</v>
      </c>
      <c r="F343" s="31" t="n">
        <f aca="false">MOD(E343*$B$4,$B$5)</f>
        <v>1479289305</v>
      </c>
      <c r="H343" s="63" t="n">
        <f aca="false">D343 / ($B$5 - 1)</f>
        <v>0.0169938402408677</v>
      </c>
      <c r="I343" s="63" t="n">
        <f aca="false">E343 / ($B$5 - 1)</f>
        <v>0.309661885080544</v>
      </c>
      <c r="J343" s="63" t="n">
        <f aca="false">F343 / ($B$5 - 1)</f>
        <v>0.68884776270841</v>
      </c>
      <c r="L343" s="64" t="n">
        <f aca="false">_xlfn.NORM.INV(H343, 0, 1)</f>
        <v>-2.12021781776312</v>
      </c>
      <c r="M343" s="64" t="n">
        <f aca="false">_xlfn.NORM.INV(I343, 0, 1)</f>
        <v>-0.49680896850983</v>
      </c>
      <c r="N343" s="64" t="n">
        <f aca="false">_xlfn.NORM.INV(J343, 0, 1)</f>
        <v>0.492586944637998</v>
      </c>
    </row>
    <row r="344" customFormat="false" ht="13.8" hidden="false" customHeight="false" outlineLevel="0" collapsed="false">
      <c r="D344" s="31" t="n">
        <f aca="false">MOD(F343*$B$4,$B$5)</f>
        <v>795295258</v>
      </c>
      <c r="E344" s="31" t="n">
        <f aca="false">MOD(D344*$B$4,$B$5)</f>
        <v>1279725146</v>
      </c>
      <c r="F344" s="31" t="n">
        <f aca="false">MOD(E344*$B$4,$B$5)</f>
        <v>1245416611</v>
      </c>
      <c r="H344" s="63" t="n">
        <f aca="false">D344 / ($B$5 - 1)</f>
        <v>0.370338213974925</v>
      </c>
      <c r="I344" s="63" t="n">
        <f aca="false">E344 / ($B$5 - 1)</f>
        <v>0.595918459441437</v>
      </c>
      <c r="J344" s="63" t="n">
        <f aca="false">F344 / ($B$5 - 1)</f>
        <v>0.579942302852815</v>
      </c>
      <c r="L344" s="64" t="n">
        <f aca="false">_xlfn.NORM.INV(H344, 0, 1)</f>
        <v>-0.330957712181474</v>
      </c>
      <c r="M344" s="64" t="n">
        <f aca="false">_xlfn.NORM.INV(I344, 0, 1)</f>
        <v>0.242796456032121</v>
      </c>
      <c r="N344" s="64" t="n">
        <f aca="false">_xlfn.NORM.INV(J344, 0, 1)</f>
        <v>0.20174587826461</v>
      </c>
    </row>
    <row r="345" customFormat="false" ht="13.8" hidden="false" customHeight="false" outlineLevel="0" collapsed="false">
      <c r="D345" s="31" t="n">
        <f aca="false">MOD(F344*$B$4,$B$5)</f>
        <v>848015463</v>
      </c>
      <c r="E345" s="31" t="n">
        <f aca="false">MOD(D345*$B$4,$B$5)</f>
        <v>1368619006</v>
      </c>
      <c r="F345" s="31" t="n">
        <f aca="false">MOD(E345*$B$4,$B$5)</f>
        <v>1568605965</v>
      </c>
      <c r="H345" s="63" t="n">
        <f aca="false">D345 / ($B$5 - 1)</f>
        <v>0.394887972525217</v>
      </c>
      <c r="I345" s="63" t="n">
        <f aca="false">E345 / ($B$5 - 1)</f>
        <v>0.637312888761342</v>
      </c>
      <c r="J345" s="63" t="n">
        <f aca="false">F345 / ($B$5 - 1)</f>
        <v>0.730439073620773</v>
      </c>
      <c r="L345" s="64" t="n">
        <f aca="false">_xlfn.NORM.INV(H345, 0, 1)</f>
        <v>-0.266601572131106</v>
      </c>
      <c r="M345" s="64" t="n">
        <f aca="false">_xlfn.NORM.INV(I345, 0, 1)</f>
        <v>0.351285432684227</v>
      </c>
      <c r="N345" s="64" t="n">
        <f aca="false">_xlfn.NORM.INV(J345, 0, 1)</f>
        <v>0.614141460550797</v>
      </c>
    </row>
    <row r="346" customFormat="false" ht="13.8" hidden="false" customHeight="false" outlineLevel="0" collapsed="false">
      <c r="D346" s="31" t="n">
        <f aca="false">MOD(F345*$B$4,$B$5)</f>
        <v>52626942</v>
      </c>
      <c r="E346" s="31" t="n">
        <f aca="false">MOD(D346*$B$4,$B$5)</f>
        <v>2029446528</v>
      </c>
      <c r="F346" s="31" t="n">
        <f aca="false">MOD(E346*$B$4,$B$5)</f>
        <v>1651827889</v>
      </c>
      <c r="H346" s="63" t="n">
        <f aca="false">D346 / ($B$5 - 1)</f>
        <v>0.024506329581613</v>
      </c>
      <c r="I346" s="63" t="n">
        <f aca="false">E346 / ($B$5 - 1)</f>
        <v>0.945034683630834</v>
      </c>
      <c r="J346" s="63" t="n">
        <f aca="false">F346 / ($B$5 - 1)</f>
        <v>0.769192301918932</v>
      </c>
      <c r="L346" s="64" t="n">
        <f aca="false">_xlfn.NORM.INV(H346, 0, 1)</f>
        <v>-1.96848153044676</v>
      </c>
      <c r="M346" s="64" t="n">
        <f aca="false">_xlfn.NORM.INV(I346, 0, 1)</f>
        <v>1.59850500362684</v>
      </c>
      <c r="N346" s="64" t="n">
        <f aca="false">_xlfn.NORM.INV(J346, 0, 1)</f>
        <v>0.736189475669152</v>
      </c>
    </row>
    <row r="347" customFormat="false" ht="13.8" hidden="false" customHeight="false" outlineLevel="0" collapsed="false">
      <c r="D347" s="31" t="n">
        <f aca="false">MOD(F346*$B$4,$B$5)</f>
        <v>1463700456</v>
      </c>
      <c r="E347" s="31" t="n">
        <f aca="false">MOD(D347*$B$4,$B$5)</f>
        <v>2072725276</v>
      </c>
      <c r="F347" s="31" t="n">
        <f aca="false">MOD(E347*$B$4,$B$5)</f>
        <v>1258684066</v>
      </c>
      <c r="H347" s="63" t="n">
        <f aca="false">D347 / ($B$5 - 1)</f>
        <v>0.681588639208664</v>
      </c>
      <c r="I347" s="63" t="n">
        <f aca="false">E347 / ($B$5 - 1)</f>
        <v>0.96518792115635</v>
      </c>
      <c r="J347" s="63" t="n">
        <f aca="false">F347 / ($B$5 - 1)</f>
        <v>0.586120443033167</v>
      </c>
      <c r="L347" s="64" t="n">
        <f aca="false">_xlfn.NORM.INV(H347, 0, 1)</f>
        <v>0.472145802468798</v>
      </c>
      <c r="M347" s="64" t="n">
        <f aca="false">_xlfn.NORM.INV(I347, 0, 1)</f>
        <v>1.8143480542552</v>
      </c>
      <c r="N347" s="64" t="n">
        <f aca="false">_xlfn.NORM.INV(J347, 0, 1)</f>
        <v>0.217576477148021</v>
      </c>
    </row>
    <row r="348" customFormat="false" ht="13.8" hidden="false" customHeight="false" outlineLevel="0" collapsed="false">
      <c r="D348" s="31" t="n">
        <f aca="false">MOD(F347*$B$4,$B$5)</f>
        <v>1331208962</v>
      </c>
      <c r="E348" s="31" t="n">
        <f aca="false">MOD(D348*$B$4,$B$5)</f>
        <v>1782119168</v>
      </c>
      <c r="F348" s="31" t="n">
        <f aca="false">MOD(E348*$B$4,$B$5)</f>
        <v>774427002</v>
      </c>
      <c r="H348" s="63" t="n">
        <f aca="false">D348 / ($B$5 - 1)</f>
        <v>0.619892479497839</v>
      </c>
      <c r="I348" s="63" t="n">
        <f aca="false">E348 / ($B$5 - 1)</f>
        <v>0.829863906679548</v>
      </c>
      <c r="J348" s="63" t="n">
        <f aca="false">F348 / ($B$5 - 1)</f>
        <v>0.360620675013047</v>
      </c>
      <c r="L348" s="64" t="n">
        <f aca="false">_xlfn.NORM.INV(H348, 0, 1)</f>
        <v>0.305198413030378</v>
      </c>
      <c r="M348" s="64" t="n">
        <f aca="false">_xlfn.NORM.INV(I348, 0, 1)</f>
        <v>0.953627586605893</v>
      </c>
      <c r="N348" s="64" t="n">
        <f aca="false">_xlfn.NORM.INV(J348, 0, 1)</f>
        <v>-0.356800248755623</v>
      </c>
    </row>
    <row r="349" customFormat="false" ht="13.8" hidden="false" customHeight="false" outlineLevel="0" collapsed="false">
      <c r="D349" s="31" t="n">
        <f aca="false">MOD(F348*$B$4,$B$5)</f>
        <v>1117970213</v>
      </c>
      <c r="E349" s="31" t="n">
        <f aca="false">MOD(D349*$B$4,$B$5)</f>
        <v>1423586260</v>
      </c>
      <c r="F349" s="31" t="n">
        <f aca="false">MOD(E349*$B$4,$B$5)</f>
        <v>603136107</v>
      </c>
      <c r="H349" s="63" t="n">
        <f aca="false">D349 / ($B$5 - 1)</f>
        <v>0.52059544904213</v>
      </c>
      <c r="I349" s="63" t="n">
        <f aca="false">E349 / ($B$5 - 1)</f>
        <v>0.662909011042592</v>
      </c>
      <c r="J349" s="63" t="n">
        <f aca="false">F349 / ($B$5 - 1)</f>
        <v>0.280857136268967</v>
      </c>
      <c r="L349" s="64" t="n">
        <f aca="false">_xlfn.NORM.INV(H349, 0, 1)</f>
        <v>0.0516480878068623</v>
      </c>
      <c r="M349" s="64" t="n">
        <f aca="false">_xlfn.NORM.INV(I349, 0, 1)</f>
        <v>0.420415457547412</v>
      </c>
      <c r="N349" s="64" t="n">
        <f aca="false">_xlfn.NORM.INV(J349, 0, 1)</f>
        <v>-0.580297115129081</v>
      </c>
    </row>
    <row r="350" customFormat="false" ht="13.8" hidden="false" customHeight="false" outlineLevel="0" collapsed="false">
      <c r="D350" s="31" t="n">
        <f aca="false">MOD(F349*$B$4,$B$5)</f>
        <v>547218618</v>
      </c>
      <c r="E350" s="31" t="n">
        <f aca="false">MOD(D350*$B$4,$B$5)</f>
        <v>741051378</v>
      </c>
      <c r="F350" s="31" t="n">
        <f aca="false">MOD(E350*$B$4,$B$5)</f>
        <v>655959359</v>
      </c>
      <c r="H350" s="63" t="n">
        <f aca="false">D350 / ($B$5 - 1)</f>
        <v>0.25481852633396</v>
      </c>
      <c r="I350" s="63" t="n">
        <f aca="false">E350 / ($B$5 - 1)</f>
        <v>0.345078938962034</v>
      </c>
      <c r="J350" s="63" t="n">
        <f aca="false">F350 / ($B$5 - 1)</f>
        <v>0.305454879817976</v>
      </c>
      <c r="L350" s="64" t="n">
        <f aca="false">_xlfn.NORM.INV(H350, 0, 1)</f>
        <v>-0.659402943176425</v>
      </c>
      <c r="M350" s="64" t="n">
        <f aca="false">_xlfn.NORM.INV(I350, 0, 1)</f>
        <v>-0.398640822099722</v>
      </c>
      <c r="N350" s="64" t="n">
        <f aca="false">_xlfn.NORM.INV(J350, 0, 1)</f>
        <v>-0.508775264168497</v>
      </c>
    </row>
    <row r="351" customFormat="false" ht="13.8" hidden="false" customHeight="false" outlineLevel="0" collapsed="false">
      <c r="D351" s="31" t="n">
        <f aca="false">MOD(F350*$B$4,$B$5)</f>
        <v>1315326921</v>
      </c>
      <c r="E351" s="31" t="n">
        <f aca="false">MOD(D351*$B$4,$B$5)</f>
        <v>1791780036</v>
      </c>
      <c r="F351" s="31" t="n">
        <f aca="false">MOD(E351*$B$4,$B$5)</f>
        <v>1110234831</v>
      </c>
      <c r="H351" s="63" t="n">
        <f aca="false">D351 / ($B$5 - 1)</f>
        <v>0.612496827833817</v>
      </c>
      <c r="I351" s="63" t="n">
        <f aca="false">E351 / ($B$5 - 1)</f>
        <v>0.834362598913128</v>
      </c>
      <c r="J351" s="63" t="n">
        <f aca="false">F351 / ($B$5 - 1)</f>
        <v>0.516993381098838</v>
      </c>
      <c r="L351" s="64" t="n">
        <f aca="false">_xlfn.NORM.INV(H351, 0, 1)</f>
        <v>0.285832591886768</v>
      </c>
      <c r="M351" s="64" t="n">
        <f aca="false">_xlfn.NORM.INV(I351, 0, 1)</f>
        <v>0.971549327022414</v>
      </c>
      <c r="N351" s="64" t="n">
        <f aca="false">_xlfn.NORM.INV(J351, 0, 1)</f>
        <v>0.0426089789786292</v>
      </c>
    </row>
    <row r="352" customFormat="false" ht="13.8" hidden="false" customHeight="false" outlineLevel="0" collapsed="false">
      <c r="D352" s="31" t="n">
        <f aca="false">MOD(F351*$B$4,$B$5)</f>
        <v>1691116316</v>
      </c>
      <c r="E352" s="31" t="n">
        <f aca="false">MOD(D352*$B$4,$B$5)</f>
        <v>1727299872</v>
      </c>
      <c r="F352" s="31" t="n">
        <f aca="false">MOD(E352*$B$4,$B$5)</f>
        <v>292042890</v>
      </c>
      <c r="H352" s="63" t="n">
        <f aca="false">D352 / ($B$5 - 1)</f>
        <v>0.787487401429086</v>
      </c>
      <c r="I352" s="63" t="n">
        <f aca="false">E352 / ($B$5 - 1)</f>
        <v>0.80433668271111</v>
      </c>
      <c r="J352" s="63" t="n">
        <f aca="false">F352 / ($B$5 - 1)</f>
        <v>0.135993068233126</v>
      </c>
      <c r="L352" s="64" t="n">
        <f aca="false">_xlfn.NORM.INV(H352, 0, 1)</f>
        <v>0.797733434444204</v>
      </c>
      <c r="M352" s="64" t="n">
        <f aca="false">_xlfn.NORM.INV(I352, 0, 1)</f>
        <v>0.857213985649607</v>
      </c>
      <c r="N352" s="64" t="n">
        <f aca="false">_xlfn.NORM.INV(J352, 0, 1)</f>
        <v>-1.09850018604193</v>
      </c>
    </row>
    <row r="353" customFormat="false" ht="13.8" hidden="false" customHeight="false" outlineLevel="0" collapsed="false">
      <c r="D353" s="31" t="n">
        <f aca="false">MOD(F352*$B$4,$B$5)</f>
        <v>1119684282</v>
      </c>
      <c r="E353" s="31" t="n">
        <f aca="false">MOD(D353*$B$4,$B$5)</f>
        <v>411548726</v>
      </c>
      <c r="F353" s="31" t="n">
        <f aca="false">MOD(E353*$B$4,$B$5)</f>
        <v>1644817996</v>
      </c>
      <c r="H353" s="63" t="n">
        <f aca="false">D353 / ($B$5 - 1)</f>
        <v>0.521393624619947</v>
      </c>
      <c r="I353" s="63" t="n">
        <f aca="false">E353 / ($B$5 - 1)</f>
        <v>0.191642309717501</v>
      </c>
      <c r="J353" s="63" t="n">
        <f aca="false">F353 / ($B$5 - 1)</f>
        <v>0.765928066117622</v>
      </c>
      <c r="L353" s="64" t="n">
        <f aca="false">_xlfn.NORM.INV(H353, 0, 1)</f>
        <v>0.0536515925518131</v>
      </c>
      <c r="M353" s="64" t="n">
        <f aca="false">_xlfn.NORM.INV(I353, 0, 1)</f>
        <v>-0.871860253034672</v>
      </c>
      <c r="N353" s="64" t="n">
        <f aca="false">_xlfn.NORM.INV(J353, 0, 1)</f>
        <v>0.725502408621088</v>
      </c>
    </row>
    <row r="354" customFormat="false" ht="13.8" hidden="false" customHeight="false" outlineLevel="0" collapsed="false">
      <c r="D354" s="31" t="n">
        <f aca="false">MOD(F353*$B$4,$B$5)</f>
        <v>244088032</v>
      </c>
      <c r="E354" s="31" t="n">
        <f aca="false">MOD(D354*$B$4,$B$5)</f>
        <v>1278105230</v>
      </c>
      <c r="F354" s="31" t="n">
        <f aca="false">MOD(E354*$B$4,$B$5)</f>
        <v>359862667</v>
      </c>
      <c r="H354" s="63" t="n">
        <f aca="false">D354 / ($B$5 - 1)</f>
        <v>0.113662347303389</v>
      </c>
      <c r="I354" s="63" t="n">
        <f aca="false">E354 / ($B$5 - 1)</f>
        <v>0.595164127270844</v>
      </c>
      <c r="J354" s="63" t="n">
        <f aca="false">F354 / ($B$5 - 1)</f>
        <v>0.167574112925282</v>
      </c>
      <c r="L354" s="64" t="n">
        <f aca="false">_xlfn.NORM.INV(H354, 0, 1)</f>
        <v>-1.20727905363065</v>
      </c>
      <c r="M354" s="64" t="n">
        <f aca="false">_xlfn.NORM.INV(I354, 0, 1)</f>
        <v>0.240849522869149</v>
      </c>
      <c r="N354" s="64" t="n">
        <f aca="false">_xlfn.NORM.INV(J354, 0, 1)</f>
        <v>-0.963795973379272</v>
      </c>
    </row>
    <row r="355" customFormat="false" ht="13.8" hidden="false" customHeight="false" outlineLevel="0" collapsed="false">
      <c r="D355" s="31" t="n">
        <f aca="false">MOD(F354*$B$4,$B$5)</f>
        <v>2083061821</v>
      </c>
      <c r="E355" s="31" t="n">
        <f aca="false">MOD(D355*$B$4,$B$5)</f>
        <v>1997841657</v>
      </c>
      <c r="F355" s="31" t="n">
        <f aca="false">MOD(E355*$B$4,$B$5)</f>
        <v>766489218</v>
      </c>
      <c r="H355" s="63" t="n">
        <f aca="false">D355 / ($B$5 - 1)</f>
        <v>0.970001250011848</v>
      </c>
      <c r="I355" s="63" t="n">
        <f aca="false">E355 / ($B$5 - 1)</f>
        <v>0.930317518702073</v>
      </c>
      <c r="J355" s="63" t="n">
        <f aca="false">F355 / ($B$5 - 1)</f>
        <v>0.356924356293794</v>
      </c>
      <c r="L355" s="64" t="n">
        <f aca="false">_xlfn.NORM.INV(H355, 0, 1)</f>
        <v>1.88081197966203</v>
      </c>
      <c r="M355" s="64" t="n">
        <f aca="false">_xlfn.NORM.INV(I355, 0, 1)</f>
        <v>1.47815998102267</v>
      </c>
      <c r="N355" s="64" t="n">
        <f aca="false">_xlfn.NORM.INV(J355, 0, 1)</f>
        <v>-0.36669208311495</v>
      </c>
    </row>
    <row r="356" customFormat="false" ht="13.8" hidden="false" customHeight="false" outlineLevel="0" collapsed="false">
      <c r="D356" s="31" t="n">
        <f aca="false">MOD(F355*$B$4,$B$5)</f>
        <v>205287915</v>
      </c>
      <c r="E356" s="31" t="n">
        <f aca="false">MOD(D356*$B$4,$B$5)</f>
        <v>963397707</v>
      </c>
      <c r="F356" s="31" t="n">
        <f aca="false">MOD(E356*$B$4,$B$5)</f>
        <v>412338812</v>
      </c>
      <c r="H356" s="63" t="n">
        <f aca="false">D356 / ($B$5 - 1)</f>
        <v>0.0955946348566512</v>
      </c>
      <c r="I356" s="63" t="n">
        <f aca="false">E356 / ($B$5 - 1)</f>
        <v>0.448617016848751</v>
      </c>
      <c r="J356" s="63" t="n">
        <f aca="false">F356 / ($B$5 - 1)</f>
        <v>0.192010222181687</v>
      </c>
      <c r="L356" s="64" t="n">
        <f aca="false">_xlfn.NORM.INV(H356, 0, 1)</f>
        <v>-1.3070690258093</v>
      </c>
      <c r="M356" s="64" t="n">
        <f aca="false">_xlfn.NORM.INV(I356, 0, 1)</f>
        <v>-0.12915622462789</v>
      </c>
      <c r="N356" s="64" t="n">
        <f aca="false">_xlfn.NORM.INV(J356, 0, 1)</f>
        <v>-0.870512402506589</v>
      </c>
    </row>
    <row r="357" customFormat="false" ht="13.8" hidden="false" customHeight="false" outlineLevel="0" collapsed="false">
      <c r="D357" s="31" t="n">
        <f aca="false">MOD(F356*$B$4,$B$5)</f>
        <v>1128353656</v>
      </c>
      <c r="E357" s="31" t="n">
        <f aca="false">MOD(D357*$B$4,$B$5)</f>
        <v>131589915</v>
      </c>
      <c r="F357" s="31" t="n">
        <f aca="false">MOD(E357*$B$4,$B$5)</f>
        <v>1867642786</v>
      </c>
      <c r="H357" s="63" t="n">
        <f aca="false">D357 / ($B$5 - 1)</f>
        <v>0.525430616480699</v>
      </c>
      <c r="I357" s="63" t="n">
        <f aca="false">E357 / ($B$5 - 1)</f>
        <v>0.061276329272684</v>
      </c>
      <c r="J357" s="63" t="n">
        <f aca="false">F357 / ($B$5 - 1)</f>
        <v>0.869688944769734</v>
      </c>
      <c r="L357" s="64" t="n">
        <f aca="false">_xlfn.NORM.INV(H357, 0, 1)</f>
        <v>0.063788334529901</v>
      </c>
      <c r="M357" s="64" t="n">
        <f aca="false">_xlfn.NORM.INV(I357, 0, 1)</f>
        <v>-1.54414727436946</v>
      </c>
      <c r="N357" s="64" t="n">
        <f aca="false">_xlfn.NORM.INV(J357, 0, 1)</f>
        <v>1.12492194813481</v>
      </c>
    </row>
    <row r="358" customFormat="false" ht="13.8" hidden="false" customHeight="false" outlineLevel="0" collapsed="false">
      <c r="D358" s="31" t="n">
        <f aca="false">MOD(F357*$B$4,$B$5)</f>
        <v>1621421946</v>
      </c>
      <c r="E358" s="31" t="n">
        <f aca="false">MOD(D358*$B$4,$B$5)</f>
        <v>469756804</v>
      </c>
      <c r="F358" s="31" t="n">
        <f aca="false">MOD(E358*$B$4,$B$5)</f>
        <v>350857211</v>
      </c>
      <c r="H358" s="63" t="n">
        <f aca="false">D358 / ($B$5 - 1)</f>
        <v>0.755033431346559</v>
      </c>
      <c r="I358" s="63" t="n">
        <f aca="false">E358 / ($B$5 - 1)</f>
        <v>0.218747558275934</v>
      </c>
      <c r="J358" s="63" t="n">
        <f aca="false">F358 / ($B$5 - 1)</f>
        <v>0.163380620687623</v>
      </c>
      <c r="L358" s="64" t="n">
        <f aca="false">_xlfn.NORM.INV(H358, 0, 1)</f>
        <v>0.690415173594423</v>
      </c>
      <c r="M358" s="64" t="n">
        <f aca="false">_xlfn.NORM.INV(I358, 0, 1)</f>
        <v>-0.776430034679855</v>
      </c>
      <c r="N358" s="64" t="n">
        <f aca="false">_xlfn.NORM.INV(J358, 0, 1)</f>
        <v>-0.980658366336288</v>
      </c>
    </row>
    <row r="359" customFormat="false" ht="13.8" hidden="false" customHeight="false" outlineLevel="0" collapsed="false">
      <c r="D359" s="31" t="n">
        <f aca="false">MOD(F358*$B$4,$B$5)</f>
        <v>1172391939</v>
      </c>
      <c r="E359" s="31" t="n">
        <f aca="false">MOD(D359*$B$4,$B$5)</f>
        <v>2042221725</v>
      </c>
      <c r="F359" s="31" t="n">
        <f aca="false">MOD(E359*$B$4,$B$5)</f>
        <v>1995555587</v>
      </c>
      <c r="H359" s="63" t="n">
        <f aca="false">D359 / ($B$5 - 1)</f>
        <v>0.545937540052401</v>
      </c>
      <c r="I359" s="63" t="n">
        <f aca="false">E359 / ($B$5 - 1)</f>
        <v>0.950983598317004</v>
      </c>
      <c r="J359" s="63" t="n">
        <f aca="false">F359 / ($B$5 - 1)</f>
        <v>0.929252984402006</v>
      </c>
      <c r="L359" s="64" t="n">
        <f aca="false">_xlfn.NORM.INV(H359, 0, 1)</f>
        <v>0.115403985756629</v>
      </c>
      <c r="M359" s="64" t="n">
        <f aca="false">_xlfn.NORM.INV(I359, 0, 1)</f>
        <v>1.65446630858895</v>
      </c>
      <c r="N359" s="64" t="n">
        <f aca="false">_xlfn.NORM.INV(J359, 0, 1)</f>
        <v>1.4702500967631</v>
      </c>
    </row>
    <row r="360" customFormat="false" ht="13.8" hidden="false" customHeight="false" outlineLevel="0" collapsed="false">
      <c r="D360" s="31" t="n">
        <f aca="false">MOD(F359*$B$4,$B$5)</f>
        <v>2084753892</v>
      </c>
      <c r="E360" s="31" t="n">
        <f aca="false">MOD(D360*$B$4,$B$5)</f>
        <v>2071422312</v>
      </c>
      <c r="F360" s="31" t="n">
        <f aca="false">MOD(E360*$B$4,$B$5)</f>
        <v>640334585</v>
      </c>
      <c r="H360" s="63" t="n">
        <f aca="false">D360 / ($B$5 - 1)</f>
        <v>0.970789181972657</v>
      </c>
      <c r="I360" s="63" t="n">
        <f aca="false">E360 / ($B$5 - 1)</f>
        <v>0.96458118126223</v>
      </c>
      <c r="J360" s="63" t="n">
        <f aca="false">F360 / ($B$5 - 1)</f>
        <v>0.298179027436468</v>
      </c>
      <c r="L360" s="64" t="n">
        <f aca="false">_xlfn.NORM.INV(H360, 0, 1)</f>
        <v>1.89252071684119</v>
      </c>
      <c r="M360" s="64" t="n">
        <f aca="false">_xlfn.NORM.INV(I360, 0, 1)</f>
        <v>1.80651689544026</v>
      </c>
      <c r="N360" s="64" t="n">
        <f aca="false">_xlfn.NORM.INV(J360, 0, 1)</f>
        <v>-0.529645047803812</v>
      </c>
    </row>
    <row r="361" customFormat="false" ht="13.8" hidden="false" customHeight="false" outlineLevel="0" collapsed="false">
      <c r="D361" s="31" t="n">
        <f aca="false">MOD(F360*$B$4,$B$5)</f>
        <v>858621264</v>
      </c>
      <c r="E361" s="31" t="n">
        <f aca="false">MOD(D361*$B$4,$B$5)</f>
        <v>72647444</v>
      </c>
      <c r="F361" s="31" t="n">
        <f aca="false">MOD(E361*$B$4,$B$5)</f>
        <v>2071457420</v>
      </c>
      <c r="H361" s="63" t="n">
        <f aca="false">D361 / ($B$5 - 1)</f>
        <v>0.399826683476406</v>
      </c>
      <c r="I361" s="63" t="n">
        <f aca="false">E361 / ($B$5 - 1)</f>
        <v>0.0338291023241627</v>
      </c>
      <c r="J361" s="63" t="n">
        <f aca="false">F361 / ($B$5 - 1)</f>
        <v>0.96459752969872</v>
      </c>
      <c r="L361" s="64" t="n">
        <f aca="false">_xlfn.NORM.INV(H361, 0, 1)</f>
        <v>-0.253795737091823</v>
      </c>
      <c r="M361" s="64" t="n">
        <f aca="false">_xlfn.NORM.INV(I361, 0, 1)</f>
        <v>-1.82727651382492</v>
      </c>
      <c r="N361" s="64" t="n">
        <f aca="false">_xlfn.NORM.INV(J361, 0, 1)</f>
        <v>1.80672645578377</v>
      </c>
    </row>
    <row r="362" customFormat="false" ht="13.8" hidden="false" customHeight="false" outlineLevel="0" collapsed="false">
      <c r="D362" s="31" t="n">
        <f aca="false">MOD(F361*$B$4,$B$5)</f>
        <v>187549206</v>
      </c>
      <c r="E362" s="31" t="n">
        <f aca="false">MOD(D362*$B$4,$B$5)</f>
        <v>1544150721</v>
      </c>
      <c r="F362" s="31" t="n">
        <f aca="false">MOD(E362*$B$4,$B$5)</f>
        <v>689549668</v>
      </c>
      <c r="H362" s="63" t="n">
        <f aca="false">D362 / ($B$5 - 1)</f>
        <v>0.0873344047808409</v>
      </c>
      <c r="I362" s="63" t="n">
        <f aca="false">E362 / ($B$5 - 1)</f>
        <v>0.719051213207702</v>
      </c>
      <c r="J362" s="63" t="n">
        <f aca="false">F362 / ($B$5 - 1)</f>
        <v>0.321096586362549</v>
      </c>
      <c r="L362" s="64" t="n">
        <f aca="false">_xlfn.NORM.INV(H362, 0, 1)</f>
        <v>-1.35735383417395</v>
      </c>
      <c r="M362" s="64" t="n">
        <f aca="false">_xlfn.NORM.INV(I362, 0, 1)</f>
        <v>0.580025274838817</v>
      </c>
      <c r="N362" s="64" t="n">
        <f aca="false">_xlfn.NORM.INV(J362, 0, 1)</f>
        <v>-0.464634568313606</v>
      </c>
    </row>
    <row r="363" customFormat="false" ht="13.8" hidden="false" customHeight="false" outlineLevel="0" collapsed="false">
      <c r="D363" s="31" t="n">
        <f aca="false">MOD(F362*$B$4,$B$5)</f>
        <v>1402979175</v>
      </c>
      <c r="E363" s="31" t="n">
        <f aca="false">MOD(D363*$B$4,$B$5)</f>
        <v>163464633</v>
      </c>
      <c r="F363" s="31" t="n">
        <f aca="false">MOD(E363*$B$4,$B$5)</f>
        <v>746380465</v>
      </c>
      <c r="H363" s="63" t="n">
        <f aca="false">D363 / ($B$5 - 1)</f>
        <v>0.653313089304895</v>
      </c>
      <c r="I363" s="63" t="n">
        <f aca="false">E363 / ($B$5 - 1)</f>
        <v>0.0761191515029586</v>
      </c>
      <c r="J363" s="63" t="n">
        <f aca="false">F363 / ($B$5 - 1)</f>
        <v>0.34756048847694</v>
      </c>
      <c r="L363" s="64" t="n">
        <f aca="false">_xlfn.NORM.INV(H363, 0, 1)</f>
        <v>0.394280685630467</v>
      </c>
      <c r="M363" s="64" t="n">
        <f aca="false">_xlfn.NORM.INV(I363, 0, 1)</f>
        <v>-1.43166994045284</v>
      </c>
      <c r="N363" s="64" t="n">
        <f aca="false">_xlfn.NORM.INV(J363, 0, 1)</f>
        <v>-0.391915057475152</v>
      </c>
    </row>
    <row r="364" customFormat="false" ht="13.8" hidden="false" customHeight="false" outlineLevel="0" collapsed="false">
      <c r="D364" s="31" t="n">
        <f aca="false">MOD(F363*$B$4,$B$5)</f>
        <v>198280296</v>
      </c>
      <c r="E364" s="31" t="n">
        <f aca="false">MOD(D364*$B$4,$B$5)</f>
        <v>2001037184</v>
      </c>
      <c r="F364" s="31" t="n">
        <f aca="false">MOD(E364*$B$4,$B$5)</f>
        <v>398950451</v>
      </c>
      <c r="H364" s="63" t="n">
        <f aca="false">D364 / ($B$5 - 1)</f>
        <v>0.0923314579691099</v>
      </c>
      <c r="I364" s="63" t="n">
        <f aca="false">E364 / ($B$5 - 1)</f>
        <v>0.931805551919905</v>
      </c>
      <c r="J364" s="63" t="n">
        <f aca="false">F364 / ($B$5 - 1)</f>
        <v>0.18577578075768</v>
      </c>
      <c r="L364" s="64" t="n">
        <f aca="false">_xlfn.NORM.INV(H364, 0, 1)</f>
        <v>-1.32653389411625</v>
      </c>
      <c r="M364" s="64" t="n">
        <f aca="false">_xlfn.NORM.INV(I364, 0, 1)</f>
        <v>1.48937405708733</v>
      </c>
      <c r="N364" s="64" t="n">
        <f aca="false">_xlfn.NORM.INV(J364, 0, 1)</f>
        <v>-0.893570825931877</v>
      </c>
    </row>
    <row r="365" customFormat="false" ht="13.8" hidden="false" customHeight="false" outlineLevel="0" collapsed="false">
      <c r="D365" s="31" t="n">
        <f aca="false">MOD(F364*$B$4,$B$5)</f>
        <v>1251357572</v>
      </c>
      <c r="E365" s="31" t="n">
        <f aca="false">MOD(D365*$B$4,$B$5)</f>
        <v>2008818843</v>
      </c>
      <c r="F365" s="31" t="n">
        <f aca="false">MOD(E365*$B$4,$B$5)</f>
        <v>217773815</v>
      </c>
      <c r="H365" s="63" t="n">
        <f aca="false">D365 / ($B$5 - 1)</f>
        <v>0.582708778402497</v>
      </c>
      <c r="I365" s="63" t="n">
        <f aca="false">E365 / ($B$5 - 1)</f>
        <v>0.93542916927061</v>
      </c>
      <c r="J365" s="63" t="n">
        <f aca="false">F365 / ($B$5 - 1)</f>
        <v>0.101408835129262</v>
      </c>
      <c r="L365" s="64" t="n">
        <f aca="false">_xlfn.NORM.INV(H365, 0, 1)</f>
        <v>0.208828088599215</v>
      </c>
      <c r="M365" s="64" t="n">
        <f aca="false">_xlfn.NORM.INV(I365, 0, 1)</f>
        <v>1.51749537047409</v>
      </c>
      <c r="N365" s="64" t="n">
        <f aca="false">_xlfn.NORM.INV(J365, 0, 1)</f>
        <v>-1.27356486629623</v>
      </c>
    </row>
    <row r="366" customFormat="false" ht="13.8" hidden="false" customHeight="false" outlineLevel="0" collapsed="false">
      <c r="D366" s="31" t="n">
        <f aca="false">MOD(F365*$B$4,$B$5)</f>
        <v>227371800</v>
      </c>
      <c r="E366" s="31" t="n">
        <f aca="false">MOD(D366*$B$4,$B$5)</f>
        <v>1822721630</v>
      </c>
      <c r="F366" s="31" t="n">
        <f aca="false">MOD(E366*$B$4,$B$5)</f>
        <v>43300493</v>
      </c>
      <c r="H366" s="63" t="n">
        <f aca="false">D366 / ($B$5 - 1)</f>
        <v>0.105878245184085</v>
      </c>
      <c r="I366" s="63" t="n">
        <f aca="false">E366 / ($B$5 - 1)</f>
        <v>0.84877090141994</v>
      </c>
      <c r="J366" s="63" t="n">
        <f aca="false">F366 / ($B$5 - 1)</f>
        <v>0.0201633633302183</v>
      </c>
      <c r="L366" s="64" t="n">
        <f aca="false">_xlfn.NORM.INV(H366, 0, 1)</f>
        <v>-1.24875009971416</v>
      </c>
      <c r="M366" s="64" t="n">
        <f aca="false">_xlfn.NORM.INV(I366, 0, 1)</f>
        <v>1.0311762047048</v>
      </c>
      <c r="N366" s="64" t="n">
        <f aca="false">_xlfn.NORM.INV(J366, 0, 1)</f>
        <v>-2.05038652932474</v>
      </c>
    </row>
    <row r="367" customFormat="false" ht="13.8" hidden="false" customHeight="false" outlineLevel="0" collapsed="false">
      <c r="D367" s="31" t="n">
        <f aca="false">MOD(F366*$B$4,$B$5)</f>
        <v>656509072</v>
      </c>
      <c r="E367" s="31" t="n">
        <f aca="false">MOD(D367*$B$4,$B$5)</f>
        <v>2080719380</v>
      </c>
      <c r="F367" s="31" t="n">
        <f aca="false">MOD(E367*$B$4,$B$5)</f>
        <v>595021790</v>
      </c>
      <c r="H367" s="63" t="n">
        <f aca="false">D367 / ($B$5 - 1)</f>
        <v>0.305710859881445</v>
      </c>
      <c r="I367" s="63" t="n">
        <f aca="false">E367 / ($B$5 - 1)</f>
        <v>0.968910465919329</v>
      </c>
      <c r="J367" s="63" t="n">
        <f aca="false">F367 / ($B$5 - 1)</f>
        <v>0.277078612965605</v>
      </c>
      <c r="L367" s="64" t="n">
        <f aca="false">_xlfn.NORM.INV(H367, 0, 1)</f>
        <v>-0.508045093303081</v>
      </c>
      <c r="M367" s="64" t="n">
        <f aca="false">_xlfn.NORM.INV(I367, 0, 1)</f>
        <v>1.8650166661502</v>
      </c>
      <c r="N367" s="64" t="n">
        <f aca="false">_xlfn.NORM.INV(J367, 0, 1)</f>
        <v>-0.591542144217951</v>
      </c>
    </row>
    <row r="368" customFormat="false" ht="13.8" hidden="false" customHeight="false" outlineLevel="0" collapsed="false">
      <c r="D368" s="31" t="n">
        <f aca="false">MOD(F367*$B$4,$B$5)</f>
        <v>1850530112</v>
      </c>
      <c r="E368" s="31" t="n">
        <f aca="false">MOD(D368*$B$4,$B$5)</f>
        <v>209255740</v>
      </c>
      <c r="F368" s="31" t="n">
        <f aca="false">MOD(E368*$B$4,$B$5)</f>
        <v>1368233699</v>
      </c>
      <c r="H368" s="63" t="n">
        <f aca="false">D368 / ($B$5 - 1)</f>
        <v>0.861720234958194</v>
      </c>
      <c r="I368" s="63" t="n">
        <f aca="false">E368 / ($B$5 - 1)</f>
        <v>0.0974422973556838</v>
      </c>
      <c r="J368" s="63" t="n">
        <f aca="false">F368 / ($B$5 - 1)</f>
        <v>0.637133466207547</v>
      </c>
      <c r="L368" s="64" t="n">
        <f aca="false">_xlfn.NORM.INV(H368, 0, 1)</f>
        <v>1.08808059359813</v>
      </c>
      <c r="M368" s="64" t="n">
        <f aca="false">_xlfn.NORM.INV(I368, 0, 1)</f>
        <v>-1.29626386095998</v>
      </c>
      <c r="N368" s="64" t="n">
        <f aca="false">_xlfn.NORM.INV(J368, 0, 1)</f>
        <v>0.350807103606666</v>
      </c>
    </row>
    <row r="369" customFormat="false" ht="13.8" hidden="false" customHeight="false" outlineLevel="0" collapsed="false">
      <c r="D369" s="31" t="n">
        <f aca="false">MOD(F368*$B$4,$B$5)</f>
        <v>149320944</v>
      </c>
      <c r="E369" s="31" t="n">
        <f aca="false">MOD(D369*$B$4,$B$5)</f>
        <v>916168492</v>
      </c>
      <c r="F369" s="31" t="n">
        <f aca="false">MOD(E369*$B$4,$B$5)</f>
        <v>1238534661</v>
      </c>
      <c r="H369" s="63" t="n">
        <f aca="false">D369 / ($B$5 - 1)</f>
        <v>0.0695329830698045</v>
      </c>
      <c r="I369" s="63" t="n">
        <f aca="false">E369 / ($B$5 - 1)</f>
        <v>0.426624199772835</v>
      </c>
      <c r="J369" s="63" t="n">
        <f aca="false">F369 / ($B$5 - 1)</f>
        <v>0.576737645153643</v>
      </c>
      <c r="L369" s="64" t="n">
        <f aca="false">_xlfn.NORM.INV(H369, 0, 1)</f>
        <v>-1.47927823982732</v>
      </c>
      <c r="M369" s="64" t="n">
        <f aca="false">_xlfn.NORM.INV(I369, 0, 1)</f>
        <v>-0.184975312036508</v>
      </c>
      <c r="N369" s="64" t="n">
        <f aca="false">_xlfn.NORM.INV(J369, 0, 1)</f>
        <v>0.193554523482571</v>
      </c>
    </row>
    <row r="370" customFormat="false" ht="13.8" hidden="false" customHeight="false" outlineLevel="0" collapsed="false">
      <c r="D370" s="31" t="n">
        <f aca="false">MOD(F369*$B$4,$B$5)</f>
        <v>1509372298</v>
      </c>
      <c r="E370" s="31" t="n">
        <f aca="false">MOD(D370*$B$4,$B$5)</f>
        <v>1232504989</v>
      </c>
      <c r="F370" s="31" t="n">
        <f aca="false">MOD(E370*$B$4,$B$5)</f>
        <v>361367531</v>
      </c>
      <c r="H370" s="63" t="n">
        <f aca="false">D370 / ($B$5 - 1)</f>
        <v>0.702856247967907</v>
      </c>
      <c r="I370" s="63" t="n">
        <f aca="false">E370 / ($B$5 - 1)</f>
        <v>0.573929860325465</v>
      </c>
      <c r="J370" s="63" t="n">
        <f aca="false">F370 / ($B$5 - 1)</f>
        <v>0.168274869833398</v>
      </c>
      <c r="L370" s="64" t="n">
        <f aca="false">_xlfn.NORM.INV(H370, 0, 1)</f>
        <v>0.532633216344729</v>
      </c>
      <c r="M370" s="64" t="n">
        <f aca="false">_xlfn.NORM.INV(I370, 0, 1)</f>
        <v>0.186388284140574</v>
      </c>
      <c r="N370" s="64" t="n">
        <f aca="false">_xlfn.NORM.INV(J370, 0, 1)</f>
        <v>-0.961004829253845</v>
      </c>
    </row>
    <row r="371" customFormat="false" ht="13.8" hidden="false" customHeight="false" outlineLevel="0" collapsed="false">
      <c r="D371" s="31" t="n">
        <f aca="false">MOD(F370*$B$4,$B$5)</f>
        <v>1709907967</v>
      </c>
      <c r="E371" s="31" t="n">
        <f aca="false">MOD(D371*$B$4,$B$5)</f>
        <v>433502612</v>
      </c>
      <c r="F371" s="31" t="n">
        <f aca="false">MOD(E371*$B$4,$B$5)</f>
        <v>523927484</v>
      </c>
      <c r="H371" s="63" t="n">
        <f aca="false">D371 / ($B$5 - 1)</f>
        <v>0.796237945832534</v>
      </c>
      <c r="I371" s="63" t="n">
        <f aca="false">E371 / ($B$5 - 1)</f>
        <v>0.201865384543189</v>
      </c>
      <c r="J371" s="63" t="n">
        <f aca="false">F371 / ($B$5 - 1)</f>
        <v>0.243972746882562</v>
      </c>
      <c r="L371" s="64" t="n">
        <f aca="false">_xlfn.NORM.INV(H371, 0, 1)</f>
        <v>0.82825852058881</v>
      </c>
      <c r="M371" s="64" t="n">
        <f aca="false">_xlfn.NORM.INV(I371, 0, 1)</f>
        <v>-0.834976803481504</v>
      </c>
      <c r="N371" s="64" t="n">
        <f aca="false">_xlfn.NORM.INV(J371, 0, 1)</f>
        <v>-0.693580232819723</v>
      </c>
    </row>
    <row r="372" customFormat="false" ht="13.8" hidden="false" customHeight="false" outlineLevel="0" collapsed="false">
      <c r="D372" s="31" t="n">
        <f aca="false">MOD(F371*$B$4,$B$5)</f>
        <v>1736153092</v>
      </c>
      <c r="E372" s="31" t="n">
        <f aca="false">MOD(D372*$B$4,$B$5)</f>
        <v>296579757</v>
      </c>
      <c r="F372" s="31" t="n">
        <f aca="false">MOD(E372*$B$4,$B$5)</f>
        <v>1075459245</v>
      </c>
      <c r="H372" s="63" t="n">
        <f aca="false">D372 / ($B$5 - 1)</f>
        <v>0.808459284536968</v>
      </c>
      <c r="I372" s="63" t="n">
        <f aca="false">E372 / ($B$5 - 1)</f>
        <v>0.138105711562657</v>
      </c>
      <c r="J372" s="63" t="n">
        <f aca="false">F372 / ($B$5 - 1)</f>
        <v>0.500799736940115</v>
      </c>
      <c r="L372" s="64" t="n">
        <f aca="false">_xlfn.NORM.INV(H372, 0, 1)</f>
        <v>0.872232723615305</v>
      </c>
      <c r="M372" s="64" t="n">
        <f aca="false">_xlfn.NORM.INV(I372, 0, 1)</f>
        <v>-1.08886953347306</v>
      </c>
      <c r="N372" s="64" t="n">
        <f aca="false">_xlfn.NORM.INV(J372, 0, 1)</f>
        <v>0.00200464456900359</v>
      </c>
    </row>
    <row r="373" customFormat="false" ht="13.8" hidden="false" customHeight="false" outlineLevel="0" collapsed="false">
      <c r="D373" s="31" t="n">
        <f aca="false">MOD(F372*$B$4,$B$5)</f>
        <v>223532817</v>
      </c>
      <c r="E373" s="31" t="n">
        <f aca="false">MOD(D373*$B$4,$B$5)</f>
        <v>1194766879</v>
      </c>
      <c r="F373" s="31" t="n">
        <f aca="false">MOD(E373*$B$4,$B$5)</f>
        <v>1918676024</v>
      </c>
      <c r="H373" s="63" t="n">
        <f aca="false">D373 / ($B$5 - 1)</f>
        <v>0.104090579416687</v>
      </c>
      <c r="I373" s="63" t="n">
        <f aca="false">E373 / ($B$5 - 1)</f>
        <v>0.556356683425937</v>
      </c>
      <c r="J373" s="63" t="n">
        <f aca="false">F373 / ($B$5 - 1)</f>
        <v>0.893453148094428</v>
      </c>
      <c r="L373" s="64" t="n">
        <f aca="false">_xlfn.NORM.INV(H373, 0, 1)</f>
        <v>-1.25858253433393</v>
      </c>
      <c r="M373" s="64" t="n">
        <f aca="false">_xlfn.NORM.INV(I373, 0, 1)</f>
        <v>0.141738411603913</v>
      </c>
      <c r="N373" s="64" t="n">
        <f aca="false">_xlfn.NORM.INV(J373, 0, 1)</f>
        <v>1.24510351074147</v>
      </c>
    </row>
    <row r="374" customFormat="false" ht="13.8" hidden="false" customHeight="false" outlineLevel="0" collapsed="false">
      <c r="D374" s="31" t="n">
        <f aca="false">MOD(F373*$B$4,$B$5)</f>
        <v>1883110335</v>
      </c>
      <c r="E374" s="31" t="n">
        <f aca="false">MOD(D374*$B$4,$B$5)</f>
        <v>931170569</v>
      </c>
      <c r="F374" s="31" t="n">
        <f aca="false">MOD(E374*$B$4,$B$5)</f>
        <v>1701804489</v>
      </c>
      <c r="H374" s="63" t="n">
        <f aca="false">D374 / ($B$5 - 1)</f>
        <v>0.876891583555277</v>
      </c>
      <c r="I374" s="63" t="n">
        <f aca="false">E374 / ($B$5 - 1)</f>
        <v>0.433610086267451</v>
      </c>
      <c r="J374" s="63" t="n">
        <f aca="false">F374 / ($B$5 - 1)</f>
        <v>0.792464469831869</v>
      </c>
      <c r="L374" s="64" t="n">
        <f aca="false">_xlfn.NORM.INV(H374, 0, 1)</f>
        <v>1.15958740128926</v>
      </c>
      <c r="M374" s="64" t="n">
        <f aca="false">_xlfn.NORM.INV(I374, 0, 1)</f>
        <v>-0.167190482942672</v>
      </c>
      <c r="N374" s="64" t="n">
        <f aca="false">_xlfn.NORM.INV(J374, 0, 1)</f>
        <v>0.815002183317447</v>
      </c>
    </row>
    <row r="375" customFormat="false" ht="13.8" hidden="false" customHeight="false" outlineLevel="0" collapsed="false">
      <c r="D375" s="31" t="n">
        <f aca="false">MOD(F374*$B$4,$B$5)</f>
        <v>112539828</v>
      </c>
      <c r="E375" s="31" t="n">
        <f aca="false">MOD(D375*$B$4,$B$5)</f>
        <v>1423894125</v>
      </c>
      <c r="F375" s="31" t="n">
        <f aca="false">MOD(E375*$B$4,$B$5)</f>
        <v>431701993</v>
      </c>
      <c r="H375" s="63" t="n">
        <f aca="false">D375 / ($B$5 - 1)</f>
        <v>0.0524054412286779</v>
      </c>
      <c r="I375" s="63" t="n">
        <f aca="false">E375 / ($B$5 - 1)</f>
        <v>0.663052371854943</v>
      </c>
      <c r="J375" s="63" t="n">
        <f aca="false">F375 / ($B$5 - 1)</f>
        <v>0.201026905980918</v>
      </c>
      <c r="L375" s="64" t="n">
        <f aca="false">_xlfn.NORM.INV(H375, 0, 1)</f>
        <v>-1.62196481310071</v>
      </c>
      <c r="M375" s="64" t="n">
        <f aca="false">_xlfn.NORM.INV(I375, 0, 1)</f>
        <v>0.420808045375077</v>
      </c>
      <c r="N375" s="64" t="n">
        <f aca="false">_xlfn.NORM.INV(J375, 0, 1)</f>
        <v>-0.837958855303561</v>
      </c>
    </row>
    <row r="376" customFormat="false" ht="13.8" hidden="false" customHeight="false" outlineLevel="0" collapsed="false">
      <c r="D376" s="31" t="n">
        <f aca="false">MOD(F375*$B$4,$B$5)</f>
        <v>1653077262</v>
      </c>
      <c r="E376" s="31" t="n">
        <f aca="false">MOD(D376*$B$4,$B$5)</f>
        <v>1642642423</v>
      </c>
      <c r="F376" s="31" t="n">
        <f aca="false">MOD(E376*$B$4,$B$5)</f>
        <v>453702452</v>
      </c>
      <c r="H376" s="63" t="n">
        <f aca="false">D376 / ($B$5 - 1)</f>
        <v>0.769774086558981</v>
      </c>
      <c r="I376" s="63" t="n">
        <f aca="false">E376 / ($B$5 - 1)</f>
        <v>0.764914985992867</v>
      </c>
      <c r="J376" s="63" t="n">
        <f aca="false">F376 / ($B$5 - 1)</f>
        <v>0.21127166804976</v>
      </c>
      <c r="L376" s="64" t="n">
        <f aca="false">_xlfn.NORM.INV(H376, 0, 1)</f>
        <v>0.738103055945177</v>
      </c>
      <c r="M376" s="64" t="n">
        <f aca="false">_xlfn.NORM.INV(I376, 0, 1)</f>
        <v>0.722202432503934</v>
      </c>
      <c r="N376" s="64" t="n">
        <f aca="false">_xlfn.NORM.INV(J376, 0, 1)</f>
        <v>-0.80201663430949</v>
      </c>
    </row>
    <row r="377" customFormat="false" ht="13.8" hidden="false" customHeight="false" outlineLevel="0" collapsed="false">
      <c r="D377" s="31" t="n">
        <f aca="false">MOD(F376*$B$4,$B$5)</f>
        <v>632828386</v>
      </c>
      <c r="E377" s="31" t="n">
        <f aca="false">MOD(D377*$B$4,$B$5)</f>
        <v>1451625678</v>
      </c>
      <c r="F377" s="31" t="n">
        <f aca="false">MOD(E377*$B$4,$B$5)</f>
        <v>1179184775</v>
      </c>
      <c r="H377" s="63" t="n">
        <f aca="false">D377 / ($B$5 - 1)</f>
        <v>0.294683681144084</v>
      </c>
      <c r="I377" s="63" t="n">
        <f aca="false">E377 / ($B$5 - 1)</f>
        <v>0.675965882535992</v>
      </c>
      <c r="J377" s="63" t="n">
        <f aca="false">F377 / ($B$5 - 1)</f>
        <v>0.549100700811577</v>
      </c>
      <c r="L377" s="64" t="n">
        <f aca="false">_xlfn.NORM.INV(H377, 0, 1)</f>
        <v>-0.539753031308998</v>
      </c>
      <c r="M377" s="64" t="n">
        <f aca="false">_xlfn.NORM.INV(I377, 0, 1)</f>
        <v>0.456447472637959</v>
      </c>
      <c r="N377" s="64" t="n">
        <f aca="false">_xlfn.NORM.INV(J377, 0, 1)</f>
        <v>0.123389592122848</v>
      </c>
    </row>
    <row r="378" customFormat="false" ht="13.8" hidden="false" customHeight="false" outlineLevel="0" collapsed="false">
      <c r="D378" s="31" t="n">
        <f aca="false">MOD(F377*$B$4,$B$5)</f>
        <v>1374210290</v>
      </c>
      <c r="E378" s="31" t="n">
        <f aca="false">MOD(D378*$B$4,$B$5)</f>
        <v>882536407</v>
      </c>
      <c r="F378" s="31" t="n">
        <f aca="false">MOD(E378*$B$4,$B$5)</f>
        <v>1281796758</v>
      </c>
      <c r="H378" s="63" t="n">
        <f aca="false">D378 / ($B$5 - 1)</f>
        <v>0.63991653326891</v>
      </c>
      <c r="I378" s="63" t="n">
        <f aca="false">E378 / ($B$5 - 1)</f>
        <v>0.410963039762306</v>
      </c>
      <c r="J378" s="63" t="n">
        <f aca="false">F378 / ($B$5 - 1)</f>
        <v>0.596883128953057</v>
      </c>
      <c r="L378" s="64" t="n">
        <f aca="false">_xlfn.NORM.INV(H378, 0, 1)</f>
        <v>0.358235699290334</v>
      </c>
      <c r="M378" s="64" t="n">
        <f aca="false">_xlfn.NORM.INV(I378, 0, 1)</f>
        <v>-0.225068379360118</v>
      </c>
      <c r="N378" s="64" t="n">
        <f aca="false">_xlfn.NORM.INV(J378, 0, 1)</f>
        <v>0.245287613184614</v>
      </c>
    </row>
    <row r="379" customFormat="false" ht="13.8" hidden="false" customHeight="false" outlineLevel="0" collapsed="false">
      <c r="D379" s="31" t="n">
        <f aca="false">MOD(F378*$B$4,$B$5)</f>
        <v>312468054</v>
      </c>
      <c r="E379" s="31" t="n">
        <f aca="false">MOD(D379*$B$4,$B$5)</f>
        <v>1367781753</v>
      </c>
      <c r="F379" s="31" t="n">
        <f aca="false">MOD(E379*$B$4,$B$5)</f>
        <v>1955755695</v>
      </c>
      <c r="H379" s="63" t="n">
        <f aca="false">D379 / ($B$5 - 1)</f>
        <v>0.145504276403696</v>
      </c>
      <c r="I379" s="63" t="n">
        <f aca="false">E379 / ($B$5 - 1)</f>
        <v>0.636923012451197</v>
      </c>
      <c r="J379" s="63" t="n">
        <f aca="false">F379 / ($B$5 - 1)</f>
        <v>0.910719715441316</v>
      </c>
      <c r="L379" s="64" t="n">
        <f aca="false">_xlfn.NORM.INV(H379, 0, 1)</f>
        <v>-1.05591171190076</v>
      </c>
      <c r="M379" s="64" t="n">
        <f aca="false">_xlfn.NORM.INV(I379, 0, 1)</f>
        <v>0.350246149583586</v>
      </c>
      <c r="N379" s="64" t="n">
        <f aca="false">_xlfn.NORM.INV(J379, 0, 1)</f>
        <v>1.3452002698313</v>
      </c>
    </row>
    <row r="380" customFormat="false" ht="13.8" hidden="false" customHeight="false" outlineLevel="0" collapsed="false">
      <c r="D380" s="31" t="n">
        <f aca="false">MOD(F379*$B$4,$B$5)</f>
        <v>754547578</v>
      </c>
      <c r="E380" s="31" t="n">
        <f aca="false">MOD(D380*$B$4,$B$5)</f>
        <v>1443484518</v>
      </c>
      <c r="F380" s="31" t="n">
        <f aca="false">MOD(E380*$B$4,$B$5)</f>
        <v>1186757816</v>
      </c>
      <c r="H380" s="63" t="n">
        <f aca="false">D380 / ($B$5 - 1)</f>
        <v>0.35136359683365</v>
      </c>
      <c r="I380" s="63" t="n">
        <f aca="false">E380 / ($B$5 - 1)</f>
        <v>0.672174859486683</v>
      </c>
      <c r="J380" s="63" t="n">
        <f aca="false">F380 / ($B$5 - 1)</f>
        <v>0.552627172835755</v>
      </c>
      <c r="L380" s="64" t="n">
        <f aca="false">_xlfn.NORM.INV(H380, 0, 1)</f>
        <v>-0.381641639918521</v>
      </c>
      <c r="M380" s="64" t="n">
        <f aca="false">_xlfn.NORM.INV(I380, 0, 1)</f>
        <v>0.445926580692413</v>
      </c>
      <c r="N380" s="64" t="n">
        <f aca="false">_xlfn.NORM.INV(J380, 0, 1)</f>
        <v>0.132301710699892</v>
      </c>
    </row>
    <row r="381" customFormat="false" ht="13.8" hidden="false" customHeight="false" outlineLevel="0" collapsed="false">
      <c r="D381" s="31" t="n">
        <f aca="false">MOD(F380*$B$4,$B$5)</f>
        <v>1860252411</v>
      </c>
      <c r="E381" s="31" t="n">
        <f aca="false">MOD(D381*$B$4,$B$5)</f>
        <v>1362915723</v>
      </c>
      <c r="F381" s="31" t="n">
        <f aca="false">MOD(E381*$B$4,$B$5)</f>
        <v>1143339088</v>
      </c>
      <c r="H381" s="63" t="n">
        <f aca="false">D381 / ($B$5 - 1)</f>
        <v>0.866247533230342</v>
      </c>
      <c r="I381" s="63" t="n">
        <f aca="false">E381 / ($B$5 - 1)</f>
        <v>0.634657090655209</v>
      </c>
      <c r="J381" s="63" t="n">
        <f aca="false">F381 / ($B$5 - 1)</f>
        <v>0.532408752043181</v>
      </c>
      <c r="L381" s="64" t="n">
        <f aca="false">_xlfn.NORM.INV(H381, 0, 1)</f>
        <v>1.10882673784434</v>
      </c>
      <c r="M381" s="64" t="n">
        <f aca="false">_xlfn.NORM.INV(I381, 0, 1)</f>
        <v>0.344213382617809</v>
      </c>
      <c r="N381" s="64" t="n">
        <f aca="false">_xlfn.NORM.INV(J381, 0, 1)</f>
        <v>0.0813262534386657</v>
      </c>
    </row>
    <row r="382" customFormat="false" ht="13.8" hidden="false" customHeight="false" outlineLevel="0" collapsed="false">
      <c r="D382" s="31" t="n">
        <f aca="false">MOD(F381*$B$4,$B$5)</f>
        <v>1938872595</v>
      </c>
      <c r="E382" s="31" t="n">
        <f aca="false">MOD(D382*$B$4,$B$5)</f>
        <v>1834213338</v>
      </c>
      <c r="F382" s="31" t="n">
        <f aca="false">MOD(E382*$B$4,$B$5)</f>
        <v>708756435</v>
      </c>
      <c r="H382" s="63" t="n">
        <f aca="false">D382 / ($B$5 - 1)</f>
        <v>0.902857909354249</v>
      </c>
      <c r="I382" s="63" t="n">
        <f aca="false">E382 / ($B$5 - 1)</f>
        <v>0.854122144965569</v>
      </c>
      <c r="J382" s="63" t="n">
        <f aca="false">F382 / ($B$5 - 1)</f>
        <v>0.330040434217118</v>
      </c>
      <c r="L382" s="64" t="n">
        <f aca="false">_xlfn.NORM.INV(H382, 0, 1)</f>
        <v>1.29800917763165</v>
      </c>
      <c r="M382" s="64" t="n">
        <f aca="false">_xlfn.NORM.INV(I382, 0, 1)</f>
        <v>1.05427788628957</v>
      </c>
      <c r="N382" s="64" t="n">
        <f aca="false">_xlfn.NORM.INV(J382, 0, 1)</f>
        <v>-0.439801517551094</v>
      </c>
    </row>
    <row r="383" customFormat="false" ht="13.8" hidden="false" customHeight="false" outlineLevel="0" collapsed="false">
      <c r="D383" s="31" t="n">
        <f aca="false">MOD(F382*$B$4,$B$5)</f>
        <v>819893528</v>
      </c>
      <c r="E383" s="31" t="n">
        <f aca="false">MOD(D383*$B$4,$B$5)</f>
        <v>1104359525</v>
      </c>
      <c r="F383" s="31" t="n">
        <f aca="false">MOD(E383*$B$4,$B$5)</f>
        <v>1552061794</v>
      </c>
      <c r="H383" s="63" t="n">
        <f aca="false">D383 / ($B$5 - 1)</f>
        <v>0.381792676059336</v>
      </c>
      <c r="I383" s="63" t="n">
        <f aca="false">E383 / ($B$5 - 1)</f>
        <v>0.514257478541003</v>
      </c>
      <c r="J383" s="63" t="n">
        <f aca="false">F383 / ($B$5 - 1)</f>
        <v>0.722735093648299</v>
      </c>
      <c r="L383" s="64" t="n">
        <f aca="false">_xlfn.NORM.INV(H383, 0, 1)</f>
        <v>-0.300775945668158</v>
      </c>
      <c r="M383" s="64" t="n">
        <f aca="false">_xlfn.NORM.INV(I383, 0, 1)</f>
        <v>0.0357458098220648</v>
      </c>
      <c r="N383" s="64" t="n">
        <f aca="false">_xlfn.NORM.INV(J383, 0, 1)</f>
        <v>0.590985983166211</v>
      </c>
    </row>
    <row r="384" customFormat="false" ht="13.8" hidden="false" customHeight="false" outlineLevel="0" collapsed="false">
      <c r="D384" s="31" t="n">
        <f aca="false">MOD(F383*$B$4,$B$5)</f>
        <v>312865285</v>
      </c>
      <c r="E384" s="31" t="n">
        <f aca="false">MOD(D384*$B$4,$B$5)</f>
        <v>1215166531</v>
      </c>
      <c r="F384" s="31" t="n">
        <f aca="false">MOD(E384*$B$4,$B$5)</f>
        <v>935283743</v>
      </c>
      <c r="H384" s="63" t="n">
        <f aca="false">D384 / ($B$5 - 1)</f>
        <v>0.145689251502686</v>
      </c>
      <c r="I384" s="63" t="n">
        <f aca="false">E384 / ($B$5 - 1)</f>
        <v>0.565856011645734</v>
      </c>
      <c r="J384" s="63" t="n">
        <f aca="false">F384 / ($B$5 - 1)</f>
        <v>0.435525432168995</v>
      </c>
      <c r="L384" s="64" t="n">
        <f aca="false">_xlfn.NORM.INV(H384, 0, 1)</f>
        <v>-1.05510238144432</v>
      </c>
      <c r="M384" s="64" t="n">
        <f aca="false">_xlfn.NORM.INV(I384, 0, 1)</f>
        <v>0.165833506643427</v>
      </c>
      <c r="N384" s="64" t="n">
        <f aca="false">_xlfn.NORM.INV(J384, 0, 1)</f>
        <v>-0.162323811673217</v>
      </c>
    </row>
    <row r="385" customFormat="false" ht="13.8" hidden="false" customHeight="false" outlineLevel="0" collapsed="false">
      <c r="D385" s="31" t="n">
        <f aca="false">MOD(F384*$B$4,$B$5)</f>
        <v>532847472</v>
      </c>
      <c r="E385" s="31" t="n">
        <f aca="false">MOD(D385*$B$4,$B$5)</f>
        <v>668680793</v>
      </c>
      <c r="F385" s="31" t="n">
        <f aca="false">MOD(E385*$B$4,$B$5)</f>
        <v>1211344493</v>
      </c>
      <c r="H385" s="63" t="n">
        <f aca="false">D385 / ($B$5 - 1)</f>
        <v>0.24812643998128</v>
      </c>
      <c r="I385" s="63" t="n">
        <f aca="false">E385 / ($B$5 - 1)</f>
        <v>0.311378759156334</v>
      </c>
      <c r="J385" s="63" t="n">
        <f aca="false">F385 / ($B$5 - 1)</f>
        <v>0.564076236508858</v>
      </c>
      <c r="L385" s="64" t="n">
        <f aca="false">_xlfn.NORM.INV(H385, 0, 1)</f>
        <v>-0.680397379311801</v>
      </c>
      <c r="M385" s="64" t="n">
        <f aca="false">_xlfn.NORM.INV(I385, 0, 1)</f>
        <v>-0.491945999952323</v>
      </c>
      <c r="N385" s="64" t="n">
        <f aca="false">_xlfn.NORM.INV(J385, 0, 1)</f>
        <v>0.161312184644038</v>
      </c>
    </row>
    <row r="386" customFormat="false" ht="13.8" hidden="false" customHeight="false" outlineLevel="0" collapsed="false">
      <c r="D386" s="31" t="n">
        <f aca="false">MOD(F385*$B$4,$B$5)</f>
        <v>1125281087</v>
      </c>
      <c r="E386" s="31" t="n">
        <f aca="false">MOD(D386*$B$4,$B$5)</f>
        <v>2139467006</v>
      </c>
      <c r="F386" s="31" t="n">
        <f aca="false">MOD(E386*$B$4,$B$5)</f>
        <v>1723262396</v>
      </c>
      <c r="H386" s="63" t="n">
        <f aca="false">D386 / ($B$5 - 1)</f>
        <v>0.523999840043485</v>
      </c>
      <c r="I386" s="63" t="n">
        <f aca="false">E386 / ($B$5 - 1)</f>
        <v>0.996266961094241</v>
      </c>
      <c r="J386" s="63" t="n">
        <f aca="false">F386 / ($B$5 - 1)</f>
        <v>0.802456586437725</v>
      </c>
      <c r="L386" s="64" t="n">
        <f aca="false">_xlfn.NORM.INV(H386, 0, 1)</f>
        <v>0.0601950100503583</v>
      </c>
      <c r="M386" s="64" t="n">
        <f aca="false">_xlfn.NORM.INV(I386, 0, 1)</f>
        <v>2.67530730960224</v>
      </c>
      <c r="N386" s="64" t="n">
        <f aca="false">_xlfn.NORM.INV(J386, 0, 1)</f>
        <v>0.850428624981565</v>
      </c>
    </row>
    <row r="387" customFormat="false" ht="13.8" hidden="false" customHeight="false" outlineLevel="0" collapsed="false">
      <c r="D387" s="31" t="n">
        <f aca="false">MOD(F386*$B$4,$B$5)</f>
        <v>820050771</v>
      </c>
      <c r="E387" s="31" t="n">
        <f aca="false">MOD(D387*$B$4,$B$5)</f>
        <v>104701790</v>
      </c>
      <c r="F387" s="31" t="n">
        <f aca="false">MOD(E387*$B$4,$B$5)</f>
        <v>1031083699</v>
      </c>
      <c r="H387" s="63" t="n">
        <f aca="false">D387 / ($B$5 - 1)</f>
        <v>0.381865898037204</v>
      </c>
      <c r="I387" s="63" t="n">
        <f aca="false">E387 / ($B$5 - 1)</f>
        <v>0.0487555703602317</v>
      </c>
      <c r="J387" s="63" t="n">
        <f aca="false">F387 / ($B$5 - 1)</f>
        <v>0.480135763045527</v>
      </c>
      <c r="L387" s="64" t="n">
        <f aca="false">_xlfn.NORM.INV(H387, 0, 1)</f>
        <v>-0.300583918211478</v>
      </c>
      <c r="M387" s="64" t="n">
        <f aca="false">_xlfn.NORM.INV(I387, 0, 1)</f>
        <v>-1.65704122472865</v>
      </c>
      <c r="N387" s="64" t="n">
        <f aca="false">_xlfn.NORM.INV(J387, 0, 1)</f>
        <v>-0.0498128506100627</v>
      </c>
    </row>
    <row r="388" customFormat="false" ht="13.8" hidden="false" customHeight="false" outlineLevel="0" collapsed="false">
      <c r="D388" s="31" t="n">
        <f aca="false">MOD(F387*$B$4,$B$5)</f>
        <v>1360231557</v>
      </c>
      <c r="E388" s="31" t="n">
        <f aca="false">MOD(D388*$B$4,$B$5)</f>
        <v>424980922</v>
      </c>
      <c r="F388" s="31" t="n">
        <f aca="false">MOD(E388*$B$4,$B$5)</f>
        <v>1490289718</v>
      </c>
      <c r="H388" s="63" t="n">
        <f aca="false">D388 / ($B$5 - 1)</f>
        <v>0.633407178459137</v>
      </c>
      <c r="I388" s="63" t="n">
        <f aca="false">E388 / ($B$5 - 1)</f>
        <v>0.197897163404056</v>
      </c>
      <c r="J388" s="63" t="n">
        <f aca="false">F388 / ($B$5 - 1)</f>
        <v>0.693970229191678</v>
      </c>
      <c r="L388" s="64" t="n">
        <f aca="false">_xlfn.NORM.INV(H388, 0, 1)</f>
        <v>0.340890996462844</v>
      </c>
      <c r="M388" s="64" t="n">
        <f aca="false">_xlfn.NORM.INV(I388, 0, 1)</f>
        <v>-0.849156298768578</v>
      </c>
      <c r="N388" s="64" t="n">
        <f aca="false">_xlfn.NORM.INV(J388, 0, 1)</f>
        <v>0.507135793891428</v>
      </c>
    </row>
    <row r="389" customFormat="false" ht="13.8" hidden="false" customHeight="false" outlineLevel="0" collapsed="false">
      <c r="D389" s="31" t="n">
        <f aca="false">MOD(F388*$B$4,$B$5)</f>
        <v>1367770372</v>
      </c>
      <c r="E389" s="31" t="n">
        <f aca="false">MOD(D389*$B$4,$B$5)</f>
        <v>1406383444</v>
      </c>
      <c r="F389" s="31" t="n">
        <f aca="false">MOD(E389*$B$4,$B$5)</f>
        <v>1282176360</v>
      </c>
      <c r="H389" s="63" t="n">
        <f aca="false">D389 / ($B$5 - 1)</f>
        <v>0.636917712760081</v>
      </c>
      <c r="I389" s="63" t="n">
        <f aca="false">E389 / ($B$5 - 1)</f>
        <v>0.654898325591253</v>
      </c>
      <c r="J389" s="63" t="n">
        <f aca="false">F389 / ($B$5 - 1)</f>
        <v>0.597059894909207</v>
      </c>
      <c r="L389" s="64" t="n">
        <f aca="false">_xlfn.NORM.INV(H389, 0, 1)</f>
        <v>0.350232024943711</v>
      </c>
      <c r="M389" s="64" t="n">
        <f aca="false">_xlfn.NORM.INV(I389, 0, 1)</f>
        <v>0.398579120569987</v>
      </c>
      <c r="N389" s="64" t="n">
        <f aca="false">_xlfn.NORM.INV(J389, 0, 1)</f>
        <v>0.245744257212308</v>
      </c>
    </row>
    <row r="390" customFormat="false" ht="13.8" hidden="false" customHeight="false" outlineLevel="0" collapsed="false">
      <c r="D390" s="31" t="n">
        <f aca="false">MOD(F389*$B$4,$B$5)</f>
        <v>1456367020</v>
      </c>
      <c r="E390" s="31" t="n">
        <f aca="false">MOD(D390*$B$4,$B$5)</f>
        <v>267754228</v>
      </c>
      <c r="F390" s="31" t="n">
        <f aca="false">MOD(E390*$B$4,$B$5)</f>
        <v>1207752142</v>
      </c>
      <c r="H390" s="63" t="n">
        <f aca="false">D390 / ($B$5 - 1)</f>
        <v>0.678173741957335</v>
      </c>
      <c r="I390" s="63" t="n">
        <f aca="false">E390 / ($B$5 - 1)</f>
        <v>0.12468277860869</v>
      </c>
      <c r="J390" s="63" t="n">
        <f aca="false">F390 / ($B$5 - 1)</f>
        <v>0.562403417716179</v>
      </c>
      <c r="L390" s="64" t="n">
        <f aca="false">_xlfn.NORM.INV(H390, 0, 1)</f>
        <v>0.462598036830098</v>
      </c>
      <c r="M390" s="64" t="n">
        <f aca="false">_xlfn.NORM.INV(I390, 0, 1)</f>
        <v>-1.15189175382002</v>
      </c>
      <c r="N390" s="64" t="n">
        <f aca="false">_xlfn.NORM.INV(J390, 0, 1)</f>
        <v>0.157065579309426</v>
      </c>
    </row>
    <row r="391" customFormat="false" ht="13.8" hidden="false" customHeight="false" outlineLevel="0" collapsed="false">
      <c r="D391" s="31" t="n">
        <f aca="false">MOD(F390*$B$4,$B$5)</f>
        <v>1665081373</v>
      </c>
      <c r="E391" s="31" t="n">
        <f aca="false">MOD(D391*$B$4,$B$5)</f>
        <v>1272499814</v>
      </c>
      <c r="F391" s="31" t="n">
        <f aca="false">MOD(E391*$B$4,$B$5)</f>
        <v>363766453</v>
      </c>
      <c r="H391" s="63" t="n">
        <f aca="false">D391 / ($B$5 - 1)</f>
        <v>0.775363936345432</v>
      </c>
      <c r="I391" s="63" t="n">
        <f aca="false">E391 / ($B$5 - 1)</f>
        <v>0.592553902037958</v>
      </c>
      <c r="J391" s="63" t="n">
        <f aca="false">F391 / ($B$5 - 1)</f>
        <v>0.169391954941109</v>
      </c>
      <c r="L391" s="64" t="n">
        <f aca="false">_xlfn.NORM.INV(H391, 0, 1)</f>
        <v>0.75662905820321</v>
      </c>
      <c r="M391" s="64" t="n">
        <f aca="false">_xlfn.NORM.INV(I391, 0, 1)</f>
        <v>0.234119515247747</v>
      </c>
      <c r="N391" s="64" t="n">
        <f aca="false">_xlfn.NORM.INV(J391, 0, 1)</f>
        <v>-0.95657084584957</v>
      </c>
    </row>
    <row r="392" customFormat="false" ht="13.8" hidden="false" customHeight="false" outlineLevel="0" collapsed="false">
      <c r="D392" s="31" t="n">
        <f aca="false">MOD(F391*$B$4,$B$5)</f>
        <v>1544154891</v>
      </c>
      <c r="E392" s="31" t="n">
        <f aca="false">MOD(D392*$B$4,$B$5)</f>
        <v>890839738</v>
      </c>
      <c r="F392" s="31" t="n">
        <f aca="false">MOD(E392*$B$4,$B$5)</f>
        <v>512445470</v>
      </c>
      <c r="H392" s="63" t="n">
        <f aca="false">D392 / ($B$5 - 1)</f>
        <v>0.719053155015272</v>
      </c>
      <c r="I392" s="63" t="n">
        <f aca="false">E392 / ($B$5 - 1)</f>
        <v>0.414829579568309</v>
      </c>
      <c r="J392" s="63" t="n">
        <f aca="false">F392 / ($B$5 - 1)</f>
        <v>0.238626017457457</v>
      </c>
      <c r="L392" s="64" t="n">
        <f aca="false">_xlfn.NORM.INV(H392, 0, 1)</f>
        <v>0.580031033898082</v>
      </c>
      <c r="M392" s="64" t="n">
        <f aca="false">_xlfn.NORM.INV(I392, 0, 1)</f>
        <v>-0.21513872936859</v>
      </c>
      <c r="N392" s="64" t="n">
        <f aca="false">_xlfn.NORM.INV(J392, 0, 1)</f>
        <v>-0.710729242630939</v>
      </c>
    </row>
    <row r="393" customFormat="false" ht="13.8" hidden="false" customHeight="false" outlineLevel="0" collapsed="false">
      <c r="D393" s="31" t="n">
        <f aca="false">MOD(F392*$B$4,$B$5)</f>
        <v>1538636224</v>
      </c>
      <c r="E393" s="31" t="n">
        <f aca="false">MOD(D393*$B$4,$B$5)</f>
        <v>787237209</v>
      </c>
      <c r="F393" s="31" t="n">
        <f aca="false">MOD(E393*$B$4,$B$5)</f>
        <v>1004181974</v>
      </c>
      <c r="H393" s="63" t="n">
        <f aca="false">D393 / ($B$5 - 1)</f>
        <v>0.716483325433436</v>
      </c>
      <c r="I393" s="63" t="n">
        <f aca="false">E393 / ($B$5 - 1)</f>
        <v>0.366585892500901</v>
      </c>
      <c r="J393" s="63" t="n">
        <f aca="false">F393 / ($B$5 - 1)</f>
        <v>0.467608671139561</v>
      </c>
      <c r="L393" s="64" t="n">
        <f aca="false">_xlfn.NORM.INV(H393, 0, 1)</f>
        <v>0.572426083488513</v>
      </c>
      <c r="M393" s="64" t="n">
        <f aca="false">_xlfn.NORM.INV(I393, 0, 1)</f>
        <v>-0.340909404111691</v>
      </c>
      <c r="N393" s="64" t="n">
        <f aca="false">_xlfn.NORM.INV(J393, 0, 1)</f>
        <v>-0.0812824354079681</v>
      </c>
    </row>
    <row r="394" customFormat="false" ht="13.8" hidden="false" customHeight="false" outlineLevel="0" collapsed="false">
      <c r="D394" s="31" t="n">
        <f aca="false">MOD(F393*$B$4,$B$5)</f>
        <v>2014670517</v>
      </c>
      <c r="E394" s="31" t="n">
        <f aca="false">MOD(D394*$B$4,$B$5)</f>
        <v>1363571712</v>
      </c>
      <c r="F394" s="31" t="n">
        <f aca="false">MOD(E394*$B$4,$B$5)</f>
        <v>596329402</v>
      </c>
      <c r="H394" s="63" t="n">
        <f aca="false">D394 / ($B$5 - 1)</f>
        <v>0.938154067320893</v>
      </c>
      <c r="I394" s="63" t="n">
        <f aca="false">E394 / ($B$5 - 1)</f>
        <v>0.634962559337693</v>
      </c>
      <c r="J394" s="63" t="n">
        <f aca="false">F394 / ($B$5 - 1)</f>
        <v>0.277687517253391</v>
      </c>
      <c r="L394" s="64" t="n">
        <f aca="false">_xlfn.NORM.INV(H394, 0, 1)</f>
        <v>1.53946069907608</v>
      </c>
      <c r="M394" s="64" t="n">
        <f aca="false">_xlfn.NORM.INV(I394, 0, 1)</f>
        <v>0.345025924265223</v>
      </c>
      <c r="N394" s="64" t="n">
        <f aca="false">_xlfn.NORM.INV(J394, 0, 1)</f>
        <v>-0.589724995846817</v>
      </c>
    </row>
    <row r="395" customFormat="false" ht="13.8" hidden="false" customHeight="false" outlineLevel="0" collapsed="false">
      <c r="D395" s="31" t="n">
        <f aca="false">MOD(F394*$B$4,$B$5)</f>
        <v>545759554</v>
      </c>
      <c r="E395" s="31" t="n">
        <f aca="false">MOD(D395*$B$4,$B$5)</f>
        <v>1177533385</v>
      </c>
      <c r="F395" s="31" t="n">
        <f aca="false">MOD(E395*$B$4,$B$5)</f>
        <v>1116858539</v>
      </c>
      <c r="H395" s="63" t="n">
        <f aca="false">D395 / ($B$5 - 1)</f>
        <v>0.254139096712823</v>
      </c>
      <c r="I395" s="63" t="n">
        <f aca="false">E395 / ($B$5 - 1)</f>
        <v>0.548331712417614</v>
      </c>
      <c r="J395" s="63" t="n">
        <f aca="false">F395 / ($B$5 - 1)</f>
        <v>0.520077785495741</v>
      </c>
      <c r="L395" s="64" t="n">
        <f aca="false">_xlfn.NORM.INV(H395, 0, 1)</f>
        <v>-0.661521091026873</v>
      </c>
      <c r="M395" s="64" t="n">
        <f aca="false">_xlfn.NORM.INV(I395, 0, 1)</f>
        <v>0.121447525961734</v>
      </c>
      <c r="N395" s="64" t="n">
        <f aca="false">_xlfn.NORM.INV(J395, 0, 1)</f>
        <v>0.0503488091227105</v>
      </c>
    </row>
    <row r="396" customFormat="false" ht="13.8" hidden="false" customHeight="false" outlineLevel="0" collapsed="false">
      <c r="D396" s="31" t="n">
        <f aca="false">MOD(F395*$B$4,$B$5)</f>
        <v>1449061781</v>
      </c>
      <c r="E396" s="31" t="n">
        <f aca="false">MOD(D396*$B$4,$B$5)</f>
        <v>1971364214</v>
      </c>
      <c r="F396" s="31" t="n">
        <f aca="false">MOD(E396*$B$4,$B$5)</f>
        <v>426608130</v>
      </c>
      <c r="H396" s="63" t="n">
        <f aca="false">D396 / ($B$5 - 1)</f>
        <v>0.674771974957336</v>
      </c>
      <c r="I396" s="63" t="n">
        <f aca="false">E396 / ($B$5 - 1)</f>
        <v>0.917987998498592</v>
      </c>
      <c r="J396" s="63" t="n">
        <f aca="false">F396 / ($B$5 - 1)</f>
        <v>0.198654891176759</v>
      </c>
      <c r="L396" s="64" t="n">
        <f aca="false">_xlfn.NORM.INV(H396, 0, 1)</f>
        <v>0.453128727926583</v>
      </c>
      <c r="M396" s="64" t="n">
        <f aca="false">_xlfn.NORM.INV(I396, 0, 1)</f>
        <v>1.39166454658235</v>
      </c>
      <c r="N396" s="64" t="n">
        <f aca="false">_xlfn.NORM.INV(J396, 0, 1)</f>
        <v>-0.84643560608311</v>
      </c>
    </row>
    <row r="397" customFormat="false" ht="13.8" hidden="false" customHeight="false" outlineLevel="0" collapsed="false">
      <c r="D397" s="31" t="n">
        <f aca="false">MOD(F396*$B$4,$B$5)</f>
        <v>580352147</v>
      </c>
      <c r="E397" s="31" t="n">
        <f aca="false">MOD(D397*$B$4,$B$5)</f>
        <v>254312722</v>
      </c>
      <c r="F397" s="31" t="n">
        <f aca="false">MOD(E397*$B$4,$B$5)</f>
        <v>912877410</v>
      </c>
      <c r="H397" s="63" t="n">
        <f aca="false">D397 / ($B$5 - 1)</f>
        <v>0.270247528115518</v>
      </c>
      <c r="I397" s="63" t="n">
        <f aca="false">E397 / ($B$5 - 1)</f>
        <v>0.118423589615546</v>
      </c>
      <c r="J397" s="63" t="n">
        <f aca="false">F397 / ($B$5 - 1)</f>
        <v>0.425091670290652</v>
      </c>
      <c r="L397" s="64" t="n">
        <f aca="false">_xlfn.NORM.INV(H397, 0, 1)</f>
        <v>-0.61206454180898</v>
      </c>
      <c r="M397" s="64" t="n">
        <f aca="false">_xlfn.NORM.INV(I397, 0, 1)</f>
        <v>-1.18290404280992</v>
      </c>
      <c r="N397" s="64" t="n">
        <f aca="false">_xlfn.NORM.INV(J397, 0, 1)</f>
        <v>-0.18888450195034</v>
      </c>
    </row>
    <row r="398" customFormat="false" ht="13.8" hidden="false" customHeight="false" outlineLevel="0" collapsed="false">
      <c r="D398" s="31" t="n">
        <f aca="false">MOD(F397*$B$4,$B$5)</f>
        <v>1288505317</v>
      </c>
      <c r="E398" s="31" t="n">
        <f aca="false">MOD(D398*$B$4,$B$5)</f>
        <v>2018772493</v>
      </c>
      <c r="F398" s="31" t="n">
        <f aca="false">MOD(E398*$B$4,$B$5)</f>
        <v>1801559684</v>
      </c>
      <c r="H398" s="63" t="n">
        <f aca="false">D398 / ($B$5 - 1)</f>
        <v>0.600007045175887</v>
      </c>
      <c r="I398" s="63" t="n">
        <f aca="false">E398 / ($B$5 - 1)</f>
        <v>0.940064198747337</v>
      </c>
      <c r="J398" s="63" t="n">
        <f aca="false">F398 / ($B$5 - 1)</f>
        <v>0.838916602394466</v>
      </c>
      <c r="L398" s="64" t="n">
        <f aca="false">_xlfn.NORM.INV(H398, 0, 1)</f>
        <v>0.25336533874682</v>
      </c>
      <c r="M398" s="64" t="n">
        <f aca="false">_xlfn.NORM.INV(I398, 0, 1)</f>
        <v>1.55531274892212</v>
      </c>
      <c r="N398" s="64" t="n">
        <f aca="false">_xlfn.NORM.INV(J398, 0, 1)</f>
        <v>0.990014983948605</v>
      </c>
    </row>
    <row r="399" customFormat="false" ht="13.8" hidden="false" customHeight="false" outlineLevel="0" collapsed="false">
      <c r="D399" s="31" t="n">
        <f aca="false">MOD(F398*$B$4,$B$5)</f>
        <v>737221099</v>
      </c>
      <c r="E399" s="31" t="n">
        <f aca="false">MOD(D399*$B$4,$B$5)</f>
        <v>448155392</v>
      </c>
      <c r="F399" s="31" t="n">
        <f aca="false">MOD(E399*$B$4,$B$5)</f>
        <v>1306151001</v>
      </c>
      <c r="H399" s="63" t="n">
        <f aca="false">D399 / ($B$5 - 1)</f>
        <v>0.343295326310485</v>
      </c>
      <c r="I399" s="63" t="n">
        <f aca="false">E399 / ($B$5 - 1)</f>
        <v>0.208688616946981</v>
      </c>
      <c r="J399" s="63" t="n">
        <f aca="false">F399 / ($B$5 - 1)</f>
        <v>0.608223957110405</v>
      </c>
      <c r="L399" s="64" t="n">
        <f aca="false">_xlfn.NORM.INV(H399, 0, 1)</f>
        <v>-0.40348610770717</v>
      </c>
      <c r="M399" s="64" t="n">
        <f aca="false">_xlfn.NORM.INV(I399, 0, 1)</f>
        <v>-0.810979864862891</v>
      </c>
      <c r="N399" s="64" t="n">
        <f aca="false">_xlfn.NORM.INV(J399, 0, 1)</f>
        <v>0.274693030943079</v>
      </c>
    </row>
    <row r="400" customFormat="false" ht="13.8" hidden="false" customHeight="false" outlineLevel="0" collapsed="false">
      <c r="D400" s="31" t="n">
        <f aca="false">MOD(F399*$B$4,$B$5)</f>
        <v>1242576998</v>
      </c>
      <c r="E400" s="31" t="n">
        <f aca="false">MOD(D400*$B$4,$B$5)</f>
        <v>1216009748</v>
      </c>
      <c r="F400" s="31" t="n">
        <f aca="false">MOD(E400*$B$4,$B$5)</f>
        <v>836022257</v>
      </c>
      <c r="H400" s="63" t="n">
        <f aca="false">D400 / ($B$5 - 1)</f>
        <v>0.578620005006548</v>
      </c>
      <c r="I400" s="63" t="n">
        <f aca="false">E400 / ($B$5 - 1)</f>
        <v>0.5662486651598</v>
      </c>
      <c r="J400" s="63" t="n">
        <f aca="false">F400 / ($B$5 - 1)</f>
        <v>0.389303200775108</v>
      </c>
      <c r="L400" s="64" t="n">
        <f aca="false">_xlfn.NORM.INV(H400, 0, 1)</f>
        <v>0.198364372735969</v>
      </c>
      <c r="M400" s="64" t="n">
        <f aca="false">_xlfn.NORM.INV(I400, 0, 1)</f>
        <v>0.166831452876174</v>
      </c>
      <c r="N400" s="64" t="n">
        <f aca="false">_xlfn.NORM.INV(J400, 0, 1)</f>
        <v>-0.281135594020944</v>
      </c>
    </row>
    <row r="401" customFormat="false" ht="13.8" hidden="false" customHeight="false" outlineLevel="0" collapsed="false">
      <c r="D401" s="31" t="n">
        <f aca="false">MOD(F400*$B$4,$B$5)</f>
        <v>117673223</v>
      </c>
      <c r="E401" s="31" t="n">
        <f aca="false">MOD(D401*$B$4,$B$5)</f>
        <v>109901118</v>
      </c>
      <c r="F401" s="31" t="n">
        <f aca="false">MOD(E401*$B$4,$B$5)</f>
        <v>752258888</v>
      </c>
      <c r="H401" s="63" t="n">
        <f aca="false">D401 / ($B$5 - 1)</f>
        <v>0.0547958645548633</v>
      </c>
      <c r="I401" s="63" t="n">
        <f aca="false">E401 / ($B$5 - 1)</f>
        <v>0.0511766961321018</v>
      </c>
      <c r="J401" s="63" t="n">
        <f aca="false">F401 / ($B$5 - 1)</f>
        <v>0.350297842501009</v>
      </c>
      <c r="L401" s="64" t="n">
        <f aca="false">_xlfn.NORM.INV(H401, 0, 1)</f>
        <v>-1.6000308979771</v>
      </c>
      <c r="M401" s="64" t="n">
        <f aca="false">_xlfn.NORM.INV(I401, 0, 1)</f>
        <v>-1.63354991236486</v>
      </c>
      <c r="N401" s="64" t="n">
        <f aca="false">_xlfn.NORM.INV(J401, 0, 1)</f>
        <v>-0.384516478283501</v>
      </c>
    </row>
    <row r="402" customFormat="false" ht="13.8" hidden="false" customHeight="false" outlineLevel="0" collapsed="false">
      <c r="D402" s="31" t="n">
        <f aca="false">MOD(F401*$B$4,$B$5)</f>
        <v>487795525</v>
      </c>
      <c r="E402" s="31" t="n">
        <f aca="false">MOD(D402*$B$4,$B$5)</f>
        <v>1367081567</v>
      </c>
      <c r="F402" s="31" t="n">
        <f aca="false">MOD(E402*$B$4,$B$5)</f>
        <v>369331994</v>
      </c>
      <c r="H402" s="63" t="n">
        <f aca="false">D402 / ($B$5 - 1)</f>
        <v>0.227147492326002</v>
      </c>
      <c r="I402" s="63" t="n">
        <f aca="false">E402 / ($B$5 - 1)</f>
        <v>0.636596962936778</v>
      </c>
      <c r="J402" s="63" t="n">
        <f aca="false">F402 / ($B$5 - 1)</f>
        <v>0.171983611930146</v>
      </c>
      <c r="L402" s="64" t="n">
        <f aca="false">_xlfn.NORM.INV(H402, 0, 1)</f>
        <v>-0.748273865890625</v>
      </c>
      <c r="M402" s="64" t="n">
        <f aca="false">_xlfn.NORM.INV(I402, 0, 1)</f>
        <v>0.349377298333915</v>
      </c>
      <c r="N402" s="64" t="n">
        <f aca="false">_xlfn.NORM.INV(J402, 0, 1)</f>
        <v>-0.946355638456286</v>
      </c>
    </row>
    <row r="403" customFormat="false" ht="13.8" hidden="false" customHeight="false" outlineLevel="0" collapsed="false">
      <c r="D403" s="31" t="n">
        <f aca="false">MOD(F402*$B$4,$B$5)</f>
        <v>1762928627</v>
      </c>
      <c r="E403" s="31" t="n">
        <f aca="false">MOD(D403*$B$4,$B$5)</f>
        <v>2140757895</v>
      </c>
      <c r="F403" s="31" t="n">
        <f aca="false">MOD(E403*$B$4,$B$5)</f>
        <v>1758739552</v>
      </c>
      <c r="H403" s="63" t="n">
        <f aca="false">D403 / ($B$5 - 1)</f>
        <v>0.820927614645034</v>
      </c>
      <c r="I403" s="63" t="n">
        <f aca="false">E403 / ($B$5 - 1)</f>
        <v>0.996868078128312</v>
      </c>
      <c r="J403" s="63" t="n">
        <f aca="false">F403 / ($B$5 - 1)</f>
        <v>0.818976924586088</v>
      </c>
      <c r="L403" s="64" t="n">
        <f aca="false">_xlfn.NORM.INV(H403, 0, 1)</f>
        <v>0.918905943849718</v>
      </c>
      <c r="M403" s="64" t="n">
        <f aca="false">_xlfn.NORM.INV(I403, 0, 1)</f>
        <v>2.7336402666097</v>
      </c>
      <c r="N403" s="64" t="n">
        <f aca="false">_xlfn.NORM.INV(J403, 0, 1)</f>
        <v>0.911473103806247</v>
      </c>
    </row>
    <row r="404" customFormat="false" ht="13.8" hidden="false" customHeight="false" outlineLevel="0" collapsed="false">
      <c r="D404" s="31" t="n">
        <f aca="false">MOD(F403*$B$4,$B$5)</f>
        <v>1793381388</v>
      </c>
      <c r="E404" s="31" t="n">
        <f aca="false">MOD(D404*$B$4,$B$5)</f>
        <v>1099685931</v>
      </c>
      <c r="F404" s="31" t="n">
        <f aca="false">MOD(E404*$B$4,$B$5)</f>
        <v>1438788755</v>
      </c>
      <c r="H404" s="63" t="n">
        <f aca="false">D404 / ($B$5 - 1)</f>
        <v>0.835108286547575</v>
      </c>
      <c r="I404" s="63" t="n">
        <f aca="false">E404 / ($B$5 - 1)</f>
        <v>0.512081166740582</v>
      </c>
      <c r="J404" s="63" t="n">
        <f aca="false">F404 / ($B$5 - 1)</f>
        <v>0.669988224441175</v>
      </c>
      <c r="L404" s="64" t="n">
        <f aca="false">_xlfn.NORM.INV(H404, 0, 1)</f>
        <v>0.974550199243811</v>
      </c>
      <c r="M404" s="64" t="n">
        <f aca="false">_xlfn.NORM.INV(I404, 0, 1)</f>
        <v>0.0302876241811218</v>
      </c>
      <c r="N404" s="64" t="n">
        <f aca="false">_xlfn.NORM.INV(J404, 0, 1)</f>
        <v>0.439880650095954</v>
      </c>
    </row>
    <row r="405" customFormat="false" ht="13.8" hidden="false" customHeight="false" outlineLevel="0" collapsed="false">
      <c r="D405" s="31" t="n">
        <f aca="false">MOD(F404*$B$4,$B$5)</f>
        <v>3364978</v>
      </c>
      <c r="E405" s="31" t="n">
        <f aca="false">MOD(D405*$B$4,$B$5)</f>
        <v>1369579513</v>
      </c>
      <c r="F405" s="31" t="n">
        <f aca="false">MOD(E405*$B$4,$B$5)</f>
        <v>688599128</v>
      </c>
      <c r="H405" s="63" t="n">
        <f aca="false">D405 / ($B$5 - 1)</f>
        <v>0.00156693998870155</v>
      </c>
      <c r="I405" s="63" t="n">
        <f aca="false">E405 / ($B$5 - 1)</f>
        <v>0.637760159687847</v>
      </c>
      <c r="J405" s="63" t="n">
        <f aca="false">F405 / ($B$5 - 1)</f>
        <v>0.320653956682099</v>
      </c>
      <c r="L405" s="64" t="n">
        <f aca="false">_xlfn.NORM.INV(H405, 0, 1)</f>
        <v>-2.95429134138936</v>
      </c>
      <c r="M405" s="64" t="n">
        <f aca="false">_xlfn.NORM.INV(I405, 0, 1)</f>
        <v>0.352478178693179</v>
      </c>
      <c r="N405" s="64" t="n">
        <f aca="false">_xlfn.NORM.INV(J405, 0, 1)</f>
        <v>-0.465870897729937</v>
      </c>
    </row>
    <row r="406" customFormat="false" ht="13.8" hidden="false" customHeight="false" outlineLevel="0" collapsed="false">
      <c r="D406" s="31" t="n">
        <f aca="false">MOD(F405*$B$4,$B$5)</f>
        <v>616619422</v>
      </c>
      <c r="E406" s="31" t="n">
        <f aca="false">MOD(D406*$B$4,$B$5)</f>
        <v>712771942</v>
      </c>
      <c r="F406" s="31" t="n">
        <f aca="false">MOD(E406*$B$4,$B$5)</f>
        <v>1378903695</v>
      </c>
      <c r="H406" s="63" t="n">
        <f aca="false">D406 / ($B$5 - 1)</f>
        <v>0.28713579409489</v>
      </c>
      <c r="I406" s="63" t="n">
        <f aca="false">E406 / ($B$5 - 1)</f>
        <v>0.331910300377673</v>
      </c>
      <c r="J406" s="63" t="n">
        <f aca="false">F406 / ($B$5 - 1)</f>
        <v>0.642102070285102</v>
      </c>
      <c r="L406" s="64" t="n">
        <f aca="false">_xlfn.NORM.INV(H406, 0, 1)</f>
        <v>-0.561771682071386</v>
      </c>
      <c r="M406" s="64" t="n">
        <f aca="false">_xlfn.NORM.INV(I406, 0, 1)</f>
        <v>-0.434644346248316</v>
      </c>
      <c r="N406" s="64" t="n">
        <f aca="false">_xlfn.NORM.INV(J406, 0, 1)</f>
        <v>0.364083229723009</v>
      </c>
    </row>
    <row r="407" customFormat="false" ht="13.8" hidden="false" customHeight="false" outlineLevel="0" collapsed="false">
      <c r="D407" s="31" t="n">
        <f aca="false">MOD(F406*$B$4,$B$5)</f>
        <v>1952106227</v>
      </c>
      <c r="E407" s="31" t="n">
        <f aca="false">MOD(D407*$B$4,$B$5)</f>
        <v>684736804</v>
      </c>
      <c r="F407" s="31" t="n">
        <f aca="false">MOD(E407*$B$4,$B$5)</f>
        <v>1009454907</v>
      </c>
      <c r="H407" s="63" t="n">
        <f aca="false">D407 / ($B$5 - 1)</f>
        <v>0.909020299472865</v>
      </c>
      <c r="I407" s="63" t="n">
        <f aca="false">E407 / ($B$5 - 1)</f>
        <v>0.318855421914584</v>
      </c>
      <c r="J407" s="63" t="n">
        <f aca="false">F407 / ($B$5 - 1)</f>
        <v>0.470064071910515</v>
      </c>
      <c r="L407" s="64" t="n">
        <f aca="false">_xlfn.NORM.INV(H407, 0, 1)</f>
        <v>1.33474627962662</v>
      </c>
      <c r="M407" s="64" t="n">
        <f aca="false">_xlfn.NORM.INV(I407, 0, 1)</f>
        <v>-0.470901826251695</v>
      </c>
      <c r="N407" s="64" t="n">
        <f aca="false">_xlfn.NORM.INV(J407, 0, 1)</f>
        <v>-0.075108803011399</v>
      </c>
    </row>
    <row r="408" customFormat="false" ht="13.8" hidden="false" customHeight="false" outlineLevel="0" collapsed="false">
      <c r="D408" s="31" t="n">
        <f aca="false">MOD(F407*$B$4,$B$5)</f>
        <v>993865367</v>
      </c>
      <c r="E408" s="31" t="n">
        <f aca="false">MOD(D408*$B$4,$B$5)</f>
        <v>90456477</v>
      </c>
      <c r="F408" s="31" t="n">
        <f aca="false">MOD(E408*$B$4,$B$5)</f>
        <v>590346916</v>
      </c>
      <c r="H408" s="63" t="n">
        <f aca="false">D408 / ($B$5 - 1)</f>
        <v>0.462804626638819</v>
      </c>
      <c r="I408" s="63" t="n">
        <f aca="false">E408 / ($B$5 - 1)</f>
        <v>0.0421220795643722</v>
      </c>
      <c r="J408" s="63" t="n">
        <f aca="false">F408 / ($B$5 - 1)</f>
        <v>0.274901705118736</v>
      </c>
      <c r="L408" s="64" t="n">
        <f aca="false">_xlfn.NORM.INV(H408, 0, 1)</f>
        <v>-0.0933704652901679</v>
      </c>
      <c r="M408" s="64" t="n">
        <f aca="false">_xlfn.NORM.INV(I408, 0, 1)</f>
        <v>-1.72657422030341</v>
      </c>
      <c r="N408" s="64" t="n">
        <f aca="false">_xlfn.NORM.INV(J408, 0, 1)</f>
        <v>-0.598054737424028</v>
      </c>
    </row>
    <row r="409" customFormat="false" ht="13.8" hidden="false" customHeight="false" outlineLevel="0" collapsed="false">
      <c r="D409" s="31" t="n">
        <f aca="false">MOD(F408*$B$4,$B$5)</f>
        <v>1675470193</v>
      </c>
      <c r="E409" s="31" t="n">
        <f aca="false">MOD(D409*$B$4,$B$5)</f>
        <v>240056636</v>
      </c>
      <c r="F409" s="31" t="n">
        <f aca="false">MOD(E409*$B$4,$B$5)</f>
        <v>2099600791</v>
      </c>
      <c r="H409" s="63" t="n">
        <f aca="false">D409 / ($B$5 - 1)</f>
        <v>0.780201607644746</v>
      </c>
      <c r="I409" s="63" t="n">
        <f aca="false">E409 / ($B$5 - 1)</f>
        <v>0.111785082250633</v>
      </c>
      <c r="J409" s="63" t="n">
        <f aca="false">F409 / ($B$5 - 1)</f>
        <v>0.977702808079964</v>
      </c>
      <c r="L409" s="64" t="n">
        <f aca="false">_xlfn.NORM.INV(H409, 0, 1)</f>
        <v>0.772874284939951</v>
      </c>
      <c r="M409" s="64" t="n">
        <f aca="false">_xlfn.NORM.INV(I409, 0, 1)</f>
        <v>-1.21708950193263</v>
      </c>
      <c r="N409" s="64" t="n">
        <f aca="false">_xlfn.NORM.INV(J409, 0, 1)</f>
        <v>2.00846045869117</v>
      </c>
    </row>
    <row r="410" customFormat="false" ht="13.8" hidden="false" customHeight="false" outlineLevel="0" collapsed="false">
      <c r="D410" s="31" t="n">
        <f aca="false">MOD(F409*$B$4,$B$5)</f>
        <v>1486545843</v>
      </c>
      <c r="E410" s="31" t="n">
        <f aca="false">MOD(D410*$B$4,$B$5)</f>
        <v>1035806595</v>
      </c>
      <c r="F410" s="31" t="n">
        <f aca="false">MOD(E410*$B$4,$B$5)</f>
        <v>1705877791</v>
      </c>
      <c r="H410" s="63" t="n">
        <f aca="false">D410 / ($B$5 - 1)</f>
        <v>0.692226851538035</v>
      </c>
      <c r="I410" s="63" t="n">
        <f aca="false">E410 / ($B$5 - 1)</f>
        <v>0.482335032878756</v>
      </c>
      <c r="J410" s="63" t="n">
        <f aca="false">F410 / ($B$5 - 1)</f>
        <v>0.794361248886549</v>
      </c>
      <c r="L410" s="64" t="n">
        <f aca="false">_xlfn.NORM.INV(H410, 0, 1)</f>
        <v>0.502172341356963</v>
      </c>
      <c r="M410" s="64" t="n">
        <f aca="false">_xlfn.NORM.INV(I410, 0, 1)</f>
        <v>-0.0442939856120857</v>
      </c>
      <c r="N410" s="64" t="n">
        <f aca="false">_xlfn.NORM.INV(J410, 0, 1)</f>
        <v>0.821647578490749</v>
      </c>
    </row>
    <row r="411" customFormat="false" ht="13.8" hidden="false" customHeight="false" outlineLevel="0" collapsed="false">
      <c r="D411" s="31" t="n">
        <f aca="false">MOD(F410*$B$4,$B$5)</f>
        <v>1313888793</v>
      </c>
      <c r="E411" s="31" t="n">
        <f aca="false">MOD(D411*$B$4,$B$5)</f>
        <v>1091380052</v>
      </c>
      <c r="F411" s="31" t="n">
        <f aca="false">MOD(E411*$B$4,$B$5)</f>
        <v>2085145535</v>
      </c>
      <c r="H411" s="63" t="n">
        <f aca="false">D411 / ($B$5 - 1)</f>
        <v>0.6118271472974</v>
      </c>
      <c r="I411" s="63" t="n">
        <f aca="false">E411 / ($B$5 - 1)</f>
        <v>0.508213440429618</v>
      </c>
      <c r="J411" s="63" t="n">
        <f aca="false">F411 / ($B$5 - 1)</f>
        <v>0.970971554956372</v>
      </c>
      <c r="L411" s="64" t="n">
        <f aca="false">_xlfn.NORM.INV(H411, 0, 1)</f>
        <v>0.284084395133299</v>
      </c>
      <c r="M411" s="64" t="n">
        <f aca="false">_xlfn.NORM.INV(I411, 0, 1)</f>
        <v>0.0205894966622481</v>
      </c>
      <c r="N411" s="64" t="n">
        <f aca="false">_xlfn.NORM.INV(J411, 0, 1)</f>
        <v>1.89526811522391</v>
      </c>
    </row>
    <row r="412" customFormat="false" ht="13.8" hidden="false" customHeight="false" outlineLevel="0" collapsed="false">
      <c r="D412" s="31" t="n">
        <f aca="false">MOD(F411*$B$4,$B$5)</f>
        <v>1649068742</v>
      </c>
      <c r="E412" s="31" t="n">
        <f aca="false">MOD(D412*$B$4,$B$5)</f>
        <v>1420901733</v>
      </c>
      <c r="F412" s="31" t="n">
        <f aca="false">MOD(E412*$B$4,$B$5)</f>
        <v>2014835757</v>
      </c>
      <c r="H412" s="63" t="n">
        <f aca="false">D412 / ($B$5 - 1)</f>
        <v>0.767907473973844</v>
      </c>
      <c r="I412" s="63" t="n">
        <f aca="false">E412 / ($B$5 - 1)</f>
        <v>0.661658930742795</v>
      </c>
      <c r="J412" s="63" t="n">
        <f aca="false">F412 / ($B$5 - 1)</f>
        <v>0.938231013192079</v>
      </c>
      <c r="L412" s="64" t="n">
        <f aca="false">_xlfn.NORM.INV(H412, 0, 1)</f>
        <v>0.731972992878635</v>
      </c>
      <c r="M412" s="64" t="n">
        <f aca="false">_xlfn.NORM.INV(I412, 0, 1)</f>
        <v>0.416994899404038</v>
      </c>
      <c r="N412" s="64" t="n">
        <f aca="false">_xlfn.NORM.INV(J412, 0, 1)</f>
        <v>1.5400918191763</v>
      </c>
    </row>
    <row r="413" customFormat="false" ht="13.8" hidden="false" customHeight="false" outlineLevel="0" collapsed="false">
      <c r="D413" s="31" t="n">
        <f aca="false">MOD(F412*$B$4,$B$5)</f>
        <v>749937164</v>
      </c>
      <c r="E413" s="31" t="n">
        <f aca="false">MOD(D413*$B$4,$B$5)</f>
        <v>85005965</v>
      </c>
      <c r="F413" s="31" t="n">
        <f aca="false">MOD(E413*$B$4,$B$5)</f>
        <v>1629170745</v>
      </c>
      <c r="H413" s="63" t="n">
        <f aca="false">D413 / ($B$5 - 1)</f>
        <v>0.349216705513389</v>
      </c>
      <c r="I413" s="63" t="n">
        <f aca="false">E413 / ($B$5 - 1)</f>
        <v>0.0395839871276021</v>
      </c>
      <c r="J413" s="63" t="n">
        <f aca="false">F413 / ($B$5 - 1)</f>
        <v>0.758641747067349</v>
      </c>
      <c r="L413" s="64" t="n">
        <f aca="false">_xlfn.NORM.INV(H413, 0, 1)</f>
        <v>-0.387436061668211</v>
      </c>
      <c r="M413" s="64" t="n">
        <f aca="false">_xlfn.NORM.INV(I413, 0, 1)</f>
        <v>-1.75553421068803</v>
      </c>
      <c r="N413" s="64" t="n">
        <f aca="false">_xlfn.NORM.INV(J413, 0, 1)</f>
        <v>0.701940122415497</v>
      </c>
    </row>
    <row r="414" customFormat="false" ht="13.8" hidden="false" customHeight="false" outlineLevel="0" collapsed="false">
      <c r="D414" s="31" t="n">
        <f aca="false">MOD(F413*$B$4,$B$5)</f>
        <v>849878755</v>
      </c>
      <c r="E414" s="31" t="n">
        <f aca="false">MOD(D414*$B$4,$B$5)</f>
        <v>1117273964</v>
      </c>
      <c r="F414" s="31" t="n">
        <f aca="false">MOD(E414*$B$4,$B$5)</f>
        <v>27205486</v>
      </c>
      <c r="H414" s="63" t="n">
        <f aca="false">D414 / ($B$5 - 1)</f>
        <v>0.395755635477375</v>
      </c>
      <c r="I414" s="63" t="n">
        <f aca="false">E414 / ($B$5 - 1)</f>
        <v>0.520271232836201</v>
      </c>
      <c r="J414" s="63" t="n">
        <f aca="false">F414 / ($B$5 - 1)</f>
        <v>0.0126685416443912</v>
      </c>
      <c r="L414" s="64" t="n">
        <f aca="false">_xlfn.NORM.INV(H414, 0, 1)</f>
        <v>-0.264348656295371</v>
      </c>
      <c r="M414" s="64" t="n">
        <f aca="false">_xlfn.NORM.INV(I414, 0, 1)</f>
        <v>0.0508343306511552</v>
      </c>
      <c r="N414" s="64" t="n">
        <f aca="false">_xlfn.NORM.INV(J414, 0, 1)</f>
        <v>-2.23622428376199</v>
      </c>
    </row>
    <row r="415" customFormat="false" ht="13.8" hidden="false" customHeight="false" outlineLevel="0" collapsed="false">
      <c r="D415" s="31" t="n">
        <f aca="false">MOD(F414*$B$4,$B$5)</f>
        <v>1123506389</v>
      </c>
      <c r="E415" s="31" t="n">
        <f aca="false">MOD(D415*$B$4,$B$5)</f>
        <v>224882081</v>
      </c>
      <c r="F415" s="31" t="n">
        <f aca="false">MOD(E415*$B$4,$B$5)</f>
        <v>1900580013</v>
      </c>
      <c r="H415" s="63" t="n">
        <f aca="false">D415 / ($B$5 - 1)</f>
        <v>0.523173431887453</v>
      </c>
      <c r="I415" s="63" t="n">
        <f aca="false">E415 / ($B$5 - 1)</f>
        <v>0.10471887942843</v>
      </c>
      <c r="J415" s="63" t="n">
        <f aca="false">F415 / ($B$5 - 1)</f>
        <v>0.885026536309185</v>
      </c>
      <c r="L415" s="64" t="n">
        <f aca="false">_xlfn.NORM.INV(H415, 0, 1)</f>
        <v>0.0581198837449894</v>
      </c>
      <c r="M415" s="64" t="n">
        <f aca="false">_xlfn.NORM.INV(I415, 0, 1)</f>
        <v>-1.25511295323086</v>
      </c>
      <c r="N415" s="64" t="n">
        <f aca="false">_xlfn.NORM.INV(J415, 0, 1)</f>
        <v>1.20049558216021</v>
      </c>
    </row>
    <row r="416" customFormat="false" ht="13.8" hidden="false" customHeight="false" outlineLevel="0" collapsed="false">
      <c r="D416" s="31" t="n">
        <f aca="false">MOD(F415*$B$4,$B$5)</f>
        <v>248924036</v>
      </c>
      <c r="E416" s="31" t="n">
        <f aca="false">MOD(D416*$B$4,$B$5)</f>
        <v>641136791</v>
      </c>
      <c r="F416" s="31" t="n">
        <f aca="false">MOD(E416*$B$4,$B$5)</f>
        <v>927201444</v>
      </c>
      <c r="H416" s="63" t="n">
        <f aca="false">D416 / ($B$5 - 1)</f>
        <v>0.115914287153552</v>
      </c>
      <c r="I416" s="63" t="n">
        <f aca="false">E416 / ($B$5 - 1)</f>
        <v>0.298552583715462</v>
      </c>
      <c r="J416" s="63" t="n">
        <f aca="false">F416 / ($B$5 - 1)</f>
        <v>0.431761818408744</v>
      </c>
      <c r="L416" s="64" t="n">
        <f aca="false">_xlfn.NORM.INV(H416, 0, 1)</f>
        <v>-1.19566177395294</v>
      </c>
      <c r="M416" s="64" t="n">
        <f aca="false">_xlfn.NORM.INV(I416, 0, 1)</f>
        <v>-0.528567994577701</v>
      </c>
      <c r="N416" s="64" t="n">
        <f aca="false">_xlfn.NORM.INV(J416, 0, 1)</f>
        <v>-0.171890472664513</v>
      </c>
    </row>
    <row r="417" customFormat="false" ht="13.8" hidden="false" customHeight="false" outlineLevel="0" collapsed="false">
      <c r="D417" s="31" t="n">
        <f aca="false">MOD(F416*$B$4,$B$5)</f>
        <v>1234216197</v>
      </c>
      <c r="E417" s="31" t="n">
        <f aca="false">MOD(D417*$B$4,$B$5)</f>
        <v>1358710313</v>
      </c>
      <c r="F417" s="31" t="n">
        <f aca="false">MOD(E417*$B$4,$B$5)</f>
        <v>7455796</v>
      </c>
      <c r="H417" s="63" t="n">
        <f aca="false">D417 / ($B$5 - 1)</f>
        <v>0.574726703646338</v>
      </c>
      <c r="I417" s="63" t="n">
        <f aca="false">E417 / ($B$5 - 1)</f>
        <v>0.632698794019128</v>
      </c>
      <c r="J417" s="63" t="n">
        <f aca="false">F417 / ($B$5 - 1)</f>
        <v>0.00347187556649733</v>
      </c>
      <c r="L417" s="64" t="n">
        <f aca="false">_xlfn.NORM.INV(H417, 0, 1)</f>
        <v>0.188421058926164</v>
      </c>
      <c r="M417" s="64" t="n">
        <f aca="false">_xlfn.NORM.INV(I417, 0, 1)</f>
        <v>0.339009714485245</v>
      </c>
      <c r="N417" s="64" t="n">
        <f aca="false">_xlfn.NORM.INV(J417, 0, 1)</f>
        <v>-2.69952992186436</v>
      </c>
    </row>
    <row r="418" customFormat="false" ht="13.8" hidden="false" customHeight="false" outlineLevel="0" collapsed="false">
      <c r="D418" s="31" t="n">
        <f aca="false">MOD(F417*$B$4,$B$5)</f>
        <v>1268959667</v>
      </c>
      <c r="E418" s="31" t="n">
        <f aca="false">MOD(D418*$B$4,$B$5)</f>
        <v>1276022376</v>
      </c>
      <c r="F418" s="31" t="n">
        <f aca="false">MOD(E418*$B$4,$B$5)</f>
        <v>750148642</v>
      </c>
      <c r="H418" s="63" t="n">
        <f aca="false">D418 / ($B$5 - 1)</f>
        <v>0.590905392627144</v>
      </c>
      <c r="I418" s="63" t="n">
        <f aca="false">E418 / ($B$5 - 1)</f>
        <v>0.594194222795027</v>
      </c>
      <c r="J418" s="63" t="n">
        <f aca="false">F418 / ($B$5 - 1)</f>
        <v>0.349315182631198</v>
      </c>
      <c r="L418" s="64" t="n">
        <f aca="false">_xlfn.NORM.INV(H418, 0, 1)</f>
        <v>0.2298745991564</v>
      </c>
      <c r="M418" s="64" t="n">
        <f aca="false">_xlfn.NORM.INV(I418, 0, 1)</f>
        <v>0.238347536870547</v>
      </c>
      <c r="N418" s="64" t="n">
        <f aca="false">_xlfn.NORM.INV(J418, 0, 1)</f>
        <v>-0.387169990301856</v>
      </c>
    </row>
    <row r="419" customFormat="false" ht="13.8" hidden="false" customHeight="false" outlineLevel="0" collapsed="false">
      <c r="D419" s="31" t="n">
        <f aca="false">MOD(F418*$B$4,$B$5)</f>
        <v>1703325915</v>
      </c>
      <c r="E419" s="31" t="n">
        <f aca="false">MOD(D419*$B$4,$B$5)</f>
        <v>538850276</v>
      </c>
      <c r="F419" s="31" t="n">
        <f aca="false">MOD(E419*$B$4,$B$5)</f>
        <v>519740332</v>
      </c>
      <c r="H419" s="63" t="n">
        <f aca="false">D419 / ($B$5 - 1)</f>
        <v>0.793172939022233</v>
      </c>
      <c r="I419" s="63" t="n">
        <f aca="false">E419 / ($B$5 - 1)</f>
        <v>0.25092171342198</v>
      </c>
      <c r="J419" s="63" t="n">
        <f aca="false">F419 / ($B$5 - 1)</f>
        <v>0.242022952290273</v>
      </c>
      <c r="L419" s="64" t="n">
        <f aca="false">_xlfn.NORM.INV(H419, 0, 1)</f>
        <v>0.817480091449873</v>
      </c>
      <c r="M419" s="64" t="n">
        <f aca="false">_xlfn.NORM.INV(I419, 0, 1)</f>
        <v>-0.671592071888792</v>
      </c>
      <c r="N419" s="64" t="n">
        <f aca="false">_xlfn.NORM.INV(J419, 0, 1)</f>
        <v>-0.699810102868248</v>
      </c>
    </row>
    <row r="420" customFormat="false" ht="13.8" hidden="false" customHeight="false" outlineLevel="0" collapsed="false">
      <c r="D420" s="31" t="n">
        <f aca="false">MOD(F419*$B$4,$B$5)</f>
        <v>1481601718</v>
      </c>
      <c r="E420" s="31" t="n">
        <f aca="false">MOD(D420*$B$4,$B$5)</f>
        <v>748633537</v>
      </c>
      <c r="F420" s="31" t="n">
        <f aca="false">MOD(E420*$B$4,$B$5)</f>
        <v>1582136458</v>
      </c>
      <c r="H420" s="63" t="n">
        <f aca="false">D420 / ($B$5 - 1)</f>
        <v>0.68992456392378</v>
      </c>
      <c r="I420" s="63" t="n">
        <f aca="false">E420 / ($B$5 - 1)</f>
        <v>0.348609656885834</v>
      </c>
      <c r="J420" s="63" t="n">
        <f aca="false">F420 / ($B$5 - 1)</f>
        <v>0.736739700414929</v>
      </c>
      <c r="L420" s="64" t="n">
        <f aca="false">_xlfn.NORM.INV(H420, 0, 1)</f>
        <v>0.495636533676539</v>
      </c>
      <c r="M420" s="64" t="n">
        <f aca="false">_xlfn.NORM.INV(I420, 0, 1)</f>
        <v>-0.389076828613724</v>
      </c>
      <c r="N420" s="64" t="n">
        <f aca="false">_xlfn.NORM.INV(J420, 0, 1)</f>
        <v>0.633326273825265</v>
      </c>
    </row>
    <row r="421" customFormat="false" ht="13.8" hidden="false" customHeight="false" outlineLevel="0" collapsed="false">
      <c r="D421" s="31" t="n">
        <f aca="false">MOD(F420*$B$4,$B$5)</f>
        <v>348025857</v>
      </c>
      <c r="E421" s="31" t="n">
        <f aca="false">MOD(D421*$B$4,$B$5)</f>
        <v>1939056413</v>
      </c>
      <c r="F421" s="31" t="n">
        <f aca="false">MOD(E421*$B$4,$B$5)</f>
        <v>2117357428</v>
      </c>
      <c r="H421" s="63" t="n">
        <f aca="false">D421 / ($B$5 - 1)</f>
        <v>0.162062168737931</v>
      </c>
      <c r="I421" s="63" t="n">
        <f aca="false">E421 / ($B$5 - 1)</f>
        <v>0.902943506280839</v>
      </c>
      <c r="J421" s="63" t="n">
        <f aca="false">F421 / ($B$5 - 1)</f>
        <v>0.985971386531341</v>
      </c>
      <c r="L421" s="64" t="n">
        <f aca="false">_xlfn.NORM.INV(H421, 0, 1)</f>
        <v>-0.986017882963025</v>
      </c>
      <c r="M421" s="64" t="n">
        <f aca="false">_xlfn.NORM.INV(I421, 0, 1)</f>
        <v>1.29850753891706</v>
      </c>
      <c r="N421" s="64" t="n">
        <f aca="false">_xlfn.NORM.INV(J421, 0, 1)</f>
        <v>2.1964852895638</v>
      </c>
    </row>
    <row r="422" customFormat="false" ht="13.8" hidden="false" customHeight="false" outlineLevel="0" collapsed="false">
      <c r="D422" s="31" t="n">
        <f aca="false">MOD(F421*$B$4,$B$5)</f>
        <v>1771195317</v>
      </c>
      <c r="E422" s="31" t="n">
        <f aca="false">MOD(D422*$B$4,$B$5)</f>
        <v>1750192543</v>
      </c>
      <c r="F422" s="31" t="n">
        <f aca="false">MOD(E422*$B$4,$B$5)</f>
        <v>1537570173</v>
      </c>
      <c r="H422" s="63" t="n">
        <f aca="false">D422 / ($B$5 - 1)</f>
        <v>0.824777092155793</v>
      </c>
      <c r="I422" s="63" t="n">
        <f aca="false">E422 / ($B$5 - 1)</f>
        <v>0.814996913368811</v>
      </c>
      <c r="J422" s="63" t="n">
        <f aca="false">F422 / ($B$5 - 1)</f>
        <v>0.715986906751978</v>
      </c>
      <c r="L422" s="64" t="n">
        <f aca="false">_xlfn.NORM.INV(H422, 0, 1)</f>
        <v>0.933724903101586</v>
      </c>
      <c r="M422" s="64" t="n">
        <f aca="false">_xlfn.NORM.INV(I422, 0, 1)</f>
        <v>0.896461800591223</v>
      </c>
      <c r="N422" s="64" t="n">
        <f aca="false">_xlfn.NORM.INV(J422, 0, 1)</f>
        <v>0.570960842525574</v>
      </c>
    </row>
    <row r="423" customFormat="false" ht="13.8" hidden="false" customHeight="false" outlineLevel="0" collapsed="false">
      <c r="D423" s="31" t="n">
        <f aca="false">MOD(F422*$B$4,$B$5)</f>
        <v>867496916</v>
      </c>
      <c r="E423" s="31" t="n">
        <f aca="false">MOD(D423*$B$4,$B$5)</f>
        <v>1159999383</v>
      </c>
      <c r="F423" s="31" t="n">
        <f aca="false">MOD(E423*$B$4,$B$5)</f>
        <v>841604915</v>
      </c>
      <c r="H423" s="63" t="n">
        <f aca="false">D423 / ($B$5 - 1)</f>
        <v>0.403959731016271</v>
      </c>
      <c r="I423" s="63" t="n">
        <f aca="false">E423 / ($B$5 - 1)</f>
        <v>0.540166806467033</v>
      </c>
      <c r="J423" s="63" t="n">
        <f aca="false">F423 / ($B$5 - 1)</f>
        <v>0.391902828488408</v>
      </c>
      <c r="L423" s="64" t="n">
        <f aca="false">_xlfn.NORM.INV(H423, 0, 1)</f>
        <v>-0.243110932887634</v>
      </c>
      <c r="M423" s="64" t="n">
        <f aca="false">_xlfn.NORM.INV(I423, 0, 1)</f>
        <v>0.100853965308854</v>
      </c>
      <c r="N423" s="64" t="n">
        <f aca="false">_xlfn.NORM.INV(J423, 0, 1)</f>
        <v>-0.274363022309121</v>
      </c>
    </row>
    <row r="424" customFormat="false" ht="13.8" hidden="false" customHeight="false" outlineLevel="0" collapsed="false">
      <c r="D424" s="31" t="n">
        <f aca="false">MOD(F423*$B$4,$B$5)</f>
        <v>1162701666</v>
      </c>
      <c r="E424" s="31" t="n">
        <f aca="false">MOD(D424*$B$4,$B$5)</f>
        <v>287005141</v>
      </c>
      <c r="F424" s="31" t="n">
        <f aca="false">MOD(E424*$B$4,$B$5)</f>
        <v>608154414</v>
      </c>
      <c r="H424" s="63" t="n">
        <f aca="false">D424 / ($B$5 - 1)</f>
        <v>0.541425155048654</v>
      </c>
      <c r="I424" s="63" t="n">
        <f aca="false">E424 / ($B$5 - 1)</f>
        <v>0.133647183546468</v>
      </c>
      <c r="J424" s="63" t="n">
        <f aca="false">F424 / ($B$5 - 1)</f>
        <v>0.283193967568869</v>
      </c>
      <c r="L424" s="64" t="n">
        <f aca="false">_xlfn.NORM.INV(H424, 0, 1)</f>
        <v>0.10402477212507</v>
      </c>
      <c r="M424" s="64" t="n">
        <f aca="false">_xlfn.NORM.INV(I424, 0, 1)</f>
        <v>-1.10931488243016</v>
      </c>
      <c r="N424" s="64" t="n">
        <f aca="false">_xlfn.NORM.INV(J424, 0, 1)</f>
        <v>-0.573379252348473</v>
      </c>
    </row>
    <row r="425" customFormat="false" ht="13.8" hidden="false" customHeight="false" outlineLevel="0" collapsed="false">
      <c r="D425" s="31" t="n">
        <f aca="false">MOD(F424*$B$4,$B$5)</f>
        <v>120263704</v>
      </c>
      <c r="E425" s="31" t="n">
        <f aca="false">MOD(D425*$B$4,$B$5)</f>
        <v>600957943</v>
      </c>
      <c r="F425" s="31" t="n">
        <f aca="false">MOD(E425*$B$4,$B$5)</f>
        <v>631762877</v>
      </c>
      <c r="H425" s="63" t="n">
        <f aca="false">D425 / ($B$5 - 1)</f>
        <v>0.056002151273193</v>
      </c>
      <c r="I425" s="63" t="n">
        <f aca="false">E425 / ($B$5 - 1)</f>
        <v>0.279842849615815</v>
      </c>
      <c r="J425" s="63" t="n">
        <f aca="false">F425 / ($B$5 - 1)</f>
        <v>0.294187514851044</v>
      </c>
      <c r="L425" s="64" t="n">
        <f aca="false">_xlfn.NORM.INV(H425, 0, 1)</f>
        <v>-1.58924849177068</v>
      </c>
      <c r="M425" s="64" t="n">
        <f aca="false">_xlfn.NORM.INV(I425, 0, 1)</f>
        <v>-0.583308414204773</v>
      </c>
      <c r="N425" s="64" t="n">
        <f aca="false">_xlfn.NORM.INV(J425, 0, 1)</f>
        <v>-0.541192321128388</v>
      </c>
    </row>
    <row r="426" customFormat="false" ht="13.8" hidden="false" customHeight="false" outlineLevel="0" collapsed="false">
      <c r="D426" s="31" t="n">
        <f aca="false">MOD(F425*$B$4,$B$5)</f>
        <v>1558048267</v>
      </c>
      <c r="E426" s="31" t="n">
        <f aca="false">MOD(D426*$B$4,$B$5)</f>
        <v>1523094770</v>
      </c>
      <c r="F426" s="31" t="n">
        <f aca="false">MOD(E426*$B$4,$B$5)</f>
        <v>57503978</v>
      </c>
      <c r="H426" s="63" t="n">
        <f aca="false">D426 / ($B$5 - 1)</f>
        <v>0.725522762374508</v>
      </c>
      <c r="I426" s="63" t="n">
        <f aca="false">E426 / ($B$5 - 1)</f>
        <v>0.709246271950422</v>
      </c>
      <c r="J426" s="63" t="n">
        <f aca="false">F426 / ($B$5 - 1)</f>
        <v>0.0267773764457343</v>
      </c>
      <c r="L426" s="64" t="n">
        <f aca="false">_xlfn.NORM.INV(H426, 0, 1)</f>
        <v>0.599327556605893</v>
      </c>
      <c r="M426" s="64" t="n">
        <f aca="false">_xlfn.NORM.INV(I426, 0, 1)</f>
        <v>0.551184132729142</v>
      </c>
      <c r="N426" s="64" t="n">
        <f aca="false">_xlfn.NORM.INV(J426, 0, 1)</f>
        <v>-1.9304205324013</v>
      </c>
    </row>
    <row r="427" customFormat="false" ht="13.8" hidden="false" customHeight="false" outlineLevel="0" collapsed="false">
      <c r="D427" s="31" t="n">
        <f aca="false">MOD(F426*$B$4,$B$5)</f>
        <v>1225650114</v>
      </c>
      <c r="E427" s="31" t="n">
        <f aca="false">MOD(D427*$B$4,$B$5)</f>
        <v>182178044</v>
      </c>
      <c r="F427" s="31" t="n">
        <f aca="false">MOD(E427*$B$4,$B$5)</f>
        <v>2118311106</v>
      </c>
      <c r="H427" s="63" t="n">
        <f aca="false">D427 / ($B$5 - 1)</f>
        <v>0.570737810405658</v>
      </c>
      <c r="I427" s="63" t="n">
        <f aca="false">E427 / ($B$5 - 1)</f>
        <v>0.0848332625672531</v>
      </c>
      <c r="J427" s="63" t="n">
        <f aca="false">F427 / ($B$5 - 1)</f>
        <v>0.986415477456912</v>
      </c>
      <c r="L427" s="64" t="n">
        <f aca="false">_xlfn.NORM.INV(H427, 0, 1)</f>
        <v>0.178252884094074</v>
      </c>
      <c r="M427" s="64" t="n">
        <f aca="false">_xlfn.NORM.INV(I427, 0, 1)</f>
        <v>-1.37327611452649</v>
      </c>
      <c r="N427" s="64" t="n">
        <f aca="false">_xlfn.NORM.INV(J427, 0, 1)</f>
        <v>2.2090804584061</v>
      </c>
    </row>
    <row r="428" customFormat="false" ht="13.8" hidden="false" customHeight="false" outlineLevel="0" collapsed="false">
      <c r="D428" s="31" t="n">
        <f aca="false">MOD(F427*$B$4,$B$5)</f>
        <v>561545821</v>
      </c>
      <c r="E428" s="31" t="n">
        <f aca="false">MOD(D428*$B$4,$B$5)</f>
        <v>839733057</v>
      </c>
      <c r="F428" s="31" t="n">
        <f aca="false">MOD(E428*$B$4,$B$5)</f>
        <v>1000557322</v>
      </c>
      <c r="H428" s="63" t="n">
        <f aca="false">D428 / ($B$5 - 1)</f>
        <v>0.261490150132673</v>
      </c>
      <c r="I428" s="63" t="n">
        <f aca="false">E428 / ($B$5 - 1)</f>
        <v>0.391031176681659</v>
      </c>
      <c r="J428" s="63" t="n">
        <f aca="false">F428 / ($B$5 - 1)</f>
        <v>0.465920811021627</v>
      </c>
      <c r="L428" s="64" t="n">
        <f aca="false">_xlfn.NORM.INV(H428, 0, 1)</f>
        <v>-0.638758114620009</v>
      </c>
      <c r="M428" s="64" t="n">
        <f aca="false">_xlfn.NORM.INV(I428, 0, 1)</f>
        <v>-0.276632439359143</v>
      </c>
      <c r="N428" s="64" t="n">
        <f aca="false">_xlfn.NORM.INV(J428, 0, 1)</f>
        <v>-0.0855280178593324</v>
      </c>
    </row>
    <row r="429" customFormat="false" ht="13.8" hidden="false" customHeight="false" outlineLevel="0" collapsed="false">
      <c r="D429" s="31" t="n">
        <f aca="false">MOD(F428*$B$4,$B$5)</f>
        <v>995269232</v>
      </c>
      <c r="E429" s="31" t="n">
        <f aca="false">MOD(D429*$B$4,$B$5)</f>
        <v>1284430835</v>
      </c>
      <c r="F429" s="31" t="n">
        <f aca="false">MOD(E429*$B$4,$B$5)</f>
        <v>760463748</v>
      </c>
      <c r="H429" s="63" t="n">
        <f aca="false">D429 / ($B$5 - 1)</f>
        <v>0.463458352222534</v>
      </c>
      <c r="I429" s="63" t="n">
        <f aca="false">E429 / ($B$5 - 1)</f>
        <v>0.598109716640888</v>
      </c>
      <c r="J429" s="63" t="n">
        <f aca="false">F429 / ($B$5 - 1)</f>
        <v>0.354118528174347</v>
      </c>
      <c r="L429" s="64" t="n">
        <f aca="false">_xlfn.NORM.INV(H429, 0, 1)</f>
        <v>-0.0917247854686322</v>
      </c>
      <c r="M429" s="64" t="n">
        <f aca="false">_xlfn.NORM.INV(I429, 0, 1)</f>
        <v>0.248457348265546</v>
      </c>
      <c r="N429" s="64" t="n">
        <f aca="false">_xlfn.NORM.INV(J429, 0, 1)</f>
        <v>-0.374224824453425</v>
      </c>
    </row>
    <row r="430" customFormat="false" ht="13.8" hidden="false" customHeight="false" outlineLevel="0" collapsed="false">
      <c r="D430" s="31" t="n">
        <f aca="false">MOD(F429*$B$4,$B$5)</f>
        <v>1407601537</v>
      </c>
      <c r="E430" s="31" t="n">
        <f aca="false">MOD(D430*$B$4,$B$5)</f>
        <v>2098685094</v>
      </c>
      <c r="F430" s="31" t="n">
        <f aca="false">MOD(E430*$B$4,$B$5)</f>
        <v>234608896</v>
      </c>
      <c r="H430" s="63" t="n">
        <f aca="false">D430 / ($B$5 - 1)</f>
        <v>0.655465544346222</v>
      </c>
      <c r="I430" s="63" t="n">
        <f aca="false">E430 / ($B$5 - 1)</f>
        <v>0.977276403435763</v>
      </c>
      <c r="J430" s="63" t="n">
        <f aca="false">F430 / ($B$5 - 1)</f>
        <v>0.109248280626953</v>
      </c>
      <c r="L430" s="64" t="n">
        <f aca="false">_xlfn.NORM.INV(H430, 0, 1)</f>
        <v>0.400118944690966</v>
      </c>
      <c r="M430" s="64" t="n">
        <f aca="false">_xlfn.NORM.INV(I430, 0, 1)</f>
        <v>2.00049171994582</v>
      </c>
      <c r="N430" s="64" t="n">
        <f aca="false">_xlfn.NORM.INV(J430, 0, 1)</f>
        <v>-1.23053571511294</v>
      </c>
    </row>
    <row r="431" customFormat="false" ht="13.8" hidden="false" customHeight="false" outlineLevel="0" collapsed="false">
      <c r="D431" s="31" t="n">
        <f aca="false">MOD(F430*$B$4,$B$5)</f>
        <v>1124748185</v>
      </c>
      <c r="E431" s="31" t="n">
        <f aca="false">MOD(D431*$B$4,$B$5)</f>
        <v>38074681</v>
      </c>
      <c r="F431" s="31" t="n">
        <f aca="false">MOD(E431*$B$4,$B$5)</f>
        <v>1804408366</v>
      </c>
      <c r="H431" s="63" t="n">
        <f aca="false">D431 / ($B$5 - 1)</f>
        <v>0.523751688211925</v>
      </c>
      <c r="I431" s="63" t="n">
        <f aca="false">E431 / ($B$5 - 1)</f>
        <v>0.0177299049848038</v>
      </c>
      <c r="J431" s="63" t="n">
        <f aca="false">F431 / ($B$5 - 1)</f>
        <v>0.840243123322952</v>
      </c>
      <c r="L431" s="64" t="n">
        <f aca="false">_xlfn.NORM.INV(H431, 0, 1)</f>
        <v>0.0595718693445134</v>
      </c>
      <c r="M431" s="64" t="n">
        <f aca="false">_xlfn.NORM.INV(I431, 0, 1)</f>
        <v>-2.10306818043691</v>
      </c>
      <c r="N431" s="64" t="n">
        <f aca="false">_xlfn.NORM.INV(J431, 0, 1)</f>
        <v>0.995457605776014</v>
      </c>
    </row>
    <row r="432" customFormat="false" ht="13.8" hidden="false" customHeight="false" outlineLevel="0" collapsed="false">
      <c r="D432" s="31" t="n">
        <f aca="false">MOD(F431*$B$4,$B$5)</f>
        <v>806996513</v>
      </c>
      <c r="E432" s="31" t="n">
        <f aca="false">MOD(D432*$B$4,$B$5)</f>
        <v>1322806090</v>
      </c>
      <c r="F432" s="31" t="n">
        <f aca="false">MOD(E432*$B$4,$B$5)</f>
        <v>2041494139</v>
      </c>
      <c r="H432" s="63" t="n">
        <f aca="false">D432 / ($B$5 - 1)</f>
        <v>0.375787035446416</v>
      </c>
      <c r="I432" s="63" t="n">
        <f aca="false">E432 / ($B$5 - 1)</f>
        <v>0.615979587301593</v>
      </c>
      <c r="J432" s="63" t="n">
        <f aca="false">F432 / ($B$5 - 1)</f>
        <v>0.950644789683302</v>
      </c>
      <c r="L432" s="64" t="n">
        <f aca="false">_xlfn.NORM.INV(H432, 0, 1)</f>
        <v>-0.316564507043429</v>
      </c>
      <c r="M432" s="64" t="n">
        <f aca="false">_xlfn.NORM.INV(I432, 0, 1)</f>
        <v>0.294938546168532</v>
      </c>
      <c r="N432" s="64" t="n">
        <f aca="false">_xlfn.NORM.INV(J432, 0, 1)</f>
        <v>1.65113789664778</v>
      </c>
    </row>
    <row r="433" customFormat="false" ht="13.8" hidden="false" customHeight="false" outlineLevel="0" collapsed="false">
      <c r="D433" s="31" t="n">
        <f aca="false">MOD(F432*$B$4,$B$5)</f>
        <v>1233990133</v>
      </c>
      <c r="E433" s="31" t="n">
        <f aca="false">MOD(D433*$B$4,$B$5)</f>
        <v>1183793204</v>
      </c>
      <c r="F433" s="31" t="n">
        <f aca="false">MOD(E433*$B$4,$B$5)</f>
        <v>489387261</v>
      </c>
      <c r="H433" s="63" t="n">
        <f aca="false">D433 / ($B$5 - 1)</f>
        <v>0.574621434392986</v>
      </c>
      <c r="I433" s="63" t="n">
        <f aca="false">E433 / ($B$5 - 1)</f>
        <v>0.551246667794182</v>
      </c>
      <c r="J433" s="63" t="n">
        <f aca="false">F433 / ($B$5 - 1)</f>
        <v>0.227888702161506</v>
      </c>
      <c r="L433" s="64" t="n">
        <f aca="false">_xlfn.NORM.INV(H433, 0, 1)</f>
        <v>0.188152468974223</v>
      </c>
      <c r="M433" s="64" t="n">
        <f aca="false">_xlfn.NORM.INV(I433, 0, 1)</f>
        <v>0.128811678502824</v>
      </c>
      <c r="N433" s="64" t="n">
        <f aca="false">_xlfn.NORM.INV(J433, 0, 1)</f>
        <v>-0.745817934884419</v>
      </c>
    </row>
    <row r="434" customFormat="false" ht="13.8" hidden="false" customHeight="false" outlineLevel="0" collapsed="false">
      <c r="D434" s="31" t="n">
        <f aca="false">MOD(F433*$B$4,$B$5)</f>
        <v>892358731</v>
      </c>
      <c r="E434" s="31" t="n">
        <f aca="false">MOD(D434*$B$4,$B$5)</f>
        <v>821312575</v>
      </c>
      <c r="F434" s="31" t="n">
        <f aca="false">MOD(E434*$B$4,$B$5)</f>
        <v>883700558</v>
      </c>
      <c r="H434" s="63" t="n">
        <f aca="false">D434 / ($B$5 - 1)</f>
        <v>0.41553691580476</v>
      </c>
      <c r="I434" s="63" t="n">
        <f aca="false">E434 / ($B$5 - 1)</f>
        <v>0.382453471312722</v>
      </c>
      <c r="J434" s="63" t="n">
        <f aca="false">F434 / ($B$5 - 1)</f>
        <v>0.411505139816092</v>
      </c>
      <c r="L434" s="64" t="n">
        <f aca="false">_xlfn.NORM.INV(H434, 0, 1)</f>
        <v>-0.213324542943035</v>
      </c>
      <c r="M434" s="64" t="n">
        <f aca="false">_xlfn.NORM.INV(I434, 0, 1)</f>
        <v>-0.29904338527435</v>
      </c>
      <c r="N434" s="64" t="n">
        <f aca="false">_xlfn.NORM.INV(J434, 0, 1)</f>
        <v>-0.223674897942712</v>
      </c>
    </row>
    <row r="435" customFormat="false" ht="13.8" hidden="false" customHeight="false" outlineLevel="0" collapsed="false">
      <c r="D435" s="31" t="n">
        <f aca="false">MOD(F434*$B$4,$B$5)</f>
        <v>1641954857</v>
      </c>
      <c r="E435" s="31" t="n">
        <f aca="false">MOD(D435*$B$4,$B$5)</f>
        <v>1623942418</v>
      </c>
      <c r="F435" s="31" t="n">
        <f aca="false">MOD(E435*$B$4,$B$5)</f>
        <v>1876376484</v>
      </c>
      <c r="H435" s="63" t="n">
        <f aca="false">D435 / ($B$5 - 1)</f>
        <v>0.764594813123899</v>
      </c>
      <c r="I435" s="63" t="n">
        <f aca="false">E435 / ($B$5 - 1)</f>
        <v>0.756207117583796</v>
      </c>
      <c r="J435" s="63" t="n">
        <f aca="false">F435 / ($B$5 - 1)</f>
        <v>0.873755889827158</v>
      </c>
      <c r="L435" s="64" t="n">
        <f aca="false">_xlfn.NORM.INV(H435, 0, 1)</f>
        <v>0.721161146341301</v>
      </c>
      <c r="M435" s="64" t="n">
        <f aca="false">_xlfn.NORM.INV(I435, 0, 1)</f>
        <v>0.694153795864103</v>
      </c>
      <c r="N435" s="64" t="n">
        <f aca="false">_xlfn.NORM.INV(J435, 0, 1)</f>
        <v>1.14432658900738</v>
      </c>
    </row>
    <row r="436" customFormat="false" ht="13.8" hidden="false" customHeight="false" outlineLevel="0" collapsed="false">
      <c r="D436" s="31" t="n">
        <f aca="false">MOD(F435*$B$4,$B$5)</f>
        <v>151479645</v>
      </c>
      <c r="E436" s="31" t="n">
        <f aca="false">MOD(D436*$B$4,$B$5)</f>
        <v>2039609407</v>
      </c>
      <c r="F436" s="31" t="n">
        <f aca="false">MOD(E436*$B$4,$B$5)</f>
        <v>450404935</v>
      </c>
      <c r="H436" s="63" t="n">
        <f aca="false">D436 / ($B$5 - 1)</f>
        <v>0.0705382065573132</v>
      </c>
      <c r="I436" s="63" t="n">
        <f aca="false">E436 / ($B$5 - 1)</f>
        <v>0.949767142953134</v>
      </c>
      <c r="J436" s="63" t="n">
        <f aca="false">F436 / ($B$5 - 1)</f>
        <v>0.209736142037191</v>
      </c>
      <c r="L436" s="64" t="n">
        <f aca="false">_xlfn.NORM.INV(H436, 0, 1)</f>
        <v>-1.47179437478439</v>
      </c>
      <c r="M436" s="64" t="n">
        <f aca="false">_xlfn.NORM.INV(I436, 0, 1)</f>
        <v>1.64260003228297</v>
      </c>
      <c r="N436" s="64" t="n">
        <f aca="false">_xlfn.NORM.INV(J436, 0, 1)</f>
        <v>-0.807337118903876</v>
      </c>
    </row>
    <row r="437" customFormat="false" ht="13.8" hidden="false" customHeight="false" outlineLevel="0" collapsed="false">
      <c r="D437" s="31" t="n">
        <f aca="false">MOD(F436*$B$4,$B$5)</f>
        <v>372175157</v>
      </c>
      <c r="E437" s="31" t="n">
        <f aca="false">MOD(D437*$B$4,$B$5)</f>
        <v>1566296392</v>
      </c>
      <c r="F437" s="31" t="n">
        <f aca="false">MOD(E437*$B$4,$B$5)</f>
        <v>236378303</v>
      </c>
      <c r="H437" s="63" t="n">
        <f aca="false">D437 / ($B$5 - 1)</f>
        <v>0.173307562873985</v>
      </c>
      <c r="I437" s="63" t="n">
        <f aca="false">E437 / ($B$5 - 1)</f>
        <v>0.72936359488346</v>
      </c>
      <c r="J437" s="63" t="n">
        <f aca="false">F437 / ($B$5 - 1)</f>
        <v>0.110072224969112</v>
      </c>
      <c r="L437" s="64" t="n">
        <f aca="false">_xlfn.NORM.INV(H437, 0, 1)</f>
        <v>-0.941175117586857</v>
      </c>
      <c r="M437" s="64" t="n">
        <f aca="false">_xlfn.NORM.INV(I437, 0, 1)</f>
        <v>0.610889388716425</v>
      </c>
      <c r="N437" s="64" t="n">
        <f aca="false">_xlfn.NORM.INV(J437, 0, 1)</f>
        <v>-1.22614410777593</v>
      </c>
    </row>
    <row r="438" customFormat="false" ht="13.8" hidden="false" customHeight="false" outlineLevel="0" collapsed="false">
      <c r="D438" s="31" t="n">
        <f aca="false">MOD(F437*$B$4,$B$5)</f>
        <v>636447602</v>
      </c>
      <c r="E438" s="31" t="n">
        <f aca="false">MOD(D438*$B$4,$B$5)</f>
        <v>61142160</v>
      </c>
      <c r="F438" s="31" t="n">
        <f aca="false">MOD(E438*$B$4,$B$5)</f>
        <v>750674382</v>
      </c>
      <c r="H438" s="63" t="n">
        <f aca="false">D438 / ($B$5 - 1)</f>
        <v>0.296369009927259</v>
      </c>
      <c r="I438" s="63" t="n">
        <f aca="false">E438 / ($B$5 - 1)</f>
        <v>0.0284715369608919</v>
      </c>
      <c r="J438" s="63" t="n">
        <f aca="false">F438 / ($B$5 - 1)</f>
        <v>0.349559999396615</v>
      </c>
      <c r="L438" s="64" t="n">
        <f aca="false">_xlfn.NORM.INV(H438, 0, 1)</f>
        <v>-0.5348725081749</v>
      </c>
      <c r="M438" s="64" t="n">
        <f aca="false">_xlfn.NORM.INV(I438, 0, 1)</f>
        <v>-1.90374752310935</v>
      </c>
      <c r="N438" s="64" t="n">
        <f aca="false">_xlfn.NORM.INV(J438, 0, 1)</f>
        <v>-0.386508648428338</v>
      </c>
    </row>
    <row r="439" customFormat="false" ht="13.8" hidden="false" customHeight="false" outlineLevel="0" collapsed="false">
      <c r="D439" s="31" t="n">
        <f aca="false">MOD(F438*$B$4,$B$5)</f>
        <v>1311517691</v>
      </c>
      <c r="E439" s="31" t="n">
        <f aca="false">MOD(D439*$B$4,$B$5)</f>
        <v>452548701</v>
      </c>
      <c r="F439" s="31" t="n">
        <f aca="false">MOD(E439*$B$4,$B$5)</f>
        <v>774688687</v>
      </c>
      <c r="H439" s="63" t="n">
        <f aca="false">D439 / ($B$5 - 1)</f>
        <v>0.610723016886714</v>
      </c>
      <c r="I439" s="63" t="n">
        <f aca="false">E439 / ($B$5 - 1)</f>
        <v>0.210734410873367</v>
      </c>
      <c r="J439" s="63" t="n">
        <f aca="false">F439 / ($B$5 - 1)</f>
        <v>0.36074253158713</v>
      </c>
      <c r="L439" s="64" t="n">
        <f aca="false">_xlfn.NORM.INV(H439, 0, 1)</f>
        <v>0.281203961691102</v>
      </c>
      <c r="M439" s="64" t="n">
        <f aca="false">_xlfn.NORM.INV(I439, 0, 1)</f>
        <v>-0.803875602193911</v>
      </c>
      <c r="N439" s="64" t="n">
        <f aca="false">_xlfn.NORM.INV(J439, 0, 1)</f>
        <v>-0.356474743561215</v>
      </c>
    </row>
    <row r="440" customFormat="false" ht="13.8" hidden="false" customHeight="false" outlineLevel="0" collapsed="false">
      <c r="D440" s="31" t="n">
        <f aca="false">MOD(F439*$B$4,$B$5)</f>
        <v>864864966</v>
      </c>
      <c r="E440" s="31" t="n">
        <f aca="false">MOD(D440*$B$4,$B$5)</f>
        <v>814676106</v>
      </c>
      <c r="F440" s="31" t="n">
        <f aca="false">MOD(E440*$B$4,$B$5)</f>
        <v>509768862</v>
      </c>
      <c r="H440" s="63" t="n">
        <f aca="false">D440 / ($B$5 - 1)</f>
        <v>0.40273413379</v>
      </c>
      <c r="I440" s="63" t="n">
        <f aca="false">E440 / ($B$5 - 1)</f>
        <v>0.379363124612126</v>
      </c>
      <c r="J440" s="63" t="n">
        <f aca="false">F440 / ($B$5 - 1)</f>
        <v>0.237379624729398</v>
      </c>
      <c r="L440" s="64" t="n">
        <f aca="false">_xlfn.NORM.INV(H440, 0, 1)</f>
        <v>-0.246276412813119</v>
      </c>
      <c r="M440" s="64" t="n">
        <f aca="false">_xlfn.NORM.INV(I440, 0, 1)</f>
        <v>-0.307153878619965</v>
      </c>
      <c r="N440" s="64" t="n">
        <f aca="false">_xlfn.NORM.INV(J440, 0, 1)</f>
        <v>-0.71475693574229</v>
      </c>
    </row>
    <row r="441" customFormat="false" ht="13.8" hidden="false" customHeight="false" outlineLevel="0" collapsed="false">
      <c r="D441" s="31" t="n">
        <f aca="false">MOD(F440*$B$4,$B$5)</f>
        <v>1185110276</v>
      </c>
      <c r="E441" s="31" t="n">
        <f aca="false">MOD(D441*$B$4,$B$5)</f>
        <v>1788744010</v>
      </c>
      <c r="F441" s="31" t="n">
        <f aca="false">MOD(E441*$B$4,$B$5)</f>
        <v>587111781</v>
      </c>
      <c r="H441" s="63" t="n">
        <f aca="false">D441 / ($B$5 - 1)</f>
        <v>0.55185997723775</v>
      </c>
      <c r="I441" s="63" t="n">
        <f aca="false">E441 / ($B$5 - 1)</f>
        <v>0.832948839136352</v>
      </c>
      <c r="J441" s="63" t="n">
        <f aca="false">F441 / ($B$5 - 1)</f>
        <v>0.273395227988619</v>
      </c>
      <c r="L441" s="64" t="n">
        <f aca="false">_xlfn.NORM.INV(H441, 0, 1)</f>
        <v>0.130361979860446</v>
      </c>
      <c r="M441" s="64" t="n">
        <f aca="false">_xlfn.NORM.INV(I441, 0, 1)</f>
        <v>0.965883815547537</v>
      </c>
      <c r="N441" s="64" t="n">
        <f aca="false">_xlfn.NORM.INV(J441, 0, 1)</f>
        <v>-0.602576502397761</v>
      </c>
    </row>
    <row r="442" customFormat="false" ht="13.8" hidden="false" customHeight="false" outlineLevel="0" collapsed="false">
      <c r="D442" s="31" t="n">
        <f aca="false">MOD(F441*$B$4,$B$5)</f>
        <v>131091192</v>
      </c>
      <c r="E442" s="31" t="n">
        <f aca="false">MOD(D442*$B$4,$B$5)</f>
        <v>1416104970</v>
      </c>
      <c r="F442" s="31" t="n">
        <f aca="false">MOD(E442*$B$4,$B$5)</f>
        <v>251039213</v>
      </c>
      <c r="H442" s="63" t="n">
        <f aca="false">D442 / ($B$5 - 1)</f>
        <v>0.0610440932782778</v>
      </c>
      <c r="I442" s="63" t="n">
        <f aca="false">E442 / ($B$5 - 1)</f>
        <v>0.659425263907225</v>
      </c>
      <c r="J442" s="63" t="n">
        <f aca="false">F442 / ($B$5 - 1)</f>
        <v>0.116899243199173</v>
      </c>
      <c r="L442" s="64" t="n">
        <f aca="false">_xlfn.NORM.INV(H442, 0, 1)</f>
        <v>-1.54606783240763</v>
      </c>
      <c r="M442" s="64" t="n">
        <f aca="false">_xlfn.NORM.INV(I442, 0, 1)</f>
        <v>0.410895077342458</v>
      </c>
      <c r="N442" s="64" t="n">
        <f aca="false">_xlfn.NORM.INV(J442, 0, 1)</f>
        <v>-1.1906309742458</v>
      </c>
    </row>
    <row r="443" customFormat="false" ht="13.8" hidden="false" customHeight="false" outlineLevel="0" collapsed="false">
      <c r="D443" s="31" t="n">
        <f aca="false">MOD(F442*$B$4,$B$5)</f>
        <v>1811114349</v>
      </c>
      <c r="E443" s="31" t="n">
        <f aca="false">MOD(D443*$B$4,$B$5)</f>
        <v>241471209</v>
      </c>
      <c r="F443" s="31" t="n">
        <f aca="false">MOD(E443*$B$4,$B$5)</f>
        <v>1662977370</v>
      </c>
      <c r="H443" s="63" t="n">
        <f aca="false">D443 / ($B$5 - 1)</f>
        <v>0.843365840002304</v>
      </c>
      <c r="I443" s="63" t="n">
        <f aca="false">E443 / ($B$5 - 1)</f>
        <v>0.112443794135418</v>
      </c>
      <c r="J443" s="63" t="n">
        <f aca="false">F443 / ($B$5 - 1)</f>
        <v>0.77438418359904</v>
      </c>
      <c r="L443" s="64" t="n">
        <f aca="false">_xlfn.NORM.INV(H443, 0, 1)</f>
        <v>1.00838781558301</v>
      </c>
      <c r="M443" s="64" t="n">
        <f aca="false">_xlfn.NORM.INV(I443, 0, 1)</f>
        <v>-1.2136338150851</v>
      </c>
      <c r="N443" s="64" t="n">
        <f aca="false">_xlfn.NORM.INV(J443, 0, 1)</f>
        <v>0.753363295617897</v>
      </c>
    </row>
    <row r="444" customFormat="false" ht="13.8" hidden="false" customHeight="false" outlineLevel="0" collapsed="false">
      <c r="D444" s="31" t="n">
        <f aca="false">MOD(F443*$B$4,$B$5)</f>
        <v>641902410</v>
      </c>
      <c r="E444" s="31" t="n">
        <f aca="false">MOD(D444*$B$4,$B$5)</f>
        <v>1377174194</v>
      </c>
      <c r="F444" s="31" t="n">
        <f aca="false">MOD(E444*$B$4,$B$5)</f>
        <v>71742042</v>
      </c>
      <c r="H444" s="63" t="n">
        <f aca="false">D444 / ($B$5 - 1)</f>
        <v>0.298909102844921</v>
      </c>
      <c r="I444" s="63" t="n">
        <f aca="false">E444 / ($B$5 - 1)</f>
        <v>0.641296708622292</v>
      </c>
      <c r="J444" s="63" t="n">
        <f aca="false">F444 / ($B$5 - 1)</f>
        <v>0.033407491662919</v>
      </c>
      <c r="L444" s="64" t="n">
        <f aca="false">_xlfn.NORM.INV(H444, 0, 1)</f>
        <v>-0.527540635134448</v>
      </c>
      <c r="M444" s="64" t="n">
        <f aca="false">_xlfn.NORM.INV(I444, 0, 1)</f>
        <v>0.36192699993902</v>
      </c>
      <c r="N444" s="64" t="n">
        <f aca="false">_xlfn.NORM.INV(J444, 0, 1)</f>
        <v>-1.83291654208303</v>
      </c>
    </row>
    <row r="445" customFormat="false" ht="13.8" hidden="false" customHeight="false" outlineLevel="0" collapsed="false">
      <c r="D445" s="31" t="n">
        <f aca="false">MOD(F444*$B$4,$B$5)</f>
        <v>1316470418</v>
      </c>
      <c r="E445" s="31" t="n">
        <f aca="false">MOD(D445*$B$4,$B$5)</f>
        <v>1154948901</v>
      </c>
      <c r="F445" s="31" t="n">
        <f aca="false">MOD(E445*$B$4,$B$5)</f>
        <v>1862924051</v>
      </c>
      <c r="H445" s="63" t="n">
        <f aca="false">D445 / ($B$5 - 1)</f>
        <v>0.613029310119366</v>
      </c>
      <c r="I445" s="63" t="n">
        <f aca="false">E445 / ($B$5 - 1)</f>
        <v>0.537814992515198</v>
      </c>
      <c r="J445" s="63" t="n">
        <f aca="false">F445 / ($B$5 - 1)</f>
        <v>0.867491612553123</v>
      </c>
      <c r="L445" s="64" t="n">
        <f aca="false">_xlfn.NORM.INV(H445, 0, 1)</f>
        <v>0.287223256934569</v>
      </c>
      <c r="M445" s="64" t="n">
        <f aca="false">_xlfn.NORM.INV(I445, 0, 1)</f>
        <v>0.0949305194428584</v>
      </c>
      <c r="N445" s="64" t="n">
        <f aca="false">_xlfn.NORM.INV(J445, 0, 1)</f>
        <v>1.11461188544524</v>
      </c>
    </row>
    <row r="446" customFormat="false" ht="13.8" hidden="false" customHeight="false" outlineLevel="0" collapsed="false">
      <c r="D446" s="31" t="n">
        <f aca="false">MOD(F445*$B$4,$B$5)</f>
        <v>1476631343</v>
      </c>
      <c r="E446" s="31" t="n">
        <f aca="false">MOD(D446*$B$4,$B$5)</f>
        <v>1341830376</v>
      </c>
      <c r="F446" s="31" t="n">
        <f aca="false">MOD(E446*$B$4,$B$5)</f>
        <v>1239802729</v>
      </c>
      <c r="H446" s="63" t="n">
        <f aca="false">D446 / ($B$5 - 1)</f>
        <v>0.687610052700723</v>
      </c>
      <c r="I446" s="63" t="n">
        <f aca="false">E446 / ($B$5 - 1)</f>
        <v>0.624838460818714</v>
      </c>
      <c r="J446" s="63" t="n">
        <f aca="false">F446 / ($B$5 - 1)</f>
        <v>0.577328135331467</v>
      </c>
      <c r="L446" s="64" t="n">
        <f aca="false">_xlfn.NORM.INV(H446, 0, 1)</f>
        <v>0.489087296734831</v>
      </c>
      <c r="M446" s="64" t="n">
        <f aca="false">_xlfn.NORM.INV(I446, 0, 1)</f>
        <v>0.318213387566702</v>
      </c>
      <c r="N446" s="64" t="n">
        <f aca="false">_xlfn.NORM.INV(J446, 0, 1)</f>
        <v>0.195062870381383</v>
      </c>
    </row>
    <row r="447" customFormat="false" ht="13.8" hidden="false" customHeight="false" outlineLevel="0" collapsed="false">
      <c r="D447" s="31" t="n">
        <f aca="false">MOD(F446*$B$4,$B$5)</f>
        <v>443256963</v>
      </c>
      <c r="E447" s="31" t="n">
        <f aca="false">MOD(D447*$B$4,$B$5)</f>
        <v>1077285912</v>
      </c>
      <c r="F447" s="31" t="n">
        <f aca="false">MOD(E447*$B$4,$B$5)</f>
        <v>351746047</v>
      </c>
      <c r="H447" s="63" t="n">
        <f aca="false">D447 / ($B$5 - 1)</f>
        <v>0.206407608190931</v>
      </c>
      <c r="I447" s="63" t="n">
        <f aca="false">E447 / ($B$5 - 1)</f>
        <v>0.50165034504761</v>
      </c>
      <c r="J447" s="63" t="n">
        <f aca="false">F447 / ($B$5 - 1)</f>
        <v>0.163794517203974</v>
      </c>
      <c r="L447" s="64" t="n">
        <f aca="false">_xlfn.NORM.INV(H447, 0, 1)</f>
        <v>-0.818949517658687</v>
      </c>
      <c r="M447" s="64" t="n">
        <f aca="false">_xlfn.NORM.INV(I447, 0, 1)</f>
        <v>0.00413681335824279</v>
      </c>
      <c r="N447" s="64" t="n">
        <f aca="false">_xlfn.NORM.INV(J447, 0, 1)</f>
        <v>-0.978981674214945</v>
      </c>
    </row>
    <row r="448" customFormat="false" ht="13.8" hidden="false" customHeight="false" outlineLevel="0" collapsed="false">
      <c r="D448" s="31" t="n">
        <f aca="false">MOD(F447*$B$4,$B$5)</f>
        <v>1127721555</v>
      </c>
      <c r="E448" s="31" t="n">
        <f aca="false">MOD(D448*$B$4,$B$5)</f>
        <v>1831697249</v>
      </c>
      <c r="F448" s="31" t="n">
        <f aca="false">MOD(E448*$B$4,$B$5)</f>
        <v>1661192195</v>
      </c>
      <c r="H448" s="63" t="n">
        <f aca="false">D448 / ($B$5 - 1)</f>
        <v>0.525136271515057</v>
      </c>
      <c r="I448" s="63" t="n">
        <f aca="false">E448 / ($B$5 - 1)</f>
        <v>0.852950499721757</v>
      </c>
      <c r="J448" s="63" t="n">
        <f aca="false">F448 / ($B$5 - 1)</f>
        <v>0.773552896709696</v>
      </c>
      <c r="L448" s="64" t="n">
        <f aca="false">_xlfn.NORM.INV(H448, 0, 1)</f>
        <v>0.0630490358900899</v>
      </c>
      <c r="M448" s="64" t="n">
        <f aca="false">_xlfn.NORM.INV(I448, 0, 1)</f>
        <v>1.0491719185256</v>
      </c>
      <c r="N448" s="64" t="n">
        <f aca="false">_xlfn.NORM.INV(J448, 0, 1)</f>
        <v>0.75059869530974</v>
      </c>
    </row>
    <row r="449" customFormat="false" ht="13.8" hidden="false" customHeight="false" outlineLevel="0" collapsed="false">
      <c r="D449" s="31" t="n">
        <f aca="false">MOD(F448*$B$4,$B$5)</f>
        <v>369065865</v>
      </c>
      <c r="E449" s="31" t="n">
        <f aca="false">MOD(D449*$B$4,$B$5)</f>
        <v>1801517550</v>
      </c>
      <c r="F449" s="31" t="n">
        <f aca="false">MOD(E449*$B$4,$B$5)</f>
        <v>850854432</v>
      </c>
      <c r="H449" s="63" t="n">
        <f aca="false">D449 / ($B$5 - 1)</f>
        <v>0.171859685957301</v>
      </c>
      <c r="I449" s="63" t="n">
        <f aca="false">E449 / ($B$5 - 1)</f>
        <v>0.838896982221768</v>
      </c>
      <c r="J449" s="63" t="n">
        <f aca="false">F449 / ($B$5 - 1)</f>
        <v>0.396209970485615</v>
      </c>
      <c r="L449" s="64" t="n">
        <f aca="false">_xlfn.NORM.INV(H449, 0, 1)</f>
        <v>-0.94684185180686</v>
      </c>
      <c r="M449" s="64" t="n">
        <f aca="false">_xlfn.NORM.INV(I449, 0, 1)</f>
        <v>0.989934703839322</v>
      </c>
      <c r="N449" s="64" t="n">
        <f aca="false">_xlfn.NORM.INV(J449, 0, 1)</f>
        <v>-0.263169496009762</v>
      </c>
    </row>
    <row r="450" customFormat="false" ht="13.8" hidden="false" customHeight="false" outlineLevel="0" collapsed="false">
      <c r="D450" s="31" t="n">
        <f aca="false">MOD(F449*$B$4,$B$5)</f>
        <v>969538197</v>
      </c>
      <c r="E450" s="31" t="n">
        <f aca="false">MOD(D450*$B$4,$B$5)</f>
        <v>467188316</v>
      </c>
      <c r="F450" s="31" t="n">
        <f aca="false">MOD(E450*$B$4,$B$5)</f>
        <v>921424489</v>
      </c>
      <c r="H450" s="63" t="n">
        <f aca="false">D450 / ($B$5 - 1)</f>
        <v>0.451476405329515</v>
      </c>
      <c r="I450" s="63" t="n">
        <f aca="false">E450 / ($B$5 - 1)</f>
        <v>0.217551512846305</v>
      </c>
      <c r="J450" s="63" t="n">
        <f aca="false">F450 / ($B$5 - 1)</f>
        <v>0.42907171410422</v>
      </c>
      <c r="L450" s="64" t="n">
        <f aca="false">_xlfn.NORM.INV(H450, 0, 1)</f>
        <v>-0.121932077918943</v>
      </c>
      <c r="M450" s="64" t="n">
        <f aca="false">_xlfn.NORM.INV(I450, 0, 1)</f>
        <v>-0.780489125863626</v>
      </c>
      <c r="N450" s="64" t="n">
        <f aca="false">_xlfn.NORM.INV(J450, 0, 1)</f>
        <v>-0.178738002200561</v>
      </c>
    </row>
    <row r="451" customFormat="false" ht="13.8" hidden="false" customHeight="false" outlineLevel="0" collapsed="false">
      <c r="D451" s="31" t="n">
        <f aca="false">MOD(F450*$B$4,$B$5)</f>
        <v>1547695502</v>
      </c>
      <c r="E451" s="31" t="n">
        <f aca="false">MOD(D451*$B$4,$B$5)</f>
        <v>981559</v>
      </c>
      <c r="F451" s="31" t="n">
        <f aca="false">MOD(E451*$B$4,$B$5)</f>
        <v>136194255</v>
      </c>
      <c r="H451" s="63" t="n">
        <f aca="false">D451 / ($B$5 - 1)</f>
        <v>0.720701880492924</v>
      </c>
      <c r="I451" s="63" t="n">
        <f aca="false">E451 / ($B$5 - 1)</f>
        <v>0.000457074027934181</v>
      </c>
      <c r="J451" s="63" t="n">
        <f aca="false">F451 / ($B$5 - 1)</f>
        <v>0.0634203921662833</v>
      </c>
      <c r="L451" s="64" t="n">
        <f aca="false">_xlfn.NORM.INV(H451, 0, 1)</f>
        <v>0.584927838605137</v>
      </c>
      <c r="M451" s="64" t="n">
        <f aca="false">_xlfn.NORM.INV(I451, 0, 1)</f>
        <v>-3.31569724242595</v>
      </c>
      <c r="N451" s="64" t="n">
        <f aca="false">_xlfn.NORM.INV(J451, 0, 1)</f>
        <v>-1.526679271299</v>
      </c>
    </row>
    <row r="452" customFormat="false" ht="13.8" hidden="false" customHeight="false" outlineLevel="0" collapsed="false">
      <c r="D452" s="31" t="n">
        <f aca="false">MOD(F451*$B$4,$B$5)</f>
        <v>785439638</v>
      </c>
      <c r="E452" s="31" t="n">
        <f aca="false">MOD(D452*$B$4,$B$5)</f>
        <v>132978113</v>
      </c>
      <c r="F452" s="31" t="n">
        <f aca="false">MOD(E452*$B$4,$B$5)</f>
        <v>157871740</v>
      </c>
      <c r="H452" s="63" t="n">
        <f aca="false">D452 / ($B$5 - 1)</f>
        <v>0.365748833274235</v>
      </c>
      <c r="I452" s="63" t="n">
        <f aca="false">E452 / ($B$5 - 1)</f>
        <v>0.0619227593410041</v>
      </c>
      <c r="J452" s="63" t="n">
        <f aca="false">F452 / ($B$5 - 1)</f>
        <v>0.0735147577463787</v>
      </c>
      <c r="L452" s="64" t="n">
        <f aca="false">_xlfn.NORM.INV(H452, 0, 1)</f>
        <v>-0.343133983112041</v>
      </c>
      <c r="M452" s="64" t="n">
        <f aca="false">_xlfn.NORM.INV(I452, 0, 1)</f>
        <v>-1.53883116791542</v>
      </c>
      <c r="N452" s="64" t="n">
        <f aca="false">_xlfn.NORM.INV(J452, 0, 1)</f>
        <v>-1.45010401562081</v>
      </c>
    </row>
    <row r="453" customFormat="false" ht="13.8" hidden="false" customHeight="false" outlineLevel="0" collapsed="false">
      <c r="D453" s="31" t="n">
        <f aca="false">MOD(F452*$B$4,$B$5)</f>
        <v>1354781984</v>
      </c>
      <c r="E453" s="31" t="n">
        <f aca="false">MOD(D453*$B$4,$B$5)</f>
        <v>1509131220</v>
      </c>
      <c r="F453" s="31" t="n">
        <f aca="false">MOD(E453*$B$4,$B$5)</f>
        <v>332847086</v>
      </c>
      <c r="H453" s="63" t="n">
        <f aca="false">D453 / ($B$5 - 1)</f>
        <v>0.630869523278316</v>
      </c>
      <c r="I453" s="63" t="n">
        <f aca="false">E453 / ($B$5 - 1)</f>
        <v>0.70274398727598</v>
      </c>
      <c r="J453" s="63" t="n">
        <f aca="false">F453 / ($B$5 - 1)</f>
        <v>0.154994002687739</v>
      </c>
      <c r="L453" s="64" t="n">
        <f aca="false">_xlfn.NORM.INV(H453, 0, 1)</f>
        <v>0.33415718070755</v>
      </c>
      <c r="M453" s="64" t="n">
        <f aca="false">_xlfn.NORM.INV(I453, 0, 1)</f>
        <v>0.532308963031875</v>
      </c>
      <c r="N453" s="64" t="n">
        <f aca="false">_xlfn.NORM.INV(J453, 0, 1)</f>
        <v>-1.01524720190321</v>
      </c>
    </row>
    <row r="454" customFormat="false" ht="13.8" hidden="false" customHeight="false" outlineLevel="0" collapsed="false">
      <c r="D454" s="31" t="n">
        <f aca="false">MOD(F453*$B$4,$B$5)</f>
        <v>1536525099</v>
      </c>
      <c r="E454" s="31" t="n">
        <f aca="false">MOD(D454*$B$4,$B$5)</f>
        <v>1960337390</v>
      </c>
      <c r="F454" s="31" t="n">
        <f aca="false">MOD(E454*$B$4,$B$5)</f>
        <v>726731282</v>
      </c>
      <c r="H454" s="63" t="n">
        <f aca="false">D454 / ($B$5 - 1)</f>
        <v>0.715500256247353</v>
      </c>
      <c r="I454" s="63" t="n">
        <f aca="false">E454 / ($B$5 - 1)</f>
        <v>0.912853233435055</v>
      </c>
      <c r="J454" s="63" t="n">
        <f aca="false">F454 / ($B$5 - 1)</f>
        <v>0.338410624618093</v>
      </c>
      <c r="L454" s="64" t="n">
        <f aca="false">_xlfn.NORM.INV(H454, 0, 1)</f>
        <v>0.569525622450249</v>
      </c>
      <c r="M454" s="64" t="n">
        <f aca="false">_xlfn.NORM.INV(I454, 0, 1)</f>
        <v>1.35853642354529</v>
      </c>
      <c r="N454" s="64" t="n">
        <f aca="false">_xlfn.NORM.INV(J454, 0, 1)</f>
        <v>-0.416804720685242</v>
      </c>
    </row>
    <row r="455" customFormat="false" ht="13.8" hidden="false" customHeight="false" outlineLevel="0" collapsed="false">
      <c r="D455" s="31" t="n">
        <f aca="false">MOD(F454*$B$4,$B$5)</f>
        <v>900339677</v>
      </c>
      <c r="E455" s="31" t="n">
        <f aca="false">MOD(D455*$B$4,$B$5)</f>
        <v>1669984128</v>
      </c>
      <c r="F455" s="31" t="n">
        <f aca="false">MOD(E455*$B$4,$B$5)</f>
        <v>1710185249</v>
      </c>
      <c r="H455" s="63" t="n">
        <f aca="false">D455 / ($B$5 - 1)</f>
        <v>0.419253333396514</v>
      </c>
      <c r="I455" s="63" t="n">
        <f aca="false">E455 / ($B$5 - 1)</f>
        <v>0.777646959552213</v>
      </c>
      <c r="J455" s="63" t="n">
        <f aca="false">F455 / ($B$5 - 1)</f>
        <v>0.796367065325721</v>
      </c>
      <c r="L455" s="64" t="n">
        <f aca="false">_xlfn.NORM.INV(H455, 0, 1)</f>
        <v>-0.203804000137018</v>
      </c>
      <c r="M455" s="64" t="n">
        <f aca="false">_xlfn.NORM.INV(I455, 0, 1)</f>
        <v>0.764270467220826</v>
      </c>
      <c r="N455" s="64" t="n">
        <f aca="false">_xlfn.NORM.INV(J455, 0, 1)</f>
        <v>0.828714693461441</v>
      </c>
    </row>
    <row r="456" customFormat="false" ht="13.8" hidden="false" customHeight="false" outlineLevel="0" collapsed="false">
      <c r="D456" s="31" t="n">
        <f aca="false">MOD(F455*$B$4,$B$5)</f>
        <v>933280152</v>
      </c>
      <c r="E456" s="31" t="n">
        <f aca="false">MOD(D456*$B$4,$B$5)</f>
        <v>454270426</v>
      </c>
      <c r="F456" s="31" t="n">
        <f aca="false">MOD(E456*$B$4,$B$5)</f>
        <v>132213929</v>
      </c>
      <c r="H456" s="63" t="n">
        <f aca="false">D456 / ($B$5 - 1)</f>
        <v>0.434592437403828</v>
      </c>
      <c r="I456" s="63" t="n">
        <f aca="false">E456 / ($B$5 - 1)</f>
        <v>0.211536151554003</v>
      </c>
      <c r="J456" s="63" t="n">
        <f aca="false">F456 / ($B$5 - 1)</f>
        <v>0.0615669084354927</v>
      </c>
      <c r="L456" s="64" t="n">
        <f aca="false">_xlfn.NORM.INV(H456, 0, 1)</f>
        <v>-0.164693955523475</v>
      </c>
      <c r="M456" s="64" t="n">
        <f aca="false">_xlfn.NORM.INV(I456, 0, 1)</f>
        <v>-0.8011025102423</v>
      </c>
      <c r="N456" s="64" t="n">
        <f aca="false">_xlfn.NORM.INV(J456, 0, 1)</f>
        <v>-1.54175222000458</v>
      </c>
    </row>
    <row r="457" customFormat="false" ht="13.8" hidden="false" customHeight="false" outlineLevel="0" collapsed="false">
      <c r="D457" s="31" t="n">
        <f aca="false">MOD(F456*$B$4,$B$5)</f>
        <v>1924651522</v>
      </c>
      <c r="E457" s="31" t="n">
        <f aca="false">MOD(D457*$B$4,$B$5)</f>
        <v>416081948</v>
      </c>
      <c r="F457" s="31" t="n">
        <f aca="false">MOD(E457*$B$4,$B$5)</f>
        <v>1424645164</v>
      </c>
      <c r="H457" s="63" t="n">
        <f aca="false">D457 / ($B$5 - 1)</f>
        <v>0.896235706188004</v>
      </c>
      <c r="I457" s="63" t="n">
        <f aca="false">E457 / ($B$5 - 1)</f>
        <v>0.193753255711639</v>
      </c>
      <c r="J457" s="63" t="n">
        <f aca="false">F457 / ($B$5 - 1)</f>
        <v>0.663402101642827</v>
      </c>
      <c r="L457" s="64" t="n">
        <f aca="false">_xlfn.NORM.INV(H457, 0, 1)</f>
        <v>1.2603903319141</v>
      </c>
      <c r="M457" s="64" t="n">
        <f aca="false">_xlfn.NORM.INV(I457, 0, 1)</f>
        <v>-0.864148149545576</v>
      </c>
      <c r="N457" s="64" t="n">
        <f aca="false">_xlfn.NORM.INV(J457, 0, 1)</f>
        <v>0.421766038663609</v>
      </c>
    </row>
    <row r="458" customFormat="false" ht="13.8" hidden="false" customHeight="false" outlineLevel="0" collapsed="false">
      <c r="D458" s="31" t="n">
        <f aca="false">MOD(F457*$B$4,$B$5)</f>
        <v>177883563</v>
      </c>
      <c r="E458" s="31" t="n">
        <f aca="false">MOD(D458*$B$4,$B$5)</f>
        <v>977848867</v>
      </c>
      <c r="F458" s="31" t="n">
        <f aca="false">MOD(E458*$B$4,$B$5)</f>
        <v>52097897</v>
      </c>
      <c r="H458" s="63" t="n">
        <f aca="false">D458 / ($B$5 - 1)</f>
        <v>0.082833489014612</v>
      </c>
      <c r="I458" s="63" t="n">
        <f aca="false">E458 / ($B$5 - 1)</f>
        <v>0.455346362623709</v>
      </c>
      <c r="J458" s="63" t="n">
        <f aca="false">F458 / ($B$5 - 1)</f>
        <v>0.0242599738056399</v>
      </c>
      <c r="L458" s="64" t="n">
        <f aca="false">_xlfn.NORM.INV(H458, 0, 1)</f>
        <v>-1.38626179591359</v>
      </c>
      <c r="M458" s="64" t="n">
        <f aca="false">_xlfn.NORM.INV(I458, 0, 1)</f>
        <v>-0.112164816759053</v>
      </c>
      <c r="N458" s="64" t="n">
        <f aca="false">_xlfn.NORM.INV(J458, 0, 1)</f>
        <v>-1.97278601109911</v>
      </c>
    </row>
    <row r="459" customFormat="false" ht="13.8" hidden="false" customHeight="false" outlineLevel="0" collapsed="false">
      <c r="D459" s="31" t="n">
        <f aca="false">MOD(F458*$B$4,$B$5)</f>
        <v>114235450</v>
      </c>
      <c r="E459" s="31" t="n">
        <f aca="false">MOD(D459*$B$4,$B$5)</f>
        <v>1668885101</v>
      </c>
      <c r="F459" s="31" t="n">
        <f aca="false">MOD(E459*$B$4,$B$5)</f>
        <v>198660460</v>
      </c>
      <c r="H459" s="63" t="n">
        <f aca="false">D459 / ($B$5 - 1)</f>
        <v>0.0531950267527206</v>
      </c>
      <c r="I459" s="63" t="n">
        <f aca="false">E459 / ($B$5 - 1)</f>
        <v>0.77713518522413</v>
      </c>
      <c r="J459" s="63" t="n">
        <f aca="false">F459 / ($B$5 - 1)</f>
        <v>0.0925084856269029</v>
      </c>
      <c r="L459" s="64" t="n">
        <f aca="false">_xlfn.NORM.INV(H459, 0, 1)</f>
        <v>-1.61463365142203</v>
      </c>
      <c r="M459" s="64" t="n">
        <f aca="false">_xlfn.NORM.INV(I459, 0, 1)</f>
        <v>0.762553660414445</v>
      </c>
      <c r="N459" s="64" t="n">
        <f aca="false">_xlfn.NORM.INV(J459, 0, 1)</f>
        <v>-1.32546499798526</v>
      </c>
    </row>
    <row r="460" customFormat="false" ht="13.8" hidden="false" customHeight="false" outlineLevel="0" collapsed="false">
      <c r="D460" s="31" t="n">
        <f aca="false">MOD(F459*$B$4,$B$5)</f>
        <v>1024580805</v>
      </c>
      <c r="E460" s="31" t="n">
        <f aca="false">MOD(D460*$B$4,$B$5)</f>
        <v>991647745</v>
      </c>
      <c r="F460" s="31" t="n">
        <f aca="false">MOD(E460*$B$4,$B$5)</f>
        <v>417807265</v>
      </c>
      <c r="H460" s="63" t="n">
        <f aca="false">D460 / ($B$5 - 1)</f>
        <v>0.477107617051441</v>
      </c>
      <c r="I460" s="63" t="n">
        <f aca="false">E460 / ($B$5 - 1)</f>
        <v>0.461771965922575</v>
      </c>
      <c r="J460" s="63" t="n">
        <f aca="false">F460 / ($B$5 - 1)</f>
        <v>0.194556669047621</v>
      </c>
      <c r="L460" s="64" t="n">
        <f aca="false">_xlfn.NORM.INV(H460, 0, 1)</f>
        <v>-0.0574142220874429</v>
      </c>
      <c r="M460" s="64" t="n">
        <f aca="false">_xlfn.NORM.INV(I460, 0, 1)</f>
        <v>-0.095970588306323</v>
      </c>
      <c r="N460" s="64" t="n">
        <f aca="false">_xlfn.NORM.INV(J460, 0, 1)</f>
        <v>-0.861226444537783</v>
      </c>
    </row>
    <row r="461" customFormat="false" ht="13.8" hidden="false" customHeight="false" outlineLevel="0" collapsed="false">
      <c r="D461" s="31" t="n">
        <f aca="false">MOD(F460*$B$4,$B$5)</f>
        <v>955559838</v>
      </c>
      <c r="E461" s="31" t="n">
        <f aca="false">MOD(D461*$B$4,$B$5)</f>
        <v>27686185</v>
      </c>
      <c r="F461" s="31" t="n">
        <f aca="false">MOD(E461*$B$4,$B$5)</f>
        <v>705007701</v>
      </c>
      <c r="H461" s="63" t="n">
        <f aca="false">D461 / ($B$5 - 1)</f>
        <v>0.444967224677063</v>
      </c>
      <c r="I461" s="63" t="n">
        <f aca="false">E461 / ($B$5 - 1)</f>
        <v>0.0128923845597472</v>
      </c>
      <c r="J461" s="63" t="n">
        <f aca="false">F461 / ($B$5 - 1)</f>
        <v>0.328294793915278</v>
      </c>
      <c r="L461" s="64" t="n">
        <f aca="false">_xlfn.NORM.INV(H461, 0, 1)</f>
        <v>-0.13838715349577</v>
      </c>
      <c r="M461" s="64" t="n">
        <f aca="false">_xlfn.NORM.INV(I461, 0, 1)</f>
        <v>-2.22943810699169</v>
      </c>
      <c r="N461" s="64" t="n">
        <f aca="false">_xlfn.NORM.INV(J461, 0, 1)</f>
        <v>-0.444626646136074</v>
      </c>
    </row>
    <row r="462" customFormat="false" ht="13.8" hidden="false" customHeight="false" outlineLevel="0" collapsed="false">
      <c r="D462" s="31" t="n">
        <f aca="false">MOD(F461*$B$4,$B$5)</f>
        <v>253380962</v>
      </c>
      <c r="E462" s="31" t="n">
        <f aca="false">MOD(D462*$B$4,$B$5)</f>
        <v>1033047037</v>
      </c>
      <c r="F462" s="31" t="n">
        <f aca="false">MOD(E462*$B$4,$B$5)</f>
        <v>1643239687</v>
      </c>
      <c r="H462" s="63" t="n">
        <f aca="false">D462 / ($B$5 - 1)</f>
        <v>0.11798970505408</v>
      </c>
      <c r="I462" s="63" t="n">
        <f aca="false">E462 / ($B$5 - 1)</f>
        <v>0.481050013546879</v>
      </c>
      <c r="J462" s="63" t="n">
        <f aca="false">F462 / ($B$5 - 1)</f>
        <v>0.765193108716228</v>
      </c>
      <c r="L462" s="64" t="n">
        <f aca="false">_xlfn.NORM.INV(H462, 0, 1)</f>
        <v>-1.18509620823458</v>
      </c>
      <c r="M462" s="64" t="n">
        <f aca="false">_xlfn.NORM.INV(I462, 0, 1)</f>
        <v>-0.0475184485915529</v>
      </c>
      <c r="N462" s="64" t="n">
        <f aca="false">_xlfn.NORM.INV(J462, 0, 1)</f>
        <v>0.723107596512063</v>
      </c>
    </row>
    <row r="463" customFormat="false" ht="13.8" hidden="false" customHeight="false" outlineLevel="0" collapsed="false">
      <c r="D463" s="31" t="n">
        <f aca="false">MOD(F462*$B$4,$B$5)</f>
        <v>1366945585</v>
      </c>
      <c r="E463" s="31" t="n">
        <f aca="false">MOD(D463*$B$4,$B$5)</f>
        <v>247795813</v>
      </c>
      <c r="F463" s="31" t="n">
        <f aca="false">MOD(E463*$B$4,$B$5)</f>
        <v>2015259180</v>
      </c>
      <c r="H463" s="63" t="n">
        <f aca="false">D463 / ($B$5 - 1)</f>
        <v>0.636533641383549</v>
      </c>
      <c r="I463" s="63" t="n">
        <f aca="false">E463 / ($B$5 - 1)</f>
        <v>0.115388917378512</v>
      </c>
      <c r="J463" s="63" t="n">
        <f aca="false">F463 / ($B$5 - 1)</f>
        <v>0.938428184891518</v>
      </c>
      <c r="L463" s="64" t="n">
        <f aca="false">_xlfn.NORM.INV(H463, 0, 1)</f>
        <v>0.349208590727095</v>
      </c>
      <c r="M463" s="64" t="n">
        <f aca="false">_xlfn.NORM.INV(I463, 0, 1)</f>
        <v>-1.19835759162466</v>
      </c>
      <c r="N463" s="64" t="n">
        <f aca="false">_xlfn.NORM.INV(J463, 0, 1)</f>
        <v>1.5417118533734</v>
      </c>
    </row>
    <row r="464" customFormat="false" ht="13.8" hidden="false" customHeight="false" outlineLevel="0" collapsed="false">
      <c r="D464" s="31" t="n">
        <f aca="false">MOD(F463*$B$4,$B$5)</f>
        <v>1861635974</v>
      </c>
      <c r="E464" s="31" t="n">
        <f aca="false">MOD(D464*$B$4,$B$5)</f>
        <v>1576892239</v>
      </c>
      <c r="F464" s="31" t="n">
        <f aca="false">MOD(E464*$B$4,$B$5)</f>
        <v>607400854</v>
      </c>
      <c r="H464" s="63" t="n">
        <f aca="false">D464 / ($B$5 - 1)</f>
        <v>0.866891804958593</v>
      </c>
      <c r="I464" s="63" t="n">
        <f aca="false">E464 / ($B$5 - 1)</f>
        <v>0.734297670642191</v>
      </c>
      <c r="J464" s="63" t="n">
        <f aca="false">F464 / ($B$5 - 1)</f>
        <v>0.282843063848878</v>
      </c>
      <c r="L464" s="64" t="n">
        <f aca="false">_xlfn.NORM.INV(H464, 0, 1)</f>
        <v>1.11181804854036</v>
      </c>
      <c r="M464" s="64" t="n">
        <f aca="false">_xlfn.NORM.INV(I464, 0, 1)</f>
        <v>0.625863223098558</v>
      </c>
      <c r="N464" s="64" t="n">
        <f aca="false">_xlfn.NORM.INV(J464, 0, 1)</f>
        <v>-0.574416296490961</v>
      </c>
    </row>
    <row r="465" customFormat="false" ht="13.8" hidden="false" customHeight="false" outlineLevel="0" collapsed="false">
      <c r="D465" s="31" t="n">
        <f aca="false">MOD(F464*$B$4,$B$5)</f>
        <v>252390943</v>
      </c>
      <c r="E465" s="31" t="n">
        <f aca="false">MOD(D465*$B$4,$B$5)</f>
        <v>488480122</v>
      </c>
      <c r="F465" s="31" t="n">
        <f aca="false">MOD(E465*$B$4,$B$5)</f>
        <v>53525002</v>
      </c>
      <c r="H465" s="63" t="n">
        <f aca="false">D465 / ($B$5 - 1)</f>
        <v>0.117528691531651</v>
      </c>
      <c r="I465" s="63" t="n">
        <f aca="false">E465 / ($B$5 - 1)</f>
        <v>0.227466282646606</v>
      </c>
      <c r="J465" s="63" t="n">
        <f aca="false">F465 / ($B$5 - 1)</f>
        <v>0.0249245213576821</v>
      </c>
      <c r="L465" s="64" t="n">
        <f aca="false">_xlfn.NORM.INV(H465, 0, 1)</f>
        <v>-1.18743169800355</v>
      </c>
      <c r="M465" s="64" t="n">
        <f aca="false">_xlfn.NORM.INV(I465, 0, 1)</f>
        <v>-0.747217031002086</v>
      </c>
      <c r="N465" s="64" t="n">
        <f aca="false">_xlfn.NORM.INV(J465, 0, 1)</f>
        <v>-1.96125706795047</v>
      </c>
    </row>
    <row r="466" customFormat="false" ht="13.8" hidden="false" customHeight="false" outlineLevel="0" collapsed="false">
      <c r="D466" s="31" t="n">
        <f aca="false">MOD(F465*$B$4,$B$5)</f>
        <v>282544201</v>
      </c>
      <c r="E466" s="31" t="n">
        <f aca="false">MOD(D466*$B$4,$B$5)</f>
        <v>22484374</v>
      </c>
      <c r="F466" s="31" t="n">
        <f aca="false">MOD(E466*$B$4,$B$5)</f>
        <v>863975619</v>
      </c>
      <c r="H466" s="63" t="n">
        <f aca="false">D466 / ($B$5 - 1)</f>
        <v>0.131569896481531</v>
      </c>
      <c r="I466" s="63" t="n">
        <f aca="false">E466 / ($B$5 - 1)</f>
        <v>0.0104701025508997</v>
      </c>
      <c r="J466" s="63" t="n">
        <f aca="false">F466 / ($B$5 - 1)</f>
        <v>0.402319999320731</v>
      </c>
      <c r="L466" s="64" t="n">
        <f aca="false">_xlfn.NORM.INV(H466, 0, 1)</f>
        <v>-1.11900081120233</v>
      </c>
      <c r="M466" s="64" t="n">
        <f aca="false">_xlfn.NORM.INV(I466, 0, 1)</f>
        <v>-2.30906084534962</v>
      </c>
      <c r="N466" s="64" t="n">
        <f aca="false">_xlfn.NORM.INV(J466, 0, 1)</f>
        <v>-0.24734659829902</v>
      </c>
    </row>
    <row r="467" customFormat="false" ht="13.8" hidden="false" customHeight="false" outlineLevel="0" collapsed="false">
      <c r="D467" s="31" t="n">
        <f aca="false">MOD(F466*$B$4,$B$5)</f>
        <v>834680009</v>
      </c>
      <c r="E467" s="31" t="n">
        <f aca="false">MOD(D467*$B$4,$B$5)</f>
        <v>1898013072</v>
      </c>
      <c r="F467" s="31" t="n">
        <f aca="false">MOD(E467*$B$4,$B$5)</f>
        <v>894166551</v>
      </c>
      <c r="H467" s="63" t="n">
        <f aca="false">D467 / ($B$5 - 1)</f>
        <v>0.38867816784296</v>
      </c>
      <c r="I467" s="63" t="n">
        <f aca="false">E467 / ($B$5 - 1)</f>
        <v>0.883831211257569</v>
      </c>
      <c r="J467" s="63" t="n">
        <f aca="false">F467 / ($B$5 - 1)</f>
        <v>0.416378747593964</v>
      </c>
      <c r="L467" s="64" t="n">
        <f aca="false">_xlfn.NORM.INV(H467, 0, 1)</f>
        <v>-0.28276584797135</v>
      </c>
      <c r="M467" s="64" t="n">
        <f aca="false">_xlfn.NORM.INV(I467, 0, 1)</f>
        <v>1.19435897472676</v>
      </c>
      <c r="N467" s="64" t="n">
        <f aca="false">_xlfn.NORM.INV(J467, 0, 1)</f>
        <v>-0.211166314500764</v>
      </c>
    </row>
    <row r="468" customFormat="false" ht="13.8" hidden="false" customHeight="false" outlineLevel="0" collapsed="false">
      <c r="D468" s="31" t="n">
        <f aca="false">MOD(F467*$B$4,$B$5)</f>
        <v>39762268</v>
      </c>
      <c r="E468" s="31" t="n">
        <f aca="false">MOD(D468*$B$4,$B$5)</f>
        <v>1661541857</v>
      </c>
      <c r="F468" s="31" t="n">
        <f aca="false">MOD(E468*$B$4,$B$5)</f>
        <v>67731091</v>
      </c>
      <c r="H468" s="63" t="n">
        <f aca="false">D468 / ($B$5 - 1)</f>
        <v>0.0185157489203995</v>
      </c>
      <c r="I468" s="63" t="n">
        <f aca="false">E468 / ($B$5 - 1)</f>
        <v>0.773715720766891</v>
      </c>
      <c r="J468" s="63" t="n">
        <f aca="false">F468 / ($B$5 - 1)</f>
        <v>0.0315397470551913</v>
      </c>
      <c r="L468" s="64" t="n">
        <f aca="false">_xlfn.NORM.INV(H468, 0, 1)</f>
        <v>-2.08541663832867</v>
      </c>
      <c r="M468" s="64" t="n">
        <f aca="false">_xlfn.NORM.INV(I468, 0, 1)</f>
        <v>0.751139744957784</v>
      </c>
      <c r="N468" s="64" t="n">
        <f aca="false">_xlfn.NORM.INV(J468, 0, 1)</f>
        <v>-1.85863075884306</v>
      </c>
    </row>
    <row r="469" customFormat="false" ht="13.8" hidden="false" customHeight="false" outlineLevel="0" collapsed="false">
      <c r="D469" s="31" t="n">
        <f aca="false">MOD(F468*$B$4,$B$5)</f>
        <v>977382927</v>
      </c>
      <c r="E469" s="31" t="n">
        <f aca="false">MOD(D469*$B$4,$B$5)</f>
        <v>1183028274</v>
      </c>
      <c r="F469" s="31" t="n">
        <f aca="false">MOD(E469*$B$4,$B$5)</f>
        <v>72673230</v>
      </c>
      <c r="H469" s="63" t="n">
        <f aca="false">D469 / ($B$5 - 1)</f>
        <v>0.455129392403298</v>
      </c>
      <c r="I469" s="63" t="n">
        <f aca="false">E469 / ($B$5 - 1)</f>
        <v>0.55089046950535</v>
      </c>
      <c r="J469" s="63" t="n">
        <f aca="false">F469 / ($B$5 - 1)</f>
        <v>0.0338411098661284</v>
      </c>
      <c r="L469" s="64" t="n">
        <f aca="false">_xlfn.NORM.INV(H469, 0, 1)</f>
        <v>-0.112712129217644</v>
      </c>
      <c r="M469" s="64" t="n">
        <f aca="false">_xlfn.NORM.INV(I469, 0, 1)</f>
        <v>0.127911435726896</v>
      </c>
      <c r="N469" s="64" t="n">
        <f aca="false">_xlfn.NORM.INV(J469, 0, 1)</f>
        <v>-1.82711673392681</v>
      </c>
    </row>
    <row r="470" customFormat="false" ht="13.8" hidden="false" customHeight="false" outlineLevel="0" collapsed="false">
      <c r="D470" s="31" t="n">
        <f aca="false">MOD(F469*$B$4,$B$5)</f>
        <v>1168689779</v>
      </c>
      <c r="E470" s="31" t="n">
        <f aca="false">MOD(D470*$B$4,$B$5)</f>
        <v>1576399066</v>
      </c>
      <c r="F470" s="31" t="n">
        <f aca="false">MOD(E470*$B$4,$B$5)</f>
        <v>423767088</v>
      </c>
      <c r="H470" s="63" t="n">
        <f aca="false">D470 / ($B$5 - 1)</f>
        <v>0.544213587459376</v>
      </c>
      <c r="I470" s="63" t="n">
        <f aca="false">E470 / ($B$5 - 1)</f>
        <v>0.734068019067932</v>
      </c>
      <c r="J470" s="63" t="n">
        <f aca="false">F470 / ($B$5 - 1)</f>
        <v>0.197331927900512</v>
      </c>
      <c r="L470" s="64" t="n">
        <f aca="false">_xlfn.NORM.INV(H470, 0, 1)</f>
        <v>0.111054883538054</v>
      </c>
      <c r="M470" s="64" t="n">
        <f aca="false">_xlfn.NORM.INV(I470, 0, 1)</f>
        <v>0.625163184695154</v>
      </c>
      <c r="N470" s="64" t="n">
        <f aca="false">_xlfn.NORM.INV(J470, 0, 1)</f>
        <v>-0.851189929898023</v>
      </c>
    </row>
    <row r="471" customFormat="false" ht="13.8" hidden="false" customHeight="false" outlineLevel="0" collapsed="false">
      <c r="D471" s="31" t="n">
        <f aca="false">MOD(F470*$B$4,$B$5)</f>
        <v>879367173</v>
      </c>
      <c r="E471" s="31" t="n">
        <f aca="false">MOD(D471*$B$4,$B$5)</f>
        <v>771041281</v>
      </c>
      <c r="F471" s="31" t="n">
        <f aca="false">MOD(E471*$B$4,$B$5)</f>
        <v>894588994</v>
      </c>
      <c r="H471" s="63" t="n">
        <f aca="false">D471 / ($B$5 - 1)</f>
        <v>0.409487250176712</v>
      </c>
      <c r="I471" s="63" t="n">
        <f aca="false">E471 / ($B$5 - 1)</f>
        <v>0.359044075812254</v>
      </c>
      <c r="J471" s="63" t="n">
        <f aca="false">F471 / ($B$5 - 1)</f>
        <v>0.416575462945342</v>
      </c>
      <c r="L471" s="64" t="n">
        <f aca="false">_xlfn.NORM.INV(H471, 0, 1)</f>
        <v>-0.22886415625318</v>
      </c>
      <c r="M471" s="64" t="n">
        <f aca="false">_xlfn.NORM.INV(I471, 0, 1)</f>
        <v>-0.361015109960015</v>
      </c>
      <c r="N471" s="64" t="n">
        <f aca="false">_xlfn.NORM.INV(J471, 0, 1)</f>
        <v>-0.210662131794373</v>
      </c>
    </row>
    <row r="472" customFormat="false" ht="13.8" hidden="false" customHeight="false" outlineLevel="0" collapsed="false">
      <c r="D472" s="31" t="n">
        <f aca="false">MOD(F471*$B$4,$B$5)</f>
        <v>1104155498</v>
      </c>
      <c r="E472" s="31" t="n">
        <f aca="false">MOD(D472*$B$4,$B$5)</f>
        <v>293409065</v>
      </c>
      <c r="F472" s="31" t="n">
        <f aca="false">MOD(E472*$B$4,$B$5)</f>
        <v>494324650</v>
      </c>
      <c r="H472" s="63" t="n">
        <f aca="false">D472 / ($B$5 - 1)</f>
        <v>0.514162471065449</v>
      </c>
      <c r="I472" s="63" t="n">
        <f aca="false">E472 / ($B$5 - 1)</f>
        <v>0.136629243042906</v>
      </c>
      <c r="J472" s="63" t="n">
        <f aca="false">F472 / ($B$5 - 1)</f>
        <v>0.230187853081327</v>
      </c>
      <c r="L472" s="64" t="n">
        <f aca="false">_xlfn.NORM.INV(H472, 0, 1)</f>
        <v>0.0355075102130047</v>
      </c>
      <c r="M472" s="64" t="n">
        <f aca="false">_xlfn.NORM.INV(I472, 0, 1)</f>
        <v>-1.09558943765516</v>
      </c>
      <c r="N472" s="64" t="n">
        <f aca="false">_xlfn.NORM.INV(J472, 0, 1)</f>
        <v>-0.738228336560467</v>
      </c>
    </row>
    <row r="473" customFormat="false" ht="13.8" hidden="false" customHeight="false" outlineLevel="0" collapsed="false">
      <c r="D473" s="31" t="n">
        <f aca="false">MOD(F472*$B$4,$B$5)</f>
        <v>854378333</v>
      </c>
      <c r="E473" s="31" t="n">
        <f aca="false">MOD(D473*$B$4,$B$5)</f>
        <v>1420555255</v>
      </c>
      <c r="F473" s="31" t="n">
        <f aca="false">MOD(E473*$B$4,$B$5)</f>
        <v>322381748</v>
      </c>
      <c r="H473" s="63" t="n">
        <f aca="false">D473 / ($B$5 - 1)</f>
        <v>0.397850914763148</v>
      </c>
      <c r="I473" s="63" t="n">
        <f aca="false">E473 / ($B$5 - 1)</f>
        <v>0.661497589351141</v>
      </c>
      <c r="J473" s="63" t="n">
        <f aca="false">F473 / ($B$5 - 1)</f>
        <v>0.15012069991801</v>
      </c>
      <c r="L473" s="64" t="n">
        <f aca="false">_xlfn.NORM.INV(H473, 0, 1)</f>
        <v>-0.258913697326066</v>
      </c>
      <c r="M473" s="64" t="n">
        <f aca="false">_xlfn.NORM.INV(I473, 0, 1)</f>
        <v>0.416553781793495</v>
      </c>
      <c r="N473" s="64" t="n">
        <f aca="false">_xlfn.NORM.INV(J473, 0, 1)</f>
        <v>-1.03591585565838</v>
      </c>
    </row>
    <row r="474" customFormat="false" ht="13.8" hidden="false" customHeight="false" outlineLevel="0" collapsed="false">
      <c r="D474" s="31" t="n">
        <f aca="false">MOD(F473*$B$4,$B$5)</f>
        <v>1022851546</v>
      </c>
      <c r="E474" s="31" t="n">
        <f aca="false">MOD(D474*$B$4,$B$5)</f>
        <v>1270448789</v>
      </c>
      <c r="F474" s="31" t="n">
        <f aca="false">MOD(E474*$B$4,$B$5)</f>
        <v>142986440</v>
      </c>
      <c r="H474" s="63" t="n">
        <f aca="false">D474 / ($B$5 - 1)</f>
        <v>0.476302368078662</v>
      </c>
      <c r="I474" s="63" t="n">
        <f aca="false">E474 / ($B$5 - 1)</f>
        <v>0.591598819095268</v>
      </c>
      <c r="J474" s="63" t="n">
        <f aca="false">F474 / ($B$5 - 1)</f>
        <v>0.0665832497799613</v>
      </c>
      <c r="L474" s="64" t="n">
        <f aca="false">_xlfn.NORM.INV(H474, 0, 1)</f>
        <v>-0.0594361302230741</v>
      </c>
      <c r="M474" s="64" t="n">
        <f aca="false">_xlfn.NORM.INV(I474, 0, 1)</f>
        <v>0.231659665030092</v>
      </c>
      <c r="N474" s="64" t="n">
        <f aca="false">_xlfn.NORM.INV(J474, 0, 1)</f>
        <v>-1.50173136732731</v>
      </c>
    </row>
    <row r="475" customFormat="false" ht="13.8" hidden="false" customHeight="false" outlineLevel="0" collapsed="false">
      <c r="D475" s="31" t="n">
        <f aca="false">MOD(F474*$B$4,$B$5)</f>
        <v>86003782</v>
      </c>
      <c r="E475" s="31" t="n">
        <f aca="false">MOD(D475*$B$4,$B$5)</f>
        <v>402671271</v>
      </c>
      <c r="F475" s="31" t="n">
        <f aca="false">MOD(E475*$B$4,$B$5)</f>
        <v>470433444</v>
      </c>
      <c r="H475" s="63" t="n">
        <f aca="false">D475 / ($B$5 - 1)</f>
        <v>0.0400486318767524</v>
      </c>
      <c r="I475" s="63" t="n">
        <f aca="false">E475 / ($B$5 - 1)</f>
        <v>0.187508422590334</v>
      </c>
      <c r="J475" s="63" t="n">
        <f aca="false">F475 / ($B$5 - 1)</f>
        <v>0.219062643329671</v>
      </c>
      <c r="L475" s="64" t="n">
        <f aca="false">_xlfn.NORM.INV(H475, 0, 1)</f>
        <v>-1.75012200321992</v>
      </c>
      <c r="M475" s="64" t="n">
        <f aca="false">_xlfn.NORM.INV(I475, 0, 1)</f>
        <v>-0.887115267203201</v>
      </c>
      <c r="N475" s="64" t="n">
        <f aca="false">_xlfn.NORM.INV(J475, 0, 1)</f>
        <v>-0.775362839875118</v>
      </c>
    </row>
    <row r="476" customFormat="false" ht="13.8" hidden="false" customHeight="false" outlineLevel="0" collapsed="false">
      <c r="D476" s="31" t="n">
        <f aca="false">MOD(F475*$B$4,$B$5)</f>
        <v>800691946</v>
      </c>
      <c r="E476" s="31" t="n">
        <f aca="false">MOD(D476*$B$4,$B$5)</f>
        <v>1937730307</v>
      </c>
      <c r="F476" s="31" t="n">
        <f aca="false">MOD(E476*$B$4,$B$5)</f>
        <v>381920465</v>
      </c>
      <c r="H476" s="63" t="n">
        <f aca="false">D476 / ($B$5 - 1)</f>
        <v>0.372851242658544</v>
      </c>
      <c r="I476" s="63" t="n">
        <f aca="false">E476 / ($B$5 - 1)</f>
        <v>0.902325990053197</v>
      </c>
      <c r="J476" s="63" t="n">
        <f aca="false">F476 / ($B$5 - 1)</f>
        <v>0.177845575546702</v>
      </c>
      <c r="L476" s="64" t="n">
        <f aca="false">_xlfn.NORM.INV(H476, 0, 1)</f>
        <v>-0.32431114167876</v>
      </c>
      <c r="M476" s="64" t="n">
        <f aca="false">_xlfn.NORM.INV(I476, 0, 1)</f>
        <v>1.29491944479475</v>
      </c>
      <c r="N476" s="64" t="n">
        <f aca="false">_xlfn.NORM.INV(J476, 0, 1)</f>
        <v>-0.923606648402338</v>
      </c>
    </row>
    <row r="477" customFormat="false" ht="13.8" hidden="false" customHeight="false" outlineLevel="0" collapsed="false">
      <c r="D477" s="31" t="n">
        <f aca="false">MOD(F476*$B$4,$B$5)</f>
        <v>1683140167</v>
      </c>
      <c r="E477" s="31" t="n">
        <f aca="false">MOD(D477*$B$4,$B$5)</f>
        <v>1110184306</v>
      </c>
      <c r="F477" s="31" t="n">
        <f aca="false">MOD(E477*$B$4,$B$5)</f>
        <v>1399707688</v>
      </c>
      <c r="H477" s="63" t="n">
        <f aca="false">D477 / ($B$5 - 1)</f>
        <v>0.783773217614529</v>
      </c>
      <c r="I477" s="63" t="n">
        <f aca="false">E477 / ($B$5 - 1)</f>
        <v>0.516969853562275</v>
      </c>
      <c r="J477" s="63" t="n">
        <f aca="false">F477 / ($B$5 - 1)</f>
        <v>0.651789684455646</v>
      </c>
      <c r="L477" s="64" t="n">
        <f aca="false">_xlfn.NORM.INV(H477, 0, 1)</f>
        <v>0.785000006522485</v>
      </c>
      <c r="M477" s="64" t="n">
        <f aca="false">_xlfn.NORM.INV(I477, 0, 1)</f>
        <v>0.0425499507050354</v>
      </c>
      <c r="N477" s="64" t="n">
        <f aca="false">_xlfn.NORM.INV(J477, 0, 1)</f>
        <v>0.390156763191167</v>
      </c>
    </row>
    <row r="478" customFormat="false" ht="13.8" hidden="false" customHeight="false" outlineLevel="0" collapsed="false">
      <c r="D478" s="31" t="n">
        <f aca="false">MOD(F477*$B$4,$B$5)</f>
        <v>1159305534</v>
      </c>
      <c r="E478" s="31" t="n">
        <f aca="false">MOD(D478*$B$4,$B$5)</f>
        <v>1708558188</v>
      </c>
      <c r="F478" s="31" t="n">
        <f aca="false">MOD(E478*$B$4,$B$5)</f>
        <v>1850313560</v>
      </c>
      <c r="H478" s="63" t="n">
        <f aca="false">D478 / ($B$5 - 1)</f>
        <v>0.539843707848195</v>
      </c>
      <c r="I478" s="63" t="n">
        <f aca="false">E478 / ($B$5 - 1)</f>
        <v>0.795609406005227</v>
      </c>
      <c r="J478" s="63" t="n">
        <f aca="false">F478 / ($B$5 - 1)</f>
        <v>0.861619395075011</v>
      </c>
      <c r="L478" s="64" t="n">
        <f aca="false">_xlfn.NORM.INV(H478, 0, 1)</f>
        <v>0.100039981108566</v>
      </c>
      <c r="M478" s="64" t="n">
        <f aca="false">_xlfn.NORM.INV(I478, 0, 1)</f>
        <v>0.826040376569327</v>
      </c>
      <c r="N478" s="64" t="n">
        <f aca="false">_xlfn.NORM.INV(J478, 0, 1)</f>
        <v>1.0876238219051</v>
      </c>
    </row>
    <row r="479" customFormat="false" ht="13.8" hidden="false" customHeight="false" outlineLevel="0" collapsed="false">
      <c r="D479" s="31" t="n">
        <f aca="false">MOD(F478*$B$4,$B$5)</f>
        <v>493492383</v>
      </c>
      <c r="E479" s="31" t="n">
        <f aca="false">MOD(D479*$B$4,$B$5)</f>
        <v>1482207269</v>
      </c>
      <c r="F479" s="31" t="n">
        <f aca="false">MOD(E479*$B$4,$B$5)</f>
        <v>2061898447</v>
      </c>
      <c r="H479" s="63" t="n">
        <f aca="false">D479 / ($B$5 - 1)</f>
        <v>0.229800298558362</v>
      </c>
      <c r="I479" s="63" t="n">
        <f aca="false">E479 / ($B$5 - 1)</f>
        <v>0.690206545582234</v>
      </c>
      <c r="J479" s="63" t="n">
        <f aca="false">F479 / ($B$5 - 1)</f>
        <v>0.960146286022054</v>
      </c>
      <c r="L479" s="64" t="n">
        <f aca="false">_xlfn.NORM.INV(H479, 0, 1)</f>
        <v>-0.739504683045451</v>
      </c>
      <c r="M479" s="64" t="n">
        <f aca="false">_xlfn.NORM.INV(I479, 0, 1)</f>
        <v>0.496435889787927</v>
      </c>
      <c r="N479" s="64" t="n">
        <f aca="false">_xlfn.NORM.INV(J479, 0, 1)</f>
        <v>1.75238616969388</v>
      </c>
    </row>
    <row r="480" customFormat="false" ht="13.8" hidden="false" customHeight="false" outlineLevel="0" collapsed="false">
      <c r="D480" s="31" t="n">
        <f aca="false">MOD(F479*$B$4,$B$5)</f>
        <v>475347628</v>
      </c>
      <c r="E480" s="31" t="n">
        <f aca="false">MOD(D480*$B$4,$B$5)</f>
        <v>1790066640</v>
      </c>
      <c r="F480" s="31" t="n">
        <f aca="false">MOD(E480*$B$4,$B$5)</f>
        <v>7275101</v>
      </c>
      <c r="H480" s="63" t="n">
        <f aca="false">D480 / ($B$5 - 1)</f>
        <v>0.22135098857931</v>
      </c>
      <c r="I480" s="63" t="n">
        <f aca="false">E480 / ($B$5 - 1)</f>
        <v>0.833564736725357</v>
      </c>
      <c r="J480" s="63" t="n">
        <f aca="false">F480 / ($B$5 - 1)</f>
        <v>0.00338773290010889</v>
      </c>
      <c r="L480" s="64" t="n">
        <f aca="false">_xlfn.NORM.INV(H480, 0, 1)</f>
        <v>-0.767638509447558</v>
      </c>
      <c r="M480" s="64" t="n">
        <f aca="false">_xlfn.NORM.INV(I480, 0, 1)</f>
        <v>0.968348147184148</v>
      </c>
      <c r="N480" s="64" t="n">
        <f aca="false">_xlfn.NORM.INV(J480, 0, 1)</f>
        <v>-2.7076832304383</v>
      </c>
    </row>
    <row r="481" customFormat="false" ht="13.8" hidden="false" customHeight="false" outlineLevel="0" collapsed="false">
      <c r="D481" s="31" t="n">
        <f aca="false">MOD(F480*$B$4,$B$5)</f>
        <v>1136565910</v>
      </c>
      <c r="E481" s="31" t="n">
        <f aca="false">MOD(D481*$B$4,$B$5)</f>
        <v>1408311701</v>
      </c>
      <c r="F481" s="31" t="n">
        <f aca="false">MOD(E481*$B$4,$B$5)</f>
        <v>2019273186</v>
      </c>
      <c r="H481" s="63" t="n">
        <f aca="false">D481 / ($B$5 - 1)</f>
        <v>0.529254745253599</v>
      </c>
      <c r="I481" s="63" t="n">
        <f aca="false">E481 / ($B$5 - 1)</f>
        <v>0.65579624022897</v>
      </c>
      <c r="J481" s="63" t="n">
        <f aca="false">F481 / ($B$5 - 1)</f>
        <v>0.94029735209448</v>
      </c>
      <c r="L481" s="64" t="n">
        <f aca="false">_xlfn.NORM.INV(H481, 0, 1)</f>
        <v>0.0733966171088443</v>
      </c>
      <c r="M481" s="64" t="n">
        <f aca="false">_xlfn.NORM.INV(I481, 0, 1)</f>
        <v>0.401017119851415</v>
      </c>
      <c r="N481" s="64" t="n">
        <f aca="false">_xlfn.NORM.INV(J481, 0, 1)</f>
        <v>1.55727463134165</v>
      </c>
    </row>
    <row r="482" customFormat="false" ht="13.8" hidden="false" customHeight="false" outlineLevel="0" collapsed="false">
      <c r="D482" s="31" t="n">
        <f aca="false">MOD(F481*$B$4,$B$5)</f>
        <v>200707723</v>
      </c>
      <c r="E482" s="31" t="n">
        <f aca="false">MOD(D482*$B$4,$B$5)</f>
        <v>1063765316</v>
      </c>
      <c r="F482" s="31" t="n">
        <f aca="false">MOD(E482*$B$4,$B$5)</f>
        <v>534085219</v>
      </c>
      <c r="H482" s="63" t="n">
        <f aca="false">D482 / ($B$5 - 1)</f>
        <v>0.0934618167518283</v>
      </c>
      <c r="I482" s="63" t="n">
        <f aca="false">E482 / ($B$5 - 1)</f>
        <v>0.495354326903219</v>
      </c>
      <c r="J482" s="63" t="n">
        <f aca="false">F482 / ($B$5 - 1)</f>
        <v>0.248702810843198</v>
      </c>
      <c r="L482" s="64" t="n">
        <f aca="false">_xlfn.NORM.INV(H482, 0, 1)</f>
        <v>-1.31973463050121</v>
      </c>
      <c r="M482" s="64" t="n">
        <f aca="false">_xlfn.NORM.INV(I482, 0, 1)</f>
        <v>-0.0116452387386116</v>
      </c>
      <c r="N482" s="64" t="n">
        <f aca="false">_xlfn.NORM.INV(J482, 0, 1)</f>
        <v>-0.678577470821216</v>
      </c>
    </row>
    <row r="483" customFormat="false" ht="13.8" hidden="false" customHeight="false" outlineLevel="0" collapsed="false">
      <c r="D483" s="31" t="n">
        <f aca="false">MOD(F482*$B$4,$B$5)</f>
        <v>286424114</v>
      </c>
      <c r="E483" s="31" t="n">
        <f aca="false">MOD(D483*$B$4,$B$5)</f>
        <v>478687508</v>
      </c>
      <c r="F483" s="31" t="n">
        <f aca="false">MOD(E483*$B$4,$B$5)</f>
        <v>1948140595</v>
      </c>
      <c r="H483" s="63" t="n">
        <f aca="false">D483 / ($B$5 - 1)</f>
        <v>0.133376621765435</v>
      </c>
      <c r="I483" s="63" t="n">
        <f aca="false">E483 / ($B$5 - 1)</f>
        <v>0.222906241401011</v>
      </c>
      <c r="J483" s="63" t="n">
        <f aca="false">F483 / ($B$5 - 1)</f>
        <v>0.907173658169036</v>
      </c>
      <c r="L483" s="64" t="n">
        <f aca="false">_xlfn.NORM.INV(H483, 0, 1)</f>
        <v>-1.11057055347334</v>
      </c>
      <c r="M483" s="64" t="n">
        <f aca="false">_xlfn.NORM.INV(I483, 0, 1)</f>
        <v>-0.762414788306452</v>
      </c>
      <c r="N483" s="64" t="n">
        <f aca="false">_xlfn.NORM.INV(J483, 0, 1)</f>
        <v>1.3235495682497</v>
      </c>
    </row>
    <row r="484" customFormat="false" ht="13.8" hidden="false" customHeight="false" outlineLevel="0" collapsed="false">
      <c r="D484" s="31" t="n">
        <f aca="false">MOD(F483*$B$4,$B$5)</f>
        <v>385759115</v>
      </c>
      <c r="E484" s="31" t="n">
        <f aca="false">MOD(D484*$B$4,$B$5)</f>
        <v>147537028</v>
      </c>
      <c r="F484" s="31" t="n">
        <f aca="false">MOD(E484*$B$4,$B$5)</f>
        <v>704105136</v>
      </c>
      <c r="H484" s="63" t="n">
        <f aca="false">D484 / ($B$5 - 1)</f>
        <v>0.179633086248891</v>
      </c>
      <c r="I484" s="63" t="n">
        <f aca="false">E484 / ($B$5 - 1)</f>
        <v>0.068702282448022</v>
      </c>
      <c r="J484" s="63" t="n">
        <f aca="false">F484 / ($B$5 - 1)</f>
        <v>0.327874504335108</v>
      </c>
      <c r="L484" s="64" t="n">
        <f aca="false">_xlfn.NORM.INV(H484, 0, 1)</f>
        <v>-0.916764283206553</v>
      </c>
      <c r="M484" s="64" t="n">
        <f aca="false">_xlfn.NORM.INV(I484, 0, 1)</f>
        <v>-1.4855259106774</v>
      </c>
      <c r="N484" s="64" t="n">
        <f aca="false">_xlfn.NORM.INV(J484, 0, 1)</f>
        <v>-0.445789913170968</v>
      </c>
    </row>
    <row r="485" customFormat="false" ht="13.8" hidden="false" customHeight="false" outlineLevel="0" collapsed="false">
      <c r="D485" s="31" t="n">
        <f aca="false">MOD(F484*$B$4,$B$5)</f>
        <v>1782822434</v>
      </c>
      <c r="E485" s="31" t="n">
        <f aca="false">MOD(D485*$B$4,$B$5)</f>
        <v>362041736</v>
      </c>
      <c r="F485" s="31" t="n">
        <f aca="false">MOD(E485*$B$4,$B$5)</f>
        <v>2042202817</v>
      </c>
      <c r="H485" s="63" t="n">
        <f aca="false">D485 / ($B$5 - 1)</f>
        <v>0.830191390430733</v>
      </c>
      <c r="I485" s="63" t="n">
        <f aca="false">E485 / ($B$5 - 1)</f>
        <v>0.168588821001899</v>
      </c>
      <c r="J485" s="63" t="n">
        <f aca="false">F485 / ($B$5 - 1)</f>
        <v>0.950974793593376</v>
      </c>
      <c r="L485" s="64" t="n">
        <f aca="false">_xlfn.NORM.INV(H485, 0, 1)</f>
        <v>0.954921850120334</v>
      </c>
      <c r="M485" s="64" t="n">
        <f aca="false">_xlfn.NORM.INV(I485, 0, 1)</f>
        <v>-0.959756774227088</v>
      </c>
      <c r="N485" s="64" t="n">
        <f aca="false">_xlfn.NORM.INV(J485, 0, 1)</f>
        <v>1.65437957991758</v>
      </c>
    </row>
    <row r="486" customFormat="false" ht="13.8" hidden="false" customHeight="false" outlineLevel="0" collapsed="false">
      <c r="D486" s="31" t="n">
        <f aca="false">MOD(F485*$B$4,$B$5)</f>
        <v>1082847519</v>
      </c>
      <c r="E486" s="31" t="n">
        <f aca="false">MOD(D486*$B$4,$B$5)</f>
        <v>380621669</v>
      </c>
      <c r="F486" s="31" t="n">
        <f aca="false">MOD(E486*$B$4,$B$5)</f>
        <v>1265984214</v>
      </c>
      <c r="H486" s="63" t="n">
        <f aca="false">D486 / ($B$5 - 1)</f>
        <v>0.504240170125142</v>
      </c>
      <c r="I486" s="63" t="n">
        <f aca="false">E486 / ($B$5 - 1)</f>
        <v>0.177240776528829</v>
      </c>
      <c r="J486" s="63" t="n">
        <f aca="false">F486 / ($B$5 - 1)</f>
        <v>0.58951983935155</v>
      </c>
      <c r="L486" s="64" t="n">
        <f aca="false">_xlfn.NORM.INV(H486, 0, 1)</f>
        <v>0.0106287304426569</v>
      </c>
      <c r="M486" s="64" t="n">
        <f aca="false">_xlfn.NORM.INV(I486, 0, 1)</f>
        <v>-0.925931551667988</v>
      </c>
      <c r="N486" s="64" t="n">
        <f aca="false">_xlfn.NORM.INV(J486, 0, 1)</f>
        <v>0.226309999958876</v>
      </c>
    </row>
    <row r="487" customFormat="false" ht="13.8" hidden="false" customHeight="false" outlineLevel="0" collapsed="false">
      <c r="D487" s="31" t="n">
        <f aca="false">MOD(F486*$B$4,$B$5)</f>
        <v>1529334962</v>
      </c>
      <c r="E487" s="31" t="n">
        <f aca="false">MOD(D487*$B$4,$B$5)</f>
        <v>630101430</v>
      </c>
      <c r="F487" s="31" t="n">
        <f aca="false">MOD(E487*$B$4,$B$5)</f>
        <v>815235069</v>
      </c>
      <c r="H487" s="63" t="n">
        <f aca="false">D487 / ($B$5 - 1)</f>
        <v>0.712152087792896</v>
      </c>
      <c r="I487" s="63" t="n">
        <f aca="false">E487 / ($B$5 - 1)</f>
        <v>0.29341384330151</v>
      </c>
      <c r="J487" s="63" t="n">
        <f aca="false">F487 / ($B$5 - 1)</f>
        <v>0.379623412042505</v>
      </c>
      <c r="L487" s="64" t="n">
        <f aca="false">_xlfn.NORM.INV(H487, 0, 1)</f>
        <v>0.559682788194068</v>
      </c>
      <c r="M487" s="64" t="n">
        <f aca="false">_xlfn.NORM.INV(I487, 0, 1)</f>
        <v>-0.543438844666843</v>
      </c>
      <c r="N487" s="64" t="n">
        <f aca="false">_xlfn.NORM.INV(J487, 0, 1)</f>
        <v>-0.306469992197661</v>
      </c>
    </row>
    <row r="488" customFormat="false" ht="13.8" hidden="false" customHeight="false" outlineLevel="0" collapsed="false">
      <c r="D488" s="31" t="n">
        <f aca="false">MOD(F487*$B$4,$B$5)</f>
        <v>1721668071</v>
      </c>
      <c r="E488" s="31" t="n">
        <f aca="false">MOD(D488*$B$4,$B$5)</f>
        <v>1169799988</v>
      </c>
      <c r="F488" s="31" t="n">
        <f aca="false">MOD(E488*$B$4,$B$5)</f>
        <v>1480206530</v>
      </c>
      <c r="H488" s="63" t="n">
        <f aca="false">D488 / ($B$5 - 1)</f>
        <v>0.801714171005147</v>
      </c>
      <c r="I488" s="63" t="n">
        <f aca="false">E488 / ($B$5 - 1)</f>
        <v>0.544730568811978</v>
      </c>
      <c r="J488" s="63" t="n">
        <f aca="false">F488 / ($B$5 - 1)</f>
        <v>0.689274878883059</v>
      </c>
      <c r="L488" s="64" t="n">
        <f aca="false">_xlfn.NORM.INV(H488, 0, 1)</f>
        <v>0.847759974597019</v>
      </c>
      <c r="M488" s="64" t="n">
        <f aca="false">_xlfn.NORM.INV(I488, 0, 1)</f>
        <v>0.112358874252916</v>
      </c>
      <c r="N488" s="64" t="n">
        <f aca="false">_xlfn.NORM.INV(J488, 0, 1)</f>
        <v>0.493796022858605</v>
      </c>
    </row>
    <row r="489" customFormat="false" ht="13.8" hidden="false" customHeight="false" outlineLevel="0" collapsed="false">
      <c r="D489" s="31" t="n">
        <f aca="false">MOD(F488*$B$4,$B$5)</f>
        <v>2120990293</v>
      </c>
      <c r="E489" s="31" t="n">
        <f aca="false">MOD(D489*$B$4,$B$5)</f>
        <v>1039562678</v>
      </c>
      <c r="F489" s="31" t="n">
        <f aca="false">MOD(E489*$B$4,$B$5)</f>
        <v>479650289</v>
      </c>
      <c r="H489" s="63" t="n">
        <f aca="false">D489 / ($B$5 - 1)</f>
        <v>0.987663071125432</v>
      </c>
      <c r="I489" s="63" t="n">
        <f aca="false">E489 / ($B$5 - 1)</f>
        <v>0.484084095325399</v>
      </c>
      <c r="J489" s="63" t="n">
        <f aca="false">F489 / ($B$5 - 1)</f>
        <v>0.223354571241284</v>
      </c>
      <c r="L489" s="64" t="n">
        <f aca="false">_xlfn.NORM.INV(H489, 0, 1)</f>
        <v>2.24647095773694</v>
      </c>
      <c r="M489" s="64" t="n">
        <f aca="false">_xlfn.NORM.INV(I489, 0, 1)</f>
        <v>-0.0399058456645133</v>
      </c>
      <c r="N489" s="64" t="n">
        <f aca="false">_xlfn.NORM.INV(J489, 0, 1)</f>
        <v>-0.760912817104551</v>
      </c>
    </row>
    <row r="490" customFormat="false" ht="13.8" hidden="false" customHeight="false" outlineLevel="0" collapsed="false">
      <c r="D490" s="31" t="n">
        <f aca="false">MOD(F489*$B$4,$B$5)</f>
        <v>1177902012</v>
      </c>
      <c r="E490" s="31" t="n">
        <f aca="false">MOD(D490*$B$4,$B$5)</f>
        <v>1730983280</v>
      </c>
      <c r="F490" s="31" t="n">
        <f aca="false">MOD(E490*$B$4,$B$5)</f>
        <v>2000171404</v>
      </c>
      <c r="H490" s="63" t="n">
        <f aca="false">D490 / ($B$5 - 1)</f>
        <v>0.54850336774113</v>
      </c>
      <c r="I490" s="63" t="n">
        <f aca="false">E490 / ($B$5 - 1)</f>
        <v>0.806051903223667</v>
      </c>
      <c r="J490" s="63" t="n">
        <f aca="false">F490 / ($B$5 - 1)</f>
        <v>0.931402391690204</v>
      </c>
      <c r="L490" s="64" t="n">
        <f aca="false">_xlfn.NORM.INV(H490, 0, 1)</f>
        <v>0.121880998380849</v>
      </c>
      <c r="M490" s="64" t="n">
        <f aca="false">_xlfn.NORM.INV(I490, 0, 1)</f>
        <v>0.863438910702306</v>
      </c>
      <c r="N490" s="64" t="n">
        <f aca="false">_xlfn.NORM.INV(J490, 0, 1)</f>
        <v>1.48631728578811</v>
      </c>
    </row>
    <row r="491" customFormat="false" ht="13.8" hidden="false" customHeight="false" outlineLevel="0" collapsed="false">
      <c r="D491" s="31" t="n">
        <f aca="false">MOD(F490*$B$4,$B$5)</f>
        <v>1556557011</v>
      </c>
      <c r="E491" s="31" t="n">
        <f aca="false">MOD(D491*$B$4,$B$5)</f>
        <v>405636745</v>
      </c>
      <c r="F491" s="31" t="n">
        <f aca="false">MOD(E491*$B$4,$B$5)</f>
        <v>1882908196</v>
      </c>
      <c r="H491" s="63" t="n">
        <f aca="false">D491 / ($B$5 - 1)</f>
        <v>0.724828342185196</v>
      </c>
      <c r="I491" s="63" t="n">
        <f aca="false">E491 / ($B$5 - 1)</f>
        <v>0.188889329031938</v>
      </c>
      <c r="J491" s="63" t="n">
        <f aca="false">F491 / ($B$5 - 1)</f>
        <v>0.876797455248234</v>
      </c>
      <c r="L491" s="64" t="n">
        <f aca="false">_xlfn.NORM.INV(H491, 0, 1)</f>
        <v>0.597245754181699</v>
      </c>
      <c r="M491" s="64" t="n">
        <f aca="false">_xlfn.NORM.INV(I491, 0, 1)</f>
        <v>-0.881996577515674</v>
      </c>
      <c r="N491" s="64" t="n">
        <f aca="false">_xlfn.NORM.INV(J491, 0, 1)</f>
        <v>1.15912536152381</v>
      </c>
    </row>
    <row r="492" customFormat="false" ht="13.8" hidden="false" customHeight="false" outlineLevel="0" collapsed="false">
      <c r="D492" s="31" t="n">
        <f aca="false">MOD(F491*$B$4,$B$5)</f>
        <v>1911137135</v>
      </c>
      <c r="E492" s="31" t="n">
        <f aca="false">MOD(D492*$B$4,$B$5)</f>
        <v>898135759</v>
      </c>
      <c r="F492" s="31" t="n">
        <f aca="false">MOD(E492*$B$4,$B$5)</f>
        <v>511357053</v>
      </c>
      <c r="H492" s="63" t="n">
        <f aca="false">D492 / ($B$5 - 1)</f>
        <v>0.889942579334548</v>
      </c>
      <c r="I492" s="63" t="n">
        <f aca="false">E492 / ($B$5 - 1)</f>
        <v>0.418227054102558</v>
      </c>
      <c r="J492" s="63" t="n">
        <f aca="false">F492 / ($B$5 - 1)</f>
        <v>0.238119183795638</v>
      </c>
      <c r="L492" s="64" t="n">
        <f aca="false">_xlfn.NORM.INV(H492, 0, 1)</f>
        <v>1.22622280590596</v>
      </c>
      <c r="M492" s="64" t="n">
        <f aca="false">_xlfn.NORM.INV(I492, 0, 1)</f>
        <v>-0.206431191489631</v>
      </c>
      <c r="N492" s="64" t="n">
        <f aca="false">_xlfn.NORM.INV(J492, 0, 1)</f>
        <v>-0.712365671039849</v>
      </c>
    </row>
    <row r="493" customFormat="false" ht="13.8" hidden="false" customHeight="false" outlineLevel="0" collapsed="false">
      <c r="D493" s="31" t="n">
        <f aca="false">MOD(F492*$B$4,$B$5)</f>
        <v>539266745</v>
      </c>
      <c r="E493" s="31" t="n">
        <f aca="false">MOD(D493*$B$4,$B$5)</f>
        <v>1295762608</v>
      </c>
      <c r="F493" s="31" t="n">
        <f aca="false">MOD(E493*$B$4,$B$5)</f>
        <v>148148246</v>
      </c>
      <c r="H493" s="63" t="n">
        <f aca="false">D493 / ($B$5 - 1)</f>
        <v>0.251115646912824</v>
      </c>
      <c r="I493" s="63" t="n">
        <f aca="false">E493 / ($B$5 - 1)</f>
        <v>0.603386484648461</v>
      </c>
      <c r="J493" s="63" t="n">
        <f aca="false">F493 / ($B$5 - 1)</f>
        <v>0.0689869030089927</v>
      </c>
      <c r="L493" s="64" t="n">
        <f aca="false">_xlfn.NORM.INV(H493, 0, 1)</f>
        <v>-0.670983102912856</v>
      </c>
      <c r="M493" s="64" t="n">
        <f aca="false">_xlfn.NORM.INV(I493, 0, 1)</f>
        <v>0.262122460941714</v>
      </c>
      <c r="N493" s="64" t="n">
        <f aca="false">_xlfn.NORM.INV(J493, 0, 1)</f>
        <v>-1.48337876509717</v>
      </c>
    </row>
    <row r="494" customFormat="false" ht="13.8" hidden="false" customHeight="false" outlineLevel="0" collapsed="false">
      <c r="D494" s="31" t="n">
        <f aca="false">MOD(F493*$B$4,$B$5)</f>
        <v>143438156</v>
      </c>
      <c r="E494" s="31" t="n">
        <f aca="false">MOD(D494*$B$4,$B$5)</f>
        <v>415950348</v>
      </c>
      <c r="F494" s="31" t="n">
        <f aca="false">MOD(E494*$B$4,$B$5)</f>
        <v>1514632505</v>
      </c>
      <c r="H494" s="63" t="n">
        <f aca="false">D494 / ($B$5 - 1)</f>
        <v>0.0667935964342147</v>
      </c>
      <c r="I494" s="63" t="n">
        <f aca="false">E494 / ($B$5 - 1)</f>
        <v>0.193691974686172</v>
      </c>
      <c r="J494" s="63" t="n">
        <f aca="false">F494 / ($B$5 - 1)</f>
        <v>0.705305722733313</v>
      </c>
      <c r="L494" s="64" t="n">
        <f aca="false">_xlfn.NORM.INV(H494, 0, 1)</f>
        <v>-1.50010505064215</v>
      </c>
      <c r="M494" s="64" t="n">
        <f aca="false">_xlfn.NORM.INV(I494, 0, 1)</f>
        <v>-0.864371307811512</v>
      </c>
      <c r="N494" s="64" t="n">
        <f aca="false">_xlfn.NORM.INV(J494, 0, 1)</f>
        <v>0.539722306051053</v>
      </c>
    </row>
    <row r="495" customFormat="false" ht="13.8" hidden="false" customHeight="false" outlineLevel="0" collapsed="false">
      <c r="D495" s="31" t="n">
        <f aca="false">MOD(F494*$B$4,$B$5)</f>
        <v>1744886740</v>
      </c>
      <c r="E495" s="31" t="n">
        <f aca="false">MOD(D495*$B$4,$B$5)</f>
        <v>971707553</v>
      </c>
      <c r="F495" s="31" t="n">
        <f aca="false">MOD(E495*$B$4,$B$5)</f>
        <v>2104956736</v>
      </c>
      <c r="H495" s="63" t="n">
        <f aca="false">D495 / ($B$5 - 1)</f>
        <v>0.812526206311328</v>
      </c>
      <c r="I495" s="63" t="n">
        <f aca="false">E495 / ($B$5 - 1)</f>
        <v>0.452486590438044</v>
      </c>
      <c r="J495" s="63" t="n">
        <f aca="false">F495 / ($B$5 - 1)</f>
        <v>0.980196864325736</v>
      </c>
      <c r="L495" s="64" t="n">
        <f aca="false">_xlfn.NORM.INV(H495, 0, 1)</f>
        <v>0.887243926910841</v>
      </c>
      <c r="M495" s="64" t="n">
        <f aca="false">_xlfn.NORM.INV(I495, 0, 1)</f>
        <v>-0.119381419789905</v>
      </c>
      <c r="N495" s="64" t="n">
        <f aca="false">_xlfn.NORM.INV(J495, 0, 1)</f>
        <v>2.05783191430848</v>
      </c>
    </row>
    <row r="496" customFormat="false" ht="13.8" hidden="false" customHeight="false" outlineLevel="0" collapsed="false">
      <c r="D496" s="31" t="n">
        <f aca="false">MOD(F495*$B$4,$B$5)</f>
        <v>177845651</v>
      </c>
      <c r="E496" s="31" t="n">
        <f aca="false">MOD(D496*$B$4,$B$5)</f>
        <v>1295282362</v>
      </c>
      <c r="F496" s="31" t="n">
        <f aca="false">MOD(E496*$B$4,$B$5)</f>
        <v>588513697</v>
      </c>
      <c r="H496" s="63" t="n">
        <f aca="false">D496 / ($B$5 - 1)</f>
        <v>0.0828158348638712</v>
      </c>
      <c r="I496" s="63" t="n">
        <f aca="false">E496 / ($B$5 - 1)</f>
        <v>0.603162852677668</v>
      </c>
      <c r="J496" s="63" t="n">
        <f aca="false">F496 / ($B$5 - 1)</f>
        <v>0.274048045998484</v>
      </c>
      <c r="L496" s="64" t="n">
        <f aca="false">_xlfn.NORM.INV(H496, 0, 1)</f>
        <v>-1.38637747854739</v>
      </c>
      <c r="M496" s="64" t="n">
        <f aca="false">_xlfn.NORM.INV(I496, 0, 1)</f>
        <v>0.26154235058029</v>
      </c>
      <c r="N496" s="64" t="n">
        <f aca="false">_xlfn.NORM.INV(J496, 0, 1)</f>
        <v>-0.600615529686033</v>
      </c>
    </row>
    <row r="497" customFormat="false" ht="13.8" hidden="false" customHeight="false" outlineLevel="0" collapsed="false">
      <c r="D497" s="31" t="n">
        <f aca="false">MOD(F496*$B$4,$B$5)</f>
        <v>1230985371</v>
      </c>
      <c r="E497" s="31" t="n">
        <f aca="false">MOD(D497*$B$4,$B$5)</f>
        <v>22331051</v>
      </c>
      <c r="F497" s="31" t="n">
        <f aca="false">MOD(E497*$B$4,$B$5)</f>
        <v>2052855674</v>
      </c>
      <c r="H497" s="63" t="n">
        <f aca="false">D497 / ($B$5 - 1)</f>
        <v>0.57322223305071</v>
      </c>
      <c r="I497" s="63" t="n">
        <f aca="false">E497 / ($B$5 - 1)</f>
        <v>0.0103987059652793</v>
      </c>
      <c r="J497" s="63" t="n">
        <f aca="false">F497 / ($B$5 - 1)</f>
        <v>0.955935416702121</v>
      </c>
      <c r="L497" s="64" t="n">
        <f aca="false">_xlfn.NORM.INV(H497, 0, 1)</f>
        <v>0.184583748269962</v>
      </c>
      <c r="M497" s="64" t="n">
        <f aca="false">_xlfn.NORM.INV(I497, 0, 1)</f>
        <v>-2.31164214784992</v>
      </c>
      <c r="N497" s="64" t="n">
        <f aca="false">_xlfn.NORM.INV(J497, 0, 1)</f>
        <v>1.70535000527188</v>
      </c>
    </row>
    <row r="498" customFormat="false" ht="13.8" hidden="false" customHeight="false" outlineLevel="0" collapsed="false">
      <c r="D498" s="31" t="n">
        <f aca="false">MOD(F497*$B$4,$B$5)</f>
        <v>2058316133</v>
      </c>
      <c r="E498" s="31" t="n">
        <f aca="false">MOD(D498*$B$4,$B$5)</f>
        <v>1499643941</v>
      </c>
      <c r="F498" s="31" t="n">
        <f aca="false">MOD(E498*$B$4,$B$5)</f>
        <v>1933902935</v>
      </c>
      <c r="H498" s="63" t="n">
        <f aca="false">D498 / ($B$5 - 1)</f>
        <v>0.95847814107172</v>
      </c>
      <c r="I498" s="63" t="n">
        <f aca="false">E498 / ($B$5 - 1)</f>
        <v>0.698326128719678</v>
      </c>
      <c r="J498" s="63" t="n">
        <f aca="false">F498 / ($B$5 - 1)</f>
        <v>0.900543731079012</v>
      </c>
      <c r="L498" s="64" t="n">
        <f aca="false">_xlfn.NORM.INV(H498, 0, 1)</f>
        <v>1.73329236087973</v>
      </c>
      <c r="M498" s="64" t="n">
        <f aca="false">_xlfn.NORM.INV(I498, 0, 1)</f>
        <v>0.519592333629263</v>
      </c>
      <c r="N498" s="64" t="n">
        <f aca="false">_xlfn.NORM.INV(J498, 0, 1)</f>
        <v>1.28465594985429</v>
      </c>
    </row>
    <row r="499" customFormat="false" ht="13.8" hidden="false" customHeight="false" outlineLevel="0" collapsed="false">
      <c r="D499" s="31" t="n">
        <f aca="false">MOD(F498*$B$4,$B$5)</f>
        <v>314440295</v>
      </c>
      <c r="E499" s="31" t="n">
        <f aca="false">MOD(D499*$B$4,$B$5)</f>
        <v>2080546596</v>
      </c>
      <c r="F499" s="31" t="n">
        <f aca="false">MOD(E499*$B$4,$B$5)</f>
        <v>844499914</v>
      </c>
      <c r="H499" s="63" t="n">
        <f aca="false">D499 / ($B$5 - 1)</f>
        <v>0.146422672687492</v>
      </c>
      <c r="I499" s="63" t="n">
        <f aca="false">E499 / ($B$5 - 1)</f>
        <v>0.968830007099388</v>
      </c>
      <c r="J499" s="63" t="n">
        <f aca="false">F499 / ($B$5 - 1)</f>
        <v>0.393250917450759</v>
      </c>
      <c r="L499" s="64" t="n">
        <f aca="false">_xlfn.NORM.INV(H499, 0, 1)</f>
        <v>-1.05190018863821</v>
      </c>
      <c r="M499" s="64" t="n">
        <f aca="false">_xlfn.NORM.INV(I499, 0, 1)</f>
        <v>1.86386983463515</v>
      </c>
      <c r="N499" s="64" t="n">
        <f aca="false">_xlfn.NORM.INV(J499, 0, 1)</f>
        <v>-0.27085593811585</v>
      </c>
    </row>
    <row r="500" customFormat="false" ht="13.8" hidden="false" customHeight="false" outlineLevel="0" collapsed="false">
      <c r="D500" s="31" t="n">
        <f aca="false">MOD(F499*$B$4,$B$5)</f>
        <v>1320761340</v>
      </c>
      <c r="E500" s="31" t="n">
        <f aca="false">MOD(D500*$B$4,$B$5)</f>
        <v>2123614651</v>
      </c>
      <c r="F500" s="31" t="n">
        <f aca="false">MOD(E500*$B$4,$B$5)</f>
        <v>1018412523</v>
      </c>
      <c r="H500" s="63" t="n">
        <f aca="false">D500 / ($B$5 - 1)</f>
        <v>0.615027426383484</v>
      </c>
      <c r="I500" s="63" t="n">
        <f aca="false">E500 / ($B$5 - 1)</f>
        <v>0.988885133051206</v>
      </c>
      <c r="J500" s="63" t="n">
        <f aca="false">F500 / ($B$5 - 1)</f>
        <v>0.474235286912169</v>
      </c>
      <c r="L500" s="64" t="n">
        <f aca="false">_xlfn.NORM.INV(H500, 0, 1)</f>
        <v>0.292446646812242</v>
      </c>
      <c r="M500" s="64" t="n">
        <f aca="false">_xlfn.NORM.INV(I500, 0, 1)</f>
        <v>2.28641940956981</v>
      </c>
      <c r="N500" s="64" t="n">
        <f aca="false">_xlfn.NORM.INV(J500, 0, 1)</f>
        <v>-0.0646275186090232</v>
      </c>
    </row>
    <row r="501" customFormat="false" ht="13.8" hidden="false" customHeight="false" outlineLevel="0" collapsed="false">
      <c r="D501" s="31" t="n">
        <f aca="false">MOD(F500*$B$4,$B$5)</f>
        <v>1742734256</v>
      </c>
      <c r="E501" s="31" t="n">
        <f aca="false">MOD(D501*$B$4,$B$5)</f>
        <v>148367445</v>
      </c>
      <c r="F501" s="31" t="n">
        <f aca="false">MOD(E501*$B$4,$B$5)</f>
        <v>2134458497</v>
      </c>
      <c r="H501" s="63" t="n">
        <f aca="false">D501 / ($B$5 - 1)</f>
        <v>0.811523877840046</v>
      </c>
      <c r="I501" s="63" t="n">
        <f aca="false">E501 / ($B$5 - 1)</f>
        <v>0.0690889754976043</v>
      </c>
      <c r="J501" s="63" t="n">
        <f aca="false">F501 / ($B$5 - 1)</f>
        <v>0.993934692343636</v>
      </c>
      <c r="L501" s="64" t="n">
        <f aca="false">_xlfn.NORM.INV(H501, 0, 1)</f>
        <v>0.883525808991961</v>
      </c>
      <c r="M501" s="64" t="n">
        <f aca="false">_xlfn.NORM.INV(I501, 0, 1)</f>
        <v>-1.48261040522492</v>
      </c>
      <c r="N501" s="64" t="n">
        <f aca="false">_xlfn.NORM.INV(J501, 0, 1)</f>
        <v>2.50832175298969</v>
      </c>
    </row>
    <row r="502" customFormat="false" ht="13.8" hidden="false" customHeight="false" outlineLevel="0" collapsed="false">
      <c r="L502" s="63" t="n">
        <f aca="false">-L2</f>
        <v>-0.622289512236454</v>
      </c>
      <c r="M502" s="63" t="n">
        <f aca="false">-M2</f>
        <v>-0.359167300433863</v>
      </c>
      <c r="N502" s="63" t="n">
        <f aca="false">-N2</f>
        <v>0.727971612079766</v>
      </c>
    </row>
    <row r="503" customFormat="false" ht="13.8" hidden="false" customHeight="false" outlineLevel="0" collapsed="false">
      <c r="L503" s="63" t="n">
        <f aca="false">-L3</f>
        <v>0.327546153285273</v>
      </c>
      <c r="M503" s="63" t="n">
        <f aca="false">-M3</f>
        <v>-0.943190250368936</v>
      </c>
      <c r="N503" s="63" t="n">
        <f aca="false">-N3</f>
        <v>0.966014323697914</v>
      </c>
    </row>
    <row r="504" customFormat="false" ht="13.8" hidden="false" customHeight="false" outlineLevel="0" collapsed="false">
      <c r="L504" s="63" t="n">
        <f aca="false">-L4</f>
        <v>1.03497835660264</v>
      </c>
      <c r="M504" s="63" t="n">
        <f aca="false">-M4</f>
        <v>1.76884682972482</v>
      </c>
      <c r="N504" s="63" t="n">
        <f aca="false">-N4</f>
        <v>0.0272583136306984</v>
      </c>
    </row>
    <row r="505" customFormat="false" ht="13.8" hidden="false" customHeight="false" outlineLevel="0" collapsed="false">
      <c r="L505" s="63" t="n">
        <f aca="false">-L5</f>
        <v>-0.364602300972999</v>
      </c>
      <c r="M505" s="63" t="n">
        <f aca="false">-M5</f>
        <v>0.634021037903136</v>
      </c>
      <c r="N505" s="63" t="n">
        <f aca="false">-N5</f>
        <v>-1.23889005609534</v>
      </c>
    </row>
    <row r="506" customFormat="false" ht="13.8" hidden="false" customHeight="false" outlineLevel="0" collapsed="false">
      <c r="L506" s="63" t="n">
        <f aca="false">-L6</f>
        <v>-0.115425517186717</v>
      </c>
      <c r="M506" s="63" t="n">
        <f aca="false">-M6</f>
        <v>0.350799736387466</v>
      </c>
      <c r="N506" s="63" t="n">
        <f aca="false">-N6</f>
        <v>1.52322597946001</v>
      </c>
    </row>
    <row r="507" customFormat="false" ht="13.8" hidden="false" customHeight="false" outlineLevel="0" collapsed="false">
      <c r="L507" s="63" t="n">
        <f aca="false">-L7</f>
        <v>1.01133099524547</v>
      </c>
      <c r="M507" s="63" t="n">
        <f aca="false">-M7</f>
        <v>-1.03481485981505</v>
      </c>
      <c r="N507" s="63" t="n">
        <f aca="false">-N7</f>
        <v>1.18271066870081</v>
      </c>
    </row>
    <row r="508" customFormat="false" ht="13.8" hidden="false" customHeight="false" outlineLevel="0" collapsed="false">
      <c r="L508" s="63" t="n">
        <f aca="false">-L8</f>
        <v>0.597143983384704</v>
      </c>
      <c r="M508" s="63" t="n">
        <f aca="false">-M8</f>
        <v>0.123561730740988</v>
      </c>
      <c r="N508" s="63" t="n">
        <f aca="false">-N8</f>
        <v>1.4735405850989</v>
      </c>
    </row>
    <row r="509" customFormat="false" ht="13.8" hidden="false" customHeight="false" outlineLevel="0" collapsed="false">
      <c r="L509" s="63" t="n">
        <f aca="false">-L9</f>
        <v>-0.201663540629623</v>
      </c>
      <c r="M509" s="63" t="n">
        <f aca="false">-M9</f>
        <v>-0.999455824555746</v>
      </c>
      <c r="N509" s="63" t="n">
        <f aca="false">-N9</f>
        <v>0.861693540157154</v>
      </c>
    </row>
    <row r="510" customFormat="false" ht="13.8" hidden="false" customHeight="false" outlineLevel="0" collapsed="false">
      <c r="L510" s="63" t="n">
        <f aca="false">-L10</f>
        <v>0.711589409574212</v>
      </c>
      <c r="M510" s="63" t="n">
        <f aca="false">-M10</f>
        <v>-1.04953875081713</v>
      </c>
      <c r="N510" s="63" t="n">
        <f aca="false">-N10</f>
        <v>-1.02328967833443</v>
      </c>
    </row>
    <row r="511" customFormat="false" ht="13.8" hidden="false" customHeight="false" outlineLevel="0" collapsed="false">
      <c r="L511" s="63" t="n">
        <f aca="false">-L11</f>
        <v>0.221982707618569</v>
      </c>
      <c r="M511" s="63" t="n">
        <f aca="false">-M11</f>
        <v>-0.132289093796684</v>
      </c>
      <c r="N511" s="63" t="n">
        <f aca="false">-N11</f>
        <v>-0.319685038721503</v>
      </c>
    </row>
    <row r="512" customFormat="false" ht="13.8" hidden="false" customHeight="false" outlineLevel="0" collapsed="false">
      <c r="L512" s="63" t="n">
        <f aca="false">-L12</f>
        <v>-0.0299950966046915</v>
      </c>
      <c r="M512" s="63" t="n">
        <f aca="false">-M12</f>
        <v>1.75954165620992</v>
      </c>
      <c r="N512" s="63" t="n">
        <f aca="false">-N12</f>
        <v>0.559166498944994</v>
      </c>
    </row>
    <row r="513" customFormat="false" ht="13.8" hidden="false" customHeight="false" outlineLevel="0" collapsed="false">
      <c r="L513" s="63" t="n">
        <f aca="false">-L13</f>
        <v>0.810677179197526</v>
      </c>
      <c r="M513" s="63" t="n">
        <f aca="false">-M13</f>
        <v>-0.85648535989171</v>
      </c>
      <c r="N513" s="63" t="n">
        <f aca="false">-N13</f>
        <v>0.212555808819827</v>
      </c>
    </row>
    <row r="514" customFormat="false" ht="13.8" hidden="false" customHeight="false" outlineLevel="0" collapsed="false">
      <c r="L514" s="63" t="n">
        <f aca="false">-L14</f>
        <v>-1.05539679975515</v>
      </c>
      <c r="M514" s="63" t="n">
        <f aca="false">-M14</f>
        <v>-0.476588164828222</v>
      </c>
      <c r="N514" s="63" t="n">
        <f aca="false">-N14</f>
        <v>0.228133791458556</v>
      </c>
    </row>
    <row r="515" customFormat="false" ht="13.8" hidden="false" customHeight="false" outlineLevel="0" collapsed="false">
      <c r="L515" s="63" t="n">
        <f aca="false">-L15</f>
        <v>1.54227034802465</v>
      </c>
      <c r="M515" s="63" t="n">
        <f aca="false">-M15</f>
        <v>-1.0689040073303</v>
      </c>
      <c r="N515" s="63" t="n">
        <f aca="false">-N15</f>
        <v>-0.40416293944867</v>
      </c>
    </row>
    <row r="516" customFormat="false" ht="13.8" hidden="false" customHeight="false" outlineLevel="0" collapsed="false">
      <c r="L516" s="63" t="n">
        <f aca="false">-L16</f>
        <v>-0.858490779002637</v>
      </c>
      <c r="M516" s="63" t="n">
        <f aca="false">-M16</f>
        <v>1.01822433423803</v>
      </c>
      <c r="N516" s="63" t="n">
        <f aca="false">-N16</f>
        <v>-0.0601881295588538</v>
      </c>
    </row>
    <row r="517" customFormat="false" ht="13.8" hidden="false" customHeight="false" outlineLevel="0" collapsed="false">
      <c r="L517" s="63" t="n">
        <f aca="false">-L17</f>
        <v>-1.09849951596956</v>
      </c>
      <c r="M517" s="63" t="n">
        <f aca="false">-M17</f>
        <v>0.0714348778415395</v>
      </c>
      <c r="N517" s="63" t="n">
        <f aca="false">-N17</f>
        <v>1.99289979885003</v>
      </c>
    </row>
    <row r="518" customFormat="false" ht="13.8" hidden="false" customHeight="false" outlineLevel="0" collapsed="false">
      <c r="L518" s="63" t="n">
        <f aca="false">-L18</f>
        <v>-0.870554442308301</v>
      </c>
      <c r="M518" s="63" t="n">
        <f aca="false">-M18</f>
        <v>1.89895229877116</v>
      </c>
      <c r="N518" s="63" t="n">
        <f aca="false">-N18</f>
        <v>0.00303364442265073</v>
      </c>
    </row>
    <row r="519" customFormat="false" ht="13.8" hidden="false" customHeight="false" outlineLevel="0" collapsed="false">
      <c r="L519" s="63" t="n">
        <f aca="false">-L19</f>
        <v>1.4040783362699</v>
      </c>
      <c r="M519" s="63" t="n">
        <f aca="false">-M19</f>
        <v>-0.887570693255296</v>
      </c>
      <c r="N519" s="63" t="n">
        <f aca="false">-N19</f>
        <v>-0.515906672498766</v>
      </c>
    </row>
    <row r="520" customFormat="false" ht="13.8" hidden="false" customHeight="false" outlineLevel="0" collapsed="false">
      <c r="L520" s="63" t="n">
        <f aca="false">-L20</f>
        <v>-0.944854927384985</v>
      </c>
      <c r="M520" s="63" t="n">
        <f aca="false">-M20</f>
        <v>-0.518608568809917</v>
      </c>
      <c r="N520" s="63" t="n">
        <f aca="false">-N20</f>
        <v>0.402017601513228</v>
      </c>
    </row>
    <row r="521" customFormat="false" ht="13.8" hidden="false" customHeight="false" outlineLevel="0" collapsed="false">
      <c r="L521" s="63" t="n">
        <f aca="false">-L21</f>
        <v>0.567573334814916</v>
      </c>
      <c r="M521" s="63" t="n">
        <f aca="false">-M21</f>
        <v>1.45948579083095</v>
      </c>
      <c r="N521" s="63" t="n">
        <f aca="false">-N21</f>
        <v>-1.4411433034426</v>
      </c>
    </row>
    <row r="522" customFormat="false" ht="13.8" hidden="false" customHeight="false" outlineLevel="0" collapsed="false">
      <c r="L522" s="63" t="n">
        <f aca="false">-L22</f>
        <v>-0.456246148061714</v>
      </c>
      <c r="M522" s="63" t="n">
        <f aca="false">-M22</f>
        <v>1.59360334790452</v>
      </c>
      <c r="N522" s="63" t="n">
        <f aca="false">-N22</f>
        <v>-0.362667352988016</v>
      </c>
    </row>
    <row r="523" customFormat="false" ht="13.8" hidden="false" customHeight="false" outlineLevel="0" collapsed="false">
      <c r="L523" s="63" t="n">
        <f aca="false">-L23</f>
        <v>0.292409453036934</v>
      </c>
      <c r="M523" s="63" t="n">
        <f aca="false">-M23</f>
        <v>-0.516840519807988</v>
      </c>
      <c r="N523" s="63" t="n">
        <f aca="false">-N23</f>
        <v>-0.167310336448417</v>
      </c>
    </row>
    <row r="524" customFormat="false" ht="13.8" hidden="false" customHeight="false" outlineLevel="0" collapsed="false">
      <c r="L524" s="63" t="n">
        <f aca="false">-L24</f>
        <v>0.0413298618890692</v>
      </c>
      <c r="M524" s="63" t="n">
        <f aca="false">-M24</f>
        <v>-0.927629611303392</v>
      </c>
      <c r="N524" s="63" t="n">
        <f aca="false">-N24</f>
        <v>-0.506213010047278</v>
      </c>
    </row>
    <row r="525" customFormat="false" ht="13.8" hidden="false" customHeight="false" outlineLevel="0" collapsed="false">
      <c r="L525" s="63" t="n">
        <f aca="false">-L25</f>
        <v>2.44602361925531</v>
      </c>
      <c r="M525" s="63" t="n">
        <f aca="false">-M25</f>
        <v>-0.297278724070866</v>
      </c>
      <c r="N525" s="63" t="n">
        <f aca="false">-N25</f>
        <v>1.38359331665578</v>
      </c>
    </row>
    <row r="526" customFormat="false" ht="13.8" hidden="false" customHeight="false" outlineLevel="0" collapsed="false">
      <c r="L526" s="63" t="n">
        <f aca="false">-L26</f>
        <v>1.03288617076299</v>
      </c>
      <c r="M526" s="63" t="n">
        <f aca="false">-M26</f>
        <v>-0.376301953575299</v>
      </c>
      <c r="N526" s="63" t="n">
        <f aca="false">-N26</f>
        <v>-0.31840367088796</v>
      </c>
    </row>
    <row r="527" customFormat="false" ht="13.8" hidden="false" customHeight="false" outlineLevel="0" collapsed="false">
      <c r="L527" s="63" t="n">
        <f aca="false">-L27</f>
        <v>1.5492031622939</v>
      </c>
      <c r="M527" s="63" t="n">
        <f aca="false">-M27</f>
        <v>0.176491209037911</v>
      </c>
      <c r="N527" s="63" t="n">
        <f aca="false">-N27</f>
        <v>0.493474804155421</v>
      </c>
    </row>
    <row r="528" customFormat="false" ht="13.8" hidden="false" customHeight="false" outlineLevel="0" collapsed="false">
      <c r="L528" s="63" t="n">
        <f aca="false">-L28</f>
        <v>0.0286570746156961</v>
      </c>
      <c r="M528" s="63" t="n">
        <f aca="false">-M28</f>
        <v>-0.572190048927153</v>
      </c>
      <c r="N528" s="63" t="n">
        <f aca="false">-N28</f>
        <v>-0.019605835463801</v>
      </c>
    </row>
    <row r="529" customFormat="false" ht="13.8" hidden="false" customHeight="false" outlineLevel="0" collapsed="false">
      <c r="L529" s="63" t="n">
        <f aca="false">-L29</f>
        <v>1.85083485573202</v>
      </c>
      <c r="M529" s="63" t="n">
        <f aca="false">-M29</f>
        <v>0.418606603846852</v>
      </c>
      <c r="N529" s="63" t="n">
        <f aca="false">-N29</f>
        <v>-0.301906472065742</v>
      </c>
    </row>
    <row r="530" customFormat="false" ht="13.8" hidden="false" customHeight="false" outlineLevel="0" collapsed="false">
      <c r="L530" s="63" t="n">
        <f aca="false">-L30</f>
        <v>0.552549083523107</v>
      </c>
      <c r="M530" s="63" t="n">
        <f aca="false">-M30</f>
        <v>0.251537054068763</v>
      </c>
      <c r="N530" s="63" t="n">
        <f aca="false">-N30</f>
        <v>0.979879887534692</v>
      </c>
    </row>
    <row r="531" customFormat="false" ht="13.8" hidden="false" customHeight="false" outlineLevel="0" collapsed="false">
      <c r="L531" s="63" t="n">
        <f aca="false">-L31</f>
        <v>-0.908095606893359</v>
      </c>
      <c r="M531" s="63" t="n">
        <f aca="false">-M31</f>
        <v>-0.979183285570242</v>
      </c>
      <c r="N531" s="63" t="n">
        <f aca="false">-N31</f>
        <v>-1.16973616011535</v>
      </c>
    </row>
    <row r="532" customFormat="false" ht="13.8" hidden="false" customHeight="false" outlineLevel="0" collapsed="false">
      <c r="L532" s="63" t="n">
        <f aca="false">-L32</f>
        <v>-0.312271087395499</v>
      </c>
      <c r="M532" s="63" t="n">
        <f aca="false">-M32</f>
        <v>-0.500514619838843</v>
      </c>
      <c r="N532" s="63" t="n">
        <f aca="false">-N32</f>
        <v>0.442517598421656</v>
      </c>
    </row>
    <row r="533" customFormat="false" ht="13.8" hidden="false" customHeight="false" outlineLevel="0" collapsed="false">
      <c r="L533" s="63" t="n">
        <f aca="false">-L33</f>
        <v>-1.45594268066314</v>
      </c>
      <c r="M533" s="63" t="n">
        <f aca="false">-M33</f>
        <v>0.015150236795866</v>
      </c>
      <c r="N533" s="63" t="n">
        <f aca="false">-N33</f>
        <v>-0.699389830250714</v>
      </c>
    </row>
    <row r="534" customFormat="false" ht="13.8" hidden="false" customHeight="false" outlineLevel="0" collapsed="false">
      <c r="L534" s="63" t="n">
        <f aca="false">-L34</f>
        <v>-1.9363934013568</v>
      </c>
      <c r="M534" s="63" t="n">
        <f aca="false">-M34</f>
        <v>0.938313381955948</v>
      </c>
      <c r="N534" s="63" t="n">
        <f aca="false">-N34</f>
        <v>0.967982597203159</v>
      </c>
    </row>
    <row r="535" customFormat="false" ht="13.8" hidden="false" customHeight="false" outlineLevel="0" collapsed="false">
      <c r="L535" s="63" t="n">
        <f aca="false">-L35</f>
        <v>0.247778597582032</v>
      </c>
      <c r="M535" s="63" t="n">
        <f aca="false">-M35</f>
        <v>0.466070039386764</v>
      </c>
      <c r="N535" s="63" t="n">
        <f aca="false">-N35</f>
        <v>-1.02251056451558</v>
      </c>
    </row>
    <row r="536" customFormat="false" ht="13.8" hidden="false" customHeight="false" outlineLevel="0" collapsed="false">
      <c r="L536" s="63" t="n">
        <f aca="false">-L36</f>
        <v>-0.051011309246444</v>
      </c>
      <c r="M536" s="63" t="n">
        <f aca="false">-M36</f>
        <v>0.211137467525193</v>
      </c>
      <c r="N536" s="63" t="n">
        <f aca="false">-N36</f>
        <v>-0.155496350539716</v>
      </c>
    </row>
    <row r="537" customFormat="false" ht="13.8" hidden="false" customHeight="false" outlineLevel="0" collapsed="false">
      <c r="L537" s="63" t="n">
        <f aca="false">-L37</f>
        <v>-1.42539912660427</v>
      </c>
      <c r="M537" s="63" t="n">
        <f aca="false">-M37</f>
        <v>1.16180341265052</v>
      </c>
      <c r="N537" s="63" t="n">
        <f aca="false">-N37</f>
        <v>-0.870861191712992</v>
      </c>
    </row>
    <row r="538" customFormat="false" ht="13.8" hidden="false" customHeight="false" outlineLevel="0" collapsed="false">
      <c r="L538" s="63" t="n">
        <f aca="false">-L38</f>
        <v>1.45922662730717</v>
      </c>
      <c r="M538" s="63" t="n">
        <f aca="false">-M38</f>
        <v>-0.374372441531477</v>
      </c>
      <c r="N538" s="63" t="n">
        <f aca="false">-N38</f>
        <v>-2.56951095221157</v>
      </c>
    </row>
    <row r="539" customFormat="false" ht="13.8" hidden="false" customHeight="false" outlineLevel="0" collapsed="false">
      <c r="L539" s="63" t="n">
        <f aca="false">-L39</f>
        <v>0.845907744896063</v>
      </c>
      <c r="M539" s="63" t="n">
        <f aca="false">-M39</f>
        <v>0.314831764475061</v>
      </c>
      <c r="N539" s="63" t="n">
        <f aca="false">-N39</f>
        <v>0.35330936899529</v>
      </c>
    </row>
    <row r="540" customFormat="false" ht="13.8" hidden="false" customHeight="false" outlineLevel="0" collapsed="false">
      <c r="L540" s="63" t="n">
        <f aca="false">-L40</f>
        <v>-0.356025656032584</v>
      </c>
      <c r="M540" s="63" t="n">
        <f aca="false">-M40</f>
        <v>0.0482640347895111</v>
      </c>
      <c r="N540" s="63" t="n">
        <f aca="false">-N40</f>
        <v>0.192588689195405</v>
      </c>
    </row>
    <row r="541" customFormat="false" ht="13.8" hidden="false" customHeight="false" outlineLevel="0" collapsed="false">
      <c r="L541" s="63" t="n">
        <f aca="false">-L41</f>
        <v>-0.13342539803939</v>
      </c>
      <c r="M541" s="63" t="n">
        <f aca="false">-M41</f>
        <v>0.480816514346536</v>
      </c>
      <c r="N541" s="63" t="n">
        <f aca="false">-N41</f>
        <v>-2.02445620735876</v>
      </c>
    </row>
    <row r="542" customFormat="false" ht="13.8" hidden="false" customHeight="false" outlineLevel="0" collapsed="false">
      <c r="L542" s="63" t="n">
        <f aca="false">-L42</f>
        <v>1.93859098991138</v>
      </c>
      <c r="M542" s="63" t="n">
        <f aca="false">-M42</f>
        <v>0.389214006078224</v>
      </c>
      <c r="N542" s="63" t="n">
        <f aca="false">-N42</f>
        <v>0.560113128427256</v>
      </c>
    </row>
    <row r="543" customFormat="false" ht="13.8" hidden="false" customHeight="false" outlineLevel="0" collapsed="false">
      <c r="L543" s="63" t="n">
        <f aca="false">-L43</f>
        <v>-0.309766244196668</v>
      </c>
      <c r="M543" s="63" t="n">
        <f aca="false">-M43</f>
        <v>-0.620502080282843</v>
      </c>
      <c r="N543" s="63" t="n">
        <f aca="false">-N43</f>
        <v>0.635656398092561</v>
      </c>
    </row>
    <row r="544" customFormat="false" ht="13.8" hidden="false" customHeight="false" outlineLevel="0" collapsed="false">
      <c r="L544" s="63" t="n">
        <f aca="false">-L44</f>
        <v>1.0486031437221</v>
      </c>
      <c r="M544" s="63" t="n">
        <f aca="false">-M44</f>
        <v>-0.113762910266927</v>
      </c>
      <c r="N544" s="63" t="n">
        <f aca="false">-N44</f>
        <v>-0.13834568088655</v>
      </c>
    </row>
    <row r="545" customFormat="false" ht="13.8" hidden="false" customHeight="false" outlineLevel="0" collapsed="false">
      <c r="L545" s="63" t="n">
        <f aca="false">-L45</f>
        <v>0.855845530474126</v>
      </c>
      <c r="M545" s="63" t="n">
        <f aca="false">-M45</f>
        <v>1.15169847530713</v>
      </c>
      <c r="N545" s="63" t="n">
        <f aca="false">-N45</f>
        <v>0.050727430156891</v>
      </c>
    </row>
    <row r="546" customFormat="false" ht="13.8" hidden="false" customHeight="false" outlineLevel="0" collapsed="false">
      <c r="L546" s="63" t="n">
        <f aca="false">-L46</f>
        <v>1.71387464218018</v>
      </c>
      <c r="M546" s="63" t="n">
        <f aca="false">-M46</f>
        <v>-1.87767934420581</v>
      </c>
      <c r="N546" s="63" t="n">
        <f aca="false">-N46</f>
        <v>-0.28277796975844</v>
      </c>
    </row>
    <row r="547" customFormat="false" ht="13.8" hidden="false" customHeight="false" outlineLevel="0" collapsed="false">
      <c r="L547" s="63" t="n">
        <f aca="false">-L47</f>
        <v>0.411286709588415</v>
      </c>
      <c r="M547" s="63" t="n">
        <f aca="false">-M47</f>
        <v>-1.66824407481398</v>
      </c>
      <c r="N547" s="63" t="n">
        <f aca="false">-N47</f>
        <v>-0.457732002104973</v>
      </c>
    </row>
    <row r="548" customFormat="false" ht="13.8" hidden="false" customHeight="false" outlineLevel="0" collapsed="false">
      <c r="L548" s="63" t="n">
        <f aca="false">-L48</f>
        <v>-0.962081473797734</v>
      </c>
      <c r="M548" s="63" t="n">
        <f aca="false">-M48</f>
        <v>0.635660685225646</v>
      </c>
      <c r="N548" s="63" t="n">
        <f aca="false">-N48</f>
        <v>1.40692969764898</v>
      </c>
    </row>
    <row r="549" customFormat="false" ht="13.8" hidden="false" customHeight="false" outlineLevel="0" collapsed="false">
      <c r="L549" s="63" t="n">
        <f aca="false">-L49</f>
        <v>0.350698568456608</v>
      </c>
      <c r="M549" s="63" t="n">
        <f aca="false">-M49</f>
        <v>-1.25824175257899</v>
      </c>
      <c r="N549" s="63" t="n">
        <f aca="false">-N49</f>
        <v>0.073763938974755</v>
      </c>
    </row>
    <row r="550" customFormat="false" ht="13.8" hidden="false" customHeight="false" outlineLevel="0" collapsed="false">
      <c r="L550" s="63" t="n">
        <f aca="false">-L50</f>
        <v>0.554375663234933</v>
      </c>
      <c r="M550" s="63" t="n">
        <f aca="false">-M50</f>
        <v>0.769608405628071</v>
      </c>
      <c r="N550" s="63" t="n">
        <f aca="false">-N50</f>
        <v>-0.255489695263738</v>
      </c>
    </row>
    <row r="551" customFormat="false" ht="13.8" hidden="false" customHeight="false" outlineLevel="0" collapsed="false">
      <c r="L551" s="63" t="n">
        <f aca="false">-L51</f>
        <v>-0.117112452828093</v>
      </c>
      <c r="M551" s="63" t="n">
        <f aca="false">-M51</f>
        <v>-0.331651965297866</v>
      </c>
      <c r="N551" s="63" t="n">
        <f aca="false">-N51</f>
        <v>1.55844314890807</v>
      </c>
    </row>
    <row r="552" customFormat="false" ht="13.8" hidden="false" customHeight="false" outlineLevel="0" collapsed="false">
      <c r="L552" s="63" t="n">
        <f aca="false">-L52</f>
        <v>0.773850623249474</v>
      </c>
      <c r="M552" s="63" t="n">
        <f aca="false">-M52</f>
        <v>-1.60955636830629</v>
      </c>
      <c r="N552" s="63" t="n">
        <f aca="false">-N52</f>
        <v>-0.152702346680053</v>
      </c>
    </row>
    <row r="553" customFormat="false" ht="13.8" hidden="false" customHeight="false" outlineLevel="0" collapsed="false">
      <c r="L553" s="63" t="n">
        <f aca="false">-L53</f>
        <v>-0.683873309797296</v>
      </c>
      <c r="M553" s="63" t="n">
        <f aca="false">-M53</f>
        <v>-0.61719739671382</v>
      </c>
      <c r="N553" s="63" t="n">
        <f aca="false">-N53</f>
        <v>-0.56374583536424</v>
      </c>
    </row>
    <row r="554" customFormat="false" ht="13.8" hidden="false" customHeight="false" outlineLevel="0" collapsed="false">
      <c r="L554" s="63" t="n">
        <f aca="false">-L54</f>
        <v>1.18753738717512</v>
      </c>
      <c r="M554" s="63" t="n">
        <f aca="false">-M54</f>
        <v>0.765890063567809</v>
      </c>
      <c r="N554" s="63" t="n">
        <f aca="false">-N54</f>
        <v>-1.46286025674515</v>
      </c>
    </row>
    <row r="555" customFormat="false" ht="13.8" hidden="false" customHeight="false" outlineLevel="0" collapsed="false">
      <c r="L555" s="63" t="n">
        <f aca="false">-L55</f>
        <v>0.201725120998978</v>
      </c>
      <c r="M555" s="63" t="n">
        <f aca="false">-M55</f>
        <v>-2.72322354685752</v>
      </c>
      <c r="N555" s="63" t="n">
        <f aca="false">-N55</f>
        <v>-1.85330940613251</v>
      </c>
    </row>
    <row r="556" customFormat="false" ht="13.8" hidden="false" customHeight="false" outlineLevel="0" collapsed="false">
      <c r="L556" s="63" t="n">
        <f aca="false">-L56</f>
        <v>0.714833463217049</v>
      </c>
      <c r="M556" s="63" t="n">
        <f aca="false">-M56</f>
        <v>0.226553618668907</v>
      </c>
      <c r="N556" s="63" t="n">
        <f aca="false">-N56</f>
        <v>-0.568394489887478</v>
      </c>
    </row>
    <row r="557" customFormat="false" ht="13.8" hidden="false" customHeight="false" outlineLevel="0" collapsed="false">
      <c r="L557" s="63" t="n">
        <f aca="false">-L57</f>
        <v>0.291349546059523</v>
      </c>
      <c r="M557" s="63" t="n">
        <f aca="false">-M57</f>
        <v>0.652089696298919</v>
      </c>
      <c r="N557" s="63" t="n">
        <f aca="false">-N57</f>
        <v>-1.49826541223788</v>
      </c>
    </row>
    <row r="558" customFormat="false" ht="13.8" hidden="false" customHeight="false" outlineLevel="0" collapsed="false">
      <c r="L558" s="63" t="n">
        <f aca="false">-L58</f>
        <v>0.550738823112564</v>
      </c>
      <c r="M558" s="63" t="n">
        <f aca="false">-M58</f>
        <v>0.409563830486604</v>
      </c>
      <c r="N558" s="63" t="n">
        <f aca="false">-N58</f>
        <v>0.124461624191048</v>
      </c>
    </row>
    <row r="559" customFormat="false" ht="13.8" hidden="false" customHeight="false" outlineLevel="0" collapsed="false">
      <c r="L559" s="63" t="n">
        <f aca="false">-L59</f>
        <v>-1.14304615794811</v>
      </c>
      <c r="M559" s="63" t="n">
        <f aca="false">-M59</f>
        <v>0.67576306835227</v>
      </c>
      <c r="N559" s="63" t="n">
        <f aca="false">-N59</f>
        <v>0.750565388036599</v>
      </c>
    </row>
    <row r="560" customFormat="false" ht="13.8" hidden="false" customHeight="false" outlineLevel="0" collapsed="false">
      <c r="L560" s="63" t="n">
        <f aca="false">-L60</f>
        <v>0.489997599825085</v>
      </c>
      <c r="M560" s="63" t="n">
        <f aca="false">-M60</f>
        <v>-0.933428555206307</v>
      </c>
      <c r="N560" s="63" t="n">
        <f aca="false">-N60</f>
        <v>1.155074750804</v>
      </c>
    </row>
    <row r="561" customFormat="false" ht="13.8" hidden="false" customHeight="false" outlineLevel="0" collapsed="false">
      <c r="L561" s="63" t="n">
        <f aca="false">-L61</f>
        <v>1.66749761522667</v>
      </c>
      <c r="M561" s="63" t="n">
        <f aca="false">-M61</f>
        <v>-1.2858723352871</v>
      </c>
      <c r="N561" s="63" t="n">
        <f aca="false">-N61</f>
        <v>0.248106680927575</v>
      </c>
    </row>
    <row r="562" customFormat="false" ht="13.8" hidden="false" customHeight="false" outlineLevel="0" collapsed="false">
      <c r="L562" s="63" t="n">
        <f aca="false">-L62</f>
        <v>0.863917444735808</v>
      </c>
      <c r="M562" s="63" t="n">
        <f aca="false">-M62</f>
        <v>-0.589187353466145</v>
      </c>
      <c r="N562" s="63" t="n">
        <f aca="false">-N62</f>
        <v>1.71235549810605</v>
      </c>
    </row>
    <row r="563" customFormat="false" ht="13.8" hidden="false" customHeight="false" outlineLevel="0" collapsed="false">
      <c r="L563" s="63" t="n">
        <f aca="false">-L63</f>
        <v>-0.564579638354566</v>
      </c>
      <c r="M563" s="63" t="n">
        <f aca="false">-M63</f>
        <v>-0.885329582106548</v>
      </c>
      <c r="N563" s="63" t="n">
        <f aca="false">-N63</f>
        <v>-0.15414408741822</v>
      </c>
    </row>
    <row r="564" customFormat="false" ht="13.8" hidden="false" customHeight="false" outlineLevel="0" collapsed="false">
      <c r="L564" s="63" t="n">
        <f aca="false">-L64</f>
        <v>0.86975928337083</v>
      </c>
      <c r="M564" s="63" t="n">
        <f aca="false">-M64</f>
        <v>0.106144825260927</v>
      </c>
      <c r="N564" s="63" t="n">
        <f aca="false">-N64</f>
        <v>0.62938990291087</v>
      </c>
    </row>
    <row r="565" customFormat="false" ht="13.8" hidden="false" customHeight="false" outlineLevel="0" collapsed="false">
      <c r="L565" s="63" t="n">
        <f aca="false">-L65</f>
        <v>-1.58969262799387</v>
      </c>
      <c r="M565" s="63" t="n">
        <f aca="false">-M65</f>
        <v>1.08742995997413</v>
      </c>
      <c r="N565" s="63" t="n">
        <f aca="false">-N65</f>
        <v>-0.981476692633826</v>
      </c>
    </row>
    <row r="566" customFormat="false" ht="13.8" hidden="false" customHeight="false" outlineLevel="0" collapsed="false">
      <c r="L566" s="63" t="n">
        <f aca="false">-L66</f>
        <v>0.866282219880815</v>
      </c>
      <c r="M566" s="63" t="n">
        <f aca="false">-M66</f>
        <v>0.257525418093974</v>
      </c>
      <c r="N566" s="63" t="n">
        <f aca="false">-N66</f>
        <v>-0.0488066661568042</v>
      </c>
    </row>
    <row r="567" customFormat="false" ht="13.8" hidden="false" customHeight="false" outlineLevel="0" collapsed="false">
      <c r="L567" s="63" t="n">
        <f aca="false">-L67</f>
        <v>2.20650462208068</v>
      </c>
      <c r="M567" s="63" t="n">
        <f aca="false">-M67</f>
        <v>1.44496419773049</v>
      </c>
      <c r="N567" s="63" t="n">
        <f aca="false">-N67</f>
        <v>0.390673721246808</v>
      </c>
    </row>
    <row r="568" customFormat="false" ht="13.8" hidden="false" customHeight="false" outlineLevel="0" collapsed="false">
      <c r="L568" s="63" t="n">
        <f aca="false">-L68</f>
        <v>0.721133615121853</v>
      </c>
      <c r="M568" s="63" t="n">
        <f aca="false">-M68</f>
        <v>-0.392225368923422</v>
      </c>
      <c r="N568" s="63" t="n">
        <f aca="false">-N68</f>
        <v>0.147593518918147</v>
      </c>
    </row>
    <row r="569" customFormat="false" ht="13.8" hidden="false" customHeight="false" outlineLevel="0" collapsed="false">
      <c r="L569" s="63" t="n">
        <f aca="false">-L69</f>
        <v>-0.0666993923479111</v>
      </c>
      <c r="M569" s="63" t="n">
        <f aca="false">-M69</f>
        <v>3.00994572593156</v>
      </c>
      <c r="N569" s="63" t="n">
        <f aca="false">-N69</f>
        <v>1.51643913982796</v>
      </c>
    </row>
    <row r="570" customFormat="false" ht="13.8" hidden="false" customHeight="false" outlineLevel="0" collapsed="false">
      <c r="L570" s="63" t="n">
        <f aca="false">-L70</f>
        <v>0.425618037185599</v>
      </c>
      <c r="M570" s="63" t="n">
        <f aca="false">-M70</f>
        <v>1.2480908681835</v>
      </c>
      <c r="N570" s="63" t="n">
        <f aca="false">-N70</f>
        <v>-0.446735433193808</v>
      </c>
    </row>
    <row r="571" customFormat="false" ht="13.8" hidden="false" customHeight="false" outlineLevel="0" collapsed="false">
      <c r="L571" s="63" t="n">
        <f aca="false">-L71</f>
        <v>-0.39140135421371</v>
      </c>
      <c r="M571" s="63" t="n">
        <f aca="false">-M71</f>
        <v>-0.660269415362898</v>
      </c>
      <c r="N571" s="63" t="n">
        <f aca="false">-N71</f>
        <v>1.42810012703969</v>
      </c>
    </row>
    <row r="572" customFormat="false" ht="13.8" hidden="false" customHeight="false" outlineLevel="0" collapsed="false">
      <c r="L572" s="63" t="n">
        <f aca="false">-L72</f>
        <v>1.4042420502616</v>
      </c>
      <c r="M572" s="63" t="n">
        <f aca="false">-M72</f>
        <v>-0.348463221064995</v>
      </c>
      <c r="N572" s="63" t="n">
        <f aca="false">-N72</f>
        <v>-0.276314468256494</v>
      </c>
    </row>
    <row r="573" customFormat="false" ht="13.8" hidden="false" customHeight="false" outlineLevel="0" collapsed="false">
      <c r="L573" s="63" t="n">
        <f aca="false">-L73</f>
        <v>-0.359493006240618</v>
      </c>
      <c r="M573" s="63" t="n">
        <f aca="false">-M73</f>
        <v>1.20859793749994</v>
      </c>
      <c r="N573" s="63" t="n">
        <f aca="false">-N73</f>
        <v>0.38497312864842</v>
      </c>
    </row>
    <row r="574" customFormat="false" ht="13.8" hidden="false" customHeight="false" outlineLevel="0" collapsed="false">
      <c r="L574" s="63" t="n">
        <f aca="false">-L74</f>
        <v>1.54939327632508</v>
      </c>
      <c r="M574" s="63" t="n">
        <f aca="false">-M74</f>
        <v>0.447010487554086</v>
      </c>
      <c r="N574" s="63" t="n">
        <f aca="false">-N74</f>
        <v>-0.136382459773715</v>
      </c>
    </row>
    <row r="575" customFormat="false" ht="13.8" hidden="false" customHeight="false" outlineLevel="0" collapsed="false">
      <c r="L575" s="63" t="n">
        <f aca="false">-L75</f>
        <v>-0.657688464882394</v>
      </c>
      <c r="M575" s="63" t="n">
        <f aca="false">-M75</f>
        <v>1.44042131100275</v>
      </c>
      <c r="N575" s="63" t="n">
        <f aca="false">-N75</f>
        <v>0.678917111704442</v>
      </c>
    </row>
    <row r="576" customFormat="false" ht="13.8" hidden="false" customHeight="false" outlineLevel="0" collapsed="false">
      <c r="L576" s="63" t="n">
        <f aca="false">-L76</f>
        <v>-1.54212469838868</v>
      </c>
      <c r="M576" s="63" t="n">
        <f aca="false">-M76</f>
        <v>0.557619143400662</v>
      </c>
      <c r="N576" s="63" t="n">
        <f aca="false">-N76</f>
        <v>-0.539433586427313</v>
      </c>
    </row>
    <row r="577" customFormat="false" ht="13.8" hidden="false" customHeight="false" outlineLevel="0" collapsed="false">
      <c r="L577" s="63" t="n">
        <f aca="false">-L77</f>
        <v>2.52548499734559</v>
      </c>
      <c r="M577" s="63" t="n">
        <f aca="false">-M77</f>
        <v>-1.07344567490665</v>
      </c>
      <c r="N577" s="63" t="n">
        <f aca="false">-N77</f>
        <v>-1.5142436422937</v>
      </c>
    </row>
    <row r="578" customFormat="false" ht="13.8" hidden="false" customHeight="false" outlineLevel="0" collapsed="false">
      <c r="L578" s="63" t="n">
        <f aca="false">-L78</f>
        <v>0.666667658080654</v>
      </c>
      <c r="M578" s="63" t="n">
        <f aca="false">-M78</f>
        <v>1.62588952564485</v>
      </c>
      <c r="N578" s="63" t="n">
        <f aca="false">-N78</f>
        <v>0.140401443743853</v>
      </c>
    </row>
    <row r="579" customFormat="false" ht="13.8" hidden="false" customHeight="false" outlineLevel="0" collapsed="false">
      <c r="L579" s="63" t="n">
        <f aca="false">-L79</f>
        <v>-0.248315348306388</v>
      </c>
      <c r="M579" s="63" t="n">
        <f aca="false">-M79</f>
        <v>-0.532019267433789</v>
      </c>
      <c r="N579" s="63" t="n">
        <f aca="false">-N79</f>
        <v>0.4879375799563</v>
      </c>
    </row>
    <row r="580" customFormat="false" ht="13.8" hidden="false" customHeight="false" outlineLevel="0" collapsed="false">
      <c r="L580" s="63" t="n">
        <f aca="false">-L80</f>
        <v>1.95475892506912</v>
      </c>
      <c r="M580" s="63" t="n">
        <f aca="false">-M80</f>
        <v>-0.086877996316356</v>
      </c>
      <c r="N580" s="63" t="n">
        <f aca="false">-N80</f>
        <v>0.158318126208738</v>
      </c>
    </row>
    <row r="581" customFormat="false" ht="13.8" hidden="false" customHeight="false" outlineLevel="0" collapsed="false">
      <c r="L581" s="63" t="n">
        <f aca="false">-L81</f>
        <v>0.248341607791353</v>
      </c>
      <c r="M581" s="63" t="n">
        <f aca="false">-M81</f>
        <v>-0.866894721859385</v>
      </c>
      <c r="N581" s="63" t="n">
        <f aca="false">-N81</f>
        <v>-0.53688046681338</v>
      </c>
    </row>
    <row r="582" customFormat="false" ht="13.8" hidden="false" customHeight="false" outlineLevel="0" collapsed="false">
      <c r="L582" s="63" t="n">
        <f aca="false">-L82</f>
        <v>0.0812810172035208</v>
      </c>
      <c r="M582" s="63" t="n">
        <f aca="false">-M82</f>
        <v>-1.81678327769513</v>
      </c>
      <c r="N582" s="63" t="n">
        <f aca="false">-N82</f>
        <v>-0.277386878631038</v>
      </c>
    </row>
    <row r="583" customFormat="false" ht="13.8" hidden="false" customHeight="false" outlineLevel="0" collapsed="false">
      <c r="L583" s="63" t="n">
        <f aca="false">-L83</f>
        <v>-0.0393455557424385</v>
      </c>
      <c r="M583" s="63" t="n">
        <f aca="false">-M83</f>
        <v>-2.60420635074202</v>
      </c>
      <c r="N583" s="63" t="n">
        <f aca="false">-N83</f>
        <v>-0.651650898710273</v>
      </c>
    </row>
    <row r="584" customFormat="false" ht="13.8" hidden="false" customHeight="false" outlineLevel="0" collapsed="false">
      <c r="L584" s="63" t="n">
        <f aca="false">-L84</f>
        <v>0.724460719945966</v>
      </c>
      <c r="M584" s="63" t="n">
        <f aca="false">-M84</f>
        <v>0.494447629918528</v>
      </c>
      <c r="N584" s="63" t="n">
        <f aca="false">-N84</f>
        <v>-1.3173903480595</v>
      </c>
    </row>
    <row r="585" customFormat="false" ht="13.8" hidden="false" customHeight="false" outlineLevel="0" collapsed="false">
      <c r="L585" s="63" t="n">
        <f aca="false">-L85</f>
        <v>-0.196833931959481</v>
      </c>
      <c r="M585" s="63" t="n">
        <f aca="false">-M85</f>
        <v>-0.42292862185254</v>
      </c>
      <c r="N585" s="63" t="n">
        <f aca="false">-N85</f>
        <v>-0.152928487716973</v>
      </c>
    </row>
    <row r="586" customFormat="false" ht="13.8" hidden="false" customHeight="false" outlineLevel="0" collapsed="false">
      <c r="L586" s="63" t="n">
        <f aca="false">-L86</f>
        <v>1.57789506379808</v>
      </c>
      <c r="M586" s="63" t="n">
        <f aca="false">-M86</f>
        <v>-0.468164913285974</v>
      </c>
      <c r="N586" s="63" t="n">
        <f aca="false">-N86</f>
        <v>0.452980815194033</v>
      </c>
    </row>
    <row r="587" customFormat="false" ht="13.8" hidden="false" customHeight="false" outlineLevel="0" collapsed="false">
      <c r="L587" s="63" t="n">
        <f aca="false">-L87</f>
        <v>-0.392258224570633</v>
      </c>
      <c r="M587" s="63" t="n">
        <f aca="false">-M87</f>
        <v>1.92369027153925</v>
      </c>
      <c r="N587" s="63" t="n">
        <f aca="false">-N87</f>
        <v>-0.886567002197116</v>
      </c>
    </row>
    <row r="588" customFormat="false" ht="13.8" hidden="false" customHeight="false" outlineLevel="0" collapsed="false">
      <c r="L588" s="63" t="n">
        <f aca="false">-L88</f>
        <v>-0.40051522861218</v>
      </c>
      <c r="M588" s="63" t="n">
        <f aca="false">-M88</f>
        <v>2.03292867160672</v>
      </c>
      <c r="N588" s="63" t="n">
        <f aca="false">-N88</f>
        <v>1.1141415567637</v>
      </c>
    </row>
    <row r="589" customFormat="false" ht="13.8" hidden="false" customHeight="false" outlineLevel="0" collapsed="false">
      <c r="L589" s="63" t="n">
        <f aca="false">-L89</f>
        <v>0.914558335267921</v>
      </c>
      <c r="M589" s="63" t="n">
        <f aca="false">-M89</f>
        <v>2.82717221331523</v>
      </c>
      <c r="N589" s="63" t="n">
        <f aca="false">-N89</f>
        <v>0.404617340543855</v>
      </c>
    </row>
    <row r="590" customFormat="false" ht="13.8" hidden="false" customHeight="false" outlineLevel="0" collapsed="false">
      <c r="L590" s="63" t="n">
        <f aca="false">-L90</f>
        <v>1.11812961588183</v>
      </c>
      <c r="M590" s="63" t="n">
        <f aca="false">-M90</f>
        <v>-2.17455286045103</v>
      </c>
      <c r="N590" s="63" t="n">
        <f aca="false">-N90</f>
        <v>1.61465999906206</v>
      </c>
    </row>
    <row r="591" customFormat="false" ht="13.8" hidden="false" customHeight="false" outlineLevel="0" collapsed="false">
      <c r="L591" s="63" t="n">
        <f aca="false">-L91</f>
        <v>-0.356709723956063</v>
      </c>
      <c r="M591" s="63" t="n">
        <f aca="false">-M91</f>
        <v>-1.00934432954406</v>
      </c>
      <c r="N591" s="63" t="n">
        <f aca="false">-N91</f>
        <v>0.894089433631648</v>
      </c>
    </row>
    <row r="592" customFormat="false" ht="13.8" hidden="false" customHeight="false" outlineLevel="0" collapsed="false">
      <c r="L592" s="63" t="n">
        <f aca="false">-L92</f>
        <v>-1.19852419135237</v>
      </c>
      <c r="M592" s="63" t="n">
        <f aca="false">-M92</f>
        <v>-0.321551081768743</v>
      </c>
      <c r="N592" s="63" t="n">
        <f aca="false">-N92</f>
        <v>-0.376334626330242</v>
      </c>
    </row>
    <row r="593" customFormat="false" ht="13.8" hidden="false" customHeight="false" outlineLevel="0" collapsed="false">
      <c r="L593" s="63" t="n">
        <f aca="false">-L93</f>
        <v>0.8026440915695</v>
      </c>
      <c r="M593" s="63" t="n">
        <f aca="false">-M93</f>
        <v>-0.0925644562808752</v>
      </c>
      <c r="N593" s="63" t="n">
        <f aca="false">-N93</f>
        <v>-0.00801000347571363</v>
      </c>
    </row>
    <row r="594" customFormat="false" ht="13.8" hidden="false" customHeight="false" outlineLevel="0" collapsed="false">
      <c r="L594" s="63" t="n">
        <f aca="false">-L94</f>
        <v>-0.673615617413104</v>
      </c>
      <c r="M594" s="63" t="n">
        <f aca="false">-M94</f>
        <v>-0.983685880238481</v>
      </c>
      <c r="N594" s="63" t="n">
        <f aca="false">-N94</f>
        <v>0.135083139786428</v>
      </c>
    </row>
    <row r="595" customFormat="false" ht="13.8" hidden="false" customHeight="false" outlineLevel="0" collapsed="false">
      <c r="L595" s="63" t="n">
        <f aca="false">-L95</f>
        <v>1.67097067779055</v>
      </c>
      <c r="M595" s="63" t="n">
        <f aca="false">-M95</f>
        <v>0.539288813522682</v>
      </c>
      <c r="N595" s="63" t="n">
        <f aca="false">-N95</f>
        <v>0.241111256738121</v>
      </c>
    </row>
    <row r="596" customFormat="false" ht="13.8" hidden="false" customHeight="false" outlineLevel="0" collapsed="false">
      <c r="L596" s="63" t="n">
        <f aca="false">-L96</f>
        <v>-1.52483041873232</v>
      </c>
      <c r="M596" s="63" t="n">
        <f aca="false">-M96</f>
        <v>-0.0426849548064828</v>
      </c>
      <c r="N596" s="63" t="n">
        <f aca="false">-N96</f>
        <v>0.676851599415038</v>
      </c>
    </row>
    <row r="597" customFormat="false" ht="13.8" hidden="false" customHeight="false" outlineLevel="0" collapsed="false">
      <c r="L597" s="63" t="n">
        <f aca="false">-L97</f>
        <v>-0.124491494426841</v>
      </c>
      <c r="M597" s="63" t="n">
        <f aca="false">-M97</f>
        <v>-0.516563259034097</v>
      </c>
      <c r="N597" s="63" t="n">
        <f aca="false">-N97</f>
        <v>-1.25001578186458</v>
      </c>
    </row>
    <row r="598" customFormat="false" ht="13.8" hidden="false" customHeight="false" outlineLevel="0" collapsed="false">
      <c r="L598" s="63" t="n">
        <f aca="false">-L98</f>
        <v>0.470785133035924</v>
      </c>
      <c r="M598" s="63" t="n">
        <f aca="false">-M98</f>
        <v>0.046440200511182</v>
      </c>
      <c r="N598" s="63" t="n">
        <f aca="false">-N98</f>
        <v>-0.0162531482343213</v>
      </c>
    </row>
    <row r="599" customFormat="false" ht="13.8" hidden="false" customHeight="false" outlineLevel="0" collapsed="false">
      <c r="L599" s="63" t="n">
        <f aca="false">-L99</f>
        <v>0.0535262612733532</v>
      </c>
      <c r="M599" s="63" t="n">
        <f aca="false">-M99</f>
        <v>0.777542071184197</v>
      </c>
      <c r="N599" s="63" t="n">
        <f aca="false">-N99</f>
        <v>0.44478753938743</v>
      </c>
    </row>
    <row r="600" customFormat="false" ht="13.8" hidden="false" customHeight="false" outlineLevel="0" collapsed="false">
      <c r="L600" s="63" t="n">
        <f aca="false">-L100</f>
        <v>0.492091922485618</v>
      </c>
      <c r="M600" s="63" t="n">
        <f aca="false">-M100</f>
        <v>1.4441200111898</v>
      </c>
      <c r="N600" s="63" t="n">
        <f aca="false">-N100</f>
        <v>1.44069552641721</v>
      </c>
    </row>
    <row r="601" customFormat="false" ht="13.8" hidden="false" customHeight="false" outlineLevel="0" collapsed="false">
      <c r="L601" s="63" t="n">
        <f aca="false">-L101</f>
        <v>0.311673886914459</v>
      </c>
      <c r="M601" s="63" t="n">
        <f aca="false">-M101</f>
        <v>0.63543033515723</v>
      </c>
      <c r="N601" s="63" t="n">
        <f aca="false">-N101</f>
        <v>-0.537238748756875</v>
      </c>
    </row>
    <row r="602" customFormat="false" ht="13.8" hidden="false" customHeight="false" outlineLevel="0" collapsed="false">
      <c r="L602" s="63" t="n">
        <f aca="false">-L102</f>
        <v>0.149552656456554</v>
      </c>
      <c r="M602" s="63" t="n">
        <f aca="false">-M102</f>
        <v>0.796318385749941</v>
      </c>
      <c r="N602" s="63" t="n">
        <f aca="false">-N102</f>
        <v>1.87630882940322</v>
      </c>
    </row>
    <row r="603" customFormat="false" ht="13.8" hidden="false" customHeight="false" outlineLevel="0" collapsed="false">
      <c r="L603" s="63" t="n">
        <f aca="false">-L103</f>
        <v>-1.42066828698764</v>
      </c>
      <c r="M603" s="63" t="n">
        <f aca="false">-M103</f>
        <v>1.97205802110237</v>
      </c>
      <c r="N603" s="63" t="n">
        <f aca="false">-N103</f>
        <v>1.57780398983779</v>
      </c>
    </row>
    <row r="604" customFormat="false" ht="13.8" hidden="false" customHeight="false" outlineLevel="0" collapsed="false">
      <c r="L604" s="63" t="n">
        <f aca="false">-L104</f>
        <v>0.895468422969135</v>
      </c>
      <c r="M604" s="63" t="n">
        <f aca="false">-M104</f>
        <v>1.34417450916986</v>
      </c>
      <c r="N604" s="63" t="n">
        <f aca="false">-N104</f>
        <v>-0.37712696661252</v>
      </c>
    </row>
    <row r="605" customFormat="false" ht="13.8" hidden="false" customHeight="false" outlineLevel="0" collapsed="false">
      <c r="L605" s="63" t="n">
        <f aca="false">-L105</f>
        <v>0.191150432197534</v>
      </c>
      <c r="M605" s="63" t="n">
        <f aca="false">-M105</f>
        <v>-0.658597683392926</v>
      </c>
      <c r="N605" s="63" t="n">
        <f aca="false">-N105</f>
        <v>0.936631107451357</v>
      </c>
    </row>
    <row r="606" customFormat="false" ht="13.8" hidden="false" customHeight="false" outlineLevel="0" collapsed="false">
      <c r="L606" s="63" t="n">
        <f aca="false">-L106</f>
        <v>1.71935657333264</v>
      </c>
      <c r="M606" s="63" t="n">
        <f aca="false">-M106</f>
        <v>-0.769157789997809</v>
      </c>
      <c r="N606" s="63" t="n">
        <f aca="false">-N106</f>
        <v>-1.59510484731243</v>
      </c>
    </row>
    <row r="607" customFormat="false" ht="13.8" hidden="false" customHeight="false" outlineLevel="0" collapsed="false">
      <c r="L607" s="63" t="n">
        <f aca="false">-L107</f>
        <v>0.073645160630223</v>
      </c>
      <c r="M607" s="63" t="n">
        <f aca="false">-M107</f>
        <v>-0.178441187139328</v>
      </c>
      <c r="N607" s="63" t="n">
        <f aca="false">-N107</f>
        <v>-0.39569502412524</v>
      </c>
    </row>
    <row r="608" customFormat="false" ht="13.8" hidden="false" customHeight="false" outlineLevel="0" collapsed="false">
      <c r="L608" s="63" t="n">
        <f aca="false">-L108</f>
        <v>0.616975078594328</v>
      </c>
      <c r="M608" s="63" t="n">
        <f aca="false">-M108</f>
        <v>-0.936364554509802</v>
      </c>
      <c r="N608" s="63" t="n">
        <f aca="false">-N108</f>
        <v>-0.375572522780015</v>
      </c>
    </row>
    <row r="609" customFormat="false" ht="13.8" hidden="false" customHeight="false" outlineLevel="0" collapsed="false">
      <c r="L609" s="63" t="n">
        <f aca="false">-L109</f>
        <v>-0.091288019128743</v>
      </c>
      <c r="M609" s="63" t="n">
        <f aca="false">-M109</f>
        <v>1.94231683865689</v>
      </c>
      <c r="N609" s="63" t="n">
        <f aca="false">-N109</f>
        <v>0.177597917901976</v>
      </c>
    </row>
    <row r="610" customFormat="false" ht="13.8" hidden="false" customHeight="false" outlineLevel="0" collapsed="false">
      <c r="L610" s="63" t="n">
        <f aca="false">-L110</f>
        <v>0.439973767828686</v>
      </c>
      <c r="M610" s="63" t="n">
        <f aca="false">-M110</f>
        <v>0.330255618558137</v>
      </c>
      <c r="N610" s="63" t="n">
        <f aca="false">-N110</f>
        <v>0.26032818027979</v>
      </c>
    </row>
    <row r="611" customFormat="false" ht="13.8" hidden="false" customHeight="false" outlineLevel="0" collapsed="false">
      <c r="L611" s="63" t="n">
        <f aca="false">-L111</f>
        <v>0.453702283606051</v>
      </c>
      <c r="M611" s="63" t="n">
        <f aca="false">-M111</f>
        <v>1.19630033166443</v>
      </c>
      <c r="N611" s="63" t="n">
        <f aca="false">-N111</f>
        <v>0.570678588955788</v>
      </c>
    </row>
    <row r="612" customFormat="false" ht="13.8" hidden="false" customHeight="false" outlineLevel="0" collapsed="false">
      <c r="L612" s="63" t="n">
        <f aca="false">-L112</f>
        <v>0.791548317985576</v>
      </c>
      <c r="M612" s="63" t="n">
        <f aca="false">-M112</f>
        <v>1.5824861430466</v>
      </c>
      <c r="N612" s="63" t="n">
        <f aca="false">-N112</f>
        <v>0.491092599130551</v>
      </c>
    </row>
    <row r="613" customFormat="false" ht="13.8" hidden="false" customHeight="false" outlineLevel="0" collapsed="false">
      <c r="L613" s="63" t="n">
        <f aca="false">-L113</f>
        <v>1.13427224936115</v>
      </c>
      <c r="M613" s="63" t="n">
        <f aca="false">-M113</f>
        <v>1.23203462560351</v>
      </c>
      <c r="N613" s="63" t="n">
        <f aca="false">-N113</f>
        <v>-2.86973302978681</v>
      </c>
    </row>
    <row r="614" customFormat="false" ht="13.8" hidden="false" customHeight="false" outlineLevel="0" collapsed="false">
      <c r="L614" s="63" t="n">
        <f aca="false">-L114</f>
        <v>-1.02314202483907</v>
      </c>
      <c r="M614" s="63" t="n">
        <f aca="false">-M114</f>
        <v>-0.605501952803775</v>
      </c>
      <c r="N614" s="63" t="n">
        <f aca="false">-N114</f>
        <v>-1.17876226962145</v>
      </c>
    </row>
    <row r="615" customFormat="false" ht="13.8" hidden="false" customHeight="false" outlineLevel="0" collapsed="false">
      <c r="L615" s="63" t="n">
        <f aca="false">-L115</f>
        <v>-1.06138951619244</v>
      </c>
      <c r="M615" s="63" t="n">
        <f aca="false">-M115</f>
        <v>-0.244079528863249</v>
      </c>
      <c r="N615" s="63" t="n">
        <f aca="false">-N115</f>
        <v>-0.169032269688446</v>
      </c>
    </row>
    <row r="616" customFormat="false" ht="13.8" hidden="false" customHeight="false" outlineLevel="0" collapsed="false">
      <c r="L616" s="63" t="n">
        <f aca="false">-L116</f>
        <v>0.92391878163244</v>
      </c>
      <c r="M616" s="63" t="n">
        <f aca="false">-M116</f>
        <v>-1.08306013554758</v>
      </c>
      <c r="N616" s="63" t="n">
        <f aca="false">-N116</f>
        <v>0.0916424942623457</v>
      </c>
    </row>
    <row r="617" customFormat="false" ht="13.8" hidden="false" customHeight="false" outlineLevel="0" collapsed="false">
      <c r="L617" s="63" t="n">
        <f aca="false">-L117</f>
        <v>0.93004762229149</v>
      </c>
      <c r="M617" s="63" t="n">
        <f aca="false">-M117</f>
        <v>1.57862850153421</v>
      </c>
      <c r="N617" s="63" t="n">
        <f aca="false">-N117</f>
        <v>-0.292693690947735</v>
      </c>
    </row>
    <row r="618" customFormat="false" ht="13.8" hidden="false" customHeight="false" outlineLevel="0" collapsed="false">
      <c r="L618" s="63" t="n">
        <f aca="false">-L118</f>
        <v>-0.11804367746031</v>
      </c>
      <c r="M618" s="63" t="n">
        <f aca="false">-M118</f>
        <v>0.152731390493706</v>
      </c>
      <c r="N618" s="63" t="n">
        <f aca="false">-N118</f>
        <v>-0.507741697671503</v>
      </c>
    </row>
    <row r="619" customFormat="false" ht="13.8" hidden="false" customHeight="false" outlineLevel="0" collapsed="false">
      <c r="L619" s="63" t="n">
        <f aca="false">-L119</f>
        <v>-1.25613001877973</v>
      </c>
      <c r="M619" s="63" t="n">
        <f aca="false">-M119</f>
        <v>2.07193443898292</v>
      </c>
      <c r="N619" s="63" t="n">
        <f aca="false">-N119</f>
        <v>-0.533431305190203</v>
      </c>
    </row>
    <row r="620" customFormat="false" ht="13.8" hidden="false" customHeight="false" outlineLevel="0" collapsed="false">
      <c r="L620" s="63" t="n">
        <f aca="false">-L120</f>
        <v>-1.32635662312264</v>
      </c>
      <c r="M620" s="63" t="n">
        <f aca="false">-M120</f>
        <v>-0.390224549182112</v>
      </c>
      <c r="N620" s="63" t="n">
        <f aca="false">-N120</f>
        <v>-0.673039094606888</v>
      </c>
    </row>
    <row r="621" customFormat="false" ht="13.8" hidden="false" customHeight="false" outlineLevel="0" collapsed="false">
      <c r="L621" s="63" t="n">
        <f aca="false">-L121</f>
        <v>-2.22397572388595</v>
      </c>
      <c r="M621" s="63" t="n">
        <f aca="false">-M121</f>
        <v>-1.05715582938143</v>
      </c>
      <c r="N621" s="63" t="n">
        <f aca="false">-N121</f>
        <v>1.44735572197687</v>
      </c>
    </row>
    <row r="622" customFormat="false" ht="13.8" hidden="false" customHeight="false" outlineLevel="0" collapsed="false">
      <c r="L622" s="63" t="n">
        <f aca="false">-L122</f>
        <v>0.985377086429042</v>
      </c>
      <c r="M622" s="63" t="n">
        <f aca="false">-M122</f>
        <v>0.0135445832863545</v>
      </c>
      <c r="N622" s="63" t="n">
        <f aca="false">-N122</f>
        <v>-0.454540873104318</v>
      </c>
    </row>
    <row r="623" customFormat="false" ht="13.8" hidden="false" customHeight="false" outlineLevel="0" collapsed="false">
      <c r="L623" s="63" t="n">
        <f aca="false">-L123</f>
        <v>0.123155993791136</v>
      </c>
      <c r="M623" s="63" t="n">
        <f aca="false">-M123</f>
        <v>-0.932627255934661</v>
      </c>
      <c r="N623" s="63" t="n">
        <f aca="false">-N123</f>
        <v>1.08546130653403</v>
      </c>
    </row>
    <row r="624" customFormat="false" ht="13.8" hidden="false" customHeight="false" outlineLevel="0" collapsed="false">
      <c r="L624" s="63" t="n">
        <f aca="false">-L124</f>
        <v>-1.02838993751231</v>
      </c>
      <c r="M624" s="63" t="n">
        <f aca="false">-M124</f>
        <v>0.138128373110708</v>
      </c>
      <c r="N624" s="63" t="n">
        <f aca="false">-N124</f>
        <v>-1.63439722952239</v>
      </c>
    </row>
    <row r="625" customFormat="false" ht="13.8" hidden="false" customHeight="false" outlineLevel="0" collapsed="false">
      <c r="L625" s="63" t="n">
        <f aca="false">-L125</f>
        <v>-1.58866528096871</v>
      </c>
      <c r="M625" s="63" t="n">
        <f aca="false">-M125</f>
        <v>-0.105478104167877</v>
      </c>
      <c r="N625" s="63" t="n">
        <f aca="false">-N125</f>
        <v>-1.84978999033993</v>
      </c>
    </row>
    <row r="626" customFormat="false" ht="13.8" hidden="false" customHeight="false" outlineLevel="0" collapsed="false">
      <c r="L626" s="63" t="n">
        <f aca="false">-L126</f>
        <v>1.88653559428941</v>
      </c>
      <c r="M626" s="63" t="n">
        <f aca="false">-M126</f>
        <v>0.325799439517925</v>
      </c>
      <c r="N626" s="63" t="n">
        <f aca="false">-N126</f>
        <v>-0.572537778223534</v>
      </c>
    </row>
    <row r="627" customFormat="false" ht="13.8" hidden="false" customHeight="false" outlineLevel="0" collapsed="false">
      <c r="L627" s="63" t="n">
        <f aca="false">-L127</f>
        <v>0.86899958584752</v>
      </c>
      <c r="M627" s="63" t="n">
        <f aca="false">-M127</f>
        <v>0.0416529061397929</v>
      </c>
      <c r="N627" s="63" t="n">
        <f aca="false">-N127</f>
        <v>-0.273014044974004</v>
      </c>
    </row>
    <row r="628" customFormat="false" ht="13.8" hidden="false" customHeight="false" outlineLevel="0" collapsed="false">
      <c r="L628" s="63" t="n">
        <f aca="false">-L128</f>
        <v>0.161685321767537</v>
      </c>
      <c r="M628" s="63" t="n">
        <f aca="false">-M128</f>
        <v>0.296439846741676</v>
      </c>
      <c r="N628" s="63" t="n">
        <f aca="false">-N128</f>
        <v>0.31883716237379</v>
      </c>
    </row>
    <row r="629" customFormat="false" ht="13.8" hidden="false" customHeight="false" outlineLevel="0" collapsed="false">
      <c r="L629" s="63" t="n">
        <f aca="false">-L129</f>
        <v>2.60623452754772</v>
      </c>
      <c r="M629" s="63" t="n">
        <f aca="false">-M129</f>
        <v>-1.60210156322396</v>
      </c>
      <c r="N629" s="63" t="n">
        <f aca="false">-N129</f>
        <v>2.12533891229684</v>
      </c>
    </row>
    <row r="630" customFormat="false" ht="13.8" hidden="false" customHeight="false" outlineLevel="0" collapsed="false">
      <c r="L630" s="63" t="n">
        <f aca="false">-L130</f>
        <v>-1.62015789752169</v>
      </c>
      <c r="M630" s="63" t="n">
        <f aca="false">-M130</f>
        <v>-2.16719385780263</v>
      </c>
      <c r="N630" s="63" t="n">
        <f aca="false">-N130</f>
        <v>-0.314277087042575</v>
      </c>
    </row>
    <row r="631" customFormat="false" ht="13.8" hidden="false" customHeight="false" outlineLevel="0" collapsed="false">
      <c r="L631" s="63" t="n">
        <f aca="false">-L131</f>
        <v>0.0701916107598039</v>
      </c>
      <c r="M631" s="63" t="n">
        <f aca="false">-M131</f>
        <v>-1.31177192261634</v>
      </c>
      <c r="N631" s="63" t="n">
        <f aca="false">-N131</f>
        <v>-2.03640990459986</v>
      </c>
    </row>
    <row r="632" customFormat="false" ht="13.8" hidden="false" customHeight="false" outlineLevel="0" collapsed="false">
      <c r="L632" s="63" t="n">
        <f aca="false">-L132</f>
        <v>0.44738332943768</v>
      </c>
      <c r="M632" s="63" t="n">
        <f aca="false">-M132</f>
        <v>1.57602414890118</v>
      </c>
      <c r="N632" s="63" t="n">
        <f aca="false">-N132</f>
        <v>1.46873576249896</v>
      </c>
    </row>
    <row r="633" customFormat="false" ht="13.8" hidden="false" customHeight="false" outlineLevel="0" collapsed="false">
      <c r="L633" s="63" t="n">
        <f aca="false">-L133</f>
        <v>-1.51739923927142</v>
      </c>
      <c r="M633" s="63" t="n">
        <f aca="false">-M133</f>
        <v>-0.0401568176320451</v>
      </c>
      <c r="N633" s="63" t="n">
        <f aca="false">-N133</f>
        <v>-0.268402394082023</v>
      </c>
    </row>
    <row r="634" customFormat="false" ht="13.8" hidden="false" customHeight="false" outlineLevel="0" collapsed="false">
      <c r="L634" s="63" t="n">
        <f aca="false">-L134</f>
        <v>-0.926360315779541</v>
      </c>
      <c r="M634" s="63" t="n">
        <f aca="false">-M134</f>
        <v>-0.798378257275617</v>
      </c>
      <c r="N634" s="63" t="n">
        <f aca="false">-N134</f>
        <v>-0.975583175372782</v>
      </c>
    </row>
    <row r="635" customFormat="false" ht="13.8" hidden="false" customHeight="false" outlineLevel="0" collapsed="false">
      <c r="L635" s="63" t="n">
        <f aca="false">-L135</f>
        <v>-1.16595062361437</v>
      </c>
      <c r="M635" s="63" t="n">
        <f aca="false">-M135</f>
        <v>-0.711748771168166</v>
      </c>
      <c r="N635" s="63" t="n">
        <f aca="false">-N135</f>
        <v>-0.0734266282306273</v>
      </c>
    </row>
    <row r="636" customFormat="false" ht="13.8" hidden="false" customHeight="false" outlineLevel="0" collapsed="false">
      <c r="L636" s="63" t="n">
        <f aca="false">-L136</f>
        <v>0.731701221987443</v>
      </c>
      <c r="M636" s="63" t="n">
        <f aca="false">-M136</f>
        <v>0.4060354160118</v>
      </c>
      <c r="N636" s="63" t="n">
        <f aca="false">-N136</f>
        <v>-1.99479477736981</v>
      </c>
    </row>
    <row r="637" customFormat="false" ht="13.8" hidden="false" customHeight="false" outlineLevel="0" collapsed="false">
      <c r="L637" s="63" t="n">
        <f aca="false">-L137</f>
        <v>0.871571501369354</v>
      </c>
      <c r="M637" s="63" t="n">
        <f aca="false">-M137</f>
        <v>-0.173352229395496</v>
      </c>
      <c r="N637" s="63" t="n">
        <f aca="false">-N137</f>
        <v>1.00061788482278</v>
      </c>
    </row>
    <row r="638" customFormat="false" ht="13.8" hidden="false" customHeight="false" outlineLevel="0" collapsed="false">
      <c r="L638" s="63" t="n">
        <f aca="false">-L138</f>
        <v>0.729036905595049</v>
      </c>
      <c r="M638" s="63" t="n">
        <f aca="false">-M138</f>
        <v>-0.353821163996078</v>
      </c>
      <c r="N638" s="63" t="n">
        <f aca="false">-N138</f>
        <v>-0.304240234818237</v>
      </c>
    </row>
    <row r="639" customFormat="false" ht="13.8" hidden="false" customHeight="false" outlineLevel="0" collapsed="false">
      <c r="L639" s="63" t="n">
        <f aca="false">-L139</f>
        <v>0.789245056642557</v>
      </c>
      <c r="M639" s="63" t="n">
        <f aca="false">-M139</f>
        <v>-0.0295436136886216</v>
      </c>
      <c r="N639" s="63" t="n">
        <f aca="false">-N139</f>
        <v>0.388742705653053</v>
      </c>
    </row>
    <row r="640" customFormat="false" ht="13.8" hidden="false" customHeight="false" outlineLevel="0" collapsed="false">
      <c r="L640" s="63" t="n">
        <f aca="false">-L140</f>
        <v>-0.531334201057387</v>
      </c>
      <c r="M640" s="63" t="n">
        <f aca="false">-M140</f>
        <v>-1.07627250820539</v>
      </c>
      <c r="N640" s="63" t="n">
        <f aca="false">-N140</f>
        <v>0.0357336884689264</v>
      </c>
    </row>
    <row r="641" customFormat="false" ht="13.8" hidden="false" customHeight="false" outlineLevel="0" collapsed="false">
      <c r="L641" s="63" t="n">
        <f aca="false">-L141</f>
        <v>-0.0263688969042331</v>
      </c>
      <c r="M641" s="63" t="n">
        <f aca="false">-M141</f>
        <v>0.719113449193489</v>
      </c>
      <c r="N641" s="63" t="n">
        <f aca="false">-N141</f>
        <v>-0.440270416539908</v>
      </c>
    </row>
    <row r="642" customFormat="false" ht="13.8" hidden="false" customHeight="false" outlineLevel="0" collapsed="false">
      <c r="L642" s="63" t="n">
        <f aca="false">-L142</f>
        <v>-0.895337981949382</v>
      </c>
      <c r="M642" s="63" t="n">
        <f aca="false">-M142</f>
        <v>0.744811310493451</v>
      </c>
      <c r="N642" s="63" t="n">
        <f aca="false">-N142</f>
        <v>1.28507246157406</v>
      </c>
    </row>
    <row r="643" customFormat="false" ht="13.8" hidden="false" customHeight="false" outlineLevel="0" collapsed="false">
      <c r="L643" s="63" t="n">
        <f aca="false">-L143</f>
        <v>0.412323536412082</v>
      </c>
      <c r="M643" s="63" t="n">
        <f aca="false">-M143</f>
        <v>-0.276829211310728</v>
      </c>
      <c r="N643" s="63" t="n">
        <f aca="false">-N143</f>
        <v>0.911515477254125</v>
      </c>
    </row>
    <row r="644" customFormat="false" ht="13.8" hidden="false" customHeight="false" outlineLevel="0" collapsed="false">
      <c r="L644" s="63" t="n">
        <f aca="false">-L144</f>
        <v>-0.321945301653064</v>
      </c>
      <c r="M644" s="63" t="n">
        <f aca="false">-M144</f>
        <v>-1.05961456860949</v>
      </c>
      <c r="N644" s="63" t="n">
        <f aca="false">-N144</f>
        <v>1.18742224646525</v>
      </c>
    </row>
    <row r="645" customFormat="false" ht="13.8" hidden="false" customHeight="false" outlineLevel="0" collapsed="false">
      <c r="L645" s="63" t="n">
        <f aca="false">-L145</f>
        <v>0.474980307694005</v>
      </c>
      <c r="M645" s="63" t="n">
        <f aca="false">-M145</f>
        <v>0.707095569454446</v>
      </c>
      <c r="N645" s="63" t="n">
        <f aca="false">-N145</f>
        <v>1.06541639024457</v>
      </c>
    </row>
    <row r="646" customFormat="false" ht="13.8" hidden="false" customHeight="false" outlineLevel="0" collapsed="false">
      <c r="L646" s="63" t="n">
        <f aca="false">-L146</f>
        <v>0.392918926786486</v>
      </c>
      <c r="M646" s="63" t="n">
        <f aca="false">-M146</f>
        <v>0.866589153221143</v>
      </c>
      <c r="N646" s="63" t="n">
        <f aca="false">-N146</f>
        <v>0.419418249382061</v>
      </c>
    </row>
    <row r="647" customFormat="false" ht="13.8" hidden="false" customHeight="false" outlineLevel="0" collapsed="false">
      <c r="L647" s="63" t="n">
        <f aca="false">-L147</f>
        <v>0.518359580623713</v>
      </c>
      <c r="M647" s="63" t="n">
        <f aca="false">-M147</f>
        <v>-1.02763780588635</v>
      </c>
      <c r="N647" s="63" t="n">
        <f aca="false">-N147</f>
        <v>-1.31701806881683</v>
      </c>
    </row>
    <row r="648" customFormat="false" ht="13.8" hidden="false" customHeight="false" outlineLevel="0" collapsed="false">
      <c r="L648" s="63" t="n">
        <f aca="false">-L148</f>
        <v>-0.168828651215243</v>
      </c>
      <c r="M648" s="63" t="n">
        <f aca="false">-M148</f>
        <v>0.489719466623355</v>
      </c>
      <c r="N648" s="63" t="n">
        <f aca="false">-N148</f>
        <v>-0.189711972719059</v>
      </c>
    </row>
    <row r="649" customFormat="false" ht="13.8" hidden="false" customHeight="false" outlineLevel="0" collapsed="false">
      <c r="L649" s="63" t="n">
        <f aca="false">-L149</f>
        <v>1.62673410062642</v>
      </c>
      <c r="M649" s="63" t="n">
        <f aca="false">-M149</f>
        <v>1.22641781403791</v>
      </c>
      <c r="N649" s="63" t="n">
        <f aca="false">-N149</f>
        <v>-0.882607596805104</v>
      </c>
    </row>
    <row r="650" customFormat="false" ht="13.8" hidden="false" customHeight="false" outlineLevel="0" collapsed="false">
      <c r="L650" s="63" t="n">
        <f aca="false">-L150</f>
        <v>1.30473481923376</v>
      </c>
      <c r="M650" s="63" t="n">
        <f aca="false">-M150</f>
        <v>-0.27820870036163</v>
      </c>
      <c r="N650" s="63" t="n">
        <f aca="false">-N150</f>
        <v>-0.651888359568174</v>
      </c>
    </row>
    <row r="651" customFormat="false" ht="13.8" hidden="false" customHeight="false" outlineLevel="0" collapsed="false">
      <c r="L651" s="63" t="n">
        <f aca="false">-L151</f>
        <v>-1.49231543911329</v>
      </c>
      <c r="M651" s="63" t="n">
        <f aca="false">-M151</f>
        <v>-0.948799645126747</v>
      </c>
      <c r="N651" s="63" t="n">
        <f aca="false">-N151</f>
        <v>0.770365183135575</v>
      </c>
    </row>
    <row r="652" customFormat="false" ht="13.8" hidden="false" customHeight="false" outlineLevel="0" collapsed="false">
      <c r="L652" s="63" t="n">
        <f aca="false">-L152</f>
        <v>-0.725705566692468</v>
      </c>
      <c r="M652" s="63" t="n">
        <f aca="false">-M152</f>
        <v>1.17276047773126</v>
      </c>
      <c r="N652" s="63" t="n">
        <f aca="false">-N152</f>
        <v>1.68747262346579</v>
      </c>
    </row>
    <row r="653" customFormat="false" ht="13.8" hidden="false" customHeight="false" outlineLevel="0" collapsed="false">
      <c r="L653" s="63" t="n">
        <f aca="false">-L153</f>
        <v>-0.524909659338368</v>
      </c>
      <c r="M653" s="63" t="n">
        <f aca="false">-M153</f>
        <v>0.693204842884225</v>
      </c>
      <c r="N653" s="63" t="n">
        <f aca="false">-N153</f>
        <v>0.0181811342172796</v>
      </c>
    </row>
    <row r="654" customFormat="false" ht="13.8" hidden="false" customHeight="false" outlineLevel="0" collapsed="false">
      <c r="L654" s="63" t="n">
        <f aca="false">-L154</f>
        <v>0.256085356605207</v>
      </c>
      <c r="M654" s="63" t="n">
        <f aca="false">-M154</f>
        <v>0.38076121263208</v>
      </c>
      <c r="N654" s="63" t="n">
        <f aca="false">-N154</f>
        <v>0.154339026774648</v>
      </c>
    </row>
    <row r="655" customFormat="false" ht="13.8" hidden="false" customHeight="false" outlineLevel="0" collapsed="false">
      <c r="L655" s="63" t="n">
        <f aca="false">-L155</f>
        <v>1.29223523053537</v>
      </c>
      <c r="M655" s="63" t="n">
        <f aca="false">-M155</f>
        <v>0.799425441951131</v>
      </c>
      <c r="N655" s="63" t="n">
        <f aca="false">-N155</f>
        <v>-0.0206423640134219</v>
      </c>
    </row>
    <row r="656" customFormat="false" ht="13.8" hidden="false" customHeight="false" outlineLevel="0" collapsed="false">
      <c r="L656" s="63" t="n">
        <f aca="false">-L156</f>
        <v>-2.28487535711656</v>
      </c>
      <c r="M656" s="63" t="n">
        <f aca="false">-M156</f>
        <v>0.546672025241064</v>
      </c>
      <c r="N656" s="63" t="n">
        <f aca="false">-N156</f>
        <v>-0.558315501918764</v>
      </c>
    </row>
    <row r="657" customFormat="false" ht="13.8" hidden="false" customHeight="false" outlineLevel="0" collapsed="false">
      <c r="L657" s="63" t="n">
        <f aca="false">-L157</f>
        <v>-0.744426698574095</v>
      </c>
      <c r="M657" s="63" t="n">
        <f aca="false">-M157</f>
        <v>0.561380778516647</v>
      </c>
      <c r="N657" s="63" t="n">
        <f aca="false">-N157</f>
        <v>-0.711205646106422</v>
      </c>
    </row>
    <row r="658" customFormat="false" ht="13.8" hidden="false" customHeight="false" outlineLevel="0" collapsed="false">
      <c r="L658" s="63" t="n">
        <f aca="false">-L158</f>
        <v>0.230407613791823</v>
      </c>
      <c r="M658" s="63" t="n">
        <f aca="false">-M158</f>
        <v>0.228579450974892</v>
      </c>
      <c r="N658" s="63" t="n">
        <f aca="false">-N158</f>
        <v>-0.524864539190364</v>
      </c>
    </row>
    <row r="659" customFormat="false" ht="13.8" hidden="false" customHeight="false" outlineLevel="0" collapsed="false">
      <c r="L659" s="63" t="n">
        <f aca="false">-L159</f>
        <v>0.0325639928618019</v>
      </c>
      <c r="M659" s="63" t="n">
        <f aca="false">-M159</f>
        <v>-0.0371757790644255</v>
      </c>
      <c r="N659" s="63" t="n">
        <f aca="false">-N159</f>
        <v>0.700387185605085</v>
      </c>
    </row>
    <row r="660" customFormat="false" ht="13.8" hidden="false" customHeight="false" outlineLevel="0" collapsed="false">
      <c r="L660" s="63" t="n">
        <f aca="false">-L160</f>
        <v>-2.4212813232324</v>
      </c>
      <c r="M660" s="63" t="n">
        <f aca="false">-M160</f>
        <v>-0.590801178797052</v>
      </c>
      <c r="N660" s="63" t="n">
        <f aca="false">-N160</f>
        <v>1.00714325849797</v>
      </c>
    </row>
    <row r="661" customFormat="false" ht="13.8" hidden="false" customHeight="false" outlineLevel="0" collapsed="false">
      <c r="L661" s="63" t="n">
        <f aca="false">-L161</f>
        <v>0.492202505342468</v>
      </c>
      <c r="M661" s="63" t="n">
        <f aca="false">-M161</f>
        <v>0.886359169761776</v>
      </c>
      <c r="N661" s="63" t="n">
        <f aca="false">-N161</f>
        <v>1.68203115635359</v>
      </c>
    </row>
    <row r="662" customFormat="false" ht="13.8" hidden="false" customHeight="false" outlineLevel="0" collapsed="false">
      <c r="L662" s="63" t="n">
        <f aca="false">-L162</f>
        <v>1.65048312799953</v>
      </c>
      <c r="M662" s="63" t="n">
        <f aca="false">-M162</f>
        <v>-0.394123673379664</v>
      </c>
      <c r="N662" s="63" t="n">
        <f aca="false">-N162</f>
        <v>0.58725795922334</v>
      </c>
    </row>
    <row r="663" customFormat="false" ht="13.8" hidden="false" customHeight="false" outlineLevel="0" collapsed="false">
      <c r="L663" s="63" t="n">
        <f aca="false">-L163</f>
        <v>0.810104392874216</v>
      </c>
      <c r="M663" s="63" t="n">
        <f aca="false">-M163</f>
        <v>-0.665309281824254</v>
      </c>
      <c r="N663" s="63" t="n">
        <f aca="false">-N163</f>
        <v>-2.42098583008661</v>
      </c>
    </row>
    <row r="664" customFormat="false" ht="13.8" hidden="false" customHeight="false" outlineLevel="0" collapsed="false">
      <c r="L664" s="63" t="n">
        <f aca="false">-L164</f>
        <v>0.204174288409887</v>
      </c>
      <c r="M664" s="63" t="n">
        <f aca="false">-M164</f>
        <v>-0.81935232106509</v>
      </c>
      <c r="N664" s="63" t="n">
        <f aca="false">-N164</f>
        <v>1.70226037248688</v>
      </c>
    </row>
    <row r="665" customFormat="false" ht="13.8" hidden="false" customHeight="false" outlineLevel="0" collapsed="false">
      <c r="L665" s="63" t="n">
        <f aca="false">-L165</f>
        <v>-2.00306987079212</v>
      </c>
      <c r="M665" s="63" t="n">
        <f aca="false">-M165</f>
        <v>-0.857900518019268</v>
      </c>
      <c r="N665" s="63" t="n">
        <f aca="false">-N165</f>
        <v>0.556151728770253</v>
      </c>
    </row>
    <row r="666" customFormat="false" ht="13.8" hidden="false" customHeight="false" outlineLevel="0" collapsed="false">
      <c r="L666" s="63" t="n">
        <f aca="false">-L166</f>
        <v>-1.30909994746579</v>
      </c>
      <c r="M666" s="63" t="n">
        <f aca="false">-M166</f>
        <v>0.93368666477206</v>
      </c>
      <c r="N666" s="63" t="n">
        <f aca="false">-N166</f>
        <v>-0.415673913486511</v>
      </c>
    </row>
    <row r="667" customFormat="false" ht="13.8" hidden="false" customHeight="false" outlineLevel="0" collapsed="false">
      <c r="L667" s="63" t="n">
        <f aca="false">-L167</f>
        <v>-0.283010874557862</v>
      </c>
      <c r="M667" s="63" t="n">
        <f aca="false">-M167</f>
        <v>-0.384325280895583</v>
      </c>
      <c r="N667" s="63" t="n">
        <f aca="false">-N167</f>
        <v>0.376892474335675</v>
      </c>
    </row>
    <row r="668" customFormat="false" ht="13.8" hidden="false" customHeight="false" outlineLevel="0" collapsed="false">
      <c r="L668" s="63" t="n">
        <f aca="false">-L168</f>
        <v>-0.777905695684773</v>
      </c>
      <c r="M668" s="63" t="n">
        <f aca="false">-M168</f>
        <v>-1.02238741429728</v>
      </c>
      <c r="N668" s="63" t="n">
        <f aca="false">-N168</f>
        <v>1.20442860693887</v>
      </c>
    </row>
    <row r="669" customFormat="false" ht="13.8" hidden="false" customHeight="false" outlineLevel="0" collapsed="false">
      <c r="L669" s="63" t="n">
        <f aca="false">-L169</f>
        <v>1.14308629482995</v>
      </c>
      <c r="M669" s="63" t="n">
        <f aca="false">-M169</f>
        <v>0.390166412606533</v>
      </c>
      <c r="N669" s="63" t="n">
        <f aca="false">-N169</f>
        <v>0.559441136155699</v>
      </c>
    </row>
    <row r="670" customFormat="false" ht="13.8" hidden="false" customHeight="false" outlineLevel="0" collapsed="false">
      <c r="L670" s="63" t="n">
        <f aca="false">-L170</f>
        <v>-0.483882183351932</v>
      </c>
      <c r="M670" s="63" t="n">
        <f aca="false">-M170</f>
        <v>-0.188400544459286</v>
      </c>
      <c r="N670" s="63" t="n">
        <f aca="false">-N170</f>
        <v>0.69159850407563</v>
      </c>
    </row>
    <row r="671" customFormat="false" ht="13.8" hidden="false" customHeight="false" outlineLevel="0" collapsed="false">
      <c r="L671" s="63" t="n">
        <f aca="false">-L171</f>
        <v>-0.966907911998041</v>
      </c>
      <c r="M671" s="63" t="n">
        <f aca="false">-M171</f>
        <v>-0.349976897398973</v>
      </c>
      <c r="N671" s="63" t="n">
        <f aca="false">-N171</f>
        <v>1.82654319701463</v>
      </c>
    </row>
    <row r="672" customFormat="false" ht="13.8" hidden="false" customHeight="false" outlineLevel="0" collapsed="false">
      <c r="L672" s="63" t="n">
        <f aca="false">-L172</f>
        <v>-0.321713107833343</v>
      </c>
      <c r="M672" s="63" t="n">
        <f aca="false">-M172</f>
        <v>-0.278205223052835</v>
      </c>
      <c r="N672" s="63" t="n">
        <f aca="false">-N172</f>
        <v>-0.463066468557644</v>
      </c>
    </row>
    <row r="673" customFormat="false" ht="13.8" hidden="false" customHeight="false" outlineLevel="0" collapsed="false">
      <c r="L673" s="63" t="n">
        <f aca="false">-L173</f>
        <v>0.741508734641578</v>
      </c>
      <c r="M673" s="63" t="n">
        <f aca="false">-M173</f>
        <v>0.379732762484496</v>
      </c>
      <c r="N673" s="63" t="n">
        <f aca="false">-N173</f>
        <v>-1.09217339365742</v>
      </c>
    </row>
    <row r="674" customFormat="false" ht="13.8" hidden="false" customHeight="false" outlineLevel="0" collapsed="false">
      <c r="L674" s="63" t="n">
        <f aca="false">-L174</f>
        <v>-0.266176892945225</v>
      </c>
      <c r="M674" s="63" t="n">
        <f aca="false">-M174</f>
        <v>0.0763762506828612</v>
      </c>
      <c r="N674" s="63" t="n">
        <f aca="false">-N174</f>
        <v>1.15013473527496</v>
      </c>
    </row>
    <row r="675" customFormat="false" ht="13.8" hidden="false" customHeight="false" outlineLevel="0" collapsed="false">
      <c r="L675" s="63" t="n">
        <f aca="false">-L175</f>
        <v>2.40273627527971</v>
      </c>
      <c r="M675" s="63" t="n">
        <f aca="false">-M175</f>
        <v>-0.690373477614762</v>
      </c>
      <c r="N675" s="63" t="n">
        <f aca="false">-N175</f>
        <v>-0.217424149346012</v>
      </c>
    </row>
    <row r="676" customFormat="false" ht="13.8" hidden="false" customHeight="false" outlineLevel="0" collapsed="false">
      <c r="L676" s="63" t="n">
        <f aca="false">-L176</f>
        <v>-0.690418825216223</v>
      </c>
      <c r="M676" s="63" t="n">
        <f aca="false">-M176</f>
        <v>0.600292462603706</v>
      </c>
      <c r="N676" s="63" t="n">
        <f aca="false">-N176</f>
        <v>-0.733482035574408</v>
      </c>
    </row>
    <row r="677" customFormat="false" ht="13.8" hidden="false" customHeight="false" outlineLevel="0" collapsed="false">
      <c r="L677" s="63" t="n">
        <f aca="false">-L177</f>
        <v>-1.17553509594123</v>
      </c>
      <c r="M677" s="63" t="n">
        <f aca="false">-M177</f>
        <v>-0.748038687756687</v>
      </c>
      <c r="N677" s="63" t="n">
        <f aca="false">-N177</f>
        <v>-1.55526352158695</v>
      </c>
    </row>
    <row r="678" customFormat="false" ht="13.8" hidden="false" customHeight="false" outlineLevel="0" collapsed="false">
      <c r="L678" s="63" t="n">
        <f aca="false">-L178</f>
        <v>-0.141029632291089</v>
      </c>
      <c r="M678" s="63" t="n">
        <f aca="false">-M178</f>
        <v>0.305512951111032</v>
      </c>
      <c r="N678" s="63" t="n">
        <f aca="false">-N178</f>
        <v>0.282302177663315</v>
      </c>
    </row>
    <row r="679" customFormat="false" ht="13.8" hidden="false" customHeight="false" outlineLevel="0" collapsed="false">
      <c r="L679" s="63" t="n">
        <f aca="false">-L179</f>
        <v>0.0915582333050054</v>
      </c>
      <c r="M679" s="63" t="n">
        <f aca="false">-M179</f>
        <v>-0.813457584535319</v>
      </c>
      <c r="N679" s="63" t="n">
        <f aca="false">-N179</f>
        <v>-0.523968501011672</v>
      </c>
    </row>
    <row r="680" customFormat="false" ht="13.8" hidden="false" customHeight="false" outlineLevel="0" collapsed="false">
      <c r="L680" s="63" t="n">
        <f aca="false">-L180</f>
        <v>0.129432537603512</v>
      </c>
      <c r="M680" s="63" t="n">
        <f aca="false">-M180</f>
        <v>-1.3737948535113</v>
      </c>
      <c r="N680" s="63" t="n">
        <f aca="false">-N180</f>
        <v>-1.29823577223595</v>
      </c>
    </row>
    <row r="681" customFormat="false" ht="13.8" hidden="false" customHeight="false" outlineLevel="0" collapsed="false">
      <c r="L681" s="63" t="n">
        <f aca="false">-L181</f>
        <v>-0.622277367718834</v>
      </c>
      <c r="M681" s="63" t="n">
        <f aca="false">-M181</f>
        <v>0.13182416586833</v>
      </c>
      <c r="N681" s="63" t="n">
        <f aca="false">-N181</f>
        <v>0.674083939102448</v>
      </c>
    </row>
    <row r="682" customFormat="false" ht="13.8" hidden="false" customHeight="false" outlineLevel="0" collapsed="false">
      <c r="L682" s="63" t="n">
        <f aca="false">-L182</f>
        <v>-1.97282125359334</v>
      </c>
      <c r="M682" s="63" t="n">
        <f aca="false">-M182</f>
        <v>1.70895294127806</v>
      </c>
      <c r="N682" s="63" t="n">
        <f aca="false">-N182</f>
        <v>-1.18902722084891</v>
      </c>
    </row>
    <row r="683" customFormat="false" ht="13.8" hidden="false" customHeight="false" outlineLevel="0" collapsed="false">
      <c r="L683" s="63" t="n">
        <f aca="false">-L183</f>
        <v>-1.55414969820939</v>
      </c>
      <c r="M683" s="63" t="n">
        <f aca="false">-M183</f>
        <v>1.03335400244961</v>
      </c>
      <c r="N683" s="63" t="n">
        <f aca="false">-N183</f>
        <v>0.349878538276199</v>
      </c>
    </row>
    <row r="684" customFormat="false" ht="13.8" hidden="false" customHeight="false" outlineLevel="0" collapsed="false">
      <c r="L684" s="63" t="n">
        <f aca="false">-L184</f>
        <v>-0.667393044204149</v>
      </c>
      <c r="M684" s="63" t="n">
        <f aca="false">-M184</f>
        <v>1.12268059693168</v>
      </c>
      <c r="N684" s="63" t="n">
        <f aca="false">-N184</f>
        <v>0.844204833372722</v>
      </c>
    </row>
    <row r="685" customFormat="false" ht="13.8" hidden="false" customHeight="false" outlineLevel="0" collapsed="false">
      <c r="L685" s="63" t="n">
        <f aca="false">-L185</f>
        <v>0.45907368057354</v>
      </c>
      <c r="M685" s="63" t="n">
        <f aca="false">-M185</f>
        <v>-1.32673179107332</v>
      </c>
      <c r="N685" s="63" t="n">
        <f aca="false">-N185</f>
        <v>-0.38244089941832</v>
      </c>
    </row>
    <row r="686" customFormat="false" ht="13.8" hidden="false" customHeight="false" outlineLevel="0" collapsed="false">
      <c r="L686" s="63" t="n">
        <f aca="false">-L186</f>
        <v>-0.348260670734202</v>
      </c>
      <c r="M686" s="63" t="n">
        <f aca="false">-M186</f>
        <v>-1.53744296748979</v>
      </c>
      <c r="N686" s="63" t="n">
        <f aca="false">-N186</f>
        <v>-0.631122776468347</v>
      </c>
    </row>
    <row r="687" customFormat="false" ht="13.8" hidden="false" customHeight="false" outlineLevel="0" collapsed="false">
      <c r="L687" s="63" t="n">
        <f aca="false">-L187</f>
        <v>0.213735991661119</v>
      </c>
      <c r="M687" s="63" t="n">
        <f aca="false">-M187</f>
        <v>-0.352146131426601</v>
      </c>
      <c r="N687" s="63" t="n">
        <f aca="false">-N187</f>
        <v>0.492769158258823</v>
      </c>
    </row>
    <row r="688" customFormat="false" ht="13.8" hidden="false" customHeight="false" outlineLevel="0" collapsed="false">
      <c r="L688" s="63" t="n">
        <f aca="false">-L188</f>
        <v>-0.0544896833623772</v>
      </c>
      <c r="M688" s="63" t="n">
        <f aca="false">-M188</f>
        <v>0.503039451922886</v>
      </c>
      <c r="N688" s="63" t="n">
        <f aca="false">-N188</f>
        <v>-0.844234748448211</v>
      </c>
    </row>
    <row r="689" customFormat="false" ht="13.8" hidden="false" customHeight="false" outlineLevel="0" collapsed="false">
      <c r="L689" s="63" t="n">
        <f aca="false">-L189</f>
        <v>1.40321791282236</v>
      </c>
      <c r="M689" s="63" t="n">
        <f aca="false">-M189</f>
        <v>-3.35182145715633</v>
      </c>
      <c r="N689" s="63" t="n">
        <f aca="false">-N189</f>
        <v>-0.314869423310198</v>
      </c>
    </row>
    <row r="690" customFormat="false" ht="13.8" hidden="false" customHeight="false" outlineLevel="0" collapsed="false">
      <c r="L690" s="63" t="n">
        <f aca="false">-L190</f>
        <v>0.444918488600446</v>
      </c>
      <c r="M690" s="63" t="n">
        <f aca="false">-M190</f>
        <v>1.92420766280644</v>
      </c>
      <c r="N690" s="63" t="n">
        <f aca="false">-N190</f>
        <v>0.684164820157601</v>
      </c>
    </row>
    <row r="691" customFormat="false" ht="13.8" hidden="false" customHeight="false" outlineLevel="0" collapsed="false">
      <c r="L691" s="63" t="n">
        <f aca="false">-L191</f>
        <v>-0.93765143226634</v>
      </c>
      <c r="M691" s="63" t="n">
        <f aca="false">-M191</f>
        <v>-0.313080766993678</v>
      </c>
      <c r="N691" s="63" t="n">
        <f aca="false">-N191</f>
        <v>-0.100562592306443</v>
      </c>
    </row>
    <row r="692" customFormat="false" ht="13.8" hidden="false" customHeight="false" outlineLevel="0" collapsed="false">
      <c r="L692" s="63" t="n">
        <f aca="false">-L192</f>
        <v>-0.875007940550802</v>
      </c>
      <c r="M692" s="63" t="n">
        <f aca="false">-M192</f>
        <v>-0.324601174604326</v>
      </c>
      <c r="N692" s="63" t="n">
        <f aca="false">-N192</f>
        <v>0.262332033153381</v>
      </c>
    </row>
    <row r="693" customFormat="false" ht="13.8" hidden="false" customHeight="false" outlineLevel="0" collapsed="false">
      <c r="L693" s="63" t="n">
        <f aca="false">-L193</f>
        <v>1.85798300508921</v>
      </c>
      <c r="M693" s="63" t="n">
        <f aca="false">-M193</f>
        <v>-0.450968544196267</v>
      </c>
      <c r="N693" s="63" t="n">
        <f aca="false">-N193</f>
        <v>0.3610186020438</v>
      </c>
    </row>
    <row r="694" customFormat="false" ht="13.8" hidden="false" customHeight="false" outlineLevel="0" collapsed="false">
      <c r="L694" s="63" t="n">
        <f aca="false">-L194</f>
        <v>0.375700432175217</v>
      </c>
      <c r="M694" s="63" t="n">
        <f aca="false">-M194</f>
        <v>0.961272754364975</v>
      </c>
      <c r="N694" s="63" t="n">
        <f aca="false">-N194</f>
        <v>-0.113736190259458</v>
      </c>
    </row>
    <row r="695" customFormat="false" ht="13.8" hidden="false" customHeight="false" outlineLevel="0" collapsed="false">
      <c r="L695" s="63" t="n">
        <f aca="false">-L195</f>
        <v>1.70843087819978</v>
      </c>
      <c r="M695" s="63" t="n">
        <f aca="false">-M195</f>
        <v>0.778903455785241</v>
      </c>
      <c r="N695" s="63" t="n">
        <f aca="false">-N195</f>
        <v>-1.76320643483337</v>
      </c>
    </row>
    <row r="696" customFormat="false" ht="13.8" hidden="false" customHeight="false" outlineLevel="0" collapsed="false">
      <c r="L696" s="63" t="n">
        <f aca="false">-L196</f>
        <v>-0.447895130972928</v>
      </c>
      <c r="M696" s="63" t="n">
        <f aca="false">-M196</f>
        <v>-1.0749001412722</v>
      </c>
      <c r="N696" s="63" t="n">
        <f aca="false">-N196</f>
        <v>-0.427842384970055</v>
      </c>
    </row>
    <row r="697" customFormat="false" ht="13.8" hidden="false" customHeight="false" outlineLevel="0" collapsed="false">
      <c r="L697" s="63" t="n">
        <f aca="false">-L197</f>
        <v>3.04032544071498</v>
      </c>
      <c r="M697" s="63" t="n">
        <f aca="false">-M197</f>
        <v>1.77862981960298</v>
      </c>
      <c r="N697" s="63" t="n">
        <f aca="false">-N197</f>
        <v>0.215883304395427</v>
      </c>
    </row>
    <row r="698" customFormat="false" ht="13.8" hidden="false" customHeight="false" outlineLevel="0" collapsed="false">
      <c r="L698" s="63" t="n">
        <f aca="false">-L198</f>
        <v>0.741385320620568</v>
      </c>
      <c r="M698" s="63" t="n">
        <f aca="false">-M198</f>
        <v>1.00469363485385</v>
      </c>
      <c r="N698" s="63" t="n">
        <f aca="false">-N198</f>
        <v>-0.687033550164019</v>
      </c>
    </row>
    <row r="699" customFormat="false" ht="13.8" hidden="false" customHeight="false" outlineLevel="0" collapsed="false">
      <c r="L699" s="63" t="n">
        <f aca="false">-L199</f>
        <v>-1.02602547308624</v>
      </c>
      <c r="M699" s="63" t="n">
        <f aca="false">-M199</f>
        <v>-0.199197435504742</v>
      </c>
      <c r="N699" s="63" t="n">
        <f aca="false">-N199</f>
        <v>0.53888794848036</v>
      </c>
    </row>
    <row r="700" customFormat="false" ht="13.8" hidden="false" customHeight="false" outlineLevel="0" collapsed="false">
      <c r="L700" s="63" t="n">
        <f aca="false">-L200</f>
        <v>1.40306107123735</v>
      </c>
      <c r="M700" s="63" t="n">
        <f aca="false">-M200</f>
        <v>1.13497317096432</v>
      </c>
      <c r="N700" s="63" t="n">
        <f aca="false">-N200</f>
        <v>2.10126976867674</v>
      </c>
    </row>
    <row r="701" customFormat="false" ht="13.8" hidden="false" customHeight="false" outlineLevel="0" collapsed="false">
      <c r="L701" s="63" t="n">
        <f aca="false">-L201</f>
        <v>-0.361533623615249</v>
      </c>
      <c r="M701" s="63" t="n">
        <f aca="false">-M201</f>
        <v>-1.53636007790005</v>
      </c>
      <c r="N701" s="63" t="n">
        <f aca="false">-N201</f>
        <v>0.426763667957586</v>
      </c>
    </row>
    <row r="702" customFormat="false" ht="13.8" hidden="false" customHeight="false" outlineLevel="0" collapsed="false">
      <c r="L702" s="63" t="n">
        <f aca="false">-L202</f>
        <v>-1.7453939172155</v>
      </c>
      <c r="M702" s="63" t="n">
        <f aca="false">-M202</f>
        <v>1.70554971708862</v>
      </c>
      <c r="N702" s="63" t="n">
        <f aca="false">-N202</f>
        <v>1.06599201953234</v>
      </c>
    </row>
    <row r="703" customFormat="false" ht="13.8" hidden="false" customHeight="false" outlineLevel="0" collapsed="false">
      <c r="L703" s="63" t="n">
        <f aca="false">-L203</f>
        <v>1.51507819644442</v>
      </c>
      <c r="M703" s="63" t="n">
        <f aca="false">-M203</f>
        <v>-0.369003291623631</v>
      </c>
      <c r="N703" s="63" t="n">
        <f aca="false">-N203</f>
        <v>-0.0012540418629701</v>
      </c>
    </row>
    <row r="704" customFormat="false" ht="13.8" hidden="false" customHeight="false" outlineLevel="0" collapsed="false">
      <c r="L704" s="63" t="n">
        <f aca="false">-L204</f>
        <v>-0.383961430613515</v>
      </c>
      <c r="M704" s="63" t="n">
        <f aca="false">-M204</f>
        <v>-1.01399662858576</v>
      </c>
      <c r="N704" s="63" t="n">
        <f aca="false">-N204</f>
        <v>-1.23258962599649</v>
      </c>
    </row>
    <row r="705" customFormat="false" ht="13.8" hidden="false" customHeight="false" outlineLevel="0" collapsed="false">
      <c r="L705" s="63" t="n">
        <f aca="false">-L205</f>
        <v>2.66152572927096</v>
      </c>
      <c r="M705" s="63" t="n">
        <f aca="false">-M205</f>
        <v>-0.65500787406143</v>
      </c>
      <c r="N705" s="63" t="n">
        <f aca="false">-N205</f>
        <v>0.108339470988141</v>
      </c>
    </row>
    <row r="706" customFormat="false" ht="13.8" hidden="false" customHeight="false" outlineLevel="0" collapsed="false">
      <c r="L706" s="63" t="n">
        <f aca="false">-L206</f>
        <v>0.693991475817245</v>
      </c>
      <c r="M706" s="63" t="n">
        <f aca="false">-M206</f>
        <v>-0.209497680573179</v>
      </c>
      <c r="N706" s="63" t="n">
        <f aca="false">-N206</f>
        <v>-0.128165328663562</v>
      </c>
    </row>
    <row r="707" customFormat="false" ht="13.8" hidden="false" customHeight="false" outlineLevel="0" collapsed="false">
      <c r="L707" s="63" t="n">
        <f aca="false">-L207</f>
        <v>-1.19129460819999</v>
      </c>
      <c r="M707" s="63" t="n">
        <f aca="false">-M207</f>
        <v>0.138831113423979</v>
      </c>
      <c r="N707" s="63" t="n">
        <f aca="false">-N207</f>
        <v>-0.113389703348403</v>
      </c>
    </row>
    <row r="708" customFormat="false" ht="13.8" hidden="false" customHeight="false" outlineLevel="0" collapsed="false">
      <c r="L708" s="63" t="n">
        <f aca="false">-L208</f>
        <v>0.216630508524374</v>
      </c>
      <c r="M708" s="63" t="n">
        <f aca="false">-M208</f>
        <v>0.943822582320381</v>
      </c>
      <c r="N708" s="63" t="n">
        <f aca="false">-N208</f>
        <v>1.8746874458937</v>
      </c>
    </row>
    <row r="709" customFormat="false" ht="13.8" hidden="false" customHeight="false" outlineLevel="0" collapsed="false">
      <c r="L709" s="63" t="n">
        <f aca="false">-L209</f>
        <v>0.521867327958178</v>
      </c>
      <c r="M709" s="63" t="n">
        <f aca="false">-M209</f>
        <v>-1.01032373494468</v>
      </c>
      <c r="N709" s="63" t="n">
        <f aca="false">-N209</f>
        <v>-0.0319987882453059</v>
      </c>
    </row>
    <row r="710" customFormat="false" ht="13.8" hidden="false" customHeight="false" outlineLevel="0" collapsed="false">
      <c r="L710" s="63" t="n">
        <f aca="false">-L210</f>
        <v>-0.270158339593947</v>
      </c>
      <c r="M710" s="63" t="n">
        <f aca="false">-M210</f>
        <v>0.167011857085565</v>
      </c>
      <c r="N710" s="63" t="n">
        <f aca="false">-N210</f>
        <v>0.897851842730434</v>
      </c>
    </row>
    <row r="711" customFormat="false" ht="13.8" hidden="false" customHeight="false" outlineLevel="0" collapsed="false">
      <c r="L711" s="63" t="n">
        <f aca="false">-L211</f>
        <v>0.294106834371788</v>
      </c>
      <c r="M711" s="63" t="n">
        <f aca="false">-M211</f>
        <v>0.289567861137094</v>
      </c>
      <c r="N711" s="63" t="n">
        <f aca="false">-N211</f>
        <v>1.03445557673421</v>
      </c>
    </row>
    <row r="712" customFormat="false" ht="13.8" hidden="false" customHeight="false" outlineLevel="0" collapsed="false">
      <c r="L712" s="63" t="n">
        <f aca="false">-L212</f>
        <v>-1.49631351351655</v>
      </c>
      <c r="M712" s="63" t="n">
        <f aca="false">-M212</f>
        <v>1.77352284956863</v>
      </c>
      <c r="N712" s="63" t="n">
        <f aca="false">-N212</f>
        <v>-0.606391535706937</v>
      </c>
    </row>
    <row r="713" customFormat="false" ht="13.8" hidden="false" customHeight="false" outlineLevel="0" collapsed="false">
      <c r="L713" s="63" t="n">
        <f aca="false">-L213</f>
        <v>1.08684191270748</v>
      </c>
      <c r="M713" s="63" t="n">
        <f aca="false">-M213</f>
        <v>1.23561876658763</v>
      </c>
      <c r="N713" s="63" t="n">
        <f aca="false">-N213</f>
        <v>-0.695641884247926</v>
      </c>
    </row>
    <row r="714" customFormat="false" ht="13.8" hidden="false" customHeight="false" outlineLevel="0" collapsed="false">
      <c r="L714" s="63" t="n">
        <f aca="false">-L214</f>
        <v>0.296600434713618</v>
      </c>
      <c r="M714" s="63" t="n">
        <f aca="false">-M214</f>
        <v>0.213585927485471</v>
      </c>
      <c r="N714" s="63" t="n">
        <f aca="false">-N214</f>
        <v>0.0947465833712324</v>
      </c>
    </row>
    <row r="715" customFormat="false" ht="13.8" hidden="false" customHeight="false" outlineLevel="0" collapsed="false">
      <c r="L715" s="63" t="n">
        <f aca="false">-L215</f>
        <v>-0.408950815290277</v>
      </c>
      <c r="M715" s="63" t="n">
        <f aca="false">-M215</f>
        <v>-0.503850790732891</v>
      </c>
      <c r="N715" s="63" t="n">
        <f aca="false">-N215</f>
        <v>-1.79619323065391</v>
      </c>
    </row>
    <row r="716" customFormat="false" ht="13.8" hidden="false" customHeight="false" outlineLevel="0" collapsed="false">
      <c r="L716" s="63" t="n">
        <f aca="false">-L216</f>
        <v>1.64338378821091</v>
      </c>
      <c r="M716" s="63" t="n">
        <f aca="false">-M216</f>
        <v>-1.15709469196902</v>
      </c>
      <c r="N716" s="63" t="n">
        <f aca="false">-N216</f>
        <v>-1.23516325566172</v>
      </c>
    </row>
    <row r="717" customFormat="false" ht="13.8" hidden="false" customHeight="false" outlineLevel="0" collapsed="false">
      <c r="L717" s="63" t="n">
        <f aca="false">-L217</f>
        <v>1.02092101269313</v>
      </c>
      <c r="M717" s="63" t="n">
        <f aca="false">-M217</f>
        <v>-0.365824941983519</v>
      </c>
      <c r="N717" s="63" t="n">
        <f aca="false">-N217</f>
        <v>0.556752263833436</v>
      </c>
    </row>
    <row r="718" customFormat="false" ht="13.8" hidden="false" customHeight="false" outlineLevel="0" collapsed="false">
      <c r="L718" s="63" t="n">
        <f aca="false">-L218</f>
        <v>-3.02780320270758</v>
      </c>
      <c r="M718" s="63" t="n">
        <f aca="false">-M218</f>
        <v>-0.112937976797432</v>
      </c>
      <c r="N718" s="63" t="n">
        <f aca="false">-N218</f>
        <v>-0.741211876945737</v>
      </c>
    </row>
    <row r="719" customFormat="false" ht="13.8" hidden="false" customHeight="false" outlineLevel="0" collapsed="false">
      <c r="L719" s="63" t="n">
        <f aca="false">-L219</f>
        <v>0.510555368652632</v>
      </c>
      <c r="M719" s="63" t="n">
        <f aca="false">-M219</f>
        <v>-0.0192639774275299</v>
      </c>
      <c r="N719" s="63" t="n">
        <f aca="false">-N219</f>
        <v>0.125503494600975</v>
      </c>
    </row>
    <row r="720" customFormat="false" ht="13.8" hidden="false" customHeight="false" outlineLevel="0" collapsed="false">
      <c r="L720" s="63" t="n">
        <f aca="false">-L220</f>
        <v>-1.82406314875205</v>
      </c>
      <c r="M720" s="63" t="n">
        <f aca="false">-M220</f>
        <v>0.396022914365801</v>
      </c>
      <c r="N720" s="63" t="n">
        <f aca="false">-N220</f>
        <v>-1.24215528776111</v>
      </c>
    </row>
    <row r="721" customFormat="false" ht="13.8" hidden="false" customHeight="false" outlineLevel="0" collapsed="false">
      <c r="L721" s="63" t="n">
        <f aca="false">-L221</f>
        <v>-0.456924472641024</v>
      </c>
      <c r="M721" s="63" t="n">
        <f aca="false">-M221</f>
        <v>-0.935392635647684</v>
      </c>
      <c r="N721" s="63" t="n">
        <f aca="false">-N221</f>
        <v>-0.169508803608185</v>
      </c>
    </row>
    <row r="722" customFormat="false" ht="13.8" hidden="false" customHeight="false" outlineLevel="0" collapsed="false">
      <c r="L722" s="63" t="n">
        <f aca="false">-L222</f>
        <v>0.758721290410666</v>
      </c>
      <c r="M722" s="63" t="n">
        <f aca="false">-M222</f>
        <v>0.955086686416949</v>
      </c>
      <c r="N722" s="63" t="n">
        <f aca="false">-N222</f>
        <v>-0.913465211366055</v>
      </c>
    </row>
    <row r="723" customFormat="false" ht="13.8" hidden="false" customHeight="false" outlineLevel="0" collapsed="false">
      <c r="L723" s="63" t="n">
        <f aca="false">-L223</f>
        <v>1.10475828665073</v>
      </c>
      <c r="M723" s="63" t="n">
        <f aca="false">-M223</f>
        <v>-0.952066177976464</v>
      </c>
      <c r="N723" s="63" t="n">
        <f aca="false">-N223</f>
        <v>0.631694315644053</v>
      </c>
    </row>
    <row r="724" customFormat="false" ht="13.8" hidden="false" customHeight="false" outlineLevel="0" collapsed="false">
      <c r="L724" s="63" t="n">
        <f aca="false">-L224</f>
        <v>-0.169808617572257</v>
      </c>
      <c r="M724" s="63" t="n">
        <f aca="false">-M224</f>
        <v>-1.37304508257778</v>
      </c>
      <c r="N724" s="63" t="n">
        <f aca="false">-N224</f>
        <v>0.58145113012401</v>
      </c>
    </row>
    <row r="725" customFormat="false" ht="13.8" hidden="false" customHeight="false" outlineLevel="0" collapsed="false">
      <c r="L725" s="63" t="n">
        <f aca="false">-L225</f>
        <v>0.0461796279501149</v>
      </c>
      <c r="M725" s="63" t="n">
        <f aca="false">-M225</f>
        <v>-0.0477469321974134</v>
      </c>
      <c r="N725" s="63" t="n">
        <f aca="false">-N225</f>
        <v>-0.331278280949274</v>
      </c>
    </row>
    <row r="726" customFormat="false" ht="13.8" hidden="false" customHeight="false" outlineLevel="0" collapsed="false">
      <c r="L726" s="63" t="n">
        <f aca="false">-L226</f>
        <v>0.680630408404596</v>
      </c>
      <c r="M726" s="63" t="n">
        <f aca="false">-M226</f>
        <v>-0.67894348990468</v>
      </c>
      <c r="N726" s="63" t="n">
        <f aca="false">-N226</f>
        <v>0.0880695791065557</v>
      </c>
    </row>
    <row r="727" customFormat="false" ht="13.8" hidden="false" customHeight="false" outlineLevel="0" collapsed="false">
      <c r="L727" s="63" t="n">
        <f aca="false">-L227</f>
        <v>-0.535303766225683</v>
      </c>
      <c r="M727" s="63" t="n">
        <f aca="false">-M227</f>
        <v>0.959518181285893</v>
      </c>
      <c r="N727" s="63" t="n">
        <f aca="false">-N227</f>
        <v>-1.0372978148128</v>
      </c>
    </row>
    <row r="728" customFormat="false" ht="13.8" hidden="false" customHeight="false" outlineLevel="0" collapsed="false">
      <c r="L728" s="63" t="n">
        <f aca="false">-L228</f>
        <v>1.44262444873864</v>
      </c>
      <c r="M728" s="63" t="n">
        <f aca="false">-M228</f>
        <v>0.713955907404297</v>
      </c>
      <c r="N728" s="63" t="n">
        <f aca="false">-N228</f>
        <v>-0.00914503187152187</v>
      </c>
    </row>
    <row r="729" customFormat="false" ht="13.8" hidden="false" customHeight="false" outlineLevel="0" collapsed="false">
      <c r="L729" s="63" t="n">
        <f aca="false">-L229</f>
        <v>-0.270332639414574</v>
      </c>
      <c r="M729" s="63" t="n">
        <f aca="false">-M229</f>
        <v>-0.439564614692299</v>
      </c>
      <c r="N729" s="63" t="n">
        <f aca="false">-N229</f>
        <v>0.0591900755266083</v>
      </c>
    </row>
    <row r="730" customFormat="false" ht="13.8" hidden="false" customHeight="false" outlineLevel="0" collapsed="false">
      <c r="L730" s="63" t="n">
        <f aca="false">-L230</f>
        <v>0.463143115432394</v>
      </c>
      <c r="M730" s="63" t="n">
        <f aca="false">-M230</f>
        <v>0.138667339076301</v>
      </c>
      <c r="N730" s="63" t="n">
        <f aca="false">-N230</f>
        <v>-0.436562246743526</v>
      </c>
    </row>
    <row r="731" customFormat="false" ht="13.8" hidden="false" customHeight="false" outlineLevel="0" collapsed="false">
      <c r="L731" s="63" t="n">
        <f aca="false">-L231</f>
        <v>-1.63089137531255</v>
      </c>
      <c r="M731" s="63" t="n">
        <f aca="false">-M231</f>
        <v>1.09194747537223</v>
      </c>
      <c r="N731" s="63" t="n">
        <f aca="false">-N231</f>
        <v>-0.811764588128132</v>
      </c>
    </row>
    <row r="732" customFormat="false" ht="13.8" hidden="false" customHeight="false" outlineLevel="0" collapsed="false">
      <c r="L732" s="63" t="n">
        <f aca="false">-L232</f>
        <v>0.627989065558084</v>
      </c>
      <c r="M732" s="63" t="n">
        <f aca="false">-M232</f>
        <v>1.38535661092307</v>
      </c>
      <c r="N732" s="63" t="n">
        <f aca="false">-N232</f>
        <v>1.13508943264663</v>
      </c>
    </row>
    <row r="733" customFormat="false" ht="13.8" hidden="false" customHeight="false" outlineLevel="0" collapsed="false">
      <c r="L733" s="63" t="n">
        <f aca="false">-L233</f>
        <v>-1.0033133817994</v>
      </c>
      <c r="M733" s="63" t="n">
        <f aca="false">-M233</f>
        <v>0.881727249294614</v>
      </c>
      <c r="N733" s="63" t="n">
        <f aca="false">-N233</f>
        <v>0.272915627512408</v>
      </c>
    </row>
    <row r="734" customFormat="false" ht="13.8" hidden="false" customHeight="false" outlineLevel="0" collapsed="false">
      <c r="L734" s="63" t="n">
        <f aca="false">-L234</f>
        <v>0.27892584652234</v>
      </c>
      <c r="M734" s="63" t="n">
        <f aca="false">-M234</f>
        <v>-1.91827185043941</v>
      </c>
      <c r="N734" s="63" t="n">
        <f aca="false">-N234</f>
        <v>-0.524142103201035</v>
      </c>
    </row>
    <row r="735" customFormat="false" ht="13.8" hidden="false" customHeight="false" outlineLevel="0" collapsed="false">
      <c r="L735" s="63" t="n">
        <f aca="false">-L235</f>
        <v>0.351298544486679</v>
      </c>
      <c r="M735" s="63" t="n">
        <f aca="false">-M235</f>
        <v>1.85010836045578</v>
      </c>
      <c r="N735" s="63" t="n">
        <f aca="false">-N235</f>
        <v>-1.09283018616187</v>
      </c>
    </row>
    <row r="736" customFormat="false" ht="13.8" hidden="false" customHeight="false" outlineLevel="0" collapsed="false">
      <c r="L736" s="63" t="n">
        <f aca="false">-L236</f>
        <v>-0.173187446240626</v>
      </c>
      <c r="M736" s="63" t="n">
        <f aca="false">-M236</f>
        <v>1.84526872085184</v>
      </c>
      <c r="N736" s="63" t="n">
        <f aca="false">-N236</f>
        <v>-0.739792877097653</v>
      </c>
    </row>
    <row r="737" customFormat="false" ht="13.8" hidden="false" customHeight="false" outlineLevel="0" collapsed="false">
      <c r="L737" s="63" t="n">
        <f aca="false">-L237</f>
        <v>-0.0788953042112152</v>
      </c>
      <c r="M737" s="63" t="n">
        <f aca="false">-M237</f>
        <v>0.70879870590392</v>
      </c>
      <c r="N737" s="63" t="n">
        <f aca="false">-N237</f>
        <v>-0.293713266538835</v>
      </c>
    </row>
    <row r="738" customFormat="false" ht="13.8" hidden="false" customHeight="false" outlineLevel="0" collapsed="false">
      <c r="L738" s="63" t="n">
        <f aca="false">-L238</f>
        <v>0.371274329868277</v>
      </c>
      <c r="M738" s="63" t="n">
        <f aca="false">-M238</f>
        <v>-0.414828501360305</v>
      </c>
      <c r="N738" s="63" t="n">
        <f aca="false">-N238</f>
        <v>-0.4561564379437</v>
      </c>
    </row>
    <row r="739" customFormat="false" ht="13.8" hidden="false" customHeight="false" outlineLevel="0" collapsed="false">
      <c r="L739" s="63" t="n">
        <f aca="false">-L239</f>
        <v>0.00333851848884182</v>
      </c>
      <c r="M739" s="63" t="n">
        <f aca="false">-M239</f>
        <v>0.809502169997116</v>
      </c>
      <c r="N739" s="63" t="n">
        <f aca="false">-N239</f>
        <v>1.26917178510589</v>
      </c>
    </row>
    <row r="740" customFormat="false" ht="13.8" hidden="false" customHeight="false" outlineLevel="0" collapsed="false">
      <c r="L740" s="63" t="n">
        <f aca="false">-L240</f>
        <v>-0.873133131862992</v>
      </c>
      <c r="M740" s="63" t="n">
        <f aca="false">-M240</f>
        <v>-2.21334170853971</v>
      </c>
      <c r="N740" s="63" t="n">
        <f aca="false">-N240</f>
        <v>0.304876764171687</v>
      </c>
    </row>
    <row r="741" customFormat="false" ht="13.8" hidden="false" customHeight="false" outlineLevel="0" collapsed="false">
      <c r="L741" s="63" t="n">
        <f aca="false">-L241</f>
        <v>1.38751447560341</v>
      </c>
      <c r="M741" s="63" t="n">
        <f aca="false">-M241</f>
        <v>0.723546065244359</v>
      </c>
      <c r="N741" s="63" t="n">
        <f aca="false">-N241</f>
        <v>-1.09525176682869</v>
      </c>
    </row>
    <row r="742" customFormat="false" ht="13.8" hidden="false" customHeight="false" outlineLevel="0" collapsed="false">
      <c r="L742" s="63" t="n">
        <f aca="false">-L242</f>
        <v>0.83816945794235</v>
      </c>
      <c r="M742" s="63" t="n">
        <f aca="false">-M242</f>
        <v>-1.37327217358608</v>
      </c>
      <c r="N742" s="63" t="n">
        <f aca="false">-N242</f>
        <v>-2.14449955989671</v>
      </c>
    </row>
    <row r="743" customFormat="false" ht="13.8" hidden="false" customHeight="false" outlineLevel="0" collapsed="false">
      <c r="L743" s="63" t="n">
        <f aca="false">-L243</f>
        <v>-0.977369120258863</v>
      </c>
      <c r="M743" s="63" t="n">
        <f aca="false">-M243</f>
        <v>0.742341503338563</v>
      </c>
      <c r="N743" s="63" t="n">
        <f aca="false">-N243</f>
        <v>0.939883900404535</v>
      </c>
    </row>
    <row r="744" customFormat="false" ht="13.8" hidden="false" customHeight="false" outlineLevel="0" collapsed="false">
      <c r="L744" s="63" t="n">
        <f aca="false">-L244</f>
        <v>-0.544170300606131</v>
      </c>
      <c r="M744" s="63" t="n">
        <f aca="false">-M244</f>
        <v>-0.739342779412804</v>
      </c>
      <c r="N744" s="63" t="n">
        <f aca="false">-N244</f>
        <v>-1.53572327583511</v>
      </c>
    </row>
    <row r="745" customFormat="false" ht="13.8" hidden="false" customHeight="false" outlineLevel="0" collapsed="false">
      <c r="L745" s="63" t="n">
        <f aca="false">-L245</f>
        <v>-0.1649176559633</v>
      </c>
      <c r="M745" s="63" t="n">
        <f aca="false">-M245</f>
        <v>1.77184838148323</v>
      </c>
      <c r="N745" s="63" t="n">
        <f aca="false">-N245</f>
        <v>0.180536994378314</v>
      </c>
    </row>
    <row r="746" customFormat="false" ht="13.8" hidden="false" customHeight="false" outlineLevel="0" collapsed="false">
      <c r="L746" s="63" t="n">
        <f aca="false">-L246</f>
        <v>-0.33551960667074</v>
      </c>
      <c r="M746" s="63" t="n">
        <f aca="false">-M246</f>
        <v>-0.0228735554088717</v>
      </c>
      <c r="N746" s="63" t="n">
        <f aca="false">-N246</f>
        <v>-1.60251729462564</v>
      </c>
    </row>
    <row r="747" customFormat="false" ht="13.8" hidden="false" customHeight="false" outlineLevel="0" collapsed="false">
      <c r="L747" s="63" t="n">
        <f aca="false">-L247</f>
        <v>0.724115891688654</v>
      </c>
      <c r="M747" s="63" t="n">
        <f aca="false">-M247</f>
        <v>0.204712919047356</v>
      </c>
      <c r="N747" s="63" t="n">
        <f aca="false">-N247</f>
        <v>-0.346817509845287</v>
      </c>
    </row>
    <row r="748" customFormat="false" ht="13.8" hidden="false" customHeight="false" outlineLevel="0" collapsed="false">
      <c r="L748" s="63" t="n">
        <f aca="false">-L248</f>
        <v>-0.755960311278626</v>
      </c>
      <c r="M748" s="63" t="n">
        <f aca="false">-M248</f>
        <v>-1.38837327511424</v>
      </c>
      <c r="N748" s="63" t="n">
        <f aca="false">-N248</f>
        <v>1.42230151940213</v>
      </c>
    </row>
    <row r="749" customFormat="false" ht="13.8" hidden="false" customHeight="false" outlineLevel="0" collapsed="false">
      <c r="L749" s="63" t="n">
        <f aca="false">-L249</f>
        <v>-0.0599679144064746</v>
      </c>
      <c r="M749" s="63" t="n">
        <f aca="false">-M249</f>
        <v>-0.334223230437057</v>
      </c>
      <c r="N749" s="63" t="n">
        <f aca="false">-N249</f>
        <v>-1.31417165226237</v>
      </c>
    </row>
    <row r="750" customFormat="false" ht="13.8" hidden="false" customHeight="false" outlineLevel="0" collapsed="false">
      <c r="L750" s="63" t="n">
        <f aca="false">-L250</f>
        <v>0.00891113550697316</v>
      </c>
      <c r="M750" s="63" t="n">
        <f aca="false">-M250</f>
        <v>-1.26725874867518</v>
      </c>
      <c r="N750" s="63" t="n">
        <f aca="false">-N250</f>
        <v>-0.545000357256981</v>
      </c>
    </row>
    <row r="751" customFormat="false" ht="13.8" hidden="false" customHeight="false" outlineLevel="0" collapsed="false">
      <c r="L751" s="63" t="n">
        <f aca="false">-L251</f>
        <v>-0.130438183938763</v>
      </c>
      <c r="M751" s="63" t="n">
        <f aca="false">-M251</f>
        <v>0.559198669253206</v>
      </c>
      <c r="N751" s="63" t="n">
        <f aca="false">-N251</f>
        <v>-0.464696614965898</v>
      </c>
    </row>
    <row r="752" customFormat="false" ht="13.8" hidden="false" customHeight="false" outlineLevel="0" collapsed="false">
      <c r="L752" s="63" t="n">
        <f aca="false">-L252</f>
        <v>0.203827615604703</v>
      </c>
      <c r="M752" s="63" t="n">
        <f aca="false">-M252</f>
        <v>0.433779790187043</v>
      </c>
      <c r="N752" s="63" t="n">
        <f aca="false">-N252</f>
        <v>-0.818117102544515</v>
      </c>
    </row>
    <row r="753" customFormat="false" ht="13.8" hidden="false" customHeight="false" outlineLevel="0" collapsed="false">
      <c r="L753" s="63" t="n">
        <f aca="false">-L253</f>
        <v>1.86109377939171</v>
      </c>
      <c r="M753" s="63" t="n">
        <f aca="false">-M253</f>
        <v>1.72271954265701</v>
      </c>
      <c r="N753" s="63" t="n">
        <f aca="false">-N253</f>
        <v>1.63164942502915</v>
      </c>
    </row>
    <row r="754" customFormat="false" ht="13.8" hidden="false" customHeight="false" outlineLevel="0" collapsed="false">
      <c r="L754" s="63" t="n">
        <f aca="false">-L254</f>
        <v>2.67673260054065</v>
      </c>
      <c r="M754" s="63" t="n">
        <f aca="false">-M254</f>
        <v>0.169195198640681</v>
      </c>
      <c r="N754" s="63" t="n">
        <f aca="false">-N254</f>
        <v>-0.61034028489019</v>
      </c>
    </row>
    <row r="755" customFormat="false" ht="13.8" hidden="false" customHeight="false" outlineLevel="0" collapsed="false">
      <c r="L755" s="63" t="n">
        <f aca="false">-L255</f>
        <v>0.42818305531717</v>
      </c>
      <c r="M755" s="63" t="n">
        <f aca="false">-M255</f>
        <v>2.23811254810626</v>
      </c>
      <c r="N755" s="63" t="n">
        <f aca="false">-N255</f>
        <v>-0.114693876822188</v>
      </c>
    </row>
    <row r="756" customFormat="false" ht="13.8" hidden="false" customHeight="false" outlineLevel="0" collapsed="false">
      <c r="L756" s="63" t="n">
        <f aca="false">-L256</f>
        <v>0.341468289620698</v>
      </c>
      <c r="M756" s="63" t="n">
        <f aca="false">-M256</f>
        <v>0.485909208479469</v>
      </c>
      <c r="N756" s="63" t="n">
        <f aca="false">-N256</f>
        <v>-0.581973648000975</v>
      </c>
    </row>
    <row r="757" customFormat="false" ht="13.8" hidden="false" customHeight="false" outlineLevel="0" collapsed="false">
      <c r="L757" s="63" t="n">
        <f aca="false">-L257</f>
        <v>2.18493272029401</v>
      </c>
      <c r="M757" s="63" t="n">
        <f aca="false">-M257</f>
        <v>0.342927163339665</v>
      </c>
      <c r="N757" s="63" t="n">
        <f aca="false">-N257</f>
        <v>-0.904573021325754</v>
      </c>
    </row>
    <row r="758" customFormat="false" ht="13.8" hidden="false" customHeight="false" outlineLevel="0" collapsed="false">
      <c r="L758" s="63" t="n">
        <f aca="false">-L258</f>
        <v>-1.0345738604719</v>
      </c>
      <c r="M758" s="63" t="n">
        <f aca="false">-M258</f>
        <v>0.250315547578467</v>
      </c>
      <c r="N758" s="63" t="n">
        <f aca="false">-N258</f>
        <v>-1.72267141495324</v>
      </c>
    </row>
    <row r="759" customFormat="false" ht="13.8" hidden="false" customHeight="false" outlineLevel="0" collapsed="false">
      <c r="L759" s="63" t="n">
        <f aca="false">-L259</f>
        <v>-0.638519263492209</v>
      </c>
      <c r="M759" s="63" t="n">
        <f aca="false">-M259</f>
        <v>-1.07071349075901</v>
      </c>
      <c r="N759" s="63" t="n">
        <f aca="false">-N259</f>
        <v>0.470591822981748</v>
      </c>
    </row>
    <row r="760" customFormat="false" ht="13.8" hidden="false" customHeight="false" outlineLevel="0" collapsed="false">
      <c r="L760" s="63" t="n">
        <f aca="false">-L260</f>
        <v>-0.891860992952176</v>
      </c>
      <c r="M760" s="63" t="n">
        <f aca="false">-M260</f>
        <v>0.490268499693244</v>
      </c>
      <c r="N760" s="63" t="n">
        <f aca="false">-N260</f>
        <v>0.847576997268782</v>
      </c>
    </row>
    <row r="761" customFormat="false" ht="13.8" hidden="false" customHeight="false" outlineLevel="0" collapsed="false">
      <c r="L761" s="63" t="n">
        <f aca="false">-L261</f>
        <v>-1.37485690744418</v>
      </c>
      <c r="M761" s="63" t="n">
        <f aca="false">-M261</f>
        <v>-1.06776408695531</v>
      </c>
      <c r="N761" s="63" t="n">
        <f aca="false">-N261</f>
        <v>0.671562576114324</v>
      </c>
    </row>
    <row r="762" customFormat="false" ht="13.8" hidden="false" customHeight="false" outlineLevel="0" collapsed="false">
      <c r="L762" s="63" t="n">
        <f aca="false">-L262</f>
        <v>-0.51109566953748</v>
      </c>
      <c r="M762" s="63" t="n">
        <f aca="false">-M262</f>
        <v>-0.316949105646001</v>
      </c>
      <c r="N762" s="63" t="n">
        <f aca="false">-N262</f>
        <v>0.181586304974043</v>
      </c>
    </row>
    <row r="763" customFormat="false" ht="13.8" hidden="false" customHeight="false" outlineLevel="0" collapsed="false">
      <c r="L763" s="63" t="n">
        <f aca="false">-L263</f>
        <v>-0.683883886685875</v>
      </c>
      <c r="M763" s="63" t="n">
        <f aca="false">-M263</f>
        <v>-1.24079627317177</v>
      </c>
      <c r="N763" s="63" t="n">
        <f aca="false">-N263</f>
        <v>-0.166864578298065</v>
      </c>
    </row>
    <row r="764" customFormat="false" ht="13.8" hidden="false" customHeight="false" outlineLevel="0" collapsed="false">
      <c r="L764" s="63" t="n">
        <f aca="false">-L264</f>
        <v>2.08812687417095</v>
      </c>
      <c r="M764" s="63" t="n">
        <f aca="false">-M264</f>
        <v>-1.07115461954478</v>
      </c>
      <c r="N764" s="63" t="n">
        <f aca="false">-N264</f>
        <v>1.24513146587061</v>
      </c>
    </row>
    <row r="765" customFormat="false" ht="13.8" hidden="false" customHeight="false" outlineLevel="0" collapsed="false">
      <c r="L765" s="63" t="n">
        <f aca="false">-L265</f>
        <v>-1.15088074211441</v>
      </c>
      <c r="M765" s="63" t="n">
        <f aca="false">-M265</f>
        <v>0.244611798031697</v>
      </c>
      <c r="N765" s="63" t="n">
        <f aca="false">-N265</f>
        <v>0.0395120739887461</v>
      </c>
    </row>
    <row r="766" customFormat="false" ht="13.8" hidden="false" customHeight="false" outlineLevel="0" collapsed="false">
      <c r="L766" s="63" t="n">
        <f aca="false">-L266</f>
        <v>-0.842959981801784</v>
      </c>
      <c r="M766" s="63" t="n">
        <f aca="false">-M266</f>
        <v>-1.18346628137746</v>
      </c>
      <c r="N766" s="63" t="n">
        <f aca="false">-N266</f>
        <v>-1.66176985539114</v>
      </c>
    </row>
    <row r="767" customFormat="false" ht="13.8" hidden="false" customHeight="false" outlineLevel="0" collapsed="false">
      <c r="L767" s="63" t="n">
        <f aca="false">-L267</f>
        <v>-0.00490768273213246</v>
      </c>
      <c r="M767" s="63" t="n">
        <f aca="false">-M267</f>
        <v>2.38506080581741</v>
      </c>
      <c r="N767" s="63" t="n">
        <f aca="false">-N267</f>
        <v>1.05810003633287</v>
      </c>
    </row>
    <row r="768" customFormat="false" ht="13.8" hidden="false" customHeight="false" outlineLevel="0" collapsed="false">
      <c r="L768" s="63" t="n">
        <f aca="false">-L268</f>
        <v>-0.0814013110338746</v>
      </c>
      <c r="M768" s="63" t="n">
        <f aca="false">-M268</f>
        <v>0.402953256510371</v>
      </c>
      <c r="N768" s="63" t="n">
        <f aca="false">-N268</f>
        <v>-0.436657714960236</v>
      </c>
    </row>
    <row r="769" customFormat="false" ht="13.8" hidden="false" customHeight="false" outlineLevel="0" collapsed="false">
      <c r="L769" s="63" t="n">
        <f aca="false">-L269</f>
        <v>-0.305133688683648</v>
      </c>
      <c r="M769" s="63" t="n">
        <f aca="false">-M269</f>
        <v>-0.358864335382498</v>
      </c>
      <c r="N769" s="63" t="n">
        <f aca="false">-N269</f>
        <v>-0.716479724517365</v>
      </c>
    </row>
    <row r="770" customFormat="false" ht="13.8" hidden="false" customHeight="false" outlineLevel="0" collapsed="false">
      <c r="L770" s="63" t="n">
        <f aca="false">-L270</f>
        <v>1.1268582512818</v>
      </c>
      <c r="M770" s="63" t="n">
        <f aca="false">-M270</f>
        <v>0.0973204219830062</v>
      </c>
      <c r="N770" s="63" t="n">
        <f aca="false">-N270</f>
        <v>0.463610842742872</v>
      </c>
    </row>
    <row r="771" customFormat="false" ht="13.8" hidden="false" customHeight="false" outlineLevel="0" collapsed="false">
      <c r="L771" s="63" t="n">
        <f aca="false">-L271</f>
        <v>0.372997083147421</v>
      </c>
      <c r="M771" s="63" t="n">
        <f aca="false">-M271</f>
        <v>-0.537843360388264</v>
      </c>
      <c r="N771" s="63" t="n">
        <f aca="false">-N271</f>
        <v>-0.0438422572884499</v>
      </c>
    </row>
    <row r="772" customFormat="false" ht="13.8" hidden="false" customHeight="false" outlineLevel="0" collapsed="false">
      <c r="L772" s="63" t="n">
        <f aca="false">-L272</f>
        <v>-0.0375377369604272</v>
      </c>
      <c r="M772" s="63" t="n">
        <f aca="false">-M272</f>
        <v>0.815727312534258</v>
      </c>
      <c r="N772" s="63" t="n">
        <f aca="false">-N272</f>
        <v>-1.49574608234592</v>
      </c>
    </row>
    <row r="773" customFormat="false" ht="13.8" hidden="false" customHeight="false" outlineLevel="0" collapsed="false">
      <c r="L773" s="63" t="n">
        <f aca="false">-L273</f>
        <v>0.0768748712860942</v>
      </c>
      <c r="M773" s="63" t="n">
        <f aca="false">-M273</f>
        <v>-0.128401404490001</v>
      </c>
      <c r="N773" s="63" t="n">
        <f aca="false">-N273</f>
        <v>0.273667388206164</v>
      </c>
    </row>
    <row r="774" customFormat="false" ht="13.8" hidden="false" customHeight="false" outlineLevel="0" collapsed="false">
      <c r="L774" s="63" t="n">
        <f aca="false">-L274</f>
        <v>0.141100454212893</v>
      </c>
      <c r="M774" s="63" t="n">
        <f aca="false">-M274</f>
        <v>0.613871141746058</v>
      </c>
      <c r="N774" s="63" t="n">
        <f aca="false">-N274</f>
        <v>0.562869728693514</v>
      </c>
    </row>
    <row r="775" customFormat="false" ht="13.8" hidden="false" customHeight="false" outlineLevel="0" collapsed="false">
      <c r="L775" s="63" t="n">
        <f aca="false">-L275</f>
        <v>0.586674888640864</v>
      </c>
      <c r="M775" s="63" t="n">
        <f aca="false">-M275</f>
        <v>-0.413848801916063</v>
      </c>
      <c r="N775" s="63" t="n">
        <f aca="false">-N275</f>
        <v>0.35484086914789</v>
      </c>
    </row>
    <row r="776" customFormat="false" ht="13.8" hidden="false" customHeight="false" outlineLevel="0" collapsed="false">
      <c r="L776" s="63" t="n">
        <f aca="false">-L276</f>
        <v>-1.54189001107852</v>
      </c>
      <c r="M776" s="63" t="n">
        <f aca="false">-M276</f>
        <v>-1.35389981959951</v>
      </c>
      <c r="N776" s="63" t="n">
        <f aca="false">-N276</f>
        <v>-0.653189196331492</v>
      </c>
    </row>
    <row r="777" customFormat="false" ht="13.8" hidden="false" customHeight="false" outlineLevel="0" collapsed="false">
      <c r="L777" s="63" t="n">
        <f aca="false">-L277</f>
        <v>0.9192197411669</v>
      </c>
      <c r="M777" s="63" t="n">
        <f aca="false">-M277</f>
        <v>1.72890898231208</v>
      </c>
      <c r="N777" s="63" t="n">
        <f aca="false">-N277</f>
        <v>0.963661359855075</v>
      </c>
    </row>
    <row r="778" customFormat="false" ht="13.8" hidden="false" customHeight="false" outlineLevel="0" collapsed="false">
      <c r="L778" s="63" t="n">
        <f aca="false">-L278</f>
        <v>-0.251573017408605</v>
      </c>
      <c r="M778" s="63" t="n">
        <f aca="false">-M278</f>
        <v>-0.0185342790754543</v>
      </c>
      <c r="N778" s="63" t="n">
        <f aca="false">-N278</f>
        <v>0.251999333865632</v>
      </c>
    </row>
    <row r="779" customFormat="false" ht="13.8" hidden="false" customHeight="false" outlineLevel="0" collapsed="false">
      <c r="L779" s="63" t="n">
        <f aca="false">-L279</f>
        <v>-0.0979485812754625</v>
      </c>
      <c r="M779" s="63" t="n">
        <f aca="false">-M279</f>
        <v>-0.575946355843716</v>
      </c>
      <c r="N779" s="63" t="n">
        <f aca="false">-N279</f>
        <v>-1.05865285563512</v>
      </c>
    </row>
    <row r="780" customFormat="false" ht="13.8" hidden="false" customHeight="false" outlineLevel="0" collapsed="false">
      <c r="L780" s="63" t="n">
        <f aca="false">-L280</f>
        <v>-0.120724556263969</v>
      </c>
      <c r="M780" s="63" t="n">
        <f aca="false">-M280</f>
        <v>-0.522371207259206</v>
      </c>
      <c r="N780" s="63" t="n">
        <f aca="false">-N280</f>
        <v>-0.313610636061344</v>
      </c>
    </row>
    <row r="781" customFormat="false" ht="13.8" hidden="false" customHeight="false" outlineLevel="0" collapsed="false">
      <c r="L781" s="63" t="n">
        <f aca="false">-L281</f>
        <v>0.658580697524886</v>
      </c>
      <c r="M781" s="63" t="n">
        <f aca="false">-M281</f>
        <v>1.34798023374058</v>
      </c>
      <c r="N781" s="63" t="n">
        <f aca="false">-N281</f>
        <v>1.92149708766918</v>
      </c>
    </row>
    <row r="782" customFormat="false" ht="13.8" hidden="false" customHeight="false" outlineLevel="0" collapsed="false">
      <c r="L782" s="63" t="n">
        <f aca="false">-L282</f>
        <v>0.0870433904018218</v>
      </c>
      <c r="M782" s="63" t="n">
        <f aca="false">-M282</f>
        <v>0.279725499569704</v>
      </c>
      <c r="N782" s="63" t="n">
        <f aca="false">-N282</f>
        <v>0.984452638636638</v>
      </c>
    </row>
    <row r="783" customFormat="false" ht="13.8" hidden="false" customHeight="false" outlineLevel="0" collapsed="false">
      <c r="L783" s="63" t="n">
        <f aca="false">-L283</f>
        <v>0.112596006041672</v>
      </c>
      <c r="M783" s="63" t="n">
        <f aca="false">-M283</f>
        <v>-0.748661297363632</v>
      </c>
      <c r="N783" s="63" t="n">
        <f aca="false">-N283</f>
        <v>2.9414043750618</v>
      </c>
    </row>
    <row r="784" customFormat="false" ht="13.8" hidden="false" customHeight="false" outlineLevel="0" collapsed="false">
      <c r="L784" s="63" t="n">
        <f aca="false">-L284</f>
        <v>-1.0685548387472</v>
      </c>
      <c r="M784" s="63" t="n">
        <f aca="false">-M284</f>
        <v>-1.07349105626403</v>
      </c>
      <c r="N784" s="63" t="n">
        <f aca="false">-N284</f>
        <v>0.186042212486679</v>
      </c>
    </row>
    <row r="785" customFormat="false" ht="13.8" hidden="false" customHeight="false" outlineLevel="0" collapsed="false">
      <c r="L785" s="63" t="n">
        <f aca="false">-L285</f>
        <v>0.301357618076092</v>
      </c>
      <c r="M785" s="63" t="n">
        <f aca="false">-M285</f>
        <v>-0.874650597544066</v>
      </c>
      <c r="N785" s="63" t="n">
        <f aca="false">-N285</f>
        <v>-1.50468965774083</v>
      </c>
    </row>
    <row r="786" customFormat="false" ht="13.8" hidden="false" customHeight="false" outlineLevel="0" collapsed="false">
      <c r="L786" s="63" t="n">
        <f aca="false">-L286</f>
        <v>0.342322171283329</v>
      </c>
      <c r="M786" s="63" t="n">
        <f aca="false">-M286</f>
        <v>-0.854325328266594</v>
      </c>
      <c r="N786" s="63" t="n">
        <f aca="false">-N286</f>
        <v>-0.162405513281999</v>
      </c>
    </row>
    <row r="787" customFormat="false" ht="13.8" hidden="false" customHeight="false" outlineLevel="0" collapsed="false">
      <c r="L787" s="63" t="n">
        <f aca="false">-L287</f>
        <v>0.511203100355512</v>
      </c>
      <c r="M787" s="63" t="n">
        <f aca="false">-M287</f>
        <v>-0.151332225482166</v>
      </c>
      <c r="N787" s="63" t="n">
        <f aca="false">-N287</f>
        <v>-0.443212222970231</v>
      </c>
    </row>
    <row r="788" customFormat="false" ht="13.8" hidden="false" customHeight="false" outlineLevel="0" collapsed="false">
      <c r="L788" s="63" t="n">
        <f aca="false">-L288</f>
        <v>0.842343093507964</v>
      </c>
      <c r="M788" s="63" t="n">
        <f aca="false">-M288</f>
        <v>0.131439828472518</v>
      </c>
      <c r="N788" s="63" t="n">
        <f aca="false">-N288</f>
        <v>-0.221379765569916</v>
      </c>
    </row>
    <row r="789" customFormat="false" ht="13.8" hidden="false" customHeight="false" outlineLevel="0" collapsed="false">
      <c r="L789" s="63" t="n">
        <f aca="false">-L289</f>
        <v>1.18445781421757</v>
      </c>
      <c r="M789" s="63" t="n">
        <f aca="false">-M289</f>
        <v>-0.188311075886233</v>
      </c>
      <c r="N789" s="63" t="n">
        <f aca="false">-N289</f>
        <v>-0.13061791098495</v>
      </c>
    </row>
    <row r="790" customFormat="false" ht="13.8" hidden="false" customHeight="false" outlineLevel="0" collapsed="false">
      <c r="L790" s="63" t="n">
        <f aca="false">-L290</f>
        <v>-0.58200861648551</v>
      </c>
      <c r="M790" s="63" t="n">
        <f aca="false">-M290</f>
        <v>-0.209411187238137</v>
      </c>
      <c r="N790" s="63" t="n">
        <f aca="false">-N290</f>
        <v>-1.41521943648773</v>
      </c>
    </row>
    <row r="791" customFormat="false" ht="13.8" hidden="false" customHeight="false" outlineLevel="0" collapsed="false">
      <c r="L791" s="63" t="n">
        <f aca="false">-L291</f>
        <v>-0.321001218036089</v>
      </c>
      <c r="M791" s="63" t="n">
        <f aca="false">-M291</f>
        <v>-0.228508506391165</v>
      </c>
      <c r="N791" s="63" t="n">
        <f aca="false">-N291</f>
        <v>-1.86387228121434</v>
      </c>
    </row>
    <row r="792" customFormat="false" ht="13.8" hidden="false" customHeight="false" outlineLevel="0" collapsed="false">
      <c r="L792" s="63" t="n">
        <f aca="false">-L292</f>
        <v>0.249349361713712</v>
      </c>
      <c r="M792" s="63" t="n">
        <f aca="false">-M292</f>
        <v>-2.40896849303788</v>
      </c>
      <c r="N792" s="63" t="n">
        <f aca="false">-N292</f>
        <v>-1.21594201953098</v>
      </c>
    </row>
    <row r="793" customFormat="false" ht="13.8" hidden="false" customHeight="false" outlineLevel="0" collapsed="false">
      <c r="L793" s="63" t="n">
        <f aca="false">-L293</f>
        <v>0.0531742709626928</v>
      </c>
      <c r="M793" s="63" t="n">
        <f aca="false">-M293</f>
        <v>-2.2315579924484</v>
      </c>
      <c r="N793" s="63" t="n">
        <f aca="false">-N293</f>
        <v>1.51714706071591</v>
      </c>
    </row>
    <row r="794" customFormat="false" ht="13.8" hidden="false" customHeight="false" outlineLevel="0" collapsed="false">
      <c r="L794" s="63" t="n">
        <f aca="false">-L294</f>
        <v>2.05346377686318</v>
      </c>
      <c r="M794" s="63" t="n">
        <f aca="false">-M294</f>
        <v>1.36194881835242</v>
      </c>
      <c r="N794" s="63" t="n">
        <f aca="false">-N294</f>
        <v>-0.272584657562865</v>
      </c>
    </row>
    <row r="795" customFormat="false" ht="13.8" hidden="false" customHeight="false" outlineLevel="0" collapsed="false">
      <c r="L795" s="63" t="n">
        <f aca="false">-L295</f>
        <v>0.077923507779279</v>
      </c>
      <c r="M795" s="63" t="n">
        <f aca="false">-M295</f>
        <v>0.20821737317074</v>
      </c>
      <c r="N795" s="63" t="n">
        <f aca="false">-N295</f>
        <v>-0.182423866004253</v>
      </c>
    </row>
    <row r="796" customFormat="false" ht="13.8" hidden="false" customHeight="false" outlineLevel="0" collapsed="false">
      <c r="L796" s="63" t="n">
        <f aca="false">-L296</f>
        <v>1.21988273839354</v>
      </c>
      <c r="M796" s="63" t="n">
        <f aca="false">-M296</f>
        <v>0.321435847966248</v>
      </c>
      <c r="N796" s="63" t="n">
        <f aca="false">-N296</f>
        <v>0.098820057300011</v>
      </c>
    </row>
    <row r="797" customFormat="false" ht="13.8" hidden="false" customHeight="false" outlineLevel="0" collapsed="false">
      <c r="L797" s="63" t="n">
        <f aca="false">-L297</f>
        <v>-0.204495803167214</v>
      </c>
      <c r="M797" s="63" t="n">
        <f aca="false">-M297</f>
        <v>0.613196227601973</v>
      </c>
      <c r="N797" s="63" t="n">
        <f aca="false">-N297</f>
        <v>1.60697145455064</v>
      </c>
    </row>
    <row r="798" customFormat="false" ht="13.8" hidden="false" customHeight="false" outlineLevel="0" collapsed="false">
      <c r="L798" s="63" t="n">
        <f aca="false">-L298</f>
        <v>1.2968726401684</v>
      </c>
      <c r="M798" s="63" t="n">
        <f aca="false">-M298</f>
        <v>-0.198680606546531</v>
      </c>
      <c r="N798" s="63" t="n">
        <f aca="false">-N298</f>
        <v>-0.0934894407624606</v>
      </c>
    </row>
    <row r="799" customFormat="false" ht="13.8" hidden="false" customHeight="false" outlineLevel="0" collapsed="false">
      <c r="L799" s="63" t="n">
        <f aca="false">-L299</f>
        <v>0.709430192124761</v>
      </c>
      <c r="M799" s="63" t="n">
        <f aca="false">-M299</f>
        <v>1.00201914652028</v>
      </c>
      <c r="N799" s="63" t="n">
        <f aca="false">-N299</f>
        <v>-1.21384439950816</v>
      </c>
    </row>
    <row r="800" customFormat="false" ht="13.8" hidden="false" customHeight="false" outlineLevel="0" collapsed="false">
      <c r="L800" s="63" t="n">
        <f aca="false">-L300</f>
        <v>0.965857970468348</v>
      </c>
      <c r="M800" s="63" t="n">
        <f aca="false">-M300</f>
        <v>1.76530964711365</v>
      </c>
      <c r="N800" s="63" t="n">
        <f aca="false">-N300</f>
        <v>-0.787745347753725</v>
      </c>
    </row>
    <row r="801" customFormat="false" ht="13.8" hidden="false" customHeight="false" outlineLevel="0" collapsed="false">
      <c r="L801" s="63" t="n">
        <f aca="false">-L301</f>
        <v>0.455972770386356</v>
      </c>
      <c r="M801" s="63" t="n">
        <f aca="false">-M301</f>
        <v>-0.492750350351802</v>
      </c>
      <c r="N801" s="63" t="n">
        <f aca="false">-N301</f>
        <v>1.00492114238294</v>
      </c>
    </row>
    <row r="802" customFormat="false" ht="13.8" hidden="false" customHeight="false" outlineLevel="0" collapsed="false">
      <c r="L802" s="63" t="n">
        <f aca="false">-L302</f>
        <v>1.2296315396518</v>
      </c>
      <c r="M802" s="63" t="n">
        <f aca="false">-M302</f>
        <v>-0.509748116840312</v>
      </c>
      <c r="N802" s="63" t="n">
        <f aca="false">-N302</f>
        <v>-1.00927095813436</v>
      </c>
    </row>
    <row r="803" customFormat="false" ht="13.8" hidden="false" customHeight="false" outlineLevel="0" collapsed="false">
      <c r="L803" s="63" t="n">
        <f aca="false">-L303</f>
        <v>0.421697539878147</v>
      </c>
      <c r="M803" s="63" t="n">
        <f aca="false">-M303</f>
        <v>1.15518716168482</v>
      </c>
      <c r="N803" s="63" t="n">
        <f aca="false">-N303</f>
        <v>-1.52884168287449</v>
      </c>
    </row>
    <row r="804" customFormat="false" ht="13.8" hidden="false" customHeight="false" outlineLevel="0" collapsed="false">
      <c r="L804" s="63" t="n">
        <f aca="false">-L304</f>
        <v>-0.245898296294369</v>
      </c>
      <c r="M804" s="63" t="n">
        <f aca="false">-M304</f>
        <v>-0.14152184125494</v>
      </c>
      <c r="N804" s="63" t="n">
        <f aca="false">-N304</f>
        <v>-0.72086451132135</v>
      </c>
    </row>
    <row r="805" customFormat="false" ht="13.8" hidden="false" customHeight="false" outlineLevel="0" collapsed="false">
      <c r="L805" s="63" t="n">
        <f aca="false">-L305</f>
        <v>0.381702925019803</v>
      </c>
      <c r="M805" s="63" t="n">
        <f aca="false">-M305</f>
        <v>-0.188842667447448</v>
      </c>
      <c r="N805" s="63" t="n">
        <f aca="false">-N305</f>
        <v>-0.275645405879775</v>
      </c>
    </row>
    <row r="806" customFormat="false" ht="13.8" hidden="false" customHeight="false" outlineLevel="0" collapsed="false">
      <c r="L806" s="63" t="n">
        <f aca="false">-L306</f>
        <v>0.714476284425195</v>
      </c>
      <c r="M806" s="63" t="n">
        <f aca="false">-M306</f>
        <v>-0.638898083866217</v>
      </c>
      <c r="N806" s="63" t="n">
        <f aca="false">-N306</f>
        <v>-0.866388430990753</v>
      </c>
    </row>
    <row r="807" customFormat="false" ht="13.8" hidden="false" customHeight="false" outlineLevel="0" collapsed="false">
      <c r="L807" s="63" t="n">
        <f aca="false">-L307</f>
        <v>2.45950492308663</v>
      </c>
      <c r="M807" s="63" t="n">
        <f aca="false">-M307</f>
        <v>-0.821395845796872</v>
      </c>
      <c r="N807" s="63" t="n">
        <f aca="false">-N307</f>
        <v>1.02550405355159</v>
      </c>
    </row>
    <row r="808" customFormat="false" ht="13.8" hidden="false" customHeight="false" outlineLevel="0" collapsed="false">
      <c r="L808" s="63" t="n">
        <f aca="false">-L308</f>
        <v>0.373414313300088</v>
      </c>
      <c r="M808" s="63" t="n">
        <f aca="false">-M308</f>
        <v>0.804952223199483</v>
      </c>
      <c r="N808" s="63" t="n">
        <f aca="false">-N308</f>
        <v>0.361639576532952</v>
      </c>
    </row>
    <row r="809" customFormat="false" ht="13.8" hidden="false" customHeight="false" outlineLevel="0" collapsed="false">
      <c r="L809" s="63" t="n">
        <f aca="false">-L309</f>
        <v>1.03237335024878</v>
      </c>
      <c r="M809" s="63" t="n">
        <f aca="false">-M309</f>
        <v>0.148165592156764</v>
      </c>
      <c r="N809" s="63" t="n">
        <f aca="false">-N309</f>
        <v>-0.331272390535873</v>
      </c>
    </row>
    <row r="810" customFormat="false" ht="13.8" hidden="false" customHeight="false" outlineLevel="0" collapsed="false">
      <c r="L810" s="63" t="n">
        <f aca="false">-L310</f>
        <v>1.07728898863056</v>
      </c>
      <c r="M810" s="63" t="n">
        <f aca="false">-M310</f>
        <v>-0.129208354842926</v>
      </c>
      <c r="N810" s="63" t="n">
        <f aca="false">-N310</f>
        <v>-0.854243965419752</v>
      </c>
    </row>
    <row r="811" customFormat="false" ht="13.8" hidden="false" customHeight="false" outlineLevel="0" collapsed="false">
      <c r="L811" s="63" t="n">
        <f aca="false">-L311</f>
        <v>0.0584138287059374</v>
      </c>
      <c r="M811" s="63" t="n">
        <f aca="false">-M311</f>
        <v>0.692662866139961</v>
      </c>
      <c r="N811" s="63" t="n">
        <f aca="false">-N311</f>
        <v>-0.530627245080049</v>
      </c>
    </row>
    <row r="812" customFormat="false" ht="13.8" hidden="false" customHeight="false" outlineLevel="0" collapsed="false">
      <c r="L812" s="63" t="n">
        <f aca="false">-L312</f>
        <v>1.81124977610629</v>
      </c>
      <c r="M812" s="63" t="n">
        <f aca="false">-M312</f>
        <v>-1.66014000180951</v>
      </c>
      <c r="N812" s="63" t="n">
        <f aca="false">-N312</f>
        <v>-0.255666798706023</v>
      </c>
    </row>
    <row r="813" customFormat="false" ht="13.8" hidden="false" customHeight="false" outlineLevel="0" collapsed="false">
      <c r="L813" s="63" t="n">
        <f aca="false">-L313</f>
        <v>-1.02605371057163</v>
      </c>
      <c r="M813" s="63" t="n">
        <f aca="false">-M313</f>
        <v>-1.28256665682695</v>
      </c>
      <c r="N813" s="63" t="n">
        <f aca="false">-N313</f>
        <v>0.0157603348395276</v>
      </c>
    </row>
    <row r="814" customFormat="false" ht="13.8" hidden="false" customHeight="false" outlineLevel="0" collapsed="false">
      <c r="L814" s="63" t="n">
        <f aca="false">-L314</f>
        <v>2.31225180826144</v>
      </c>
      <c r="M814" s="63" t="n">
        <f aca="false">-M314</f>
        <v>1.05832362444469</v>
      </c>
      <c r="N814" s="63" t="n">
        <f aca="false">-N314</f>
        <v>1.45564426201069</v>
      </c>
    </row>
    <row r="815" customFormat="false" ht="13.8" hidden="false" customHeight="false" outlineLevel="0" collapsed="false">
      <c r="L815" s="63" t="n">
        <f aca="false">-L315</f>
        <v>0.00581821406430736</v>
      </c>
      <c r="M815" s="63" t="n">
        <f aca="false">-M315</f>
        <v>0.10729334750065</v>
      </c>
      <c r="N815" s="63" t="n">
        <f aca="false">-N315</f>
        <v>0.604813944551249</v>
      </c>
    </row>
    <row r="816" customFormat="false" ht="13.8" hidden="false" customHeight="false" outlineLevel="0" collapsed="false">
      <c r="L816" s="63" t="n">
        <f aca="false">-L316</f>
        <v>1.0297985618363</v>
      </c>
      <c r="M816" s="63" t="n">
        <f aca="false">-M316</f>
        <v>-0.203149168996076</v>
      </c>
      <c r="N816" s="63" t="n">
        <f aca="false">-N316</f>
        <v>-1.12823678936906</v>
      </c>
    </row>
    <row r="817" customFormat="false" ht="13.8" hidden="false" customHeight="false" outlineLevel="0" collapsed="false">
      <c r="L817" s="63" t="n">
        <f aca="false">-L317</f>
        <v>-0.246472748816312</v>
      </c>
      <c r="M817" s="63" t="n">
        <f aca="false">-M317</f>
        <v>0.557782192340892</v>
      </c>
      <c r="N817" s="63" t="n">
        <f aca="false">-N317</f>
        <v>2.10739186213484</v>
      </c>
    </row>
    <row r="818" customFormat="false" ht="13.8" hidden="false" customHeight="false" outlineLevel="0" collapsed="false">
      <c r="L818" s="63" t="n">
        <f aca="false">-L318</f>
        <v>-0.709088750801299</v>
      </c>
      <c r="M818" s="63" t="n">
        <f aca="false">-M318</f>
        <v>-0.609185338356858</v>
      </c>
      <c r="N818" s="63" t="n">
        <f aca="false">-N318</f>
        <v>-1.10874248022866</v>
      </c>
    </row>
    <row r="819" customFormat="false" ht="13.8" hidden="false" customHeight="false" outlineLevel="0" collapsed="false">
      <c r="L819" s="63" t="n">
        <f aca="false">-L319</f>
        <v>-0.697207173159478</v>
      </c>
      <c r="M819" s="63" t="n">
        <f aca="false">-M319</f>
        <v>1.80344614165708</v>
      </c>
      <c r="N819" s="63" t="n">
        <f aca="false">-N319</f>
        <v>0.524827582216662</v>
      </c>
    </row>
    <row r="820" customFormat="false" ht="13.8" hidden="false" customHeight="false" outlineLevel="0" collapsed="false">
      <c r="L820" s="63" t="n">
        <f aca="false">-L320</f>
        <v>1.11191346694237</v>
      </c>
      <c r="M820" s="63" t="n">
        <f aca="false">-M320</f>
        <v>0.596720663475992</v>
      </c>
      <c r="N820" s="63" t="n">
        <f aca="false">-N320</f>
        <v>0.60532925480742</v>
      </c>
    </row>
    <row r="821" customFormat="false" ht="13.8" hidden="false" customHeight="false" outlineLevel="0" collapsed="false">
      <c r="L821" s="63" t="n">
        <f aca="false">-L321</f>
        <v>-1.21613698828584</v>
      </c>
      <c r="M821" s="63" t="n">
        <f aca="false">-M321</f>
        <v>0.608955231144345</v>
      </c>
      <c r="N821" s="63" t="n">
        <f aca="false">-N321</f>
        <v>-0.895733349975671</v>
      </c>
    </row>
    <row r="822" customFormat="false" ht="13.8" hidden="false" customHeight="false" outlineLevel="0" collapsed="false">
      <c r="L822" s="63" t="n">
        <f aca="false">-L322</f>
        <v>0.448840912017735</v>
      </c>
      <c r="M822" s="63" t="n">
        <f aca="false">-M322</f>
        <v>-0.439065337770871</v>
      </c>
      <c r="N822" s="63" t="n">
        <f aca="false">-N322</f>
        <v>-0.662282417725185</v>
      </c>
    </row>
    <row r="823" customFormat="false" ht="13.8" hidden="false" customHeight="false" outlineLevel="0" collapsed="false">
      <c r="L823" s="63" t="n">
        <f aca="false">-L323</f>
        <v>0.743537188466299</v>
      </c>
      <c r="M823" s="63" t="n">
        <f aca="false">-M323</f>
        <v>-0.52747139198975</v>
      </c>
      <c r="N823" s="63" t="n">
        <f aca="false">-N323</f>
        <v>0.847216637583245</v>
      </c>
    </row>
    <row r="824" customFormat="false" ht="13.8" hidden="false" customHeight="false" outlineLevel="0" collapsed="false">
      <c r="L824" s="63" t="n">
        <f aca="false">-L324</f>
        <v>-0.711564075174093</v>
      </c>
      <c r="M824" s="63" t="n">
        <f aca="false">-M324</f>
        <v>-0.732897139520896</v>
      </c>
      <c r="N824" s="63" t="n">
        <f aca="false">-N324</f>
        <v>0.608931461105466</v>
      </c>
    </row>
    <row r="825" customFormat="false" ht="13.8" hidden="false" customHeight="false" outlineLevel="0" collapsed="false">
      <c r="L825" s="63" t="n">
        <f aca="false">-L325</f>
        <v>0.8593122851782</v>
      </c>
      <c r="M825" s="63" t="n">
        <f aca="false">-M325</f>
        <v>-1.31501650040965</v>
      </c>
      <c r="N825" s="63" t="n">
        <f aca="false">-N325</f>
        <v>0.377046127077291</v>
      </c>
    </row>
    <row r="826" customFormat="false" ht="13.8" hidden="false" customHeight="false" outlineLevel="0" collapsed="false">
      <c r="L826" s="63" t="n">
        <f aca="false">-L326</f>
        <v>1.94828495371798</v>
      </c>
      <c r="M826" s="63" t="n">
        <f aca="false">-M326</f>
        <v>1.26383750521562</v>
      </c>
      <c r="N826" s="63" t="n">
        <f aca="false">-N326</f>
        <v>-1.13889544635323</v>
      </c>
    </row>
    <row r="827" customFormat="false" ht="13.8" hidden="false" customHeight="false" outlineLevel="0" collapsed="false">
      <c r="L827" s="63" t="n">
        <f aca="false">-L327</f>
        <v>-0.149525375887416</v>
      </c>
      <c r="M827" s="63" t="n">
        <f aca="false">-M327</f>
        <v>0.620258019637177</v>
      </c>
      <c r="N827" s="63" t="n">
        <f aca="false">-N327</f>
        <v>-0.291581016535344</v>
      </c>
    </row>
    <row r="828" customFormat="false" ht="13.8" hidden="false" customHeight="false" outlineLevel="0" collapsed="false">
      <c r="L828" s="63" t="n">
        <f aca="false">-L328</f>
        <v>2.17167992136575</v>
      </c>
      <c r="M828" s="63" t="n">
        <f aca="false">-M328</f>
        <v>0.97713376467287</v>
      </c>
      <c r="N828" s="63" t="n">
        <f aca="false">-N328</f>
        <v>-0.208434282575991</v>
      </c>
    </row>
    <row r="829" customFormat="false" ht="13.8" hidden="false" customHeight="false" outlineLevel="0" collapsed="false">
      <c r="L829" s="63" t="n">
        <f aca="false">-L329</f>
        <v>-0.0376971137131215</v>
      </c>
      <c r="M829" s="63" t="n">
        <f aca="false">-M329</f>
        <v>0.599769185820148</v>
      </c>
      <c r="N829" s="63" t="n">
        <f aca="false">-N329</f>
        <v>0.895861143400752</v>
      </c>
    </row>
    <row r="830" customFormat="false" ht="13.8" hidden="false" customHeight="false" outlineLevel="0" collapsed="false">
      <c r="L830" s="63" t="n">
        <f aca="false">-L330</f>
        <v>1.94989900369404</v>
      </c>
      <c r="M830" s="63" t="n">
        <f aca="false">-M330</f>
        <v>0.121153114468693</v>
      </c>
      <c r="N830" s="63" t="n">
        <f aca="false">-N330</f>
        <v>1.23763694209391</v>
      </c>
    </row>
    <row r="831" customFormat="false" ht="13.8" hidden="false" customHeight="false" outlineLevel="0" collapsed="false">
      <c r="L831" s="63" t="n">
        <f aca="false">-L331</f>
        <v>-0.425632363752208</v>
      </c>
      <c r="M831" s="63" t="n">
        <f aca="false">-M331</f>
        <v>1.05383701512785</v>
      </c>
      <c r="N831" s="63" t="n">
        <f aca="false">-N331</f>
        <v>-0.103678981736662</v>
      </c>
    </row>
    <row r="832" customFormat="false" ht="13.8" hidden="false" customHeight="false" outlineLevel="0" collapsed="false">
      <c r="L832" s="63" t="n">
        <f aca="false">-L332</f>
        <v>-0.0262120672413571</v>
      </c>
      <c r="M832" s="63" t="n">
        <f aca="false">-M332</f>
        <v>0.782513282165532</v>
      </c>
      <c r="N832" s="63" t="n">
        <f aca="false">-N332</f>
        <v>-0.544024108214281</v>
      </c>
    </row>
    <row r="833" customFormat="false" ht="13.8" hidden="false" customHeight="false" outlineLevel="0" collapsed="false">
      <c r="L833" s="63" t="n">
        <f aca="false">-L333</f>
        <v>0.406415189945364</v>
      </c>
      <c r="M833" s="63" t="n">
        <f aca="false">-M333</f>
        <v>0.697531607525069</v>
      </c>
      <c r="N833" s="63" t="n">
        <f aca="false">-N333</f>
        <v>1.51264564523519</v>
      </c>
    </row>
    <row r="834" customFormat="false" ht="13.8" hidden="false" customHeight="false" outlineLevel="0" collapsed="false">
      <c r="L834" s="63" t="n">
        <f aca="false">-L334</f>
        <v>-0.0947111085542909</v>
      </c>
      <c r="M834" s="63" t="n">
        <f aca="false">-M334</f>
        <v>-0.415666494446773</v>
      </c>
      <c r="N834" s="63" t="n">
        <f aca="false">-N334</f>
        <v>0.049226534981377</v>
      </c>
    </row>
    <row r="835" customFormat="false" ht="13.8" hidden="false" customHeight="false" outlineLevel="0" collapsed="false">
      <c r="L835" s="63" t="n">
        <f aca="false">-L335</f>
        <v>-1.34354864542498</v>
      </c>
      <c r="M835" s="63" t="n">
        <f aca="false">-M335</f>
        <v>0.0817122795260592</v>
      </c>
      <c r="N835" s="63" t="n">
        <f aca="false">-N335</f>
        <v>-0.49002627177477</v>
      </c>
    </row>
    <row r="836" customFormat="false" ht="13.8" hidden="false" customHeight="false" outlineLevel="0" collapsed="false">
      <c r="L836" s="63" t="n">
        <f aca="false">-L336</f>
        <v>-0.426034729200989</v>
      </c>
      <c r="M836" s="63" t="n">
        <f aca="false">-M336</f>
        <v>0.762629364652137</v>
      </c>
      <c r="N836" s="63" t="n">
        <f aca="false">-N336</f>
        <v>-0.905676644130524</v>
      </c>
    </row>
    <row r="837" customFormat="false" ht="13.8" hidden="false" customHeight="false" outlineLevel="0" collapsed="false">
      <c r="L837" s="63" t="n">
        <f aca="false">-L337</f>
        <v>-1.74266149475904</v>
      </c>
      <c r="M837" s="63" t="n">
        <f aca="false">-M337</f>
        <v>-0.113002647036533</v>
      </c>
      <c r="N837" s="63" t="n">
        <f aca="false">-N337</f>
        <v>2.40110417051264</v>
      </c>
    </row>
    <row r="838" customFormat="false" ht="13.8" hidden="false" customHeight="false" outlineLevel="0" collapsed="false">
      <c r="L838" s="63" t="n">
        <f aca="false">-L338</f>
        <v>-0.0281317509004971</v>
      </c>
      <c r="M838" s="63" t="n">
        <f aca="false">-M338</f>
        <v>0.94899068794648</v>
      </c>
      <c r="N838" s="63" t="n">
        <f aca="false">-N338</f>
        <v>0.165975719936535</v>
      </c>
    </row>
    <row r="839" customFormat="false" ht="13.8" hidden="false" customHeight="false" outlineLevel="0" collapsed="false">
      <c r="L839" s="63" t="n">
        <f aca="false">-L339</f>
        <v>-1.09496294331931</v>
      </c>
      <c r="M839" s="63" t="n">
        <f aca="false">-M339</f>
        <v>1.04781189808121</v>
      </c>
      <c r="N839" s="63" t="n">
        <f aca="false">-N339</f>
        <v>0.407058718443841</v>
      </c>
    </row>
    <row r="840" customFormat="false" ht="13.8" hidden="false" customHeight="false" outlineLevel="0" collapsed="false">
      <c r="L840" s="63" t="n">
        <f aca="false">-L340</f>
        <v>-0.969787524497744</v>
      </c>
      <c r="M840" s="63" t="n">
        <f aca="false">-M340</f>
        <v>0.42497520655819</v>
      </c>
      <c r="N840" s="63" t="n">
        <f aca="false">-N340</f>
        <v>0.215257284527667</v>
      </c>
    </row>
    <row r="841" customFormat="false" ht="13.8" hidden="false" customHeight="false" outlineLevel="0" collapsed="false">
      <c r="L841" s="63" t="n">
        <f aca="false">-L341</f>
        <v>2.41694290519523</v>
      </c>
      <c r="M841" s="63" t="n">
        <f aca="false">-M341</f>
        <v>-0.693813872334994</v>
      </c>
      <c r="N841" s="63" t="n">
        <f aca="false">-N341</f>
        <v>-0.608656028845364</v>
      </c>
    </row>
    <row r="842" customFormat="false" ht="13.8" hidden="false" customHeight="false" outlineLevel="0" collapsed="false">
      <c r="L842" s="63" t="n">
        <f aca="false">-L342</f>
        <v>0.25845831063254</v>
      </c>
      <c r="M842" s="63" t="n">
        <f aca="false">-M342</f>
        <v>1.06929757455599</v>
      </c>
      <c r="N842" s="63" t="n">
        <f aca="false">-N342</f>
        <v>1.52807115415771</v>
      </c>
    </row>
    <row r="843" customFormat="false" ht="13.8" hidden="false" customHeight="false" outlineLevel="0" collapsed="false">
      <c r="L843" s="63" t="n">
        <f aca="false">-L343</f>
        <v>2.12021781776312</v>
      </c>
      <c r="M843" s="63" t="n">
        <f aca="false">-M343</f>
        <v>0.49680896850983</v>
      </c>
      <c r="N843" s="63" t="n">
        <f aca="false">-N343</f>
        <v>-0.492586944637998</v>
      </c>
    </row>
    <row r="844" customFormat="false" ht="13.8" hidden="false" customHeight="false" outlineLevel="0" collapsed="false">
      <c r="L844" s="63" t="n">
        <f aca="false">-L344</f>
        <v>0.330957712181474</v>
      </c>
      <c r="M844" s="63" t="n">
        <f aca="false">-M344</f>
        <v>-0.242796456032121</v>
      </c>
      <c r="N844" s="63" t="n">
        <f aca="false">-N344</f>
        <v>-0.20174587826461</v>
      </c>
    </row>
    <row r="845" customFormat="false" ht="13.8" hidden="false" customHeight="false" outlineLevel="0" collapsed="false">
      <c r="L845" s="63" t="n">
        <f aca="false">-L345</f>
        <v>0.266601572131106</v>
      </c>
      <c r="M845" s="63" t="n">
        <f aca="false">-M345</f>
        <v>-0.351285432684227</v>
      </c>
      <c r="N845" s="63" t="n">
        <f aca="false">-N345</f>
        <v>-0.614141460550797</v>
      </c>
    </row>
    <row r="846" customFormat="false" ht="13.8" hidden="false" customHeight="false" outlineLevel="0" collapsed="false">
      <c r="L846" s="63" t="n">
        <f aca="false">-L346</f>
        <v>1.96848153044676</v>
      </c>
      <c r="M846" s="63" t="n">
        <f aca="false">-M346</f>
        <v>-1.59850500362684</v>
      </c>
      <c r="N846" s="63" t="n">
        <f aca="false">-N346</f>
        <v>-0.736189475669152</v>
      </c>
    </row>
    <row r="847" customFormat="false" ht="13.8" hidden="false" customHeight="false" outlineLevel="0" collapsed="false">
      <c r="L847" s="63" t="n">
        <f aca="false">-L347</f>
        <v>-0.472145802468798</v>
      </c>
      <c r="M847" s="63" t="n">
        <f aca="false">-M347</f>
        <v>-1.8143480542552</v>
      </c>
      <c r="N847" s="63" t="n">
        <f aca="false">-N347</f>
        <v>-0.217576477148021</v>
      </c>
    </row>
    <row r="848" customFormat="false" ht="13.8" hidden="false" customHeight="false" outlineLevel="0" collapsed="false">
      <c r="L848" s="63" t="n">
        <f aca="false">-L348</f>
        <v>-0.305198413030378</v>
      </c>
      <c r="M848" s="63" t="n">
        <f aca="false">-M348</f>
        <v>-0.953627586605893</v>
      </c>
      <c r="N848" s="63" t="n">
        <f aca="false">-N348</f>
        <v>0.356800248755623</v>
      </c>
    </row>
    <row r="849" customFormat="false" ht="13.8" hidden="false" customHeight="false" outlineLevel="0" collapsed="false">
      <c r="L849" s="63" t="n">
        <f aca="false">-L349</f>
        <v>-0.0516480878068623</v>
      </c>
      <c r="M849" s="63" t="n">
        <f aca="false">-M349</f>
        <v>-0.420415457547412</v>
      </c>
      <c r="N849" s="63" t="n">
        <f aca="false">-N349</f>
        <v>0.580297115129081</v>
      </c>
    </row>
    <row r="850" customFormat="false" ht="13.8" hidden="false" customHeight="false" outlineLevel="0" collapsed="false">
      <c r="L850" s="63" t="n">
        <f aca="false">-L350</f>
        <v>0.659402943176425</v>
      </c>
      <c r="M850" s="63" t="n">
        <f aca="false">-M350</f>
        <v>0.398640822099722</v>
      </c>
      <c r="N850" s="63" t="n">
        <f aca="false">-N350</f>
        <v>0.508775264168497</v>
      </c>
    </row>
    <row r="851" customFormat="false" ht="13.8" hidden="false" customHeight="false" outlineLevel="0" collapsed="false">
      <c r="L851" s="63" t="n">
        <f aca="false">-L351</f>
        <v>-0.285832591886768</v>
      </c>
      <c r="M851" s="63" t="n">
        <f aca="false">-M351</f>
        <v>-0.971549327022414</v>
      </c>
      <c r="N851" s="63" t="n">
        <f aca="false">-N351</f>
        <v>-0.0426089789786292</v>
      </c>
    </row>
    <row r="852" customFormat="false" ht="13.8" hidden="false" customHeight="false" outlineLevel="0" collapsed="false">
      <c r="L852" s="63" t="n">
        <f aca="false">-L352</f>
        <v>-0.797733434444204</v>
      </c>
      <c r="M852" s="63" t="n">
        <f aca="false">-M352</f>
        <v>-0.857213985649607</v>
      </c>
      <c r="N852" s="63" t="n">
        <f aca="false">-N352</f>
        <v>1.09850018604193</v>
      </c>
    </row>
    <row r="853" customFormat="false" ht="13.8" hidden="false" customHeight="false" outlineLevel="0" collapsed="false">
      <c r="L853" s="63" t="n">
        <f aca="false">-L353</f>
        <v>-0.0536515925518131</v>
      </c>
      <c r="M853" s="63" t="n">
        <f aca="false">-M353</f>
        <v>0.871860253034672</v>
      </c>
      <c r="N853" s="63" t="n">
        <f aca="false">-N353</f>
        <v>-0.725502408621088</v>
      </c>
    </row>
    <row r="854" customFormat="false" ht="13.8" hidden="false" customHeight="false" outlineLevel="0" collapsed="false">
      <c r="L854" s="63" t="n">
        <f aca="false">-L354</f>
        <v>1.20727905363065</v>
      </c>
      <c r="M854" s="63" t="n">
        <f aca="false">-M354</f>
        <v>-0.240849522869149</v>
      </c>
      <c r="N854" s="63" t="n">
        <f aca="false">-N354</f>
        <v>0.963795973379272</v>
      </c>
    </row>
    <row r="855" customFormat="false" ht="13.8" hidden="false" customHeight="false" outlineLevel="0" collapsed="false">
      <c r="L855" s="63" t="n">
        <f aca="false">-L355</f>
        <v>-1.88081197966203</v>
      </c>
      <c r="M855" s="63" t="n">
        <f aca="false">-M355</f>
        <v>-1.47815998102267</v>
      </c>
      <c r="N855" s="63" t="n">
        <f aca="false">-N355</f>
        <v>0.36669208311495</v>
      </c>
    </row>
    <row r="856" customFormat="false" ht="13.8" hidden="false" customHeight="false" outlineLevel="0" collapsed="false">
      <c r="L856" s="63" t="n">
        <f aca="false">-L356</f>
        <v>1.3070690258093</v>
      </c>
      <c r="M856" s="63" t="n">
        <f aca="false">-M356</f>
        <v>0.12915622462789</v>
      </c>
      <c r="N856" s="63" t="n">
        <f aca="false">-N356</f>
        <v>0.870512402506589</v>
      </c>
    </row>
    <row r="857" customFormat="false" ht="13.8" hidden="false" customHeight="false" outlineLevel="0" collapsed="false">
      <c r="L857" s="63" t="n">
        <f aca="false">-L357</f>
        <v>-0.063788334529901</v>
      </c>
      <c r="M857" s="63" t="n">
        <f aca="false">-M357</f>
        <v>1.54414727436946</v>
      </c>
      <c r="N857" s="63" t="n">
        <f aca="false">-N357</f>
        <v>-1.12492194813481</v>
      </c>
    </row>
    <row r="858" customFormat="false" ht="13.8" hidden="false" customHeight="false" outlineLevel="0" collapsed="false">
      <c r="L858" s="63" t="n">
        <f aca="false">-L358</f>
        <v>-0.690415173594423</v>
      </c>
      <c r="M858" s="63" t="n">
        <f aca="false">-M358</f>
        <v>0.776430034679855</v>
      </c>
      <c r="N858" s="63" t="n">
        <f aca="false">-N358</f>
        <v>0.980658366336288</v>
      </c>
    </row>
    <row r="859" customFormat="false" ht="13.8" hidden="false" customHeight="false" outlineLevel="0" collapsed="false">
      <c r="L859" s="63" t="n">
        <f aca="false">-L359</f>
        <v>-0.115403985756629</v>
      </c>
      <c r="M859" s="63" t="n">
        <f aca="false">-M359</f>
        <v>-1.65446630858895</v>
      </c>
      <c r="N859" s="63" t="n">
        <f aca="false">-N359</f>
        <v>-1.4702500967631</v>
      </c>
    </row>
    <row r="860" customFormat="false" ht="13.8" hidden="false" customHeight="false" outlineLevel="0" collapsed="false">
      <c r="L860" s="63" t="n">
        <f aca="false">-L360</f>
        <v>-1.89252071684119</v>
      </c>
      <c r="M860" s="63" t="n">
        <f aca="false">-M360</f>
        <v>-1.80651689544026</v>
      </c>
      <c r="N860" s="63" t="n">
        <f aca="false">-N360</f>
        <v>0.529645047803812</v>
      </c>
    </row>
    <row r="861" customFormat="false" ht="13.8" hidden="false" customHeight="false" outlineLevel="0" collapsed="false">
      <c r="L861" s="63" t="n">
        <f aca="false">-L361</f>
        <v>0.253795737091823</v>
      </c>
      <c r="M861" s="63" t="n">
        <f aca="false">-M361</f>
        <v>1.82727651382492</v>
      </c>
      <c r="N861" s="63" t="n">
        <f aca="false">-N361</f>
        <v>-1.80672645578377</v>
      </c>
    </row>
    <row r="862" customFormat="false" ht="13.8" hidden="false" customHeight="false" outlineLevel="0" collapsed="false">
      <c r="L862" s="63" t="n">
        <f aca="false">-L362</f>
        <v>1.35735383417395</v>
      </c>
      <c r="M862" s="63" t="n">
        <f aca="false">-M362</f>
        <v>-0.580025274838817</v>
      </c>
      <c r="N862" s="63" t="n">
        <f aca="false">-N362</f>
        <v>0.464634568313606</v>
      </c>
    </row>
    <row r="863" customFormat="false" ht="13.8" hidden="false" customHeight="false" outlineLevel="0" collapsed="false">
      <c r="L863" s="63" t="n">
        <f aca="false">-L363</f>
        <v>-0.394280685630467</v>
      </c>
      <c r="M863" s="63" t="n">
        <f aca="false">-M363</f>
        <v>1.43166994045284</v>
      </c>
      <c r="N863" s="63" t="n">
        <f aca="false">-N363</f>
        <v>0.391915057475152</v>
      </c>
    </row>
    <row r="864" customFormat="false" ht="13.8" hidden="false" customHeight="false" outlineLevel="0" collapsed="false">
      <c r="L864" s="63" t="n">
        <f aca="false">-L364</f>
        <v>1.32653389411625</v>
      </c>
      <c r="M864" s="63" t="n">
        <f aca="false">-M364</f>
        <v>-1.48937405708733</v>
      </c>
      <c r="N864" s="63" t="n">
        <f aca="false">-N364</f>
        <v>0.893570825931877</v>
      </c>
    </row>
    <row r="865" customFormat="false" ht="13.8" hidden="false" customHeight="false" outlineLevel="0" collapsed="false">
      <c r="L865" s="63" t="n">
        <f aca="false">-L365</f>
        <v>-0.208828088599215</v>
      </c>
      <c r="M865" s="63" t="n">
        <f aca="false">-M365</f>
        <v>-1.51749537047409</v>
      </c>
      <c r="N865" s="63" t="n">
        <f aca="false">-N365</f>
        <v>1.27356486629623</v>
      </c>
    </row>
    <row r="866" customFormat="false" ht="13.8" hidden="false" customHeight="false" outlineLevel="0" collapsed="false">
      <c r="L866" s="63" t="n">
        <f aca="false">-L366</f>
        <v>1.24875009971416</v>
      </c>
      <c r="M866" s="63" t="n">
        <f aca="false">-M366</f>
        <v>-1.0311762047048</v>
      </c>
      <c r="N866" s="63" t="n">
        <f aca="false">-N366</f>
        <v>2.05038652932474</v>
      </c>
    </row>
    <row r="867" customFormat="false" ht="13.8" hidden="false" customHeight="false" outlineLevel="0" collapsed="false">
      <c r="L867" s="63" t="n">
        <f aca="false">-L367</f>
        <v>0.508045093303081</v>
      </c>
      <c r="M867" s="63" t="n">
        <f aca="false">-M367</f>
        <v>-1.8650166661502</v>
      </c>
      <c r="N867" s="63" t="n">
        <f aca="false">-N367</f>
        <v>0.591542144217951</v>
      </c>
    </row>
    <row r="868" customFormat="false" ht="13.8" hidden="false" customHeight="false" outlineLevel="0" collapsed="false">
      <c r="L868" s="63" t="n">
        <f aca="false">-L368</f>
        <v>-1.08808059359813</v>
      </c>
      <c r="M868" s="63" t="n">
        <f aca="false">-M368</f>
        <v>1.29626386095998</v>
      </c>
      <c r="N868" s="63" t="n">
        <f aca="false">-N368</f>
        <v>-0.350807103606666</v>
      </c>
    </row>
    <row r="869" customFormat="false" ht="13.8" hidden="false" customHeight="false" outlineLevel="0" collapsed="false">
      <c r="L869" s="63" t="n">
        <f aca="false">-L369</f>
        <v>1.47927823982732</v>
      </c>
      <c r="M869" s="63" t="n">
        <f aca="false">-M369</f>
        <v>0.184975312036508</v>
      </c>
      <c r="N869" s="63" t="n">
        <f aca="false">-N369</f>
        <v>-0.193554523482571</v>
      </c>
    </row>
    <row r="870" customFormat="false" ht="13.8" hidden="false" customHeight="false" outlineLevel="0" collapsed="false">
      <c r="L870" s="63" t="n">
        <f aca="false">-L370</f>
        <v>-0.532633216344729</v>
      </c>
      <c r="M870" s="63" t="n">
        <f aca="false">-M370</f>
        <v>-0.186388284140574</v>
      </c>
      <c r="N870" s="63" t="n">
        <f aca="false">-N370</f>
        <v>0.961004829253845</v>
      </c>
    </row>
    <row r="871" customFormat="false" ht="13.8" hidden="false" customHeight="false" outlineLevel="0" collapsed="false">
      <c r="L871" s="63" t="n">
        <f aca="false">-L371</f>
        <v>-0.82825852058881</v>
      </c>
      <c r="M871" s="63" t="n">
        <f aca="false">-M371</f>
        <v>0.834976803481504</v>
      </c>
      <c r="N871" s="63" t="n">
        <f aca="false">-N371</f>
        <v>0.693580232819723</v>
      </c>
    </row>
    <row r="872" customFormat="false" ht="13.8" hidden="false" customHeight="false" outlineLevel="0" collapsed="false">
      <c r="L872" s="63" t="n">
        <f aca="false">-L372</f>
        <v>-0.872232723615305</v>
      </c>
      <c r="M872" s="63" t="n">
        <f aca="false">-M372</f>
        <v>1.08886953347306</v>
      </c>
      <c r="N872" s="63" t="n">
        <f aca="false">-N372</f>
        <v>-0.00200464456900359</v>
      </c>
    </row>
    <row r="873" customFormat="false" ht="13.8" hidden="false" customHeight="false" outlineLevel="0" collapsed="false">
      <c r="L873" s="63" t="n">
        <f aca="false">-L373</f>
        <v>1.25858253433393</v>
      </c>
      <c r="M873" s="63" t="n">
        <f aca="false">-M373</f>
        <v>-0.141738411603913</v>
      </c>
      <c r="N873" s="63" t="n">
        <f aca="false">-N373</f>
        <v>-1.24510351074147</v>
      </c>
    </row>
    <row r="874" customFormat="false" ht="13.8" hidden="false" customHeight="false" outlineLevel="0" collapsed="false">
      <c r="L874" s="63" t="n">
        <f aca="false">-L374</f>
        <v>-1.15958740128926</v>
      </c>
      <c r="M874" s="63" t="n">
        <f aca="false">-M374</f>
        <v>0.167190482942672</v>
      </c>
      <c r="N874" s="63" t="n">
        <f aca="false">-N374</f>
        <v>-0.815002183317447</v>
      </c>
    </row>
    <row r="875" customFormat="false" ht="13.8" hidden="false" customHeight="false" outlineLevel="0" collapsed="false">
      <c r="L875" s="63" t="n">
        <f aca="false">-L375</f>
        <v>1.62196481310071</v>
      </c>
      <c r="M875" s="63" t="n">
        <f aca="false">-M375</f>
        <v>-0.420808045375077</v>
      </c>
      <c r="N875" s="63" t="n">
        <f aca="false">-N375</f>
        <v>0.837958855303561</v>
      </c>
    </row>
    <row r="876" customFormat="false" ht="13.8" hidden="false" customHeight="false" outlineLevel="0" collapsed="false">
      <c r="L876" s="63" t="n">
        <f aca="false">-L376</f>
        <v>-0.738103055945177</v>
      </c>
      <c r="M876" s="63" t="n">
        <f aca="false">-M376</f>
        <v>-0.722202432503934</v>
      </c>
      <c r="N876" s="63" t="n">
        <f aca="false">-N376</f>
        <v>0.80201663430949</v>
      </c>
    </row>
    <row r="877" customFormat="false" ht="13.8" hidden="false" customHeight="false" outlineLevel="0" collapsed="false">
      <c r="L877" s="63" t="n">
        <f aca="false">-L377</f>
        <v>0.539753031308998</v>
      </c>
      <c r="M877" s="63" t="n">
        <f aca="false">-M377</f>
        <v>-0.456447472637959</v>
      </c>
      <c r="N877" s="63" t="n">
        <f aca="false">-N377</f>
        <v>-0.123389592122848</v>
      </c>
    </row>
    <row r="878" customFormat="false" ht="13.8" hidden="false" customHeight="false" outlineLevel="0" collapsed="false">
      <c r="L878" s="63" t="n">
        <f aca="false">-L378</f>
        <v>-0.358235699290334</v>
      </c>
      <c r="M878" s="63" t="n">
        <f aca="false">-M378</f>
        <v>0.225068379360118</v>
      </c>
      <c r="N878" s="63" t="n">
        <f aca="false">-N378</f>
        <v>-0.245287613184614</v>
      </c>
    </row>
    <row r="879" customFormat="false" ht="13.8" hidden="false" customHeight="false" outlineLevel="0" collapsed="false">
      <c r="L879" s="63" t="n">
        <f aca="false">-L379</f>
        <v>1.05591171190076</v>
      </c>
      <c r="M879" s="63" t="n">
        <f aca="false">-M379</f>
        <v>-0.350246149583586</v>
      </c>
      <c r="N879" s="63" t="n">
        <f aca="false">-N379</f>
        <v>-1.3452002698313</v>
      </c>
    </row>
    <row r="880" customFormat="false" ht="13.8" hidden="false" customHeight="false" outlineLevel="0" collapsed="false">
      <c r="L880" s="63" t="n">
        <f aca="false">-L380</f>
        <v>0.381641639918521</v>
      </c>
      <c r="M880" s="63" t="n">
        <f aca="false">-M380</f>
        <v>-0.445926580692413</v>
      </c>
      <c r="N880" s="63" t="n">
        <f aca="false">-N380</f>
        <v>-0.132301710699892</v>
      </c>
    </row>
    <row r="881" customFormat="false" ht="13.8" hidden="false" customHeight="false" outlineLevel="0" collapsed="false">
      <c r="L881" s="63" t="n">
        <f aca="false">-L381</f>
        <v>-1.10882673784434</v>
      </c>
      <c r="M881" s="63" t="n">
        <f aca="false">-M381</f>
        <v>-0.344213382617809</v>
      </c>
      <c r="N881" s="63" t="n">
        <f aca="false">-N381</f>
        <v>-0.0813262534386657</v>
      </c>
    </row>
    <row r="882" customFormat="false" ht="13.8" hidden="false" customHeight="false" outlineLevel="0" collapsed="false">
      <c r="L882" s="63" t="n">
        <f aca="false">-L382</f>
        <v>-1.29800917763165</v>
      </c>
      <c r="M882" s="63" t="n">
        <f aca="false">-M382</f>
        <v>-1.05427788628957</v>
      </c>
      <c r="N882" s="63" t="n">
        <f aca="false">-N382</f>
        <v>0.439801517551094</v>
      </c>
    </row>
    <row r="883" customFormat="false" ht="13.8" hidden="false" customHeight="false" outlineLevel="0" collapsed="false">
      <c r="L883" s="63" t="n">
        <f aca="false">-L383</f>
        <v>0.300775945668158</v>
      </c>
      <c r="M883" s="63" t="n">
        <f aca="false">-M383</f>
        <v>-0.0357458098220648</v>
      </c>
      <c r="N883" s="63" t="n">
        <f aca="false">-N383</f>
        <v>-0.590985983166211</v>
      </c>
    </row>
    <row r="884" customFormat="false" ht="13.8" hidden="false" customHeight="false" outlineLevel="0" collapsed="false">
      <c r="L884" s="63" t="n">
        <f aca="false">-L384</f>
        <v>1.05510238144432</v>
      </c>
      <c r="M884" s="63" t="n">
        <f aca="false">-M384</f>
        <v>-0.165833506643427</v>
      </c>
      <c r="N884" s="63" t="n">
        <f aca="false">-N384</f>
        <v>0.162323811673217</v>
      </c>
    </row>
    <row r="885" customFormat="false" ht="13.8" hidden="false" customHeight="false" outlineLevel="0" collapsed="false">
      <c r="L885" s="63" t="n">
        <f aca="false">-L385</f>
        <v>0.680397379311801</v>
      </c>
      <c r="M885" s="63" t="n">
        <f aca="false">-M385</f>
        <v>0.491945999952323</v>
      </c>
      <c r="N885" s="63" t="n">
        <f aca="false">-N385</f>
        <v>-0.161312184644038</v>
      </c>
    </row>
    <row r="886" customFormat="false" ht="13.8" hidden="false" customHeight="false" outlineLevel="0" collapsed="false">
      <c r="L886" s="63" t="n">
        <f aca="false">-L386</f>
        <v>-0.0601950100503583</v>
      </c>
      <c r="M886" s="63" t="n">
        <f aca="false">-M386</f>
        <v>-2.67530730960224</v>
      </c>
      <c r="N886" s="63" t="n">
        <f aca="false">-N386</f>
        <v>-0.850428624981565</v>
      </c>
    </row>
    <row r="887" customFormat="false" ht="13.8" hidden="false" customHeight="false" outlineLevel="0" collapsed="false">
      <c r="L887" s="63" t="n">
        <f aca="false">-L387</f>
        <v>0.300583918211478</v>
      </c>
      <c r="M887" s="63" t="n">
        <f aca="false">-M387</f>
        <v>1.65704122472865</v>
      </c>
      <c r="N887" s="63" t="n">
        <f aca="false">-N387</f>
        <v>0.0498128506100627</v>
      </c>
    </row>
    <row r="888" customFormat="false" ht="13.8" hidden="false" customHeight="false" outlineLevel="0" collapsed="false">
      <c r="L888" s="63" t="n">
        <f aca="false">-L388</f>
        <v>-0.340890996462844</v>
      </c>
      <c r="M888" s="63" t="n">
        <f aca="false">-M388</f>
        <v>0.849156298768578</v>
      </c>
      <c r="N888" s="63" t="n">
        <f aca="false">-N388</f>
        <v>-0.507135793891428</v>
      </c>
    </row>
    <row r="889" customFormat="false" ht="13.8" hidden="false" customHeight="false" outlineLevel="0" collapsed="false">
      <c r="L889" s="63" t="n">
        <f aca="false">-L389</f>
        <v>-0.350232024943711</v>
      </c>
      <c r="M889" s="63" t="n">
        <f aca="false">-M389</f>
        <v>-0.398579120569987</v>
      </c>
      <c r="N889" s="63" t="n">
        <f aca="false">-N389</f>
        <v>-0.245744257212308</v>
      </c>
    </row>
    <row r="890" customFormat="false" ht="13.8" hidden="false" customHeight="false" outlineLevel="0" collapsed="false">
      <c r="L890" s="63" t="n">
        <f aca="false">-L390</f>
        <v>-0.462598036830098</v>
      </c>
      <c r="M890" s="63" t="n">
        <f aca="false">-M390</f>
        <v>1.15189175382002</v>
      </c>
      <c r="N890" s="63" t="n">
        <f aca="false">-N390</f>
        <v>-0.157065579309426</v>
      </c>
    </row>
    <row r="891" customFormat="false" ht="13.8" hidden="false" customHeight="false" outlineLevel="0" collapsed="false">
      <c r="L891" s="63" t="n">
        <f aca="false">-L391</f>
        <v>-0.75662905820321</v>
      </c>
      <c r="M891" s="63" t="n">
        <f aca="false">-M391</f>
        <v>-0.234119515247747</v>
      </c>
      <c r="N891" s="63" t="n">
        <f aca="false">-N391</f>
        <v>0.95657084584957</v>
      </c>
    </row>
    <row r="892" customFormat="false" ht="13.8" hidden="false" customHeight="false" outlineLevel="0" collapsed="false">
      <c r="L892" s="63" t="n">
        <f aca="false">-L392</f>
        <v>-0.580031033898082</v>
      </c>
      <c r="M892" s="63" t="n">
        <f aca="false">-M392</f>
        <v>0.21513872936859</v>
      </c>
      <c r="N892" s="63" t="n">
        <f aca="false">-N392</f>
        <v>0.710729242630939</v>
      </c>
    </row>
    <row r="893" customFormat="false" ht="13.8" hidden="false" customHeight="false" outlineLevel="0" collapsed="false">
      <c r="L893" s="63" t="n">
        <f aca="false">-L393</f>
        <v>-0.572426083488513</v>
      </c>
      <c r="M893" s="63" t="n">
        <f aca="false">-M393</f>
        <v>0.340909404111691</v>
      </c>
      <c r="N893" s="63" t="n">
        <f aca="false">-N393</f>
        <v>0.0812824354079681</v>
      </c>
    </row>
    <row r="894" customFormat="false" ht="13.8" hidden="false" customHeight="false" outlineLevel="0" collapsed="false">
      <c r="L894" s="63" t="n">
        <f aca="false">-L394</f>
        <v>-1.53946069907608</v>
      </c>
      <c r="M894" s="63" t="n">
        <f aca="false">-M394</f>
        <v>-0.345025924265223</v>
      </c>
      <c r="N894" s="63" t="n">
        <f aca="false">-N394</f>
        <v>0.589724995846817</v>
      </c>
    </row>
    <row r="895" customFormat="false" ht="13.8" hidden="false" customHeight="false" outlineLevel="0" collapsed="false">
      <c r="L895" s="63" t="n">
        <f aca="false">-L395</f>
        <v>0.661521091026873</v>
      </c>
      <c r="M895" s="63" t="n">
        <f aca="false">-M395</f>
        <v>-0.121447525961734</v>
      </c>
      <c r="N895" s="63" t="n">
        <f aca="false">-N395</f>
        <v>-0.0503488091227105</v>
      </c>
    </row>
    <row r="896" customFormat="false" ht="13.8" hidden="false" customHeight="false" outlineLevel="0" collapsed="false">
      <c r="L896" s="63" t="n">
        <f aca="false">-L396</f>
        <v>-0.453128727926583</v>
      </c>
      <c r="M896" s="63" t="n">
        <f aca="false">-M396</f>
        <v>-1.39166454658235</v>
      </c>
      <c r="N896" s="63" t="n">
        <f aca="false">-N396</f>
        <v>0.84643560608311</v>
      </c>
    </row>
    <row r="897" customFormat="false" ht="13.8" hidden="false" customHeight="false" outlineLevel="0" collapsed="false">
      <c r="L897" s="63" t="n">
        <f aca="false">-L397</f>
        <v>0.61206454180898</v>
      </c>
      <c r="M897" s="63" t="n">
        <f aca="false">-M397</f>
        <v>1.18290404280992</v>
      </c>
      <c r="N897" s="63" t="n">
        <f aca="false">-N397</f>
        <v>0.18888450195034</v>
      </c>
    </row>
    <row r="898" customFormat="false" ht="13.8" hidden="false" customHeight="false" outlineLevel="0" collapsed="false">
      <c r="L898" s="63" t="n">
        <f aca="false">-L398</f>
        <v>-0.25336533874682</v>
      </c>
      <c r="M898" s="63" t="n">
        <f aca="false">-M398</f>
        <v>-1.55531274892212</v>
      </c>
      <c r="N898" s="63" t="n">
        <f aca="false">-N398</f>
        <v>-0.990014983948605</v>
      </c>
    </row>
    <row r="899" customFormat="false" ht="13.8" hidden="false" customHeight="false" outlineLevel="0" collapsed="false">
      <c r="L899" s="63" t="n">
        <f aca="false">-L399</f>
        <v>0.40348610770717</v>
      </c>
      <c r="M899" s="63" t="n">
        <f aca="false">-M399</f>
        <v>0.810979864862891</v>
      </c>
      <c r="N899" s="63" t="n">
        <f aca="false">-N399</f>
        <v>-0.274693030943079</v>
      </c>
    </row>
    <row r="900" customFormat="false" ht="13.8" hidden="false" customHeight="false" outlineLevel="0" collapsed="false">
      <c r="L900" s="63" t="n">
        <f aca="false">-L400</f>
        <v>-0.198364372735969</v>
      </c>
      <c r="M900" s="63" t="n">
        <f aca="false">-M400</f>
        <v>-0.166831452876174</v>
      </c>
      <c r="N900" s="63" t="n">
        <f aca="false">-N400</f>
        <v>0.281135594020944</v>
      </c>
    </row>
    <row r="901" customFormat="false" ht="13.8" hidden="false" customHeight="false" outlineLevel="0" collapsed="false">
      <c r="L901" s="63" t="n">
        <f aca="false">-L401</f>
        <v>1.6000308979771</v>
      </c>
      <c r="M901" s="63" t="n">
        <f aca="false">-M401</f>
        <v>1.63354991236486</v>
      </c>
      <c r="N901" s="63" t="n">
        <f aca="false">-N401</f>
        <v>0.384516478283501</v>
      </c>
    </row>
    <row r="902" customFormat="false" ht="13.8" hidden="false" customHeight="false" outlineLevel="0" collapsed="false">
      <c r="L902" s="63" t="n">
        <f aca="false">-L402</f>
        <v>0.748273865890625</v>
      </c>
      <c r="M902" s="63" t="n">
        <f aca="false">-M402</f>
        <v>-0.349377298333915</v>
      </c>
      <c r="N902" s="63" t="n">
        <f aca="false">-N402</f>
        <v>0.946355638456286</v>
      </c>
    </row>
    <row r="903" customFormat="false" ht="13.8" hidden="false" customHeight="false" outlineLevel="0" collapsed="false">
      <c r="L903" s="63" t="n">
        <f aca="false">-L403</f>
        <v>-0.918905943849718</v>
      </c>
      <c r="M903" s="63" t="n">
        <f aca="false">-M403</f>
        <v>-2.7336402666097</v>
      </c>
      <c r="N903" s="63" t="n">
        <f aca="false">-N403</f>
        <v>-0.911473103806247</v>
      </c>
    </row>
    <row r="904" customFormat="false" ht="13.8" hidden="false" customHeight="false" outlineLevel="0" collapsed="false">
      <c r="L904" s="63" t="n">
        <f aca="false">-L404</f>
        <v>-0.974550199243811</v>
      </c>
      <c r="M904" s="63" t="n">
        <f aca="false">-M404</f>
        <v>-0.0302876241811218</v>
      </c>
      <c r="N904" s="63" t="n">
        <f aca="false">-N404</f>
        <v>-0.439880650095954</v>
      </c>
    </row>
    <row r="905" customFormat="false" ht="13.8" hidden="false" customHeight="false" outlineLevel="0" collapsed="false">
      <c r="L905" s="63" t="n">
        <f aca="false">-L405</f>
        <v>2.95429134138936</v>
      </c>
      <c r="M905" s="63" t="n">
        <f aca="false">-M405</f>
        <v>-0.352478178693179</v>
      </c>
      <c r="N905" s="63" t="n">
        <f aca="false">-N405</f>
        <v>0.465870897729937</v>
      </c>
    </row>
    <row r="906" customFormat="false" ht="13.8" hidden="false" customHeight="false" outlineLevel="0" collapsed="false">
      <c r="L906" s="63" t="n">
        <f aca="false">-L406</f>
        <v>0.561771682071386</v>
      </c>
      <c r="M906" s="63" t="n">
        <f aca="false">-M406</f>
        <v>0.434644346248316</v>
      </c>
      <c r="N906" s="63" t="n">
        <f aca="false">-N406</f>
        <v>-0.364083229723009</v>
      </c>
    </row>
    <row r="907" customFormat="false" ht="13.8" hidden="false" customHeight="false" outlineLevel="0" collapsed="false">
      <c r="L907" s="63" t="n">
        <f aca="false">-L407</f>
        <v>-1.33474627962662</v>
      </c>
      <c r="M907" s="63" t="n">
        <f aca="false">-M407</f>
        <v>0.470901826251695</v>
      </c>
      <c r="N907" s="63" t="n">
        <f aca="false">-N407</f>
        <v>0.075108803011399</v>
      </c>
    </row>
    <row r="908" customFormat="false" ht="13.8" hidden="false" customHeight="false" outlineLevel="0" collapsed="false">
      <c r="L908" s="63" t="n">
        <f aca="false">-L408</f>
        <v>0.0933704652901679</v>
      </c>
      <c r="M908" s="63" t="n">
        <f aca="false">-M408</f>
        <v>1.72657422030341</v>
      </c>
      <c r="N908" s="63" t="n">
        <f aca="false">-N408</f>
        <v>0.598054737424028</v>
      </c>
    </row>
    <row r="909" customFormat="false" ht="13.8" hidden="false" customHeight="false" outlineLevel="0" collapsed="false">
      <c r="L909" s="63" t="n">
        <f aca="false">-L409</f>
        <v>-0.772874284939951</v>
      </c>
      <c r="M909" s="63" t="n">
        <f aca="false">-M409</f>
        <v>1.21708950193263</v>
      </c>
      <c r="N909" s="63" t="n">
        <f aca="false">-N409</f>
        <v>-2.00846045869117</v>
      </c>
    </row>
    <row r="910" customFormat="false" ht="13.8" hidden="false" customHeight="false" outlineLevel="0" collapsed="false">
      <c r="L910" s="63" t="n">
        <f aca="false">-L410</f>
        <v>-0.502172341356963</v>
      </c>
      <c r="M910" s="63" t="n">
        <f aca="false">-M410</f>
        <v>0.0442939856120857</v>
      </c>
      <c r="N910" s="63" t="n">
        <f aca="false">-N410</f>
        <v>-0.821647578490749</v>
      </c>
    </row>
    <row r="911" customFormat="false" ht="13.8" hidden="false" customHeight="false" outlineLevel="0" collapsed="false">
      <c r="L911" s="63" t="n">
        <f aca="false">-L411</f>
        <v>-0.284084395133299</v>
      </c>
      <c r="M911" s="63" t="n">
        <f aca="false">-M411</f>
        <v>-0.0205894966622481</v>
      </c>
      <c r="N911" s="63" t="n">
        <f aca="false">-N411</f>
        <v>-1.89526811522391</v>
      </c>
    </row>
    <row r="912" customFormat="false" ht="13.8" hidden="false" customHeight="false" outlineLevel="0" collapsed="false">
      <c r="L912" s="63" t="n">
        <f aca="false">-L412</f>
        <v>-0.731972992878635</v>
      </c>
      <c r="M912" s="63" t="n">
        <f aca="false">-M412</f>
        <v>-0.416994899404038</v>
      </c>
      <c r="N912" s="63" t="n">
        <f aca="false">-N412</f>
        <v>-1.5400918191763</v>
      </c>
    </row>
    <row r="913" customFormat="false" ht="13.8" hidden="false" customHeight="false" outlineLevel="0" collapsed="false">
      <c r="L913" s="63" t="n">
        <f aca="false">-L413</f>
        <v>0.387436061668211</v>
      </c>
      <c r="M913" s="63" t="n">
        <f aca="false">-M413</f>
        <v>1.75553421068803</v>
      </c>
      <c r="N913" s="63" t="n">
        <f aca="false">-N413</f>
        <v>-0.701940122415497</v>
      </c>
    </row>
    <row r="914" customFormat="false" ht="13.8" hidden="false" customHeight="false" outlineLevel="0" collapsed="false">
      <c r="L914" s="63" t="n">
        <f aca="false">-L414</f>
        <v>0.264348656295371</v>
      </c>
      <c r="M914" s="63" t="n">
        <f aca="false">-M414</f>
        <v>-0.0508343306511552</v>
      </c>
      <c r="N914" s="63" t="n">
        <f aca="false">-N414</f>
        <v>2.23622428376199</v>
      </c>
    </row>
    <row r="915" customFormat="false" ht="13.8" hidden="false" customHeight="false" outlineLevel="0" collapsed="false">
      <c r="L915" s="63" t="n">
        <f aca="false">-L415</f>
        <v>-0.0581198837449894</v>
      </c>
      <c r="M915" s="63" t="n">
        <f aca="false">-M415</f>
        <v>1.25511295323086</v>
      </c>
      <c r="N915" s="63" t="n">
        <f aca="false">-N415</f>
        <v>-1.20049558216021</v>
      </c>
    </row>
    <row r="916" customFormat="false" ht="13.8" hidden="false" customHeight="false" outlineLevel="0" collapsed="false">
      <c r="L916" s="63" t="n">
        <f aca="false">-L416</f>
        <v>1.19566177395294</v>
      </c>
      <c r="M916" s="63" t="n">
        <f aca="false">-M416</f>
        <v>0.528567994577701</v>
      </c>
      <c r="N916" s="63" t="n">
        <f aca="false">-N416</f>
        <v>0.171890472664513</v>
      </c>
    </row>
    <row r="917" customFormat="false" ht="13.8" hidden="false" customHeight="false" outlineLevel="0" collapsed="false">
      <c r="L917" s="63" t="n">
        <f aca="false">-L417</f>
        <v>-0.188421058926164</v>
      </c>
      <c r="M917" s="63" t="n">
        <f aca="false">-M417</f>
        <v>-0.339009714485245</v>
      </c>
      <c r="N917" s="63" t="n">
        <f aca="false">-N417</f>
        <v>2.69952992186436</v>
      </c>
    </row>
    <row r="918" customFormat="false" ht="13.8" hidden="false" customHeight="false" outlineLevel="0" collapsed="false">
      <c r="L918" s="63" t="n">
        <f aca="false">-L418</f>
        <v>-0.2298745991564</v>
      </c>
      <c r="M918" s="63" t="n">
        <f aca="false">-M418</f>
        <v>-0.238347536870547</v>
      </c>
      <c r="N918" s="63" t="n">
        <f aca="false">-N418</f>
        <v>0.387169990301856</v>
      </c>
    </row>
    <row r="919" customFormat="false" ht="13.8" hidden="false" customHeight="false" outlineLevel="0" collapsed="false">
      <c r="L919" s="63" t="n">
        <f aca="false">-L419</f>
        <v>-0.817480091449873</v>
      </c>
      <c r="M919" s="63" t="n">
        <f aca="false">-M419</f>
        <v>0.671592071888792</v>
      </c>
      <c r="N919" s="63" t="n">
        <f aca="false">-N419</f>
        <v>0.699810102868248</v>
      </c>
    </row>
    <row r="920" customFormat="false" ht="13.8" hidden="false" customHeight="false" outlineLevel="0" collapsed="false">
      <c r="L920" s="63" t="n">
        <f aca="false">-L420</f>
        <v>-0.495636533676539</v>
      </c>
      <c r="M920" s="63" t="n">
        <f aca="false">-M420</f>
        <v>0.389076828613724</v>
      </c>
      <c r="N920" s="63" t="n">
        <f aca="false">-N420</f>
        <v>-0.633326273825265</v>
      </c>
    </row>
    <row r="921" customFormat="false" ht="13.8" hidden="false" customHeight="false" outlineLevel="0" collapsed="false">
      <c r="L921" s="63" t="n">
        <f aca="false">-L421</f>
        <v>0.986017882963025</v>
      </c>
      <c r="M921" s="63" t="n">
        <f aca="false">-M421</f>
        <v>-1.29850753891706</v>
      </c>
      <c r="N921" s="63" t="n">
        <f aca="false">-N421</f>
        <v>-2.1964852895638</v>
      </c>
    </row>
    <row r="922" customFormat="false" ht="13.8" hidden="false" customHeight="false" outlineLevel="0" collapsed="false">
      <c r="L922" s="63" t="n">
        <f aca="false">-L422</f>
        <v>-0.933724903101586</v>
      </c>
      <c r="M922" s="63" t="n">
        <f aca="false">-M422</f>
        <v>-0.896461800591223</v>
      </c>
      <c r="N922" s="63" t="n">
        <f aca="false">-N422</f>
        <v>-0.570960842525574</v>
      </c>
    </row>
    <row r="923" customFormat="false" ht="13.8" hidden="false" customHeight="false" outlineLevel="0" collapsed="false">
      <c r="L923" s="63" t="n">
        <f aca="false">-L423</f>
        <v>0.243110932887634</v>
      </c>
      <c r="M923" s="63" t="n">
        <f aca="false">-M423</f>
        <v>-0.100853965308854</v>
      </c>
      <c r="N923" s="63" t="n">
        <f aca="false">-N423</f>
        <v>0.274363022309121</v>
      </c>
    </row>
    <row r="924" customFormat="false" ht="13.8" hidden="false" customHeight="false" outlineLevel="0" collapsed="false">
      <c r="L924" s="63" t="n">
        <f aca="false">-L424</f>
        <v>-0.10402477212507</v>
      </c>
      <c r="M924" s="63" t="n">
        <f aca="false">-M424</f>
        <v>1.10931488243016</v>
      </c>
      <c r="N924" s="63" t="n">
        <f aca="false">-N424</f>
        <v>0.573379252348473</v>
      </c>
    </row>
    <row r="925" customFormat="false" ht="13.8" hidden="false" customHeight="false" outlineLevel="0" collapsed="false">
      <c r="L925" s="63" t="n">
        <f aca="false">-L425</f>
        <v>1.58924849177068</v>
      </c>
      <c r="M925" s="63" t="n">
        <f aca="false">-M425</f>
        <v>0.583308414204773</v>
      </c>
      <c r="N925" s="63" t="n">
        <f aca="false">-N425</f>
        <v>0.541192321128388</v>
      </c>
    </row>
    <row r="926" customFormat="false" ht="13.8" hidden="false" customHeight="false" outlineLevel="0" collapsed="false">
      <c r="L926" s="63" t="n">
        <f aca="false">-L426</f>
        <v>-0.599327556605893</v>
      </c>
      <c r="M926" s="63" t="n">
        <f aca="false">-M426</f>
        <v>-0.551184132729142</v>
      </c>
      <c r="N926" s="63" t="n">
        <f aca="false">-N426</f>
        <v>1.9304205324013</v>
      </c>
    </row>
    <row r="927" customFormat="false" ht="13.8" hidden="false" customHeight="false" outlineLevel="0" collapsed="false">
      <c r="L927" s="63" t="n">
        <f aca="false">-L427</f>
        <v>-0.178252884094074</v>
      </c>
      <c r="M927" s="63" t="n">
        <f aca="false">-M427</f>
        <v>1.37327611452649</v>
      </c>
      <c r="N927" s="63" t="n">
        <f aca="false">-N427</f>
        <v>-2.2090804584061</v>
      </c>
    </row>
    <row r="928" customFormat="false" ht="13.8" hidden="false" customHeight="false" outlineLevel="0" collapsed="false">
      <c r="L928" s="63" t="n">
        <f aca="false">-L428</f>
        <v>0.638758114620009</v>
      </c>
      <c r="M928" s="63" t="n">
        <f aca="false">-M428</f>
        <v>0.276632439359143</v>
      </c>
      <c r="N928" s="63" t="n">
        <f aca="false">-N428</f>
        <v>0.0855280178593324</v>
      </c>
    </row>
    <row r="929" customFormat="false" ht="13.8" hidden="false" customHeight="false" outlineLevel="0" collapsed="false">
      <c r="L929" s="63" t="n">
        <f aca="false">-L429</f>
        <v>0.0917247854686322</v>
      </c>
      <c r="M929" s="63" t="n">
        <f aca="false">-M429</f>
        <v>-0.248457348265546</v>
      </c>
      <c r="N929" s="63" t="n">
        <f aca="false">-N429</f>
        <v>0.374224824453425</v>
      </c>
    </row>
    <row r="930" customFormat="false" ht="13.8" hidden="false" customHeight="false" outlineLevel="0" collapsed="false">
      <c r="L930" s="63" t="n">
        <f aca="false">-L430</f>
        <v>-0.400118944690966</v>
      </c>
      <c r="M930" s="63" t="n">
        <f aca="false">-M430</f>
        <v>-2.00049171994582</v>
      </c>
      <c r="N930" s="63" t="n">
        <f aca="false">-N430</f>
        <v>1.23053571511294</v>
      </c>
    </row>
    <row r="931" customFormat="false" ht="13.8" hidden="false" customHeight="false" outlineLevel="0" collapsed="false">
      <c r="L931" s="63" t="n">
        <f aca="false">-L431</f>
        <v>-0.0595718693445134</v>
      </c>
      <c r="M931" s="63" t="n">
        <f aca="false">-M431</f>
        <v>2.10306818043691</v>
      </c>
      <c r="N931" s="63" t="n">
        <f aca="false">-N431</f>
        <v>-0.995457605776014</v>
      </c>
    </row>
    <row r="932" customFormat="false" ht="13.8" hidden="false" customHeight="false" outlineLevel="0" collapsed="false">
      <c r="L932" s="63" t="n">
        <f aca="false">-L432</f>
        <v>0.316564507043429</v>
      </c>
      <c r="M932" s="63" t="n">
        <f aca="false">-M432</f>
        <v>-0.294938546168532</v>
      </c>
      <c r="N932" s="63" t="n">
        <f aca="false">-N432</f>
        <v>-1.65113789664778</v>
      </c>
    </row>
    <row r="933" customFormat="false" ht="13.8" hidden="false" customHeight="false" outlineLevel="0" collapsed="false">
      <c r="L933" s="63" t="n">
        <f aca="false">-L433</f>
        <v>-0.188152468974223</v>
      </c>
      <c r="M933" s="63" t="n">
        <f aca="false">-M433</f>
        <v>-0.128811678502824</v>
      </c>
      <c r="N933" s="63" t="n">
        <f aca="false">-N433</f>
        <v>0.745817934884419</v>
      </c>
    </row>
    <row r="934" customFormat="false" ht="13.8" hidden="false" customHeight="false" outlineLevel="0" collapsed="false">
      <c r="L934" s="63" t="n">
        <f aca="false">-L434</f>
        <v>0.213324542943035</v>
      </c>
      <c r="M934" s="63" t="n">
        <f aca="false">-M434</f>
        <v>0.29904338527435</v>
      </c>
      <c r="N934" s="63" t="n">
        <f aca="false">-N434</f>
        <v>0.223674897942712</v>
      </c>
    </row>
    <row r="935" customFormat="false" ht="13.8" hidden="false" customHeight="false" outlineLevel="0" collapsed="false">
      <c r="L935" s="63" t="n">
        <f aca="false">-L435</f>
        <v>-0.721161146341301</v>
      </c>
      <c r="M935" s="63" t="n">
        <f aca="false">-M435</f>
        <v>-0.694153795864103</v>
      </c>
      <c r="N935" s="63" t="n">
        <f aca="false">-N435</f>
        <v>-1.14432658900738</v>
      </c>
    </row>
    <row r="936" customFormat="false" ht="13.8" hidden="false" customHeight="false" outlineLevel="0" collapsed="false">
      <c r="L936" s="63" t="n">
        <f aca="false">-L436</f>
        <v>1.47179437478439</v>
      </c>
      <c r="M936" s="63" t="n">
        <f aca="false">-M436</f>
        <v>-1.64260003228297</v>
      </c>
      <c r="N936" s="63" t="n">
        <f aca="false">-N436</f>
        <v>0.807337118903876</v>
      </c>
    </row>
    <row r="937" customFormat="false" ht="13.8" hidden="false" customHeight="false" outlineLevel="0" collapsed="false">
      <c r="L937" s="63" t="n">
        <f aca="false">-L437</f>
        <v>0.941175117586857</v>
      </c>
      <c r="M937" s="63" t="n">
        <f aca="false">-M437</f>
        <v>-0.610889388716425</v>
      </c>
      <c r="N937" s="63" t="n">
        <f aca="false">-N437</f>
        <v>1.22614410777593</v>
      </c>
    </row>
    <row r="938" customFormat="false" ht="13.8" hidden="false" customHeight="false" outlineLevel="0" collapsed="false">
      <c r="L938" s="63" t="n">
        <f aca="false">-L438</f>
        <v>0.5348725081749</v>
      </c>
      <c r="M938" s="63" t="n">
        <f aca="false">-M438</f>
        <v>1.90374752310935</v>
      </c>
      <c r="N938" s="63" t="n">
        <f aca="false">-N438</f>
        <v>0.386508648428338</v>
      </c>
    </row>
    <row r="939" customFormat="false" ht="13.8" hidden="false" customHeight="false" outlineLevel="0" collapsed="false">
      <c r="L939" s="63" t="n">
        <f aca="false">-L439</f>
        <v>-0.281203961691102</v>
      </c>
      <c r="M939" s="63" t="n">
        <f aca="false">-M439</f>
        <v>0.803875602193911</v>
      </c>
      <c r="N939" s="63" t="n">
        <f aca="false">-N439</f>
        <v>0.356474743561215</v>
      </c>
    </row>
    <row r="940" customFormat="false" ht="13.8" hidden="false" customHeight="false" outlineLevel="0" collapsed="false">
      <c r="L940" s="63" t="n">
        <f aca="false">-L440</f>
        <v>0.246276412813119</v>
      </c>
      <c r="M940" s="63" t="n">
        <f aca="false">-M440</f>
        <v>0.307153878619965</v>
      </c>
      <c r="N940" s="63" t="n">
        <f aca="false">-N440</f>
        <v>0.71475693574229</v>
      </c>
    </row>
    <row r="941" customFormat="false" ht="13.8" hidden="false" customHeight="false" outlineLevel="0" collapsed="false">
      <c r="L941" s="63" t="n">
        <f aca="false">-L441</f>
        <v>-0.130361979860446</v>
      </c>
      <c r="M941" s="63" t="n">
        <f aca="false">-M441</f>
        <v>-0.965883815547537</v>
      </c>
      <c r="N941" s="63" t="n">
        <f aca="false">-N441</f>
        <v>0.602576502397761</v>
      </c>
    </row>
    <row r="942" customFormat="false" ht="13.8" hidden="false" customHeight="false" outlineLevel="0" collapsed="false">
      <c r="L942" s="63" t="n">
        <f aca="false">-L442</f>
        <v>1.54606783240763</v>
      </c>
      <c r="M942" s="63" t="n">
        <f aca="false">-M442</f>
        <v>-0.410895077342458</v>
      </c>
      <c r="N942" s="63" t="n">
        <f aca="false">-N442</f>
        <v>1.1906309742458</v>
      </c>
    </row>
    <row r="943" customFormat="false" ht="13.8" hidden="false" customHeight="false" outlineLevel="0" collapsed="false">
      <c r="L943" s="63" t="n">
        <f aca="false">-L443</f>
        <v>-1.00838781558301</v>
      </c>
      <c r="M943" s="63" t="n">
        <f aca="false">-M443</f>
        <v>1.2136338150851</v>
      </c>
      <c r="N943" s="63" t="n">
        <f aca="false">-N443</f>
        <v>-0.753363295617897</v>
      </c>
    </row>
    <row r="944" customFormat="false" ht="13.8" hidden="false" customHeight="false" outlineLevel="0" collapsed="false">
      <c r="L944" s="63" t="n">
        <f aca="false">-L444</f>
        <v>0.527540635134448</v>
      </c>
      <c r="M944" s="63" t="n">
        <f aca="false">-M444</f>
        <v>-0.36192699993902</v>
      </c>
      <c r="N944" s="63" t="n">
        <f aca="false">-N444</f>
        <v>1.83291654208303</v>
      </c>
    </row>
    <row r="945" customFormat="false" ht="13.8" hidden="false" customHeight="false" outlineLevel="0" collapsed="false">
      <c r="L945" s="63" t="n">
        <f aca="false">-L445</f>
        <v>-0.287223256934569</v>
      </c>
      <c r="M945" s="63" t="n">
        <f aca="false">-M445</f>
        <v>-0.0949305194428584</v>
      </c>
      <c r="N945" s="63" t="n">
        <f aca="false">-N445</f>
        <v>-1.11461188544524</v>
      </c>
    </row>
    <row r="946" customFormat="false" ht="13.8" hidden="false" customHeight="false" outlineLevel="0" collapsed="false">
      <c r="L946" s="63" t="n">
        <f aca="false">-L446</f>
        <v>-0.489087296734831</v>
      </c>
      <c r="M946" s="63" t="n">
        <f aca="false">-M446</f>
        <v>-0.318213387566702</v>
      </c>
      <c r="N946" s="63" t="n">
        <f aca="false">-N446</f>
        <v>-0.195062870381383</v>
      </c>
    </row>
    <row r="947" customFormat="false" ht="13.8" hidden="false" customHeight="false" outlineLevel="0" collapsed="false">
      <c r="L947" s="63" t="n">
        <f aca="false">-L447</f>
        <v>0.818949517658687</v>
      </c>
      <c r="M947" s="63" t="n">
        <f aca="false">-M447</f>
        <v>-0.00413681335824279</v>
      </c>
      <c r="N947" s="63" t="n">
        <f aca="false">-N447</f>
        <v>0.978981674214945</v>
      </c>
    </row>
    <row r="948" customFormat="false" ht="13.8" hidden="false" customHeight="false" outlineLevel="0" collapsed="false">
      <c r="L948" s="63" t="n">
        <f aca="false">-L448</f>
        <v>-0.0630490358900899</v>
      </c>
      <c r="M948" s="63" t="n">
        <f aca="false">-M448</f>
        <v>-1.0491719185256</v>
      </c>
      <c r="N948" s="63" t="n">
        <f aca="false">-N448</f>
        <v>-0.75059869530974</v>
      </c>
    </row>
    <row r="949" customFormat="false" ht="13.8" hidden="false" customHeight="false" outlineLevel="0" collapsed="false">
      <c r="L949" s="63" t="n">
        <f aca="false">-L449</f>
        <v>0.94684185180686</v>
      </c>
      <c r="M949" s="63" t="n">
        <f aca="false">-M449</f>
        <v>-0.989934703839322</v>
      </c>
      <c r="N949" s="63" t="n">
        <f aca="false">-N449</f>
        <v>0.263169496009762</v>
      </c>
    </row>
    <row r="950" customFormat="false" ht="13.8" hidden="false" customHeight="false" outlineLevel="0" collapsed="false">
      <c r="L950" s="63" t="n">
        <f aca="false">-L450</f>
        <v>0.121932077918943</v>
      </c>
      <c r="M950" s="63" t="n">
        <f aca="false">-M450</f>
        <v>0.780489125863626</v>
      </c>
      <c r="N950" s="63" t="n">
        <f aca="false">-N450</f>
        <v>0.178738002200561</v>
      </c>
    </row>
    <row r="951" customFormat="false" ht="13.8" hidden="false" customHeight="false" outlineLevel="0" collapsed="false">
      <c r="L951" s="63" t="n">
        <f aca="false">-L451</f>
        <v>-0.584927838605137</v>
      </c>
      <c r="M951" s="63" t="n">
        <f aca="false">-M451</f>
        <v>3.31569724242595</v>
      </c>
      <c r="N951" s="63" t="n">
        <f aca="false">-N451</f>
        <v>1.526679271299</v>
      </c>
    </row>
    <row r="952" customFormat="false" ht="13.8" hidden="false" customHeight="false" outlineLevel="0" collapsed="false">
      <c r="L952" s="63" t="n">
        <f aca="false">-L452</f>
        <v>0.343133983112041</v>
      </c>
      <c r="M952" s="63" t="n">
        <f aca="false">-M452</f>
        <v>1.53883116791542</v>
      </c>
      <c r="N952" s="63" t="n">
        <f aca="false">-N452</f>
        <v>1.45010401562081</v>
      </c>
    </row>
    <row r="953" customFormat="false" ht="13.8" hidden="false" customHeight="false" outlineLevel="0" collapsed="false">
      <c r="L953" s="63" t="n">
        <f aca="false">-L453</f>
        <v>-0.33415718070755</v>
      </c>
      <c r="M953" s="63" t="n">
        <f aca="false">-M453</f>
        <v>-0.532308963031875</v>
      </c>
      <c r="N953" s="63" t="n">
        <f aca="false">-N453</f>
        <v>1.01524720190321</v>
      </c>
    </row>
    <row r="954" customFormat="false" ht="13.8" hidden="false" customHeight="false" outlineLevel="0" collapsed="false">
      <c r="L954" s="63" t="n">
        <f aca="false">-L454</f>
        <v>-0.569525622450249</v>
      </c>
      <c r="M954" s="63" t="n">
        <f aca="false">-M454</f>
        <v>-1.35853642354529</v>
      </c>
      <c r="N954" s="63" t="n">
        <f aca="false">-N454</f>
        <v>0.416804720685242</v>
      </c>
    </row>
    <row r="955" customFormat="false" ht="13.8" hidden="false" customHeight="false" outlineLevel="0" collapsed="false">
      <c r="L955" s="63" t="n">
        <f aca="false">-L455</f>
        <v>0.203804000137018</v>
      </c>
      <c r="M955" s="63" t="n">
        <f aca="false">-M455</f>
        <v>-0.764270467220826</v>
      </c>
      <c r="N955" s="63" t="n">
        <f aca="false">-N455</f>
        <v>-0.828714693461441</v>
      </c>
    </row>
    <row r="956" customFormat="false" ht="13.8" hidden="false" customHeight="false" outlineLevel="0" collapsed="false">
      <c r="L956" s="63" t="n">
        <f aca="false">-L456</f>
        <v>0.164693955523475</v>
      </c>
      <c r="M956" s="63" t="n">
        <f aca="false">-M456</f>
        <v>0.8011025102423</v>
      </c>
      <c r="N956" s="63" t="n">
        <f aca="false">-N456</f>
        <v>1.54175222000458</v>
      </c>
    </row>
    <row r="957" customFormat="false" ht="13.8" hidden="false" customHeight="false" outlineLevel="0" collapsed="false">
      <c r="L957" s="63" t="n">
        <f aca="false">-L457</f>
        <v>-1.2603903319141</v>
      </c>
      <c r="M957" s="63" t="n">
        <f aca="false">-M457</f>
        <v>0.864148149545576</v>
      </c>
      <c r="N957" s="63" t="n">
        <f aca="false">-N457</f>
        <v>-0.421766038663609</v>
      </c>
    </row>
    <row r="958" customFormat="false" ht="13.8" hidden="false" customHeight="false" outlineLevel="0" collapsed="false">
      <c r="L958" s="63" t="n">
        <f aca="false">-L458</f>
        <v>1.38626179591359</v>
      </c>
      <c r="M958" s="63" t="n">
        <f aca="false">-M458</f>
        <v>0.112164816759053</v>
      </c>
      <c r="N958" s="63" t="n">
        <f aca="false">-N458</f>
        <v>1.97278601109911</v>
      </c>
    </row>
    <row r="959" customFormat="false" ht="13.8" hidden="false" customHeight="false" outlineLevel="0" collapsed="false">
      <c r="L959" s="63" t="n">
        <f aca="false">-L459</f>
        <v>1.61463365142203</v>
      </c>
      <c r="M959" s="63" t="n">
        <f aca="false">-M459</f>
        <v>-0.762553660414445</v>
      </c>
      <c r="N959" s="63" t="n">
        <f aca="false">-N459</f>
        <v>1.32546499798526</v>
      </c>
    </row>
    <row r="960" customFormat="false" ht="13.8" hidden="false" customHeight="false" outlineLevel="0" collapsed="false">
      <c r="L960" s="63" t="n">
        <f aca="false">-L460</f>
        <v>0.0574142220874429</v>
      </c>
      <c r="M960" s="63" t="n">
        <f aca="false">-M460</f>
        <v>0.095970588306323</v>
      </c>
      <c r="N960" s="63" t="n">
        <f aca="false">-N460</f>
        <v>0.861226444537783</v>
      </c>
    </row>
    <row r="961" customFormat="false" ht="13.8" hidden="false" customHeight="false" outlineLevel="0" collapsed="false">
      <c r="L961" s="63" t="n">
        <f aca="false">-L461</f>
        <v>0.13838715349577</v>
      </c>
      <c r="M961" s="63" t="n">
        <f aca="false">-M461</f>
        <v>2.22943810699169</v>
      </c>
      <c r="N961" s="63" t="n">
        <f aca="false">-N461</f>
        <v>0.444626646136074</v>
      </c>
    </row>
    <row r="962" customFormat="false" ht="13.8" hidden="false" customHeight="false" outlineLevel="0" collapsed="false">
      <c r="L962" s="63" t="n">
        <f aca="false">-L462</f>
        <v>1.18509620823458</v>
      </c>
      <c r="M962" s="63" t="n">
        <f aca="false">-M462</f>
        <v>0.0475184485915529</v>
      </c>
      <c r="N962" s="63" t="n">
        <f aca="false">-N462</f>
        <v>-0.723107596512063</v>
      </c>
    </row>
    <row r="963" customFormat="false" ht="13.8" hidden="false" customHeight="false" outlineLevel="0" collapsed="false">
      <c r="L963" s="63" t="n">
        <f aca="false">-L463</f>
        <v>-0.349208590727095</v>
      </c>
      <c r="M963" s="63" t="n">
        <f aca="false">-M463</f>
        <v>1.19835759162466</v>
      </c>
      <c r="N963" s="63" t="n">
        <f aca="false">-N463</f>
        <v>-1.5417118533734</v>
      </c>
    </row>
    <row r="964" customFormat="false" ht="13.8" hidden="false" customHeight="false" outlineLevel="0" collapsed="false">
      <c r="L964" s="63" t="n">
        <f aca="false">-L464</f>
        <v>-1.11181804854036</v>
      </c>
      <c r="M964" s="63" t="n">
        <f aca="false">-M464</f>
        <v>-0.625863223098558</v>
      </c>
      <c r="N964" s="63" t="n">
        <f aca="false">-N464</f>
        <v>0.574416296490961</v>
      </c>
    </row>
    <row r="965" customFormat="false" ht="13.8" hidden="false" customHeight="false" outlineLevel="0" collapsed="false">
      <c r="L965" s="63" t="n">
        <f aca="false">-L465</f>
        <v>1.18743169800355</v>
      </c>
      <c r="M965" s="63" t="n">
        <f aca="false">-M465</f>
        <v>0.747217031002086</v>
      </c>
      <c r="N965" s="63" t="n">
        <f aca="false">-N465</f>
        <v>1.96125706795047</v>
      </c>
    </row>
    <row r="966" customFormat="false" ht="13.8" hidden="false" customHeight="false" outlineLevel="0" collapsed="false">
      <c r="L966" s="63" t="n">
        <f aca="false">-L466</f>
        <v>1.11900081120233</v>
      </c>
      <c r="M966" s="63" t="n">
        <f aca="false">-M466</f>
        <v>2.30906084534962</v>
      </c>
      <c r="N966" s="63" t="n">
        <f aca="false">-N466</f>
        <v>0.24734659829902</v>
      </c>
    </row>
    <row r="967" customFormat="false" ht="13.8" hidden="false" customHeight="false" outlineLevel="0" collapsed="false">
      <c r="L967" s="63" t="n">
        <f aca="false">-L467</f>
        <v>0.28276584797135</v>
      </c>
      <c r="M967" s="63" t="n">
        <f aca="false">-M467</f>
        <v>-1.19435897472676</v>
      </c>
      <c r="N967" s="63" t="n">
        <f aca="false">-N467</f>
        <v>0.211166314500764</v>
      </c>
    </row>
    <row r="968" customFormat="false" ht="13.8" hidden="false" customHeight="false" outlineLevel="0" collapsed="false">
      <c r="L968" s="63" t="n">
        <f aca="false">-L468</f>
        <v>2.08541663832867</v>
      </c>
      <c r="M968" s="63" t="n">
        <f aca="false">-M468</f>
        <v>-0.751139744957784</v>
      </c>
      <c r="N968" s="63" t="n">
        <f aca="false">-N468</f>
        <v>1.85863075884306</v>
      </c>
    </row>
    <row r="969" customFormat="false" ht="13.8" hidden="false" customHeight="false" outlineLevel="0" collapsed="false">
      <c r="L969" s="63" t="n">
        <f aca="false">-L469</f>
        <v>0.112712129217644</v>
      </c>
      <c r="M969" s="63" t="n">
        <f aca="false">-M469</f>
        <v>-0.127911435726896</v>
      </c>
      <c r="N969" s="63" t="n">
        <f aca="false">-N469</f>
        <v>1.82711673392681</v>
      </c>
    </row>
    <row r="970" customFormat="false" ht="13.8" hidden="false" customHeight="false" outlineLevel="0" collapsed="false">
      <c r="L970" s="63" t="n">
        <f aca="false">-L470</f>
        <v>-0.111054883538054</v>
      </c>
      <c r="M970" s="63" t="n">
        <f aca="false">-M470</f>
        <v>-0.625163184695154</v>
      </c>
      <c r="N970" s="63" t="n">
        <f aca="false">-N470</f>
        <v>0.851189929898023</v>
      </c>
    </row>
    <row r="971" customFormat="false" ht="13.8" hidden="false" customHeight="false" outlineLevel="0" collapsed="false">
      <c r="L971" s="63" t="n">
        <f aca="false">-L471</f>
        <v>0.22886415625318</v>
      </c>
      <c r="M971" s="63" t="n">
        <f aca="false">-M471</f>
        <v>0.361015109960015</v>
      </c>
      <c r="N971" s="63" t="n">
        <f aca="false">-N471</f>
        <v>0.210662131794373</v>
      </c>
    </row>
    <row r="972" customFormat="false" ht="13.8" hidden="false" customHeight="false" outlineLevel="0" collapsed="false">
      <c r="L972" s="63" t="n">
        <f aca="false">-L472</f>
        <v>-0.0355075102130047</v>
      </c>
      <c r="M972" s="63" t="n">
        <f aca="false">-M472</f>
        <v>1.09558943765516</v>
      </c>
      <c r="N972" s="63" t="n">
        <f aca="false">-N472</f>
        <v>0.738228336560467</v>
      </c>
    </row>
    <row r="973" customFormat="false" ht="13.8" hidden="false" customHeight="false" outlineLevel="0" collapsed="false">
      <c r="L973" s="63" t="n">
        <f aca="false">-L473</f>
        <v>0.258913697326066</v>
      </c>
      <c r="M973" s="63" t="n">
        <f aca="false">-M473</f>
        <v>-0.416553781793495</v>
      </c>
      <c r="N973" s="63" t="n">
        <f aca="false">-N473</f>
        <v>1.03591585565838</v>
      </c>
    </row>
    <row r="974" customFormat="false" ht="13.8" hidden="false" customHeight="false" outlineLevel="0" collapsed="false">
      <c r="L974" s="63" t="n">
        <f aca="false">-L474</f>
        <v>0.0594361302230741</v>
      </c>
      <c r="M974" s="63" t="n">
        <f aca="false">-M474</f>
        <v>-0.231659665030092</v>
      </c>
      <c r="N974" s="63" t="n">
        <f aca="false">-N474</f>
        <v>1.50173136732731</v>
      </c>
    </row>
    <row r="975" customFormat="false" ht="13.8" hidden="false" customHeight="false" outlineLevel="0" collapsed="false">
      <c r="L975" s="63" t="n">
        <f aca="false">-L475</f>
        <v>1.75012200321992</v>
      </c>
      <c r="M975" s="63" t="n">
        <f aca="false">-M475</f>
        <v>0.887115267203201</v>
      </c>
      <c r="N975" s="63" t="n">
        <f aca="false">-N475</f>
        <v>0.775362839875118</v>
      </c>
    </row>
    <row r="976" customFormat="false" ht="13.8" hidden="false" customHeight="false" outlineLevel="0" collapsed="false">
      <c r="L976" s="63" t="n">
        <f aca="false">-L476</f>
        <v>0.32431114167876</v>
      </c>
      <c r="M976" s="63" t="n">
        <f aca="false">-M476</f>
        <v>-1.29491944479475</v>
      </c>
      <c r="N976" s="63" t="n">
        <f aca="false">-N476</f>
        <v>0.923606648402338</v>
      </c>
    </row>
    <row r="977" customFormat="false" ht="13.8" hidden="false" customHeight="false" outlineLevel="0" collapsed="false">
      <c r="L977" s="63" t="n">
        <f aca="false">-L477</f>
        <v>-0.785000006522485</v>
      </c>
      <c r="M977" s="63" t="n">
        <f aca="false">-M477</f>
        <v>-0.0425499507050354</v>
      </c>
      <c r="N977" s="63" t="n">
        <f aca="false">-N477</f>
        <v>-0.390156763191167</v>
      </c>
    </row>
    <row r="978" customFormat="false" ht="13.8" hidden="false" customHeight="false" outlineLevel="0" collapsed="false">
      <c r="L978" s="63" t="n">
        <f aca="false">-L478</f>
        <v>-0.100039981108566</v>
      </c>
      <c r="M978" s="63" t="n">
        <f aca="false">-M478</f>
        <v>-0.826040376569327</v>
      </c>
      <c r="N978" s="63" t="n">
        <f aca="false">-N478</f>
        <v>-1.0876238219051</v>
      </c>
    </row>
    <row r="979" customFormat="false" ht="13.8" hidden="false" customHeight="false" outlineLevel="0" collapsed="false">
      <c r="L979" s="63" t="n">
        <f aca="false">-L479</f>
        <v>0.739504683045451</v>
      </c>
      <c r="M979" s="63" t="n">
        <f aca="false">-M479</f>
        <v>-0.496435889787927</v>
      </c>
      <c r="N979" s="63" t="n">
        <f aca="false">-N479</f>
        <v>-1.75238616969388</v>
      </c>
    </row>
    <row r="980" customFormat="false" ht="13.8" hidden="false" customHeight="false" outlineLevel="0" collapsed="false">
      <c r="L980" s="63" t="n">
        <f aca="false">-L480</f>
        <v>0.767638509447558</v>
      </c>
      <c r="M980" s="63" t="n">
        <f aca="false">-M480</f>
        <v>-0.968348147184148</v>
      </c>
      <c r="N980" s="63" t="n">
        <f aca="false">-N480</f>
        <v>2.7076832304383</v>
      </c>
    </row>
    <row r="981" customFormat="false" ht="13.8" hidden="false" customHeight="false" outlineLevel="0" collapsed="false">
      <c r="L981" s="63" t="n">
        <f aca="false">-L481</f>
        <v>-0.0733966171088443</v>
      </c>
      <c r="M981" s="63" t="n">
        <f aca="false">-M481</f>
        <v>-0.401017119851415</v>
      </c>
      <c r="N981" s="63" t="n">
        <f aca="false">-N481</f>
        <v>-1.55727463134165</v>
      </c>
    </row>
    <row r="982" customFormat="false" ht="13.8" hidden="false" customHeight="false" outlineLevel="0" collapsed="false">
      <c r="L982" s="63" t="n">
        <f aca="false">-L482</f>
        <v>1.31973463050121</v>
      </c>
      <c r="M982" s="63" t="n">
        <f aca="false">-M482</f>
        <v>0.0116452387386116</v>
      </c>
      <c r="N982" s="63" t="n">
        <f aca="false">-N482</f>
        <v>0.678577470821216</v>
      </c>
    </row>
    <row r="983" customFormat="false" ht="13.8" hidden="false" customHeight="false" outlineLevel="0" collapsed="false">
      <c r="L983" s="63" t="n">
        <f aca="false">-L483</f>
        <v>1.11057055347334</v>
      </c>
      <c r="M983" s="63" t="n">
        <f aca="false">-M483</f>
        <v>0.762414788306452</v>
      </c>
      <c r="N983" s="63" t="n">
        <f aca="false">-N483</f>
        <v>-1.3235495682497</v>
      </c>
    </row>
    <row r="984" customFormat="false" ht="13.8" hidden="false" customHeight="false" outlineLevel="0" collapsed="false">
      <c r="L984" s="63" t="n">
        <f aca="false">-L484</f>
        <v>0.916764283206553</v>
      </c>
      <c r="M984" s="63" t="n">
        <f aca="false">-M484</f>
        <v>1.4855259106774</v>
      </c>
      <c r="N984" s="63" t="n">
        <f aca="false">-N484</f>
        <v>0.445789913170968</v>
      </c>
    </row>
    <row r="985" customFormat="false" ht="13.8" hidden="false" customHeight="false" outlineLevel="0" collapsed="false">
      <c r="L985" s="63" t="n">
        <f aca="false">-L485</f>
        <v>-0.954921850120334</v>
      </c>
      <c r="M985" s="63" t="n">
        <f aca="false">-M485</f>
        <v>0.959756774227088</v>
      </c>
      <c r="N985" s="63" t="n">
        <f aca="false">-N485</f>
        <v>-1.65437957991758</v>
      </c>
    </row>
    <row r="986" customFormat="false" ht="13.8" hidden="false" customHeight="false" outlineLevel="0" collapsed="false">
      <c r="L986" s="63" t="n">
        <f aca="false">-L486</f>
        <v>-0.0106287304426569</v>
      </c>
      <c r="M986" s="63" t="n">
        <f aca="false">-M486</f>
        <v>0.925931551667988</v>
      </c>
      <c r="N986" s="63" t="n">
        <f aca="false">-N486</f>
        <v>-0.226309999958876</v>
      </c>
    </row>
    <row r="987" customFormat="false" ht="13.8" hidden="false" customHeight="false" outlineLevel="0" collapsed="false">
      <c r="L987" s="63" t="n">
        <f aca="false">-L487</f>
        <v>-0.559682788194068</v>
      </c>
      <c r="M987" s="63" t="n">
        <f aca="false">-M487</f>
        <v>0.543438844666843</v>
      </c>
      <c r="N987" s="63" t="n">
        <f aca="false">-N487</f>
        <v>0.306469992197661</v>
      </c>
    </row>
    <row r="988" customFormat="false" ht="13.8" hidden="false" customHeight="false" outlineLevel="0" collapsed="false">
      <c r="L988" s="63" t="n">
        <f aca="false">-L488</f>
        <v>-0.847759974597019</v>
      </c>
      <c r="M988" s="63" t="n">
        <f aca="false">-M488</f>
        <v>-0.112358874252916</v>
      </c>
      <c r="N988" s="63" t="n">
        <f aca="false">-N488</f>
        <v>-0.493796022858605</v>
      </c>
    </row>
    <row r="989" customFormat="false" ht="13.8" hidden="false" customHeight="false" outlineLevel="0" collapsed="false">
      <c r="L989" s="63" t="n">
        <f aca="false">-L489</f>
        <v>-2.24647095773694</v>
      </c>
      <c r="M989" s="63" t="n">
        <f aca="false">-M489</f>
        <v>0.0399058456645133</v>
      </c>
      <c r="N989" s="63" t="n">
        <f aca="false">-N489</f>
        <v>0.760912817104551</v>
      </c>
    </row>
    <row r="990" customFormat="false" ht="13.8" hidden="false" customHeight="false" outlineLevel="0" collapsed="false">
      <c r="L990" s="63" t="n">
        <f aca="false">-L490</f>
        <v>-0.121880998380849</v>
      </c>
      <c r="M990" s="63" t="n">
        <f aca="false">-M490</f>
        <v>-0.863438910702306</v>
      </c>
      <c r="N990" s="63" t="n">
        <f aca="false">-N490</f>
        <v>-1.48631728578811</v>
      </c>
    </row>
    <row r="991" customFormat="false" ht="13.8" hidden="false" customHeight="false" outlineLevel="0" collapsed="false">
      <c r="L991" s="63" t="n">
        <f aca="false">-L491</f>
        <v>-0.597245754181699</v>
      </c>
      <c r="M991" s="63" t="n">
        <f aca="false">-M491</f>
        <v>0.881996577515674</v>
      </c>
      <c r="N991" s="63" t="n">
        <f aca="false">-N491</f>
        <v>-1.15912536152381</v>
      </c>
    </row>
    <row r="992" customFormat="false" ht="13.8" hidden="false" customHeight="false" outlineLevel="0" collapsed="false">
      <c r="L992" s="63" t="n">
        <f aca="false">-L492</f>
        <v>-1.22622280590596</v>
      </c>
      <c r="M992" s="63" t="n">
        <f aca="false">-M492</f>
        <v>0.206431191489631</v>
      </c>
      <c r="N992" s="63" t="n">
        <f aca="false">-N492</f>
        <v>0.712365671039849</v>
      </c>
    </row>
    <row r="993" customFormat="false" ht="13.8" hidden="false" customHeight="false" outlineLevel="0" collapsed="false">
      <c r="L993" s="63" t="n">
        <f aca="false">-L493</f>
        <v>0.670983102912856</v>
      </c>
      <c r="M993" s="63" t="n">
        <f aca="false">-M493</f>
        <v>-0.262122460941714</v>
      </c>
      <c r="N993" s="63" t="n">
        <f aca="false">-N493</f>
        <v>1.48337876509717</v>
      </c>
    </row>
    <row r="994" customFormat="false" ht="13.8" hidden="false" customHeight="false" outlineLevel="0" collapsed="false">
      <c r="L994" s="63" t="n">
        <f aca="false">-L494</f>
        <v>1.50010505064215</v>
      </c>
      <c r="M994" s="63" t="n">
        <f aca="false">-M494</f>
        <v>0.864371307811512</v>
      </c>
      <c r="N994" s="63" t="n">
        <f aca="false">-N494</f>
        <v>-0.539722306051053</v>
      </c>
    </row>
    <row r="995" customFormat="false" ht="13.8" hidden="false" customHeight="false" outlineLevel="0" collapsed="false">
      <c r="L995" s="63" t="n">
        <f aca="false">-L495</f>
        <v>-0.887243926910841</v>
      </c>
      <c r="M995" s="63" t="n">
        <f aca="false">-M495</f>
        <v>0.119381419789905</v>
      </c>
      <c r="N995" s="63" t="n">
        <f aca="false">-N495</f>
        <v>-2.05783191430848</v>
      </c>
    </row>
    <row r="996" customFormat="false" ht="13.8" hidden="false" customHeight="false" outlineLevel="0" collapsed="false">
      <c r="L996" s="63" t="n">
        <f aca="false">-L496</f>
        <v>1.38637747854739</v>
      </c>
      <c r="M996" s="63" t="n">
        <f aca="false">-M496</f>
        <v>-0.26154235058029</v>
      </c>
      <c r="N996" s="63" t="n">
        <f aca="false">-N496</f>
        <v>0.600615529686033</v>
      </c>
    </row>
    <row r="997" customFormat="false" ht="13.8" hidden="false" customHeight="false" outlineLevel="0" collapsed="false">
      <c r="L997" s="63" t="n">
        <f aca="false">-L497</f>
        <v>-0.184583748269962</v>
      </c>
      <c r="M997" s="63" t="n">
        <f aca="false">-M497</f>
        <v>2.31164214784992</v>
      </c>
      <c r="N997" s="63" t="n">
        <f aca="false">-N497</f>
        <v>-1.70535000527188</v>
      </c>
    </row>
    <row r="998" customFormat="false" ht="13.8" hidden="false" customHeight="false" outlineLevel="0" collapsed="false">
      <c r="L998" s="63" t="n">
        <f aca="false">-L498</f>
        <v>-1.73329236087973</v>
      </c>
      <c r="M998" s="63" t="n">
        <f aca="false">-M498</f>
        <v>-0.519592333629263</v>
      </c>
      <c r="N998" s="63" t="n">
        <f aca="false">-N498</f>
        <v>-1.28465594985429</v>
      </c>
    </row>
    <row r="999" customFormat="false" ht="13.8" hidden="false" customHeight="false" outlineLevel="0" collapsed="false">
      <c r="L999" s="63" t="n">
        <f aca="false">-L499</f>
        <v>1.05190018863821</v>
      </c>
      <c r="M999" s="63" t="n">
        <f aca="false">-M499</f>
        <v>-1.86386983463515</v>
      </c>
      <c r="N999" s="63" t="n">
        <f aca="false">-N499</f>
        <v>0.27085593811585</v>
      </c>
    </row>
    <row r="1000" customFormat="false" ht="13.8" hidden="false" customHeight="false" outlineLevel="0" collapsed="false">
      <c r="L1000" s="63" t="n">
        <f aca="false">-L500</f>
        <v>-0.292446646812242</v>
      </c>
      <c r="M1000" s="63" t="n">
        <f aca="false">-M500</f>
        <v>-2.28641940956981</v>
      </c>
      <c r="N1000" s="63" t="n">
        <f aca="false">-N500</f>
        <v>0.0646275186090232</v>
      </c>
    </row>
    <row r="1001" customFormat="false" ht="13.8" hidden="false" customHeight="false" outlineLevel="0" collapsed="false">
      <c r="L1001" s="63" t="n">
        <f aca="false">-L501</f>
        <v>-0.883525808991961</v>
      </c>
      <c r="M1001" s="63" t="n">
        <f aca="false">-M501</f>
        <v>1.48261040522492</v>
      </c>
      <c r="N1001" s="63" t="n">
        <f aca="false">-N501</f>
        <v>-2.50832175298969</v>
      </c>
    </row>
  </sheetData>
  <mergeCells count="4">
    <mergeCell ref="A1:B1"/>
    <mergeCell ref="D1:F1"/>
    <mergeCell ref="H1:J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8.54296875" defaultRowHeight="13.8" zeroHeight="false" outlineLevelRow="0" outlineLevelCol="0"/>
  <cols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65" t="s">
        <v>59</v>
      </c>
      <c r="B1" s="66" t="n">
        <f aca="false" t="array" ref="B1:D3">'Monte Carlo'!E14:G16</f>
        <v>1</v>
      </c>
      <c r="C1" s="67" t="n">
        <v>-0.793494333549093</v>
      </c>
      <c r="D1" s="67" t="n">
        <v>-0.793494333549093</v>
      </c>
      <c r="H1" s="68"/>
      <c r="I1" s="3"/>
      <c r="M1" s="3"/>
      <c r="N1" s="3"/>
    </row>
    <row r="2" customFormat="false" ht="13.8" hidden="false" customHeight="false" outlineLevel="0" collapsed="false">
      <c r="A2" s="65"/>
      <c r="B2" s="66" t="n">
        <v>-0.793494333549093</v>
      </c>
      <c r="C2" s="66" t="n">
        <v>1</v>
      </c>
      <c r="D2" s="67" t="n">
        <v>-0.0220494188413525</v>
      </c>
      <c r="I2" s="3"/>
      <c r="K2" s="3"/>
    </row>
    <row r="3" customFormat="false" ht="13.8" hidden="false" customHeight="false" outlineLevel="0" collapsed="false">
      <c r="A3" s="65"/>
      <c r="B3" s="66" t="n">
        <v>0.0341531639083461</v>
      </c>
      <c r="C3" s="66" t="n">
        <v>-0.0220494188413525</v>
      </c>
      <c r="D3" s="66" t="n">
        <v>1</v>
      </c>
      <c r="I3" s="3"/>
      <c r="K3" s="3"/>
      <c r="L3" s="3"/>
    </row>
    <row r="5" customFormat="false" ht="13.8" hidden="false" customHeight="false" outlineLevel="0" collapsed="false">
      <c r="B5" s="69" t="n">
        <f aca="false">SQRT(B1)</f>
        <v>1</v>
      </c>
      <c r="C5" s="70" t="n">
        <v>0</v>
      </c>
      <c r="D5" s="70" t="n">
        <v>0</v>
      </c>
    </row>
    <row r="6" customFormat="false" ht="13.8" hidden="false" customHeight="false" outlineLevel="0" collapsed="false">
      <c r="B6" s="71" t="n">
        <f aca="false" t="array" ref="B6:B7">B2:B3/B5</f>
        <v>-0.793494333549093</v>
      </c>
      <c r="C6" s="72" t="n">
        <f aca="false" t="array" ref="C6:D7">C2:D3 - MMULT(B6:B7, TRANSPOSE(B6:B7))</f>
        <v>0.370366742625481</v>
      </c>
      <c r="D6" s="73" t="n">
        <v>0.00505092319269351</v>
      </c>
      <c r="E6" s="74"/>
      <c r="I6" s="74"/>
      <c r="J6" s="74"/>
    </row>
    <row r="7" customFormat="false" ht="13.8" hidden="false" customHeight="false" outlineLevel="0" collapsed="false">
      <c r="B7" s="71" t="n">
        <v>0.0341531639083461</v>
      </c>
      <c r="C7" s="75" t="n">
        <v>0.00505092319269351</v>
      </c>
      <c r="D7" s="69" t="n">
        <v>0.99883356139505</v>
      </c>
      <c r="E7" s="74"/>
      <c r="H7" s="74"/>
      <c r="J7" s="74"/>
      <c r="Q7" s="76"/>
      <c r="R7" s="76"/>
      <c r="S7" s="76"/>
      <c r="T7" s="76"/>
    </row>
    <row r="8" customFormat="false" ht="13.8" hidden="false" customHeight="false" outlineLevel="0" collapsed="false">
      <c r="B8" s="77"/>
      <c r="C8" s="77"/>
      <c r="D8" s="77"/>
      <c r="H8" s="74"/>
      <c r="I8" s="74"/>
      <c r="Q8" s="76"/>
      <c r="R8" s="76"/>
      <c r="S8" s="76"/>
      <c r="T8" s="76"/>
    </row>
    <row r="9" customFormat="false" ht="13.8" hidden="false" customHeight="false" outlineLevel="0" collapsed="false">
      <c r="B9" s="69" t="n">
        <f aca="false">B5</f>
        <v>1</v>
      </c>
      <c r="C9" s="78" t="n">
        <f aca="false">C5</f>
        <v>0</v>
      </c>
      <c r="D9" s="78" t="n">
        <f aca="false">D5</f>
        <v>0</v>
      </c>
      <c r="Q9" s="76"/>
      <c r="R9" s="76"/>
      <c r="S9" s="76"/>
      <c r="T9" s="76"/>
    </row>
    <row r="10" customFormat="false" ht="13.8" hidden="false" customHeight="false" outlineLevel="0" collapsed="false">
      <c r="B10" s="69" t="n">
        <f aca="false">B6</f>
        <v>-0.793494333549093</v>
      </c>
      <c r="C10" s="69" t="n">
        <f aca="false">SQRT(C6)</f>
        <v>0.608577638946323</v>
      </c>
      <c r="D10" s="70" t="n">
        <v>0</v>
      </c>
      <c r="Q10" s="76"/>
      <c r="R10" s="76"/>
      <c r="S10" s="76"/>
      <c r="T10" s="76"/>
    </row>
    <row r="11" customFormat="false" ht="13.8" hidden="false" customHeight="false" outlineLevel="0" collapsed="false">
      <c r="B11" s="69" t="n">
        <f aca="false">B7</f>
        <v>0.0341531639083461</v>
      </c>
      <c r="C11" s="71" t="n">
        <f aca="false">C7/C10</f>
        <v>0.00829955435339124</v>
      </c>
      <c r="D11" s="72" t="n">
        <f aca="false">D7 - C11*C11</f>
        <v>0.998764678792585</v>
      </c>
      <c r="E11" s="74"/>
      <c r="Q11" s="76"/>
      <c r="R11" s="76"/>
      <c r="S11" s="76"/>
      <c r="T11" s="76"/>
    </row>
    <row r="12" customFormat="false" ht="13.8" hidden="false" customHeight="false" outlineLevel="0" collapsed="false">
      <c r="Q12" s="76"/>
      <c r="R12" s="76"/>
      <c r="S12" s="76"/>
      <c r="T12" s="76"/>
    </row>
    <row r="13" customFormat="false" ht="13.8" hidden="false" customHeight="false" outlineLevel="0" collapsed="false">
      <c r="A13" s="79" t="s">
        <v>60</v>
      </c>
      <c r="B13" s="69" t="n">
        <f aca="false">B9</f>
        <v>1</v>
      </c>
      <c r="C13" s="69" t="n">
        <f aca="false">C9</f>
        <v>0</v>
      </c>
      <c r="D13" s="69" t="n">
        <f aca="false">D9</f>
        <v>0</v>
      </c>
      <c r="F13" s="65" t="s">
        <v>61</v>
      </c>
      <c r="G13" s="69" t="n">
        <f aca="false" t="array" ref="G13:I15">TRANSPOSE(B13:D15)</f>
        <v>1</v>
      </c>
      <c r="H13" s="69" t="n">
        <v>-0.793494333549093</v>
      </c>
      <c r="I13" s="69" t="n">
        <v>0.0341531639083461</v>
      </c>
      <c r="K13" s="79" t="s">
        <v>62</v>
      </c>
      <c r="L13" s="69" t="n">
        <f aca="false" t="array" ref="L13:N15">MMULT(B13:D15, G13:I15)</f>
        <v>1</v>
      </c>
      <c r="M13" s="69" t="n">
        <v>-0.793494333549093</v>
      </c>
      <c r="N13" s="69" t="n">
        <v>0.0341531639083461</v>
      </c>
      <c r="Q13" s="76"/>
      <c r="R13" s="76"/>
      <c r="S13" s="76"/>
      <c r="T13" s="76"/>
    </row>
    <row r="14" customFormat="false" ht="13.8" hidden="false" customHeight="false" outlineLevel="0" collapsed="false">
      <c r="A14" s="79"/>
      <c r="B14" s="69" t="n">
        <f aca="false">B10</f>
        <v>-0.793494333549093</v>
      </c>
      <c r="C14" s="69" t="n">
        <f aca="false">C10</f>
        <v>0.608577638946323</v>
      </c>
      <c r="D14" s="69" t="n">
        <f aca="false">D10</f>
        <v>0</v>
      </c>
      <c r="F14" s="65"/>
      <c r="G14" s="78" t="n">
        <v>0</v>
      </c>
      <c r="H14" s="69" t="n">
        <v>0.608577638946323</v>
      </c>
      <c r="I14" s="69" t="n">
        <v>0.00829955435339124</v>
      </c>
      <c r="K14" s="79"/>
      <c r="L14" s="69" t="n">
        <v>-0.793494333549093</v>
      </c>
      <c r="M14" s="69" t="n">
        <v>1</v>
      </c>
      <c r="N14" s="69" t="n">
        <v>-0.0220494188413525</v>
      </c>
      <c r="Q14" s="76"/>
      <c r="R14" s="76"/>
      <c r="S14" s="76"/>
      <c r="T14" s="76"/>
    </row>
    <row r="15" customFormat="false" ht="13.8" hidden="false" customHeight="false" outlineLevel="0" collapsed="false">
      <c r="A15" s="79"/>
      <c r="B15" s="69" t="n">
        <f aca="false">B11</f>
        <v>0.0341531639083461</v>
      </c>
      <c r="C15" s="69" t="n">
        <f aca="false">C11</f>
        <v>0.00829955435339124</v>
      </c>
      <c r="D15" s="69" t="n">
        <f aca="false">SQRT(D11)</f>
        <v>0.99938214852607</v>
      </c>
      <c r="F15" s="65"/>
      <c r="G15" s="78" t="n">
        <v>0</v>
      </c>
      <c r="H15" s="78" t="n">
        <v>0</v>
      </c>
      <c r="I15" s="69" t="n">
        <v>0.99938214852607</v>
      </c>
      <c r="K15" s="79"/>
      <c r="L15" s="69" t="n">
        <v>0.0341531639083461</v>
      </c>
      <c r="M15" s="69" t="n">
        <v>-0.0220494188413525</v>
      </c>
      <c r="N15" s="69" t="n">
        <v>1</v>
      </c>
      <c r="Q15" s="76"/>
      <c r="R15" s="76"/>
      <c r="S15" s="76"/>
      <c r="T15" s="76"/>
    </row>
    <row r="16" s="80" customFormat="true" ht="13.8" hidden="false" customHeight="false" outlineLevel="0" collapsed="false">
      <c r="Q16" s="81"/>
      <c r="R16" s="81"/>
      <c r="S16" s="81"/>
      <c r="T16" s="81"/>
      <c r="AMI16" s="0"/>
      <c r="AMJ16" s="0"/>
    </row>
    <row r="17" s="80" customFormat="true" ht="13.8" hidden="false" customHeight="false" outlineLevel="0" collapsed="false">
      <c r="Q17" s="81"/>
      <c r="R17" s="81"/>
      <c r="S17" s="81"/>
      <c r="T17" s="81"/>
      <c r="AMI17" s="0"/>
      <c r="AMJ17" s="0"/>
    </row>
    <row r="18" s="80" customFormat="true" ht="13.8" hidden="false" customHeight="false" outlineLevel="0" collapsed="false">
      <c r="Q18" s="81"/>
      <c r="R18" s="81"/>
      <c r="S18" s="81"/>
      <c r="T18" s="81"/>
      <c r="AMI18" s="0"/>
      <c r="AMJ18" s="0"/>
    </row>
    <row r="19" s="80" customFormat="true" ht="13.8" hidden="false" customHeight="false" outlineLevel="0" collapsed="false">
      <c r="Q19" s="81"/>
      <c r="R19" s="81"/>
      <c r="S19" s="81"/>
      <c r="T19" s="81"/>
      <c r="AMI19" s="0"/>
      <c r="AMJ19" s="0"/>
    </row>
    <row r="20" s="80" customFormat="true" ht="13.8" hidden="false" customHeight="false" outlineLevel="0" collapsed="false">
      <c r="Q20" s="81"/>
      <c r="R20" s="81"/>
      <c r="S20" s="81"/>
      <c r="T20" s="81"/>
      <c r="AMI20" s="0"/>
      <c r="AMJ20" s="0"/>
    </row>
    <row r="21" s="80" customFormat="true" ht="13.8" hidden="false" customHeight="false" outlineLevel="0" collapsed="false">
      <c r="AMI21" s="0"/>
      <c r="AMJ21" s="0"/>
    </row>
    <row r="22" s="80" customFormat="true" ht="13.8" hidden="false" customHeight="false" outlineLevel="0" collapsed="false">
      <c r="AMI22" s="0"/>
      <c r="AMJ22" s="0"/>
    </row>
  </sheetData>
  <mergeCells count="1">
    <mergeCell ref="A1:A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11.71"/>
    <col collapsed="false" customWidth="true" hidden="false" outlineLevel="0" max="5" min="5" style="0" width="10.85"/>
  </cols>
  <sheetData>
    <row r="1" customFormat="false" ht="15" hidden="false" customHeight="false" outlineLevel="0" collapsed="false">
      <c r="A1" s="24" t="s">
        <v>63</v>
      </c>
      <c r="B1" s="24" t="s">
        <v>64</v>
      </c>
      <c r="C1" s="24" t="s">
        <v>65</v>
      </c>
    </row>
    <row r="2" customFormat="false" ht="15" hidden="false" customHeight="false" outlineLevel="0" collapsed="false">
      <c r="A2" s="24" t="s">
        <v>66</v>
      </c>
      <c r="B2" s="25" t="n">
        <v>100</v>
      </c>
      <c r="C2" s="25" t="n">
        <v>-100</v>
      </c>
    </row>
    <row r="3" customFormat="false" ht="15" hidden="false" customHeight="false" outlineLevel="0" collapsed="false">
      <c r="A3" s="24" t="s">
        <v>67</v>
      </c>
      <c r="B3" s="16" t="n">
        <v>0.2</v>
      </c>
      <c r="C3" s="16" t="n">
        <v>0.25</v>
      </c>
      <c r="F3" s="21"/>
    </row>
    <row r="4" customFormat="false" ht="15" hidden="false" customHeight="false" outlineLevel="0" collapsed="false">
      <c r="A4" s="24" t="s">
        <v>68</v>
      </c>
      <c r="B4" s="16" t="n">
        <v>2</v>
      </c>
      <c r="C4" s="16" t="n">
        <v>2.5</v>
      </c>
    </row>
    <row r="6" customFormat="false" ht="15" hidden="false" customHeight="false" outlineLevel="0" collapsed="false">
      <c r="A6" s="24" t="s">
        <v>69</v>
      </c>
      <c r="B6" s="24" t="str">
        <f aca="false">B1</f>
        <v>5Y</v>
      </c>
      <c r="C6" s="24" t="str">
        <f aca="false">C1</f>
        <v>10Y</v>
      </c>
    </row>
    <row r="7" customFormat="false" ht="15" hidden="false" customHeight="false" outlineLevel="0" collapsed="false">
      <c r="A7" s="24" t="str">
        <f aca="false">B6</f>
        <v>5Y</v>
      </c>
      <c r="B7" s="57" t="n">
        <v>1</v>
      </c>
      <c r="C7" s="57" t="n">
        <f aca="false">B8</f>
        <v>0.9</v>
      </c>
    </row>
    <row r="8" customFormat="false" ht="15" hidden="false" customHeight="false" outlineLevel="0" collapsed="false">
      <c r="A8" s="24" t="str">
        <f aca="false">C6</f>
        <v>10Y</v>
      </c>
      <c r="B8" s="43" t="n">
        <v>0.9</v>
      </c>
      <c r="C8" s="57" t="n">
        <v>1</v>
      </c>
    </row>
    <row r="10" customFormat="false" ht="15" hidden="false" customHeight="false" outlineLevel="0" collapsed="false">
      <c r="A10" s="24" t="s">
        <v>70</v>
      </c>
      <c r="B10" s="24" t="str">
        <f aca="false">B6</f>
        <v>5Y</v>
      </c>
      <c r="C10" s="24" t="str">
        <f aca="false">C1</f>
        <v>10Y</v>
      </c>
    </row>
    <row r="11" customFormat="false" ht="15" hidden="false" customHeight="false" outlineLevel="0" collapsed="false">
      <c r="A11" s="24" t="str">
        <f aca="false">B10</f>
        <v>5Y</v>
      </c>
      <c r="B11" s="82" t="n">
        <f aca="false">B7*B4*B4</f>
        <v>4</v>
      </c>
      <c r="C11" s="82" t="n">
        <f aca="false">B12</f>
        <v>4.5</v>
      </c>
    </row>
    <row r="12" customFormat="false" ht="15" hidden="false" customHeight="false" outlineLevel="0" collapsed="false">
      <c r="A12" s="24" t="str">
        <f aca="false">C10</f>
        <v>10Y</v>
      </c>
      <c r="B12" s="82" t="n">
        <f aca="false">B8*B4*C4</f>
        <v>4.5</v>
      </c>
      <c r="C12" s="82" t="n">
        <f aca="false">C8*C4*C4</f>
        <v>6.25</v>
      </c>
    </row>
    <row r="14" customFormat="false" ht="15" hidden="false" customHeight="false" outlineLevel="0" collapsed="false">
      <c r="A14" s="24" t="s">
        <v>71</v>
      </c>
      <c r="B14" s="44" t="n">
        <f aca="false" t="array" ref="B14:B14">SUMPRODUCT(B2:C2, B3:C3)</f>
        <v>-5</v>
      </c>
    </row>
    <row r="15" customFormat="false" ht="15" hidden="false" customHeight="false" outlineLevel="0" collapsed="false">
      <c r="A15" s="24" t="s">
        <v>72</v>
      </c>
      <c r="B15" s="31" t="n">
        <f aca="false" t="array" ref="B15:B15">SQRT(MMULT(B2:C2, MMULT(B11:C12, TRANSPOSE(B2:C2))))</f>
        <v>111.80339887499</v>
      </c>
    </row>
    <row r="16" customFormat="false" ht="15" hidden="false" customHeight="false" outlineLevel="0" collapsed="false">
      <c r="A16" s="24" t="s">
        <v>73</v>
      </c>
      <c r="B16" s="32" t="n">
        <f aca="false">-_xlfn.NORM.INV(0.05,B14,B15)</f>
        <v>188.900226145029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  <Company>Deutsche Bank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2019-04-10T09:15:32Z</dcterms:created>
  <dc:creator>Artem Bakulin</dc:creator>
  <dc:description/>
  <dc:language>en-US</dc:language>
  <cp:lastModifiedBy/>
  <dcterms:modified xsi:type="dcterms:W3CDTF">2021-11-24T01:42:53Z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Deutsche Bank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958510b9-3810-472f-9abf-3a689c488070_Application">
    <vt:lpwstr>Microsoft Azure Information Protection</vt:lpwstr>
  </property>
  <property fmtid="{D5CDD505-2E9C-101B-9397-08002B2CF9AE}" pid="8" name="MSIP_Label_958510b9-3810-472f-9abf-3a689c488070_Enabled">
    <vt:lpwstr>True</vt:lpwstr>
  </property>
  <property fmtid="{D5CDD505-2E9C-101B-9397-08002B2CF9AE}" pid="9" name="MSIP_Label_958510b9-3810-472f-9abf-3a689c488070_Extended_MSFT_Method">
    <vt:lpwstr>Manual</vt:lpwstr>
  </property>
  <property fmtid="{D5CDD505-2E9C-101B-9397-08002B2CF9AE}" pid="10" name="MSIP_Label_958510b9-3810-472f-9abf-3a689c488070_Name">
    <vt:lpwstr>Public</vt:lpwstr>
  </property>
  <property fmtid="{D5CDD505-2E9C-101B-9397-08002B2CF9AE}" pid="11" name="MSIP_Label_958510b9-3810-472f-9abf-3a689c488070_Owner">
    <vt:lpwstr>Artem.Bakulin@db.com</vt:lpwstr>
  </property>
  <property fmtid="{D5CDD505-2E9C-101B-9397-08002B2CF9AE}" pid="12" name="MSIP_Label_958510b9-3810-472f-9abf-3a689c488070_SetDate">
    <vt:lpwstr>2019-04-10T09:48:57.6100924Z</vt:lpwstr>
  </property>
  <property fmtid="{D5CDD505-2E9C-101B-9397-08002B2CF9AE}" pid="13" name="MSIP_Label_958510b9-3810-472f-9abf-3a689c488070_SiteId">
    <vt:lpwstr>1e9b61e8-e590-4abc-b1af-24125e330d2a</vt:lpwstr>
  </property>
  <property fmtid="{D5CDD505-2E9C-101B-9397-08002B2CF9AE}" pid="14" name="ScaleCrop">
    <vt:bool>0</vt:bool>
  </property>
  <property fmtid="{D5CDD505-2E9C-101B-9397-08002B2CF9AE}" pid="15" name="ShareDoc">
    <vt:bool>0</vt:bool>
  </property>
  <property fmtid="{D5CDD505-2E9C-101B-9397-08002B2CF9AE}" pid="16" name="TitusGUID">
    <vt:lpwstr>77b4ba71-4716-4514-94da-9d0645afbf7f</vt:lpwstr>
  </property>
  <property fmtid="{D5CDD505-2E9C-101B-9397-08002B2CF9AE}" pid="17" name="db.comClassification">
    <vt:lpwstr>Public</vt:lpwstr>
  </property>
</Properties>
</file>