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5B5A130E-7B8C-457B-9B91-A84ACE2BCD50}" xr6:coauthVersionLast="47" xr6:coauthVersionMax="47" xr10:uidLastSave="{00000000-0000-0000-0000-000000000000}"/>
  <bookViews>
    <workbookView xWindow="-110" yWindow="-110" windowWidth="25820" windowHeight="13900" xr2:uid="{D8E5F428-DCFD-4AE9-9A28-7A4E6521C3B8}"/>
  </bookViews>
  <sheets>
    <sheet name="Pricing" sheetId="4" r:id="rId1"/>
    <sheet name="Bootstra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21" i="3" l="1"/>
  <c r="AC421" i="3"/>
  <c r="AD420" i="3"/>
  <c r="AC420" i="3"/>
  <c r="AD419" i="3"/>
  <c r="AC419" i="3"/>
  <c r="AD418" i="3"/>
  <c r="AC418" i="3"/>
  <c r="AD417" i="3"/>
  <c r="AC417" i="3"/>
  <c r="AD416" i="3"/>
  <c r="AC416" i="3"/>
  <c r="AD415" i="3"/>
  <c r="AC415" i="3"/>
  <c r="AD414" i="3"/>
  <c r="AC414" i="3"/>
  <c r="AD413" i="3"/>
  <c r="AC413" i="3"/>
  <c r="R421" i="3"/>
  <c r="Q421" i="3"/>
  <c r="R420" i="3"/>
  <c r="Q420" i="3"/>
  <c r="R419" i="3"/>
  <c r="Q419" i="3"/>
  <c r="R418" i="3"/>
  <c r="Q418" i="3"/>
  <c r="R417" i="3"/>
  <c r="Q417" i="3"/>
  <c r="R416" i="3"/>
  <c r="Q416" i="3"/>
  <c r="R415" i="3"/>
  <c r="Q415" i="3"/>
  <c r="R414" i="3"/>
  <c r="Q414" i="3"/>
  <c r="R413" i="3"/>
  <c r="Q413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G364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S364" i="3"/>
  <c r="R364" i="3"/>
  <c r="Q364" i="3"/>
  <c r="R363" i="3"/>
  <c r="Q363" i="3"/>
  <c r="R362" i="3"/>
  <c r="Q362" i="3"/>
  <c r="R361" i="3"/>
  <c r="Q361" i="3"/>
  <c r="R360" i="3"/>
  <c r="Q360" i="3"/>
  <c r="R359" i="3"/>
  <c r="Q359" i="3"/>
  <c r="R358" i="3"/>
  <c r="Q358" i="3"/>
  <c r="R357" i="3"/>
  <c r="Q357" i="3"/>
  <c r="R356" i="3"/>
  <c r="Q356" i="3"/>
  <c r="AE364" i="3"/>
  <c r="AD364" i="3"/>
  <c r="AC364" i="3"/>
  <c r="AD363" i="3"/>
  <c r="AC363" i="3"/>
  <c r="AD362" i="3"/>
  <c r="AC362" i="3"/>
  <c r="AD361" i="3"/>
  <c r="AC361" i="3"/>
  <c r="AD360" i="3"/>
  <c r="AC360" i="3"/>
  <c r="AD359" i="3"/>
  <c r="AC359" i="3"/>
  <c r="AD358" i="3"/>
  <c r="AC358" i="3"/>
  <c r="AD357" i="3"/>
  <c r="AC357" i="3"/>
  <c r="AD356" i="3"/>
  <c r="AC356" i="3"/>
  <c r="AE307" i="3"/>
  <c r="AD307" i="3"/>
  <c r="AC307" i="3"/>
  <c r="AE306" i="3"/>
  <c r="AD306" i="3"/>
  <c r="AC306" i="3"/>
  <c r="AB306" i="3"/>
  <c r="AD305" i="3"/>
  <c r="AC305" i="3"/>
  <c r="AD304" i="3"/>
  <c r="AC304" i="3"/>
  <c r="AD303" i="3"/>
  <c r="AC303" i="3"/>
  <c r="AD302" i="3"/>
  <c r="AC302" i="3"/>
  <c r="AD301" i="3"/>
  <c r="AC301" i="3"/>
  <c r="AD300" i="3"/>
  <c r="AC300" i="3"/>
  <c r="AD299" i="3"/>
  <c r="AC299" i="3"/>
  <c r="S307" i="3"/>
  <c r="R307" i="3"/>
  <c r="Q307" i="3"/>
  <c r="S306" i="3"/>
  <c r="R306" i="3"/>
  <c r="Q306" i="3"/>
  <c r="P306" i="3"/>
  <c r="R305" i="3"/>
  <c r="Q305" i="3"/>
  <c r="R304" i="3"/>
  <c r="Q304" i="3"/>
  <c r="R303" i="3"/>
  <c r="Q303" i="3"/>
  <c r="R302" i="3"/>
  <c r="Q302" i="3"/>
  <c r="R301" i="3"/>
  <c r="Q301" i="3"/>
  <c r="R300" i="3"/>
  <c r="Q300" i="3"/>
  <c r="R299" i="3"/>
  <c r="Q299" i="3"/>
  <c r="G307" i="3"/>
  <c r="F307" i="3"/>
  <c r="E307" i="3"/>
  <c r="G306" i="3"/>
  <c r="F306" i="3"/>
  <c r="E306" i="3"/>
  <c r="D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G250" i="3"/>
  <c r="F250" i="3"/>
  <c r="E250" i="3"/>
  <c r="G249" i="3"/>
  <c r="F249" i="3"/>
  <c r="E249" i="3"/>
  <c r="D249" i="3"/>
  <c r="G248" i="3"/>
  <c r="F248" i="3"/>
  <c r="E248" i="3"/>
  <c r="D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S250" i="3"/>
  <c r="R250" i="3"/>
  <c r="Q250" i="3"/>
  <c r="S249" i="3"/>
  <c r="R249" i="3"/>
  <c r="Q249" i="3"/>
  <c r="P249" i="3"/>
  <c r="S248" i="3"/>
  <c r="R248" i="3"/>
  <c r="Q248" i="3"/>
  <c r="P248" i="3"/>
  <c r="R247" i="3"/>
  <c r="Q247" i="3"/>
  <c r="R246" i="3"/>
  <c r="Q246" i="3"/>
  <c r="R245" i="3"/>
  <c r="Q245" i="3"/>
  <c r="R244" i="3"/>
  <c r="Q244" i="3"/>
  <c r="R243" i="3"/>
  <c r="Q243" i="3"/>
  <c r="R242" i="3"/>
  <c r="Q242" i="3"/>
  <c r="AE250" i="3"/>
  <c r="AD250" i="3"/>
  <c r="AC250" i="3"/>
  <c r="AE249" i="3"/>
  <c r="AD249" i="3"/>
  <c r="AC249" i="3"/>
  <c r="AB249" i="3"/>
  <c r="AE248" i="3"/>
  <c r="AD248" i="3"/>
  <c r="AC248" i="3"/>
  <c r="AB248" i="3"/>
  <c r="AD247" i="3"/>
  <c r="AC247" i="3"/>
  <c r="AD246" i="3"/>
  <c r="AC246" i="3"/>
  <c r="AD245" i="3"/>
  <c r="AC245" i="3"/>
  <c r="AD244" i="3"/>
  <c r="AC244" i="3"/>
  <c r="AD243" i="3"/>
  <c r="AC243" i="3"/>
  <c r="AD242" i="3"/>
  <c r="AC242" i="3"/>
  <c r="AE193" i="3"/>
  <c r="AD193" i="3"/>
  <c r="AC193" i="3"/>
  <c r="AE192" i="3"/>
  <c r="AD192" i="3"/>
  <c r="AC192" i="3"/>
  <c r="AB192" i="3"/>
  <c r="AE191" i="3"/>
  <c r="AD191" i="3"/>
  <c r="AC191" i="3"/>
  <c r="AB191" i="3"/>
  <c r="AE190" i="3"/>
  <c r="AD190" i="3"/>
  <c r="AC190" i="3"/>
  <c r="AB190" i="3"/>
  <c r="AD189" i="3"/>
  <c r="AC189" i="3"/>
  <c r="AD188" i="3"/>
  <c r="AC188" i="3"/>
  <c r="AD187" i="3"/>
  <c r="AC187" i="3"/>
  <c r="AD186" i="3"/>
  <c r="AC186" i="3"/>
  <c r="AD185" i="3"/>
  <c r="AC185" i="3"/>
  <c r="S193" i="3"/>
  <c r="R193" i="3"/>
  <c r="Q193" i="3"/>
  <c r="S192" i="3"/>
  <c r="R192" i="3"/>
  <c r="Q192" i="3"/>
  <c r="P192" i="3"/>
  <c r="S191" i="3"/>
  <c r="R191" i="3"/>
  <c r="Q191" i="3"/>
  <c r="P191" i="3"/>
  <c r="S190" i="3"/>
  <c r="R190" i="3"/>
  <c r="Q190" i="3"/>
  <c r="P190" i="3"/>
  <c r="R189" i="3"/>
  <c r="Q189" i="3"/>
  <c r="R188" i="3"/>
  <c r="Q188" i="3"/>
  <c r="R187" i="3"/>
  <c r="Q187" i="3"/>
  <c r="R186" i="3"/>
  <c r="Q186" i="3"/>
  <c r="R185" i="3"/>
  <c r="Q185" i="3"/>
  <c r="G193" i="3"/>
  <c r="F193" i="3"/>
  <c r="E193" i="3"/>
  <c r="G192" i="3"/>
  <c r="F192" i="3"/>
  <c r="E192" i="3"/>
  <c r="D192" i="3"/>
  <c r="G191" i="3"/>
  <c r="F191" i="3"/>
  <c r="E191" i="3"/>
  <c r="D191" i="3"/>
  <c r="G190" i="3"/>
  <c r="F190" i="3"/>
  <c r="E190" i="3"/>
  <c r="D190" i="3"/>
  <c r="F189" i="3"/>
  <c r="E189" i="3"/>
  <c r="F188" i="3"/>
  <c r="E188" i="3"/>
  <c r="F187" i="3"/>
  <c r="E187" i="3"/>
  <c r="F186" i="3"/>
  <c r="E186" i="3"/>
  <c r="F185" i="3"/>
  <c r="E185" i="3"/>
  <c r="G136" i="3"/>
  <c r="F136" i="3"/>
  <c r="E136" i="3"/>
  <c r="G135" i="3"/>
  <c r="F135" i="3"/>
  <c r="E135" i="3"/>
  <c r="D135" i="3"/>
  <c r="G134" i="3"/>
  <c r="F134" i="3"/>
  <c r="E134" i="3"/>
  <c r="D134" i="3"/>
  <c r="G133" i="3"/>
  <c r="F133" i="3"/>
  <c r="E133" i="3"/>
  <c r="D133" i="3"/>
  <c r="G132" i="3"/>
  <c r="F132" i="3"/>
  <c r="E132" i="3"/>
  <c r="D132" i="3"/>
  <c r="F131" i="3"/>
  <c r="E131" i="3"/>
  <c r="F130" i="3"/>
  <c r="E130" i="3"/>
  <c r="F129" i="3"/>
  <c r="E129" i="3"/>
  <c r="F128" i="3"/>
  <c r="E128" i="3"/>
  <c r="S136" i="3"/>
  <c r="R136" i="3"/>
  <c r="Q136" i="3"/>
  <c r="S135" i="3"/>
  <c r="R135" i="3"/>
  <c r="Q135" i="3"/>
  <c r="P135" i="3"/>
  <c r="S134" i="3"/>
  <c r="R134" i="3"/>
  <c r="Q134" i="3"/>
  <c r="P134" i="3"/>
  <c r="S133" i="3"/>
  <c r="R133" i="3"/>
  <c r="Q133" i="3"/>
  <c r="P133" i="3"/>
  <c r="S132" i="3"/>
  <c r="R132" i="3"/>
  <c r="Q132" i="3"/>
  <c r="P132" i="3"/>
  <c r="R131" i="3"/>
  <c r="Q131" i="3"/>
  <c r="R130" i="3"/>
  <c r="Q130" i="3"/>
  <c r="R129" i="3"/>
  <c r="Q129" i="3"/>
  <c r="R128" i="3"/>
  <c r="Q128" i="3"/>
  <c r="AE136" i="3"/>
  <c r="AD136" i="3"/>
  <c r="AC136" i="3"/>
  <c r="AE135" i="3"/>
  <c r="AD135" i="3"/>
  <c r="AC135" i="3"/>
  <c r="AB135" i="3"/>
  <c r="AE134" i="3"/>
  <c r="AD134" i="3"/>
  <c r="AC134" i="3"/>
  <c r="AB134" i="3"/>
  <c r="AE133" i="3"/>
  <c r="AD133" i="3"/>
  <c r="AC133" i="3"/>
  <c r="AB133" i="3"/>
  <c r="AE132" i="3"/>
  <c r="AD132" i="3"/>
  <c r="AC132" i="3"/>
  <c r="AB132" i="3"/>
  <c r="AD131" i="3"/>
  <c r="AC131" i="3"/>
  <c r="AD130" i="3"/>
  <c r="AC130" i="3"/>
  <c r="AD129" i="3"/>
  <c r="AC129" i="3"/>
  <c r="AD128" i="3"/>
  <c r="AC128" i="3"/>
  <c r="AE79" i="3"/>
  <c r="AD79" i="3"/>
  <c r="AC79" i="3"/>
  <c r="AE78" i="3"/>
  <c r="AD78" i="3"/>
  <c r="AC78" i="3"/>
  <c r="AB78" i="3"/>
  <c r="AE77" i="3"/>
  <c r="AD77" i="3"/>
  <c r="AC77" i="3"/>
  <c r="AB77" i="3"/>
  <c r="AE76" i="3"/>
  <c r="AD76" i="3"/>
  <c r="AC76" i="3"/>
  <c r="AB76" i="3"/>
  <c r="AE75" i="3"/>
  <c r="AD75" i="3"/>
  <c r="AC75" i="3"/>
  <c r="AB75" i="3"/>
  <c r="AE74" i="3"/>
  <c r="AD74" i="3"/>
  <c r="AC74" i="3"/>
  <c r="AB74" i="3"/>
  <c r="AD73" i="3"/>
  <c r="AC73" i="3"/>
  <c r="AD72" i="3"/>
  <c r="AC72" i="3"/>
  <c r="AD71" i="3"/>
  <c r="AC71" i="3"/>
  <c r="S79" i="3"/>
  <c r="R79" i="3"/>
  <c r="Q79" i="3"/>
  <c r="S78" i="3"/>
  <c r="R78" i="3"/>
  <c r="Q78" i="3"/>
  <c r="P78" i="3"/>
  <c r="S77" i="3"/>
  <c r="R77" i="3"/>
  <c r="Q77" i="3"/>
  <c r="P77" i="3"/>
  <c r="S76" i="3"/>
  <c r="R76" i="3"/>
  <c r="Q76" i="3"/>
  <c r="P76" i="3"/>
  <c r="S75" i="3"/>
  <c r="R75" i="3"/>
  <c r="Q75" i="3"/>
  <c r="P75" i="3"/>
  <c r="S74" i="3"/>
  <c r="R74" i="3"/>
  <c r="Q74" i="3"/>
  <c r="P74" i="3"/>
  <c r="R73" i="3"/>
  <c r="Q73" i="3"/>
  <c r="R72" i="3"/>
  <c r="Q72" i="3"/>
  <c r="R71" i="3"/>
  <c r="Q71" i="3"/>
  <c r="G79" i="3"/>
  <c r="F79" i="3"/>
  <c r="E79" i="3"/>
  <c r="G78" i="3"/>
  <c r="F78" i="3"/>
  <c r="E78" i="3"/>
  <c r="D78" i="3"/>
  <c r="G77" i="3"/>
  <c r="F77" i="3"/>
  <c r="E77" i="3"/>
  <c r="D77" i="3"/>
  <c r="G76" i="3"/>
  <c r="F76" i="3"/>
  <c r="E76" i="3"/>
  <c r="D76" i="3"/>
  <c r="G75" i="3"/>
  <c r="F75" i="3"/>
  <c r="E75" i="3"/>
  <c r="D75" i="3"/>
  <c r="G74" i="3"/>
  <c r="F74" i="3"/>
  <c r="E74" i="3"/>
  <c r="D74" i="3"/>
  <c r="F73" i="3"/>
  <c r="E73" i="3"/>
  <c r="F72" i="3"/>
  <c r="E72" i="3"/>
  <c r="F71" i="3"/>
  <c r="E71" i="3"/>
  <c r="G22" i="3"/>
  <c r="F22" i="3"/>
  <c r="E22" i="3"/>
  <c r="G21" i="3"/>
  <c r="F21" i="3"/>
  <c r="E21" i="3"/>
  <c r="D21" i="3"/>
  <c r="G20" i="3"/>
  <c r="F20" i="3"/>
  <c r="E20" i="3"/>
  <c r="D20" i="3"/>
  <c r="G19" i="3"/>
  <c r="F19" i="3"/>
  <c r="E19" i="3"/>
  <c r="D19" i="3"/>
  <c r="G18" i="3"/>
  <c r="F18" i="3"/>
  <c r="E18" i="3"/>
  <c r="D18" i="3"/>
  <c r="G17" i="3"/>
  <c r="F17" i="3"/>
  <c r="E17" i="3"/>
  <c r="D17" i="3"/>
  <c r="G16" i="3"/>
  <c r="F16" i="3"/>
  <c r="E16" i="3"/>
  <c r="D16" i="3"/>
  <c r="F15" i="3"/>
  <c r="E15" i="3"/>
  <c r="F14" i="3"/>
  <c r="E14" i="3"/>
  <c r="F9" i="3"/>
  <c r="Q16" i="4"/>
  <c r="Q17" i="4"/>
  <c r="Q18" i="4"/>
  <c r="Q19" i="4"/>
  <c r="Q20" i="4"/>
  <c r="Q21" i="4"/>
  <c r="Q22" i="4"/>
  <c r="Q15" i="4"/>
  <c r="O16" i="4"/>
  <c r="O17" i="4"/>
  <c r="O18" i="4"/>
  <c r="O19" i="4"/>
  <c r="O20" i="4"/>
  <c r="O21" i="4"/>
  <c r="O22" i="4"/>
  <c r="O15" i="4"/>
  <c r="C3" i="3"/>
  <c r="J70" i="3" s="1"/>
  <c r="V70" i="3" s="1"/>
  <c r="AH70" i="3" s="1"/>
  <c r="C4" i="3"/>
  <c r="J127" i="3" s="1"/>
  <c r="V127" i="3" s="1"/>
  <c r="C5" i="3"/>
  <c r="J184" i="3" s="1"/>
  <c r="V184" i="3" s="1"/>
  <c r="AH184" i="3" s="1"/>
  <c r="C6" i="3"/>
  <c r="A19" i="3" s="1"/>
  <c r="A76" i="3" s="1"/>
  <c r="C7" i="3"/>
  <c r="J298" i="3" s="1"/>
  <c r="V298" i="3" s="1"/>
  <c r="C8" i="3"/>
  <c r="A21" i="3" s="1"/>
  <c r="A78" i="3" s="1"/>
  <c r="C9" i="3"/>
  <c r="J412" i="3" s="1"/>
  <c r="V412" i="3" s="1"/>
  <c r="AH412" i="3" s="1"/>
  <c r="C2" i="3"/>
  <c r="K13" i="3" s="1"/>
  <c r="B3" i="3"/>
  <c r="B73" i="3" s="1"/>
  <c r="N73" i="3" s="1"/>
  <c r="S73" i="3" s="1"/>
  <c r="B4" i="3"/>
  <c r="J130" i="3" s="1"/>
  <c r="AH130" i="3" s="1"/>
  <c r="B5" i="3"/>
  <c r="J187" i="3" s="1"/>
  <c r="AH187" i="3" s="1"/>
  <c r="B6" i="3"/>
  <c r="I244" i="3" s="1"/>
  <c r="AG244" i="3" s="1"/>
  <c r="B7" i="3"/>
  <c r="B305" i="3" s="1"/>
  <c r="N305" i="3" s="1"/>
  <c r="S305" i="3" s="1"/>
  <c r="B8" i="3"/>
  <c r="B363" i="3" s="1"/>
  <c r="N363" i="3" s="1"/>
  <c r="S363" i="3" s="1"/>
  <c r="B9" i="3"/>
  <c r="J415" i="3" s="1"/>
  <c r="AH415" i="3" s="1"/>
  <c r="B2" i="3"/>
  <c r="K16" i="3" s="1"/>
  <c r="A3" i="3"/>
  <c r="A67" i="3" s="1"/>
  <c r="A69" i="3" s="1"/>
  <c r="M69" i="3" s="1"/>
  <c r="Y69" i="3" s="1"/>
  <c r="A4" i="3"/>
  <c r="A124" i="3" s="1"/>
  <c r="A126" i="3" s="1"/>
  <c r="M126" i="3" s="1"/>
  <c r="Y126" i="3" s="1"/>
  <c r="A5" i="3"/>
  <c r="A181" i="3" s="1"/>
  <c r="A183" i="3" s="1"/>
  <c r="M183" i="3" s="1"/>
  <c r="Y183" i="3" s="1"/>
  <c r="A6" i="3"/>
  <c r="A238" i="3" s="1"/>
  <c r="A240" i="3" s="1"/>
  <c r="M240" i="3" s="1"/>
  <c r="Y240" i="3" s="1"/>
  <c r="A7" i="3"/>
  <c r="A295" i="3" s="1"/>
  <c r="A297" i="3" s="1"/>
  <c r="M297" i="3" s="1"/>
  <c r="Y297" i="3" s="1"/>
  <c r="A8" i="3"/>
  <c r="A352" i="3" s="1"/>
  <c r="A354" i="3" s="1"/>
  <c r="M354" i="3" s="1"/>
  <c r="Y354" i="3" s="1"/>
  <c r="A9" i="3"/>
  <c r="A409" i="3" s="1"/>
  <c r="A411" i="3" s="1"/>
  <c r="M411" i="3" s="1"/>
  <c r="Y411" i="3" s="1"/>
  <c r="A2" i="3"/>
  <c r="V413" i="3"/>
  <c r="V356" i="3"/>
  <c r="V299" i="3"/>
  <c r="AH299" i="3" s="1"/>
  <c r="U242" i="3"/>
  <c r="V185" i="3"/>
  <c r="AH185" i="3" s="1"/>
  <c r="B136" i="3"/>
  <c r="N136" i="3" s="1"/>
  <c r="Z136" i="3" s="1"/>
  <c r="B133" i="3"/>
  <c r="N133" i="3" s="1"/>
  <c r="Z133" i="3" s="1"/>
  <c r="V128" i="3"/>
  <c r="A128" i="3"/>
  <c r="M128" i="3" s="1"/>
  <c r="Y128" i="3" s="1"/>
  <c r="Z79" i="3"/>
  <c r="V71" i="3"/>
  <c r="AH71" i="3" s="1"/>
  <c r="N76" i="3"/>
  <c r="Z76" i="3" s="1"/>
  <c r="N77" i="3"/>
  <c r="Z77" i="3" s="1"/>
  <c r="N78" i="3"/>
  <c r="Z78" i="3" s="1"/>
  <c r="N79" i="3"/>
  <c r="M71" i="3"/>
  <c r="Y71" i="3" s="1"/>
  <c r="B74" i="3"/>
  <c r="N74" i="3" s="1"/>
  <c r="Z74" i="3" s="1"/>
  <c r="B75" i="3"/>
  <c r="B132" i="3" s="1"/>
  <c r="N132" i="3" s="1"/>
  <c r="Z132" i="3" s="1"/>
  <c r="B76" i="3"/>
  <c r="B77" i="3"/>
  <c r="B134" i="3" s="1"/>
  <c r="N134" i="3" s="1"/>
  <c r="Z134" i="3" s="1"/>
  <c r="B78" i="3"/>
  <c r="B135" i="3" s="1"/>
  <c r="B192" i="3" s="1"/>
  <c r="B79" i="3"/>
  <c r="A71" i="3"/>
  <c r="A16" i="3"/>
  <c r="A73" i="3" s="1"/>
  <c r="A17" i="3"/>
  <c r="A74" i="3" s="1"/>
  <c r="H20" i="3" l="1"/>
  <c r="D363" i="3"/>
  <c r="G363" i="3"/>
  <c r="C364" i="3" s="1"/>
  <c r="P363" i="3"/>
  <c r="D305" i="3"/>
  <c r="G305" i="3"/>
  <c r="C306" i="3" s="1"/>
  <c r="P305" i="3"/>
  <c r="P73" i="3"/>
  <c r="D73" i="3"/>
  <c r="G73" i="3"/>
  <c r="H73" i="3" s="1"/>
  <c r="H134" i="3"/>
  <c r="C77" i="3"/>
  <c r="AA78" i="3"/>
  <c r="O133" i="3"/>
  <c r="H79" i="3"/>
  <c r="C74" i="3"/>
  <c r="C136" i="3"/>
  <c r="H135" i="3"/>
  <c r="C22" i="3"/>
  <c r="C19" i="3"/>
  <c r="O75" i="3"/>
  <c r="O79" i="3"/>
  <c r="AA76" i="3"/>
  <c r="H22" i="3"/>
  <c r="O77" i="3"/>
  <c r="C76" i="3"/>
  <c r="T74" i="3"/>
  <c r="C17" i="3"/>
  <c r="T78" i="3"/>
  <c r="H21" i="3"/>
  <c r="O76" i="3"/>
  <c r="C193" i="3"/>
  <c r="C18" i="3"/>
  <c r="T79" i="3"/>
  <c r="H77" i="3"/>
  <c r="C79" i="3"/>
  <c r="C75" i="3"/>
  <c r="C20" i="3"/>
  <c r="O74" i="3"/>
  <c r="T77" i="3"/>
  <c r="T364" i="3"/>
  <c r="O364" i="3"/>
  <c r="AA307" i="3"/>
  <c r="T192" i="3"/>
  <c r="O193" i="3"/>
  <c r="H192" i="3"/>
  <c r="AF307" i="3"/>
  <c r="AA192" i="3"/>
  <c r="AF250" i="3"/>
  <c r="H191" i="3"/>
  <c r="T307" i="3"/>
  <c r="AA250" i="3"/>
  <c r="O307" i="3"/>
  <c r="H306" i="3"/>
  <c r="AF79" i="3"/>
  <c r="T136" i="3"/>
  <c r="C133" i="3"/>
  <c r="H136" i="3"/>
  <c r="H193" i="3"/>
  <c r="O249" i="3"/>
  <c r="T193" i="3"/>
  <c r="AF306" i="3"/>
  <c r="AF78" i="3"/>
  <c r="T306" i="3"/>
  <c r="AA75" i="3"/>
  <c r="O134" i="3"/>
  <c r="T250" i="3"/>
  <c r="C249" i="3"/>
  <c r="O135" i="3"/>
  <c r="O191" i="3"/>
  <c r="C250" i="3"/>
  <c r="H363" i="3"/>
  <c r="AA133" i="3"/>
  <c r="C134" i="3"/>
  <c r="AA193" i="3"/>
  <c r="T133" i="3"/>
  <c r="AA77" i="3"/>
  <c r="H250" i="3"/>
  <c r="AA79" i="3"/>
  <c r="O136" i="3"/>
  <c r="O192" i="3"/>
  <c r="AF193" i="3"/>
  <c r="H364" i="3"/>
  <c r="O306" i="3"/>
  <c r="C307" i="3"/>
  <c r="AF134" i="3"/>
  <c r="C191" i="3"/>
  <c r="AA191" i="3"/>
  <c r="O250" i="3"/>
  <c r="H307" i="3"/>
  <c r="T363" i="3"/>
  <c r="AF364" i="3"/>
  <c r="T305" i="3"/>
  <c r="H305" i="3"/>
  <c r="H248" i="3"/>
  <c r="AF248" i="3"/>
  <c r="H249" i="3"/>
  <c r="AF249" i="3"/>
  <c r="T248" i="3"/>
  <c r="T249" i="3"/>
  <c r="AA249" i="3"/>
  <c r="AF191" i="3"/>
  <c r="AF192" i="3"/>
  <c r="AF190" i="3"/>
  <c r="T191" i="3"/>
  <c r="T190" i="3"/>
  <c r="C192" i="3"/>
  <c r="H190" i="3"/>
  <c r="C135" i="3"/>
  <c r="AF136" i="3"/>
  <c r="AA134" i="3"/>
  <c r="H132" i="3"/>
  <c r="H133" i="3"/>
  <c r="AF135" i="3"/>
  <c r="T134" i="3"/>
  <c r="AA136" i="3"/>
  <c r="T132" i="3"/>
  <c r="T135" i="3"/>
  <c r="AA135" i="3"/>
  <c r="AF132" i="3"/>
  <c r="AF133" i="3"/>
  <c r="AF77" i="3"/>
  <c r="AF75" i="3"/>
  <c r="AF74" i="3"/>
  <c r="AF76" i="3"/>
  <c r="O78" i="3"/>
  <c r="T75" i="3"/>
  <c r="T76" i="3"/>
  <c r="T73" i="3"/>
  <c r="H74" i="3"/>
  <c r="H78" i="3"/>
  <c r="C78" i="3"/>
  <c r="H75" i="3"/>
  <c r="H76" i="3"/>
  <c r="H18" i="3"/>
  <c r="H17" i="3"/>
  <c r="C21" i="3"/>
  <c r="H19" i="3"/>
  <c r="H16" i="3"/>
  <c r="B193" i="3"/>
  <c r="N193" i="3" s="1"/>
  <c r="Z193" i="3" s="1"/>
  <c r="N75" i="3"/>
  <c r="Z75" i="3" s="1"/>
  <c r="B249" i="3"/>
  <c r="N192" i="3"/>
  <c r="Z192" i="3" s="1"/>
  <c r="N135" i="3"/>
  <c r="Z135" i="3" s="1"/>
  <c r="B250" i="3"/>
  <c r="A185" i="3"/>
  <c r="B190" i="3"/>
  <c r="N190" i="3" s="1"/>
  <c r="Z190" i="3" s="1"/>
  <c r="B191" i="3"/>
  <c r="I241" i="3"/>
  <c r="U241" i="3" s="1"/>
  <c r="AG241" i="3" s="1"/>
  <c r="B131" i="3"/>
  <c r="J73" i="3"/>
  <c r="AH73" i="3" s="1"/>
  <c r="A15" i="3"/>
  <c r="A22" i="3"/>
  <c r="A79" i="3" s="1"/>
  <c r="A136" i="3" s="1"/>
  <c r="M136" i="3" s="1"/>
  <c r="Y136" i="3" s="1"/>
  <c r="A20" i="3"/>
  <c r="A77" i="3" s="1"/>
  <c r="A134" i="3" s="1"/>
  <c r="A191" i="3" s="1"/>
  <c r="A18" i="3"/>
  <c r="A75" i="3" s="1"/>
  <c r="B421" i="3"/>
  <c r="B189" i="3"/>
  <c r="B15" i="3"/>
  <c r="B14" i="3"/>
  <c r="J301" i="3"/>
  <c r="AH301" i="3" s="1"/>
  <c r="A133" i="3"/>
  <c r="M76" i="3"/>
  <c r="Y76" i="3" s="1"/>
  <c r="M74" i="3"/>
  <c r="Y74" i="3" s="1"/>
  <c r="A131" i="3"/>
  <c r="M73" i="3"/>
  <c r="Y73" i="3" s="1"/>
  <c r="A130" i="3"/>
  <c r="A135" i="3"/>
  <c r="M78" i="3"/>
  <c r="Y78" i="3" s="1"/>
  <c r="J355" i="3"/>
  <c r="V355" i="3" s="1"/>
  <c r="AH355" i="3" s="1"/>
  <c r="B247" i="3"/>
  <c r="J358" i="3"/>
  <c r="AH358" i="3" s="1"/>
  <c r="AH413" i="3"/>
  <c r="AH356" i="3"/>
  <c r="AH298" i="3"/>
  <c r="AG242" i="3"/>
  <c r="AH128" i="3"/>
  <c r="AH127" i="3"/>
  <c r="N421" i="3" l="1"/>
  <c r="G421" i="3"/>
  <c r="H421" i="3" s="1"/>
  <c r="N247" i="3"/>
  <c r="G247" i="3"/>
  <c r="C248" i="3" s="1"/>
  <c r="D247" i="3"/>
  <c r="N189" i="3"/>
  <c r="G189" i="3"/>
  <c r="D189" i="3"/>
  <c r="N131" i="3"/>
  <c r="G131" i="3"/>
  <c r="C132" i="3" s="1"/>
  <c r="D131" i="3"/>
  <c r="D15" i="3"/>
  <c r="G14" i="3"/>
  <c r="H14" i="3" s="1"/>
  <c r="D14" i="3"/>
  <c r="G15" i="3"/>
  <c r="C16" i="3" s="1"/>
  <c r="N191" i="3"/>
  <c r="Z191" i="3" s="1"/>
  <c r="B248" i="3"/>
  <c r="N248" i="3" s="1"/>
  <c r="Z248" i="3" s="1"/>
  <c r="M185" i="3"/>
  <c r="Y185" i="3" s="1"/>
  <c r="A242" i="3"/>
  <c r="B307" i="3"/>
  <c r="N250" i="3"/>
  <c r="Z250" i="3" s="1"/>
  <c r="B306" i="3"/>
  <c r="N306" i="3" s="1"/>
  <c r="Z306" i="3" s="1"/>
  <c r="N249" i="3"/>
  <c r="Z249" i="3" s="1"/>
  <c r="A72" i="3"/>
  <c r="M134" i="3"/>
  <c r="Y134" i="3" s="1"/>
  <c r="M75" i="3"/>
  <c r="B25" i="3" a="1"/>
  <c r="B25" i="3" s="1"/>
  <c r="A193" i="3"/>
  <c r="M193" i="3" s="1"/>
  <c r="Y193" i="3" s="1"/>
  <c r="M77" i="3"/>
  <c r="Y77" i="3" s="1"/>
  <c r="M79" i="3"/>
  <c r="Y79" i="3" s="1"/>
  <c r="B71" i="3"/>
  <c r="B72" i="3"/>
  <c r="A132" i="3"/>
  <c r="A192" i="3"/>
  <c r="M135" i="3"/>
  <c r="Y135" i="3" s="1"/>
  <c r="A187" i="3"/>
  <c r="M130" i="3"/>
  <c r="Y130" i="3" s="1"/>
  <c r="M131" i="3"/>
  <c r="Y131" i="3" s="1"/>
  <c r="A188" i="3"/>
  <c r="M133" i="3"/>
  <c r="Y133" i="3" s="1"/>
  <c r="A190" i="3"/>
  <c r="M191" i="3"/>
  <c r="Y191" i="3" s="1"/>
  <c r="A248" i="3"/>
  <c r="A250" i="3"/>
  <c r="H247" i="3" l="1"/>
  <c r="H15" i="3"/>
  <c r="S421" i="3"/>
  <c r="T421" i="3" s="1"/>
  <c r="P247" i="3"/>
  <c r="S247" i="3"/>
  <c r="O248" i="3" s="1"/>
  <c r="H189" i="3"/>
  <c r="C190" i="3"/>
  <c r="S189" i="3"/>
  <c r="O190" i="3" s="1"/>
  <c r="P189" i="3"/>
  <c r="S131" i="3"/>
  <c r="O132" i="3" s="1"/>
  <c r="P131" i="3"/>
  <c r="T131" i="3"/>
  <c r="H131" i="3"/>
  <c r="B82" i="3" a="1"/>
  <c r="B122" i="3" s="1"/>
  <c r="D71" i="3"/>
  <c r="G72" i="3"/>
  <c r="C73" i="3" s="1"/>
  <c r="D72" i="3"/>
  <c r="G71" i="3"/>
  <c r="C72" i="3" s="1"/>
  <c r="C15" i="3"/>
  <c r="H71" i="3"/>
  <c r="N307" i="3"/>
  <c r="Z307" i="3" s="1"/>
  <c r="B364" i="3"/>
  <c r="N364" i="3" s="1"/>
  <c r="Z364" i="3" s="1"/>
  <c r="M242" i="3"/>
  <c r="Y242" i="3" s="1"/>
  <c r="A299" i="3"/>
  <c r="A129" i="3"/>
  <c r="M72" i="3"/>
  <c r="N71" i="3"/>
  <c r="B32" i="3"/>
  <c r="B58" i="3"/>
  <c r="B61" i="3"/>
  <c r="B51" i="3"/>
  <c r="B63" i="3"/>
  <c r="B29" i="3"/>
  <c r="B56" i="3"/>
  <c r="B57" i="3"/>
  <c r="B62" i="3"/>
  <c r="B55" i="3"/>
  <c r="B37" i="3"/>
  <c r="B45" i="3"/>
  <c r="B42" i="3"/>
  <c r="B43" i="3"/>
  <c r="B59" i="3"/>
  <c r="B31" i="3"/>
  <c r="B27" i="3"/>
  <c r="B39" i="3"/>
  <c r="B28" i="3"/>
  <c r="B41" i="3"/>
  <c r="B48" i="3"/>
  <c r="B35" i="3"/>
  <c r="B30" i="3"/>
  <c r="B49" i="3"/>
  <c r="B33" i="3"/>
  <c r="B64" i="3"/>
  <c r="B38" i="3"/>
  <c r="B47" i="3"/>
  <c r="B53" i="3"/>
  <c r="B26" i="3"/>
  <c r="F25" i="3" s="1" a="1"/>
  <c r="B52" i="3"/>
  <c r="B46" i="3"/>
  <c r="B36" i="3"/>
  <c r="B50" i="3"/>
  <c r="B65" i="3"/>
  <c r="B34" i="3"/>
  <c r="B40" i="3"/>
  <c r="N72" i="3"/>
  <c r="B54" i="3"/>
  <c r="B60" i="3"/>
  <c r="B44" i="3"/>
  <c r="Y75" i="3"/>
  <c r="A189" i="3"/>
  <c r="M132" i="3"/>
  <c r="Y132" i="3" s="1"/>
  <c r="B139" i="3" a="1"/>
  <c r="M250" i="3"/>
  <c r="Y250" i="3" s="1"/>
  <c r="A307" i="3"/>
  <c r="M192" i="3"/>
  <c r="Y192" i="3" s="1"/>
  <c r="A249" i="3"/>
  <c r="M190" i="3"/>
  <c r="Y190" i="3" s="1"/>
  <c r="A247" i="3"/>
  <c r="A244" i="3"/>
  <c r="M187" i="3"/>
  <c r="Y187" i="3" s="1"/>
  <c r="A305" i="3"/>
  <c r="M248" i="3"/>
  <c r="Y248" i="3" s="1"/>
  <c r="M188" i="3"/>
  <c r="Y188" i="3" s="1"/>
  <c r="A245" i="3"/>
  <c r="T247" i="3" l="1"/>
  <c r="H72" i="3"/>
  <c r="T189" i="3"/>
  <c r="F58" i="3"/>
  <c r="F60" i="3"/>
  <c r="F62" i="3"/>
  <c r="F49" i="3"/>
  <c r="F43" i="3"/>
  <c r="F27" i="3"/>
  <c r="F65" i="3"/>
  <c r="F59" i="3"/>
  <c r="F45" i="3"/>
  <c r="F35" i="3"/>
  <c r="F37" i="3"/>
  <c r="F56" i="3"/>
  <c r="F31" i="3"/>
  <c r="F61" i="3"/>
  <c r="F51" i="3"/>
  <c r="F53" i="3"/>
  <c r="F38" i="3"/>
  <c r="F29" i="3"/>
  <c r="F30" i="3"/>
  <c r="F32" i="3"/>
  <c r="F46" i="3"/>
  <c r="F25" i="3"/>
  <c r="F40" i="3"/>
  <c r="F48" i="3"/>
  <c r="F52" i="3"/>
  <c r="F42" i="3"/>
  <c r="F64" i="3"/>
  <c r="F54" i="3"/>
  <c r="F28" i="3"/>
  <c r="F41" i="3"/>
  <c r="F50" i="3"/>
  <c r="F44" i="3"/>
  <c r="F34" i="3"/>
  <c r="F36" i="3"/>
  <c r="F57" i="3"/>
  <c r="F39" i="3"/>
  <c r="F47" i="3"/>
  <c r="F63" i="3"/>
  <c r="F55" i="3"/>
  <c r="F26" i="3"/>
  <c r="F33" i="3"/>
  <c r="B102" i="3"/>
  <c r="B93" i="3"/>
  <c r="B83" i="3"/>
  <c r="B121" i="3"/>
  <c r="B105" i="3"/>
  <c r="B90" i="3"/>
  <c r="B109" i="3"/>
  <c r="B98" i="3"/>
  <c r="B108" i="3"/>
  <c r="B107" i="3"/>
  <c r="B94" i="3"/>
  <c r="B116" i="3"/>
  <c r="B100" i="3"/>
  <c r="B114" i="3"/>
  <c r="B113" i="3"/>
  <c r="B91" i="3"/>
  <c r="B119" i="3"/>
  <c r="B89" i="3"/>
  <c r="B110" i="3"/>
  <c r="B104" i="3"/>
  <c r="B97" i="3"/>
  <c r="B88" i="3"/>
  <c r="B120" i="3"/>
  <c r="E25" i="3" a="1"/>
  <c r="B92" i="3"/>
  <c r="C25" i="3" a="1"/>
  <c r="B103" i="3"/>
  <c r="B112" i="3"/>
  <c r="B106" i="3"/>
  <c r="B96" i="3"/>
  <c r="B111" i="3"/>
  <c r="B95" i="3"/>
  <c r="B117" i="3"/>
  <c r="D25" i="3" a="1"/>
  <c r="B118" i="3"/>
  <c r="B115" i="3"/>
  <c r="B101" i="3"/>
  <c r="S72" i="3"/>
  <c r="O73" i="3" s="1"/>
  <c r="P72" i="3"/>
  <c r="S71" i="3"/>
  <c r="T71" i="3" s="1"/>
  <c r="P71" i="3"/>
  <c r="B87" i="3"/>
  <c r="B99" i="3"/>
  <c r="B84" i="3"/>
  <c r="B82" i="3"/>
  <c r="B85" i="3"/>
  <c r="B86" i="3"/>
  <c r="M299" i="3"/>
  <c r="Y299" i="3" s="1"/>
  <c r="A356" i="3"/>
  <c r="M129" i="3"/>
  <c r="A186" i="3"/>
  <c r="Y72" i="3"/>
  <c r="N82" i="3" a="1"/>
  <c r="N104" i="3" s="1"/>
  <c r="Z71" i="3"/>
  <c r="Z72" i="3"/>
  <c r="B148" i="3"/>
  <c r="B163" i="3"/>
  <c r="B139" i="3"/>
  <c r="B175" i="3"/>
  <c r="B170" i="3"/>
  <c r="B147" i="3"/>
  <c r="B159" i="3"/>
  <c r="B154" i="3"/>
  <c r="B178" i="3"/>
  <c r="B143" i="3"/>
  <c r="B169" i="3"/>
  <c r="B162" i="3"/>
  <c r="B174" i="3"/>
  <c r="B153" i="3"/>
  <c r="B146" i="3"/>
  <c r="B158" i="3"/>
  <c r="B168" i="3"/>
  <c r="B142" i="3"/>
  <c r="B145" i="3"/>
  <c r="B167" i="3"/>
  <c r="B161" i="3"/>
  <c r="B165" i="3"/>
  <c r="B141" i="3"/>
  <c r="B157" i="3"/>
  <c r="B144" i="3"/>
  <c r="B176" i="3"/>
  <c r="B160" i="3"/>
  <c r="B152" i="3"/>
  <c r="B179" i="3"/>
  <c r="B173" i="3"/>
  <c r="B151" i="3"/>
  <c r="B177" i="3"/>
  <c r="B166" i="3"/>
  <c r="B150" i="3"/>
  <c r="B149" i="3"/>
  <c r="B164" i="3"/>
  <c r="B172" i="3"/>
  <c r="B156" i="3"/>
  <c r="B140" i="3"/>
  <c r="B171" i="3"/>
  <c r="B155" i="3"/>
  <c r="A246" i="3"/>
  <c r="M189" i="3"/>
  <c r="Y189" i="3" s="1"/>
  <c r="M245" i="3"/>
  <c r="Y245" i="3" s="1"/>
  <c r="A302" i="3"/>
  <c r="A304" i="3"/>
  <c r="M247" i="3"/>
  <c r="Y247" i="3" s="1"/>
  <c r="M305" i="3"/>
  <c r="Y305" i="3" s="1"/>
  <c r="A362" i="3"/>
  <c r="A306" i="3"/>
  <c r="M249" i="3"/>
  <c r="Y249" i="3" s="1"/>
  <c r="M244" i="3"/>
  <c r="Y244" i="3" s="1"/>
  <c r="A301" i="3"/>
  <c r="M307" i="3"/>
  <c r="Y307" i="3" s="1"/>
  <c r="A364" i="3"/>
  <c r="O72" i="3" l="1"/>
  <c r="Y129" i="3"/>
  <c r="D139" i="3" a="1"/>
  <c r="C139" i="3" a="1"/>
  <c r="D62" i="3"/>
  <c r="D34" i="3"/>
  <c r="D32" i="3"/>
  <c r="D31" i="3"/>
  <c r="D28" i="3"/>
  <c r="D26" i="3"/>
  <c r="D64" i="3"/>
  <c r="D63" i="3"/>
  <c r="D60" i="3"/>
  <c r="D42" i="3"/>
  <c r="D58" i="3"/>
  <c r="D50" i="3"/>
  <c r="D48" i="3"/>
  <c r="D47" i="3"/>
  <c r="D44" i="3"/>
  <c r="D52" i="3"/>
  <c r="D29" i="3"/>
  <c r="D39" i="3"/>
  <c r="D55" i="3"/>
  <c r="D61" i="3"/>
  <c r="D45" i="3"/>
  <c r="D54" i="3"/>
  <c r="D38" i="3"/>
  <c r="D40" i="3"/>
  <c r="D36" i="3"/>
  <c r="D56" i="3"/>
  <c r="D30" i="3"/>
  <c r="D46" i="3"/>
  <c r="D41" i="3"/>
  <c r="D65" i="3"/>
  <c r="D35" i="3"/>
  <c r="D27" i="3"/>
  <c r="D49" i="3"/>
  <c r="D51" i="3"/>
  <c r="D43" i="3"/>
  <c r="D59" i="3"/>
  <c r="D53" i="3"/>
  <c r="D33" i="3"/>
  <c r="D37" i="3"/>
  <c r="D25" i="3"/>
  <c r="D57" i="3"/>
  <c r="D82" i="3" a="1"/>
  <c r="C82" i="3" a="1"/>
  <c r="F82" i="3" a="1"/>
  <c r="E82" i="3" a="1"/>
  <c r="AE71" i="3"/>
  <c r="AA72" i="3" s="1"/>
  <c r="AB71" i="3"/>
  <c r="N139" i="3" a="1"/>
  <c r="N149" i="3" s="1"/>
  <c r="T72" i="3"/>
  <c r="C56" i="3"/>
  <c r="C36" i="3"/>
  <c r="C34" i="3"/>
  <c r="C28" i="3"/>
  <c r="C26" i="3"/>
  <c r="C25" i="3"/>
  <c r="C60" i="3"/>
  <c r="C58" i="3"/>
  <c r="C57" i="3"/>
  <c r="C54" i="3"/>
  <c r="C38" i="3"/>
  <c r="C52" i="3"/>
  <c r="C50" i="3"/>
  <c r="C44" i="3"/>
  <c r="C42" i="3"/>
  <c r="C41" i="3"/>
  <c r="C65" i="3"/>
  <c r="C29" i="3"/>
  <c r="C35" i="3"/>
  <c r="C37" i="3"/>
  <c r="C45" i="3"/>
  <c r="G45" i="3" s="1"/>
  <c r="C27" i="3"/>
  <c r="C53" i="3"/>
  <c r="C43" i="3"/>
  <c r="C51" i="3"/>
  <c r="G51" i="3" s="1"/>
  <c r="C46" i="3"/>
  <c r="C32" i="3"/>
  <c r="C62" i="3"/>
  <c r="C48" i="3"/>
  <c r="C64" i="3"/>
  <c r="C39" i="3"/>
  <c r="C55" i="3"/>
  <c r="C33" i="3"/>
  <c r="C59" i="3"/>
  <c r="C61" i="3"/>
  <c r="C31" i="3"/>
  <c r="C47" i="3"/>
  <c r="G47" i="3" s="1"/>
  <c r="C63" i="3"/>
  <c r="C49" i="3"/>
  <c r="G49" i="3" s="1"/>
  <c r="C40" i="3"/>
  <c r="C30" i="3"/>
  <c r="E52" i="3"/>
  <c r="E26" i="3"/>
  <c r="E42" i="3"/>
  <c r="E30" i="3"/>
  <c r="E49" i="3"/>
  <c r="E50" i="3"/>
  <c r="E56" i="3"/>
  <c r="E58" i="3"/>
  <c r="E48" i="3"/>
  <c r="E40" i="3"/>
  <c r="E37" i="3"/>
  <c r="E32" i="3"/>
  <c r="E35" i="3"/>
  <c r="E51" i="3"/>
  <c r="E57" i="3"/>
  <c r="E31" i="3"/>
  <c r="E65" i="3"/>
  <c r="E63" i="3"/>
  <c r="E64" i="3"/>
  <c r="E38" i="3"/>
  <c r="E28" i="3"/>
  <c r="E54" i="3"/>
  <c r="E44" i="3"/>
  <c r="E46" i="3"/>
  <c r="E39" i="3"/>
  <c r="E60" i="3"/>
  <c r="E62" i="3"/>
  <c r="E34" i="3"/>
  <c r="G34" i="3" s="1"/>
  <c r="E43" i="3"/>
  <c r="E25" i="3"/>
  <c r="E29" i="3"/>
  <c r="E41" i="3"/>
  <c r="E53" i="3"/>
  <c r="E33" i="3"/>
  <c r="E27" i="3"/>
  <c r="E61" i="3"/>
  <c r="E36" i="3"/>
  <c r="E55" i="3"/>
  <c r="E59" i="3"/>
  <c r="E45" i="3"/>
  <c r="E47" i="3"/>
  <c r="M356" i="3"/>
  <c r="Y356" i="3" s="1"/>
  <c r="A413" i="3"/>
  <c r="M413" i="3" s="1"/>
  <c r="Y413" i="3" s="1"/>
  <c r="A15" i="4" s="1"/>
  <c r="M186" i="3"/>
  <c r="A243" i="3"/>
  <c r="B196" i="3" a="1"/>
  <c r="N88" i="3"/>
  <c r="N84" i="3"/>
  <c r="B128" i="3"/>
  <c r="N107" i="3"/>
  <c r="N89" i="3"/>
  <c r="N82" i="3"/>
  <c r="N92" i="3"/>
  <c r="N115" i="3"/>
  <c r="N111" i="3"/>
  <c r="N102" i="3"/>
  <c r="N98" i="3"/>
  <c r="N116" i="3"/>
  <c r="N106" i="3"/>
  <c r="N83" i="3"/>
  <c r="N93" i="3"/>
  <c r="N90" i="3"/>
  <c r="N94" i="3"/>
  <c r="N110" i="3"/>
  <c r="N96" i="3"/>
  <c r="N103" i="3"/>
  <c r="N119" i="3"/>
  <c r="N86" i="3"/>
  <c r="N97" i="3"/>
  <c r="N109" i="3"/>
  <c r="N117" i="3"/>
  <c r="N99" i="3"/>
  <c r="N114" i="3"/>
  <c r="N122" i="3"/>
  <c r="N118" i="3"/>
  <c r="N120" i="3"/>
  <c r="N108" i="3"/>
  <c r="N121" i="3"/>
  <c r="N87" i="3"/>
  <c r="N91" i="3"/>
  <c r="N112" i="3"/>
  <c r="N100" i="3"/>
  <c r="N105" i="3"/>
  <c r="N101" i="3"/>
  <c r="N113" i="3"/>
  <c r="N95" i="3"/>
  <c r="N85" i="3"/>
  <c r="Z82" i="3" a="1"/>
  <c r="B129" i="3"/>
  <c r="A303" i="3"/>
  <c r="M246" i="3"/>
  <c r="Y246" i="3" s="1"/>
  <c r="M306" i="3"/>
  <c r="Y306" i="3" s="1"/>
  <c r="A363" i="3"/>
  <c r="M362" i="3"/>
  <c r="Y362" i="3" s="1"/>
  <c r="A419" i="3"/>
  <c r="M419" i="3" s="1"/>
  <c r="Y419" i="3" s="1"/>
  <c r="A21" i="4" s="1"/>
  <c r="M364" i="3"/>
  <c r="Y364" i="3" s="1"/>
  <c r="A421" i="3"/>
  <c r="M421" i="3" s="1"/>
  <c r="Y421" i="3" s="1"/>
  <c r="A23" i="4" s="1"/>
  <c r="A358" i="3"/>
  <c r="M301" i="3"/>
  <c r="Y301" i="3" s="1"/>
  <c r="M304" i="3"/>
  <c r="Y304" i="3" s="1"/>
  <c r="A361" i="3"/>
  <c r="A359" i="3"/>
  <c r="M302" i="3"/>
  <c r="Y302" i="3" s="1"/>
  <c r="G59" i="3" l="1"/>
  <c r="G42" i="3"/>
  <c r="G63" i="3"/>
  <c r="G54" i="3"/>
  <c r="G53" i="3"/>
  <c r="G31" i="3"/>
  <c r="G29" i="3"/>
  <c r="G52" i="3"/>
  <c r="G64" i="3"/>
  <c r="G38" i="3"/>
  <c r="G48" i="3"/>
  <c r="N164" i="3"/>
  <c r="G27" i="3"/>
  <c r="G25" i="3"/>
  <c r="N150" i="3"/>
  <c r="N147" i="3"/>
  <c r="N163" i="3"/>
  <c r="N173" i="3"/>
  <c r="N174" i="3"/>
  <c r="N153" i="3"/>
  <c r="R82" i="3" a="1"/>
  <c r="P82" i="3" a="1"/>
  <c r="Q82" i="3" a="1"/>
  <c r="O82" i="3" a="1"/>
  <c r="N158" i="3"/>
  <c r="N169" i="3"/>
  <c r="G60" i="3"/>
  <c r="G128" i="3"/>
  <c r="D128" i="3"/>
  <c r="N152" i="3"/>
  <c r="G35" i="3"/>
  <c r="N159" i="3"/>
  <c r="N144" i="3"/>
  <c r="N160" i="3"/>
  <c r="G37" i="3"/>
  <c r="N170" i="3"/>
  <c r="G61" i="3"/>
  <c r="N151" i="3"/>
  <c r="N143" i="3"/>
  <c r="G44" i="3"/>
  <c r="G33" i="3"/>
  <c r="G65" i="3"/>
  <c r="G50" i="3"/>
  <c r="G55" i="3"/>
  <c r="G41" i="3"/>
  <c r="AF71" i="3"/>
  <c r="H128" i="3"/>
  <c r="N172" i="3"/>
  <c r="N145" i="3"/>
  <c r="N148" i="3"/>
  <c r="N154" i="3"/>
  <c r="N141" i="3"/>
  <c r="N166" i="3"/>
  <c r="N177" i="3"/>
  <c r="N167" i="3"/>
  <c r="N178" i="3"/>
  <c r="G36" i="3"/>
  <c r="G28" i="3"/>
  <c r="G39" i="3"/>
  <c r="C170" i="3"/>
  <c r="C174" i="3"/>
  <c r="C172" i="3"/>
  <c r="C171" i="3"/>
  <c r="C168" i="3"/>
  <c r="C164" i="3"/>
  <c r="C158" i="3"/>
  <c r="C156" i="3"/>
  <c r="C155" i="3"/>
  <c r="C152" i="3"/>
  <c r="C148" i="3"/>
  <c r="C142" i="3"/>
  <c r="C140" i="3"/>
  <c r="C139" i="3"/>
  <c r="C175" i="3"/>
  <c r="C146" i="3"/>
  <c r="C144" i="3"/>
  <c r="C147" i="3"/>
  <c r="C149" i="3"/>
  <c r="C154" i="3"/>
  <c r="C160" i="3"/>
  <c r="C163" i="3"/>
  <c r="C165" i="3"/>
  <c r="C176" i="3"/>
  <c r="C179" i="3"/>
  <c r="C151" i="3"/>
  <c r="C153" i="3"/>
  <c r="C167" i="3"/>
  <c r="C169" i="3"/>
  <c r="C162" i="3"/>
  <c r="C143" i="3"/>
  <c r="C178" i="3"/>
  <c r="C141" i="3"/>
  <c r="C159" i="3"/>
  <c r="C173" i="3"/>
  <c r="C150" i="3"/>
  <c r="C166" i="3"/>
  <c r="C145" i="3"/>
  <c r="C161" i="3"/>
  <c r="C177" i="3"/>
  <c r="C157" i="3"/>
  <c r="D176" i="3"/>
  <c r="D142" i="3"/>
  <c r="D178" i="3"/>
  <c r="D177" i="3"/>
  <c r="D174" i="3"/>
  <c r="D164" i="3"/>
  <c r="D145" i="3"/>
  <c r="D162" i="3"/>
  <c r="D161" i="3"/>
  <c r="D158" i="3"/>
  <c r="D148" i="3"/>
  <c r="D146" i="3"/>
  <c r="D147" i="3"/>
  <c r="D171" i="3"/>
  <c r="D163" i="3"/>
  <c r="D149" i="3"/>
  <c r="D151" i="3"/>
  <c r="D167" i="3"/>
  <c r="D144" i="3"/>
  <c r="D139" i="3"/>
  <c r="D160" i="3"/>
  <c r="D150" i="3"/>
  <c r="D153" i="3"/>
  <c r="D155" i="3"/>
  <c r="D166" i="3"/>
  <c r="D169" i="3"/>
  <c r="D141" i="3"/>
  <c r="D143" i="3"/>
  <c r="D157" i="3"/>
  <c r="D159" i="3"/>
  <c r="D152" i="3"/>
  <c r="D173" i="3"/>
  <c r="D175" i="3"/>
  <c r="D165" i="3"/>
  <c r="D154" i="3"/>
  <c r="D170" i="3"/>
  <c r="D140" i="3"/>
  <c r="D156" i="3"/>
  <c r="D172" i="3"/>
  <c r="D168" i="3"/>
  <c r="D179" i="3"/>
  <c r="N140" i="3"/>
  <c r="G32" i="3"/>
  <c r="N165" i="3"/>
  <c r="N142" i="3"/>
  <c r="N157" i="3"/>
  <c r="N146" i="3"/>
  <c r="N179" i="3"/>
  <c r="G26" i="3"/>
  <c r="G62" i="3"/>
  <c r="N168" i="3"/>
  <c r="N155" i="3"/>
  <c r="N139" i="3"/>
  <c r="G46" i="3"/>
  <c r="F115" i="3"/>
  <c r="F102" i="3"/>
  <c r="F101" i="3"/>
  <c r="F103" i="3"/>
  <c r="F100" i="3"/>
  <c r="F95" i="3"/>
  <c r="F94" i="3"/>
  <c r="F87" i="3"/>
  <c r="F86" i="3"/>
  <c r="F85" i="3"/>
  <c r="F84" i="3"/>
  <c r="F119" i="3"/>
  <c r="F118" i="3"/>
  <c r="F117" i="3"/>
  <c r="F116" i="3"/>
  <c r="F111" i="3"/>
  <c r="F110" i="3"/>
  <c r="F107" i="3"/>
  <c r="F113" i="3"/>
  <c r="F114" i="3"/>
  <c r="F88" i="3"/>
  <c r="F104" i="3"/>
  <c r="F89" i="3"/>
  <c r="F98" i="3"/>
  <c r="F83" i="3"/>
  <c r="F90" i="3"/>
  <c r="F99" i="3"/>
  <c r="F106" i="3"/>
  <c r="F96" i="3"/>
  <c r="F108" i="3"/>
  <c r="F122" i="3"/>
  <c r="F93" i="3"/>
  <c r="F112" i="3"/>
  <c r="F105" i="3"/>
  <c r="F109" i="3"/>
  <c r="F121" i="3"/>
  <c r="F92" i="3"/>
  <c r="F82" i="3"/>
  <c r="F120" i="3"/>
  <c r="F97" i="3"/>
  <c r="F91" i="3"/>
  <c r="E109" i="3"/>
  <c r="E94" i="3"/>
  <c r="E114" i="3"/>
  <c r="E99" i="3"/>
  <c r="E84" i="3"/>
  <c r="E110" i="3"/>
  <c r="E115" i="3"/>
  <c r="E100" i="3"/>
  <c r="E116" i="3"/>
  <c r="E111" i="3"/>
  <c r="E86" i="3"/>
  <c r="E93" i="3"/>
  <c r="E95" i="3"/>
  <c r="E90" i="3"/>
  <c r="E103" i="3"/>
  <c r="E119" i="3"/>
  <c r="E120" i="3"/>
  <c r="E87" i="3"/>
  <c r="E106" i="3"/>
  <c r="E122" i="3"/>
  <c r="E105" i="3"/>
  <c r="E107" i="3"/>
  <c r="E83" i="3"/>
  <c r="E102" i="3"/>
  <c r="E112" i="3"/>
  <c r="E92" i="3"/>
  <c r="E82" i="3"/>
  <c r="E118" i="3"/>
  <c r="E88" i="3"/>
  <c r="E108" i="3"/>
  <c r="E113" i="3"/>
  <c r="E121" i="3"/>
  <c r="E98" i="3"/>
  <c r="E97" i="3"/>
  <c r="E104" i="3"/>
  <c r="E91" i="3"/>
  <c r="E101" i="3"/>
  <c r="E117" i="3"/>
  <c r="E96" i="3"/>
  <c r="E89" i="3"/>
  <c r="E85" i="3"/>
  <c r="N176" i="3"/>
  <c r="N156" i="3"/>
  <c r="N161" i="3"/>
  <c r="G57" i="3"/>
  <c r="G30" i="3"/>
  <c r="C113" i="3"/>
  <c r="C117" i="3"/>
  <c r="C85" i="3"/>
  <c r="C116" i="3"/>
  <c r="C84" i="3"/>
  <c r="C115" i="3"/>
  <c r="C83" i="3"/>
  <c r="C114" i="3"/>
  <c r="C82" i="3"/>
  <c r="C111" i="3"/>
  <c r="C109" i="3"/>
  <c r="C108" i="3"/>
  <c r="C107" i="3"/>
  <c r="C91" i="3"/>
  <c r="C101" i="3"/>
  <c r="C100" i="3"/>
  <c r="C99" i="3"/>
  <c r="C98" i="3"/>
  <c r="C95" i="3"/>
  <c r="C93" i="3"/>
  <c r="C92" i="3"/>
  <c r="C94" i="3"/>
  <c r="C110" i="3"/>
  <c r="C105" i="3"/>
  <c r="C87" i="3"/>
  <c r="C120" i="3"/>
  <c r="C103" i="3"/>
  <c r="C90" i="3"/>
  <c r="C96" i="3"/>
  <c r="C102" i="3"/>
  <c r="C86" i="3"/>
  <c r="C119" i="3"/>
  <c r="C106" i="3"/>
  <c r="C112" i="3"/>
  <c r="C122" i="3"/>
  <c r="C104" i="3"/>
  <c r="C118" i="3"/>
  <c r="C89" i="3"/>
  <c r="C121" i="3"/>
  <c r="C97" i="3"/>
  <c r="C88" i="3"/>
  <c r="N171" i="3"/>
  <c r="N175" i="3"/>
  <c r="N162" i="3"/>
  <c r="G40" i="3"/>
  <c r="G43" i="3"/>
  <c r="G58" i="3"/>
  <c r="D119" i="3"/>
  <c r="D114" i="3"/>
  <c r="D107" i="3"/>
  <c r="D106" i="3"/>
  <c r="D105" i="3"/>
  <c r="D104" i="3"/>
  <c r="D101" i="3"/>
  <c r="D99" i="3"/>
  <c r="D98" i="3"/>
  <c r="D91" i="3"/>
  <c r="D90" i="3"/>
  <c r="D115" i="3"/>
  <c r="D89" i="3"/>
  <c r="D122" i="3"/>
  <c r="D88" i="3"/>
  <c r="D121" i="3"/>
  <c r="D85" i="3"/>
  <c r="D120" i="3"/>
  <c r="D83" i="3"/>
  <c r="D117" i="3"/>
  <c r="D82" i="3"/>
  <c r="D97" i="3"/>
  <c r="D116" i="3"/>
  <c r="D102" i="3"/>
  <c r="D94" i="3"/>
  <c r="D113" i="3"/>
  <c r="D86" i="3"/>
  <c r="D109" i="3"/>
  <c r="D110" i="3"/>
  <c r="D93" i="3"/>
  <c r="D96" i="3"/>
  <c r="D103" i="3"/>
  <c r="D92" i="3"/>
  <c r="D112" i="3"/>
  <c r="D118" i="3"/>
  <c r="D108" i="3"/>
  <c r="D100" i="3"/>
  <c r="D95" i="3"/>
  <c r="D111" i="3"/>
  <c r="D84" i="3"/>
  <c r="D87" i="3"/>
  <c r="G56" i="3"/>
  <c r="Z139" i="3" a="1"/>
  <c r="B224" i="3"/>
  <c r="B218" i="3"/>
  <c r="B211" i="3"/>
  <c r="B196" i="3"/>
  <c r="B231" i="3"/>
  <c r="B222" i="3"/>
  <c r="B233" i="3"/>
  <c r="B202" i="3"/>
  <c r="B216" i="3"/>
  <c r="B206" i="3"/>
  <c r="B201" i="3"/>
  <c r="B220" i="3"/>
  <c r="B228" i="3"/>
  <c r="B200" i="3"/>
  <c r="B199" i="3"/>
  <c r="B210" i="3"/>
  <c r="B230" i="3"/>
  <c r="B223" i="3"/>
  <c r="B197" i="3"/>
  <c r="B221" i="3"/>
  <c r="B232" i="3"/>
  <c r="B208" i="3"/>
  <c r="B198" i="3"/>
  <c r="B212" i="3"/>
  <c r="B205" i="3"/>
  <c r="B227" i="3"/>
  <c r="B226" i="3"/>
  <c r="B215" i="3"/>
  <c r="B219" i="3"/>
  <c r="B207" i="3"/>
  <c r="B229" i="3"/>
  <c r="B225" i="3"/>
  <c r="B235" i="3"/>
  <c r="B213" i="3"/>
  <c r="B236" i="3"/>
  <c r="B234" i="3"/>
  <c r="B214" i="3"/>
  <c r="B209" i="3"/>
  <c r="B217" i="3"/>
  <c r="B203" i="3"/>
  <c r="B204" i="3"/>
  <c r="A300" i="3"/>
  <c r="M243" i="3"/>
  <c r="N253" i="3" s="1" a="1"/>
  <c r="N271" i="3" s="1"/>
  <c r="B253" i="3" a="1"/>
  <c r="N196" i="3" a="1"/>
  <c r="Y186" i="3"/>
  <c r="Z87" i="3"/>
  <c r="Z91" i="3"/>
  <c r="Z92" i="3"/>
  <c r="Z110" i="3"/>
  <c r="Z108" i="3"/>
  <c r="Z106" i="3"/>
  <c r="Z82" i="3"/>
  <c r="Z116" i="3"/>
  <c r="Z85" i="3"/>
  <c r="Z100" i="3"/>
  <c r="Z88" i="3"/>
  <c r="Z89" i="3"/>
  <c r="Z96" i="3"/>
  <c r="Z121" i="3"/>
  <c r="Z122" i="3"/>
  <c r="Z99" i="3"/>
  <c r="Z90" i="3"/>
  <c r="Z109" i="3"/>
  <c r="Z94" i="3"/>
  <c r="Z93" i="3"/>
  <c r="Z112" i="3"/>
  <c r="Z114" i="3"/>
  <c r="Z83" i="3"/>
  <c r="Z102" i="3"/>
  <c r="Z104" i="3"/>
  <c r="Z103" i="3"/>
  <c r="Z111" i="3"/>
  <c r="Z120" i="3"/>
  <c r="Z115" i="3"/>
  <c r="Z97" i="3"/>
  <c r="Z95" i="3"/>
  <c r="Z113" i="3"/>
  <c r="Z118" i="3"/>
  <c r="Z84" i="3"/>
  <c r="Z101" i="3"/>
  <c r="Z107" i="3"/>
  <c r="Z117" i="3"/>
  <c r="Z98" i="3"/>
  <c r="Z119" i="3"/>
  <c r="Z105" i="3"/>
  <c r="Z86" i="3"/>
  <c r="N128" i="3"/>
  <c r="N129" i="3"/>
  <c r="A360" i="3"/>
  <c r="M303" i="3"/>
  <c r="Y303" i="3" s="1"/>
  <c r="M359" i="3"/>
  <c r="Y359" i="3" s="1"/>
  <c r="A416" i="3"/>
  <c r="M416" i="3" s="1"/>
  <c r="Y416" i="3" s="1"/>
  <c r="A18" i="4" s="1"/>
  <c r="M361" i="3"/>
  <c r="Y361" i="3" s="1"/>
  <c r="A418" i="3"/>
  <c r="M418" i="3" s="1"/>
  <c r="Y418" i="3" s="1"/>
  <c r="A20" i="4" s="1"/>
  <c r="A415" i="3"/>
  <c r="M415" i="3" s="1"/>
  <c r="Y415" i="3" s="1"/>
  <c r="A17" i="4" s="1"/>
  <c r="M358" i="3"/>
  <c r="Y358" i="3" s="1"/>
  <c r="M363" i="3"/>
  <c r="Y363" i="3" s="1"/>
  <c r="A420" i="3"/>
  <c r="M420" i="3" s="1"/>
  <c r="Y420" i="3" s="1"/>
  <c r="A22" i="4" s="1"/>
  <c r="G110" i="3" l="1"/>
  <c r="G121" i="3"/>
  <c r="G95" i="3"/>
  <c r="G86" i="3"/>
  <c r="G88" i="3"/>
  <c r="G87" i="3"/>
  <c r="G83" i="3"/>
  <c r="G115" i="3"/>
  <c r="G107" i="3"/>
  <c r="G91" i="3"/>
  <c r="G99" i="3"/>
  <c r="G89" i="3"/>
  <c r="G92" i="3"/>
  <c r="G85" i="3"/>
  <c r="G97" i="3"/>
  <c r="G105" i="3"/>
  <c r="G111" i="3"/>
  <c r="P139" i="3" a="1"/>
  <c r="O139" i="3" a="1"/>
  <c r="O113" i="3"/>
  <c r="O99" i="3"/>
  <c r="O98" i="3"/>
  <c r="O95" i="3"/>
  <c r="O91" i="3"/>
  <c r="O85" i="3"/>
  <c r="O84" i="3"/>
  <c r="O83" i="3"/>
  <c r="O82" i="3"/>
  <c r="O117" i="3"/>
  <c r="O116" i="3"/>
  <c r="O115" i="3"/>
  <c r="O114" i="3"/>
  <c r="O111" i="3"/>
  <c r="O107" i="3"/>
  <c r="O101" i="3"/>
  <c r="O100" i="3"/>
  <c r="O90" i="3"/>
  <c r="O93" i="3"/>
  <c r="O106" i="3"/>
  <c r="O109" i="3"/>
  <c r="O86" i="3"/>
  <c r="O122" i="3"/>
  <c r="O102" i="3"/>
  <c r="O118" i="3"/>
  <c r="O88" i="3"/>
  <c r="O104" i="3"/>
  <c r="O103" i="3"/>
  <c r="O110" i="3"/>
  <c r="O119" i="3"/>
  <c r="O92" i="3"/>
  <c r="O97" i="3"/>
  <c r="O108" i="3"/>
  <c r="O87" i="3"/>
  <c r="O120" i="3"/>
  <c r="O89" i="3"/>
  <c r="O96" i="3"/>
  <c r="O94" i="3"/>
  <c r="O112" i="3"/>
  <c r="O105" i="3"/>
  <c r="O121" i="3"/>
  <c r="Q109" i="3"/>
  <c r="Q112" i="3"/>
  <c r="Q111" i="3"/>
  <c r="Q110" i="3"/>
  <c r="Q96" i="3"/>
  <c r="Q95" i="3"/>
  <c r="Q94" i="3"/>
  <c r="Q90" i="3"/>
  <c r="Q108" i="3"/>
  <c r="Q106" i="3"/>
  <c r="Q83" i="3"/>
  <c r="Q122" i="3"/>
  <c r="Q99" i="3"/>
  <c r="Q82" i="3"/>
  <c r="Q118" i="3"/>
  <c r="Q121" i="3"/>
  <c r="Q98" i="3"/>
  <c r="Q114" i="3"/>
  <c r="Q85" i="3"/>
  <c r="Q88" i="3"/>
  <c r="Q117" i="3"/>
  <c r="Q104" i="3"/>
  <c r="Q101" i="3"/>
  <c r="Q115" i="3"/>
  <c r="Q93" i="3"/>
  <c r="Q119" i="3"/>
  <c r="Q92" i="3"/>
  <c r="Q97" i="3"/>
  <c r="Q120" i="3"/>
  <c r="Q113" i="3"/>
  <c r="Q86" i="3"/>
  <c r="Q91" i="3"/>
  <c r="Q102" i="3"/>
  <c r="Q107" i="3"/>
  <c r="Q84" i="3"/>
  <c r="Q100" i="3"/>
  <c r="Q116" i="3"/>
  <c r="Q87" i="3"/>
  <c r="Q89" i="3"/>
  <c r="Q103" i="3"/>
  <c r="Q105" i="3"/>
  <c r="P119" i="3"/>
  <c r="P104" i="3"/>
  <c r="P101" i="3"/>
  <c r="P91" i="3"/>
  <c r="P90" i="3"/>
  <c r="P89" i="3"/>
  <c r="P88" i="3"/>
  <c r="P85" i="3"/>
  <c r="P122" i="3"/>
  <c r="P105" i="3"/>
  <c r="P121" i="3"/>
  <c r="P120" i="3"/>
  <c r="P117" i="3"/>
  <c r="P107" i="3"/>
  <c r="P106" i="3"/>
  <c r="P93" i="3"/>
  <c r="P109" i="3"/>
  <c r="P83" i="3"/>
  <c r="P96" i="3"/>
  <c r="P95" i="3"/>
  <c r="P98" i="3"/>
  <c r="P111" i="3"/>
  <c r="P114" i="3"/>
  <c r="P84" i="3"/>
  <c r="P116" i="3"/>
  <c r="P100" i="3"/>
  <c r="P87" i="3"/>
  <c r="P82" i="3"/>
  <c r="P103" i="3"/>
  <c r="P112" i="3"/>
  <c r="P94" i="3"/>
  <c r="P110" i="3"/>
  <c r="P97" i="3"/>
  <c r="P113" i="3"/>
  <c r="P92" i="3"/>
  <c r="P99" i="3"/>
  <c r="P108" i="3"/>
  <c r="P115" i="3"/>
  <c r="P86" i="3"/>
  <c r="P102" i="3"/>
  <c r="P118" i="3"/>
  <c r="R115" i="3"/>
  <c r="R84" i="3"/>
  <c r="R118" i="3"/>
  <c r="R117" i="3"/>
  <c r="R85" i="3"/>
  <c r="R116" i="3"/>
  <c r="R102" i="3"/>
  <c r="R101" i="3"/>
  <c r="R100" i="3"/>
  <c r="R86" i="3"/>
  <c r="R119" i="3"/>
  <c r="R90" i="3"/>
  <c r="R109" i="3"/>
  <c r="R106" i="3"/>
  <c r="R82" i="3"/>
  <c r="R122" i="3"/>
  <c r="R98" i="3"/>
  <c r="R121" i="3"/>
  <c r="R92" i="3"/>
  <c r="R95" i="3"/>
  <c r="R113" i="3"/>
  <c r="R83" i="3"/>
  <c r="R108" i="3"/>
  <c r="R111" i="3"/>
  <c r="R114" i="3"/>
  <c r="R96" i="3"/>
  <c r="R91" i="3"/>
  <c r="R107" i="3"/>
  <c r="R89" i="3"/>
  <c r="R105" i="3"/>
  <c r="R112" i="3"/>
  <c r="R99" i="3"/>
  <c r="R94" i="3"/>
  <c r="R87" i="3"/>
  <c r="R110" i="3"/>
  <c r="R103" i="3"/>
  <c r="R97" i="3"/>
  <c r="R88" i="3"/>
  <c r="R104" i="3"/>
  <c r="R93" i="3"/>
  <c r="R120" i="3"/>
  <c r="G93" i="3"/>
  <c r="G122" i="3"/>
  <c r="G112" i="3"/>
  <c r="G117" i="3"/>
  <c r="G94" i="3"/>
  <c r="G108" i="3"/>
  <c r="G106" i="3"/>
  <c r="G119" i="3"/>
  <c r="G101" i="3"/>
  <c r="G102" i="3"/>
  <c r="S128" i="3"/>
  <c r="O129" i="3" s="1"/>
  <c r="P128" i="3"/>
  <c r="G104" i="3"/>
  <c r="G114" i="3"/>
  <c r="G90" i="3"/>
  <c r="Y243" i="3"/>
  <c r="Z173" i="3"/>
  <c r="Z143" i="3"/>
  <c r="Z139" i="3"/>
  <c r="Z141" i="3"/>
  <c r="Z153" i="3"/>
  <c r="Z164" i="3"/>
  <c r="Z169" i="3"/>
  <c r="Z171" i="3"/>
  <c r="Z163" i="3"/>
  <c r="Z144" i="3"/>
  <c r="Z145" i="3"/>
  <c r="Z178" i="3"/>
  <c r="Z160" i="3"/>
  <c r="Z151" i="3"/>
  <c r="Z156" i="3"/>
  <c r="Z157" i="3"/>
  <c r="Z179" i="3"/>
  <c r="Z161" i="3"/>
  <c r="Z158" i="3"/>
  <c r="Z154" i="3"/>
  <c r="Z149" i="3"/>
  <c r="Z167" i="3"/>
  <c r="Z152" i="3"/>
  <c r="Z148" i="3"/>
  <c r="Z165" i="3"/>
  <c r="Z155" i="3"/>
  <c r="Z140" i="3"/>
  <c r="Z150" i="3"/>
  <c r="Z146" i="3"/>
  <c r="Z166" i="3"/>
  <c r="Z174" i="3"/>
  <c r="Z176" i="3"/>
  <c r="Z162" i="3"/>
  <c r="Z172" i="3"/>
  <c r="Z168" i="3"/>
  <c r="Z175" i="3"/>
  <c r="Z142" i="3"/>
  <c r="Z177" i="3"/>
  <c r="Z170" i="3"/>
  <c r="Z159" i="3"/>
  <c r="Z147" i="3"/>
  <c r="G103" i="3"/>
  <c r="G109" i="3"/>
  <c r="G116" i="3"/>
  <c r="B310" i="3" a="1"/>
  <c r="B341" i="3" s="1"/>
  <c r="G118" i="3"/>
  <c r="G84" i="3"/>
  <c r="G98" i="3"/>
  <c r="AB82" i="3" a="1"/>
  <c r="AA82" i="3" a="1"/>
  <c r="C196" i="3" a="1"/>
  <c r="D196" i="3" a="1"/>
  <c r="G96" i="3"/>
  <c r="G82" i="3"/>
  <c r="Z196" i="3" a="1"/>
  <c r="Z236" i="3" s="1"/>
  <c r="G113" i="3"/>
  <c r="G120" i="3"/>
  <c r="G100" i="3"/>
  <c r="C129" i="3"/>
  <c r="M300" i="3"/>
  <c r="A357" i="3"/>
  <c r="B267" i="3"/>
  <c r="B264" i="3"/>
  <c r="B289" i="3"/>
  <c r="B256" i="3"/>
  <c r="B254" i="3"/>
  <c r="B268" i="3"/>
  <c r="B276" i="3"/>
  <c r="B266" i="3"/>
  <c r="B261" i="3"/>
  <c r="B258" i="3"/>
  <c r="B291" i="3"/>
  <c r="B260" i="3"/>
  <c r="B283" i="3"/>
  <c r="B280" i="3"/>
  <c r="B278" i="3"/>
  <c r="B263" i="3"/>
  <c r="B286" i="3"/>
  <c r="B287" i="3"/>
  <c r="B293" i="3"/>
  <c r="B288" i="3"/>
  <c r="B255" i="3"/>
  <c r="B265" i="3"/>
  <c r="B282" i="3"/>
  <c r="B270" i="3"/>
  <c r="B285" i="3"/>
  <c r="B290" i="3"/>
  <c r="B253" i="3"/>
  <c r="B284" i="3"/>
  <c r="B279" i="3"/>
  <c r="B271" i="3"/>
  <c r="B262" i="3"/>
  <c r="B281" i="3"/>
  <c r="B259" i="3"/>
  <c r="B257" i="3"/>
  <c r="B292" i="3"/>
  <c r="B274" i="3"/>
  <c r="B269" i="3"/>
  <c r="B277" i="3"/>
  <c r="B275" i="3"/>
  <c r="B272" i="3"/>
  <c r="B273" i="3"/>
  <c r="N236" i="3"/>
  <c r="N229" i="3"/>
  <c r="N219" i="3"/>
  <c r="N199" i="3"/>
  <c r="N232" i="3"/>
  <c r="N207" i="3"/>
  <c r="N225" i="3"/>
  <c r="N234" i="3"/>
  <c r="N204" i="3"/>
  <c r="N213" i="3"/>
  <c r="N216" i="3"/>
  <c r="N230" i="3"/>
  <c r="N224" i="3"/>
  <c r="N196" i="3"/>
  <c r="N223" i="3"/>
  <c r="N217" i="3"/>
  <c r="N231" i="3"/>
  <c r="N209" i="3"/>
  <c r="N198" i="3"/>
  <c r="N211" i="3"/>
  <c r="N221" i="3"/>
  <c r="N228" i="3"/>
  <c r="N212" i="3"/>
  <c r="N210" i="3"/>
  <c r="N218" i="3"/>
  <c r="N222" i="3"/>
  <c r="N200" i="3"/>
  <c r="N214" i="3"/>
  <c r="N235" i="3"/>
  <c r="N203" i="3"/>
  <c r="N215" i="3"/>
  <c r="N220" i="3"/>
  <c r="N202" i="3"/>
  <c r="N206" i="3"/>
  <c r="N227" i="3"/>
  <c r="N197" i="3"/>
  <c r="N201" i="3"/>
  <c r="N208" i="3"/>
  <c r="N233" i="3"/>
  <c r="N226" i="3"/>
  <c r="N205" i="3"/>
  <c r="Z128" i="3"/>
  <c r="N278" i="3"/>
  <c r="N283" i="3"/>
  <c r="N272" i="3"/>
  <c r="N270" i="3"/>
  <c r="N290" i="3"/>
  <c r="N259" i="3"/>
  <c r="Z129" i="3"/>
  <c r="N254" i="3"/>
  <c r="N256" i="3"/>
  <c r="N275" i="3"/>
  <c r="N277" i="3"/>
  <c r="N291" i="3"/>
  <c r="N293" i="3"/>
  <c r="N281" i="3"/>
  <c r="N265" i="3"/>
  <c r="N273" i="3"/>
  <c r="N257" i="3"/>
  <c r="N263" i="3"/>
  <c r="N260" i="3"/>
  <c r="N268" i="3"/>
  <c r="N255" i="3"/>
  <c r="N289" i="3"/>
  <c r="N292" i="3"/>
  <c r="N279" i="3"/>
  <c r="N288" i="3"/>
  <c r="N258" i="3"/>
  <c r="N269" i="3"/>
  <c r="N264" i="3"/>
  <c r="N267" i="3"/>
  <c r="N266" i="3"/>
  <c r="N287" i="3"/>
  <c r="N285" i="3"/>
  <c r="N261" i="3"/>
  <c r="N284" i="3"/>
  <c r="N286" i="3"/>
  <c r="N282" i="3"/>
  <c r="N253" i="3"/>
  <c r="N276" i="3"/>
  <c r="N274" i="3"/>
  <c r="N262" i="3"/>
  <c r="N280" i="3"/>
  <c r="A417" i="3"/>
  <c r="M417" i="3" s="1"/>
  <c r="Y417" i="3" s="1"/>
  <c r="A19" i="4" s="1"/>
  <c r="M360" i="3"/>
  <c r="Y360" i="3" s="1"/>
  <c r="S119" i="3" l="1"/>
  <c r="S117" i="3"/>
  <c r="S85" i="3"/>
  <c r="S103" i="3"/>
  <c r="S107" i="3"/>
  <c r="S104" i="3"/>
  <c r="S96" i="3"/>
  <c r="S109" i="3"/>
  <c r="S113" i="3"/>
  <c r="S83" i="3"/>
  <c r="S89" i="3"/>
  <c r="S90" i="3"/>
  <c r="S106" i="3"/>
  <c r="S120" i="3"/>
  <c r="S93" i="3"/>
  <c r="Z219" i="3"/>
  <c r="B325" i="3"/>
  <c r="AB139" i="3" a="1"/>
  <c r="AA139" i="3" a="1"/>
  <c r="S87" i="3"/>
  <c r="Z216" i="3"/>
  <c r="B339" i="3"/>
  <c r="S108" i="3"/>
  <c r="S100" i="3"/>
  <c r="AA113" i="3"/>
  <c r="AA95" i="3"/>
  <c r="AA93" i="3"/>
  <c r="AA91" i="3"/>
  <c r="AA85" i="3"/>
  <c r="AA84" i="3"/>
  <c r="AA117" i="3"/>
  <c r="AA83" i="3"/>
  <c r="AA116" i="3"/>
  <c r="AA82" i="3"/>
  <c r="AA115" i="3"/>
  <c r="AA114" i="3"/>
  <c r="AA98" i="3"/>
  <c r="AA111" i="3"/>
  <c r="AA109" i="3"/>
  <c r="AA107" i="3"/>
  <c r="AA101" i="3"/>
  <c r="AA100" i="3"/>
  <c r="AA99" i="3"/>
  <c r="AA86" i="3"/>
  <c r="AA102" i="3"/>
  <c r="AA89" i="3"/>
  <c r="AA97" i="3"/>
  <c r="AA118" i="3"/>
  <c r="AA105" i="3"/>
  <c r="AA121" i="3"/>
  <c r="AA88" i="3"/>
  <c r="AA104" i="3"/>
  <c r="AA96" i="3"/>
  <c r="AA120" i="3"/>
  <c r="AA112" i="3"/>
  <c r="AA94" i="3"/>
  <c r="AA106" i="3"/>
  <c r="AA122" i="3"/>
  <c r="AA90" i="3"/>
  <c r="AA87" i="3"/>
  <c r="AA92" i="3"/>
  <c r="AA103" i="3"/>
  <c r="AA108" i="3"/>
  <c r="AA119" i="3"/>
  <c r="AA110" i="3"/>
  <c r="Z211" i="3"/>
  <c r="B314" i="3"/>
  <c r="Z217" i="3"/>
  <c r="B320" i="3"/>
  <c r="AE128" i="3"/>
  <c r="AA129" i="3" s="1"/>
  <c r="AB128" i="3"/>
  <c r="Z231" i="3"/>
  <c r="B331" i="3"/>
  <c r="B313" i="3"/>
  <c r="Z225" i="3"/>
  <c r="Z233" i="3"/>
  <c r="B343" i="3"/>
  <c r="Z198" i="3"/>
  <c r="P253" i="3" a="1"/>
  <c r="O253" i="3" a="1"/>
  <c r="B324" i="3"/>
  <c r="Z207" i="3"/>
  <c r="Z221" i="3"/>
  <c r="B311" i="3"/>
  <c r="B347" i="3"/>
  <c r="B318" i="3"/>
  <c r="S101" i="3"/>
  <c r="S97" i="3"/>
  <c r="AB119" i="3"/>
  <c r="AB91" i="3"/>
  <c r="AB88" i="3"/>
  <c r="AB85" i="3"/>
  <c r="AB83" i="3"/>
  <c r="AB120" i="3"/>
  <c r="AB99" i="3"/>
  <c r="AB117" i="3"/>
  <c r="AB115" i="3"/>
  <c r="AB107" i="3"/>
  <c r="AB104" i="3"/>
  <c r="AB101" i="3"/>
  <c r="AB109" i="3"/>
  <c r="AB112" i="3"/>
  <c r="AB98" i="3"/>
  <c r="AB114" i="3"/>
  <c r="AB87" i="3"/>
  <c r="AB92" i="3"/>
  <c r="AB103" i="3"/>
  <c r="AB108" i="3"/>
  <c r="AB95" i="3"/>
  <c r="AB90" i="3"/>
  <c r="AB111" i="3"/>
  <c r="AB97" i="3"/>
  <c r="AB106" i="3"/>
  <c r="AB113" i="3"/>
  <c r="AB122" i="3"/>
  <c r="AB94" i="3"/>
  <c r="AB86" i="3"/>
  <c r="AB118" i="3"/>
  <c r="AB96" i="3"/>
  <c r="AB82" i="3"/>
  <c r="AB89" i="3"/>
  <c r="AB93" i="3"/>
  <c r="AB110" i="3"/>
  <c r="AB84" i="3"/>
  <c r="AB100" i="3"/>
  <c r="AB116" i="3"/>
  <c r="AB105" i="3"/>
  <c r="AB121" i="3"/>
  <c r="AB102" i="3"/>
  <c r="B315" i="3"/>
  <c r="B322" i="3"/>
  <c r="Z197" i="3"/>
  <c r="B330" i="3"/>
  <c r="B342" i="3"/>
  <c r="B336" i="3"/>
  <c r="B345" i="3"/>
  <c r="Z213" i="3"/>
  <c r="Z196" i="3"/>
  <c r="Z204" i="3"/>
  <c r="B348" i="3"/>
  <c r="Z228" i="3"/>
  <c r="B316" i="3"/>
  <c r="S92" i="3"/>
  <c r="Z253" i="3" a="1"/>
  <c r="S82" i="3"/>
  <c r="O170" i="3"/>
  <c r="O152" i="3"/>
  <c r="O151" i="3"/>
  <c r="O175" i="3"/>
  <c r="O150" i="3"/>
  <c r="O174" i="3"/>
  <c r="O148" i="3"/>
  <c r="O173" i="3"/>
  <c r="O143" i="3"/>
  <c r="O172" i="3"/>
  <c r="O142" i="3"/>
  <c r="O171" i="3"/>
  <c r="O141" i="3"/>
  <c r="O155" i="3"/>
  <c r="O168" i="3"/>
  <c r="O140" i="3"/>
  <c r="O167" i="3"/>
  <c r="O139" i="3"/>
  <c r="O166" i="3"/>
  <c r="O164" i="3"/>
  <c r="O159" i="3"/>
  <c r="O158" i="3"/>
  <c r="O157" i="3"/>
  <c r="O156" i="3"/>
  <c r="O144" i="3"/>
  <c r="O147" i="3"/>
  <c r="O160" i="3"/>
  <c r="O163" i="3"/>
  <c r="O145" i="3"/>
  <c r="O161" i="3"/>
  <c r="O177" i="3"/>
  <c r="O149" i="3"/>
  <c r="O154" i="3"/>
  <c r="O179" i="3"/>
  <c r="O165" i="3"/>
  <c r="O176" i="3"/>
  <c r="O146" i="3"/>
  <c r="O153" i="3"/>
  <c r="O162" i="3"/>
  <c r="O169" i="3"/>
  <c r="O178" i="3"/>
  <c r="Z230" i="3"/>
  <c r="Z223" i="3"/>
  <c r="Z234" i="3"/>
  <c r="B326" i="3"/>
  <c r="Z226" i="3"/>
  <c r="S110" i="3"/>
  <c r="B333" i="3"/>
  <c r="B310" i="3"/>
  <c r="B344" i="3"/>
  <c r="Z222" i="3"/>
  <c r="B340" i="3"/>
  <c r="C253" i="3" a="1"/>
  <c r="D253" i="3" a="1"/>
  <c r="Z215" i="3"/>
  <c r="Z218" i="3"/>
  <c r="Z210" i="3"/>
  <c r="AF128" i="3"/>
  <c r="Z203" i="3"/>
  <c r="B327" i="3"/>
  <c r="B323" i="3"/>
  <c r="B337" i="3"/>
  <c r="S115" i="3"/>
  <c r="P176" i="3"/>
  <c r="P140" i="3"/>
  <c r="P177" i="3"/>
  <c r="P174" i="3"/>
  <c r="P172" i="3"/>
  <c r="P164" i="3"/>
  <c r="P161" i="3"/>
  <c r="P142" i="3"/>
  <c r="P158" i="3"/>
  <c r="P156" i="3"/>
  <c r="P148" i="3"/>
  <c r="P145" i="3"/>
  <c r="P157" i="3"/>
  <c r="P173" i="3"/>
  <c r="P178" i="3"/>
  <c r="P149" i="3"/>
  <c r="P141" i="3"/>
  <c r="P165" i="3"/>
  <c r="P151" i="3"/>
  <c r="P144" i="3"/>
  <c r="P167" i="3"/>
  <c r="P153" i="3"/>
  <c r="P139" i="3"/>
  <c r="P160" i="3"/>
  <c r="P169" i="3"/>
  <c r="P155" i="3"/>
  <c r="P147" i="3"/>
  <c r="P171" i="3"/>
  <c r="P163" i="3"/>
  <c r="P179" i="3"/>
  <c r="P150" i="3"/>
  <c r="P166" i="3"/>
  <c r="P170" i="3"/>
  <c r="P143" i="3"/>
  <c r="P152" i="3"/>
  <c r="P159" i="3"/>
  <c r="P146" i="3"/>
  <c r="P168" i="3"/>
  <c r="P175" i="3"/>
  <c r="P162" i="3"/>
  <c r="P154" i="3"/>
  <c r="T128" i="3"/>
  <c r="S84" i="3"/>
  <c r="S88" i="3"/>
  <c r="D233" i="3"/>
  <c r="D235" i="3"/>
  <c r="D234" i="3"/>
  <c r="D231" i="3"/>
  <c r="D221" i="3"/>
  <c r="D219" i="3"/>
  <c r="D218" i="3"/>
  <c r="D215" i="3"/>
  <c r="D205" i="3"/>
  <c r="D203" i="3"/>
  <c r="D202" i="3"/>
  <c r="D199" i="3"/>
  <c r="D207" i="3"/>
  <c r="D210" i="3"/>
  <c r="D196" i="3"/>
  <c r="D228" i="3"/>
  <c r="D226" i="3"/>
  <c r="D230" i="3"/>
  <c r="D198" i="3"/>
  <c r="D214" i="3"/>
  <c r="D201" i="3"/>
  <c r="D217" i="3"/>
  <c r="D212" i="3"/>
  <c r="D206" i="3"/>
  <c r="D222" i="3"/>
  <c r="D208" i="3"/>
  <c r="D197" i="3"/>
  <c r="D224" i="3"/>
  <c r="D213" i="3"/>
  <c r="D211" i="3"/>
  <c r="D229" i="3"/>
  <c r="D200" i="3"/>
  <c r="D227" i="3"/>
  <c r="D216" i="3"/>
  <c r="D236" i="3"/>
  <c r="D209" i="3"/>
  <c r="D223" i="3"/>
  <c r="D225" i="3"/>
  <c r="D232" i="3"/>
  <c r="D204" i="3"/>
  <c r="D220" i="3"/>
  <c r="S114" i="3"/>
  <c r="S91" i="3"/>
  <c r="S121" i="3"/>
  <c r="S118" i="3"/>
  <c r="B312" i="3"/>
  <c r="Z199" i="3"/>
  <c r="Z205" i="3"/>
  <c r="B335" i="3"/>
  <c r="S116" i="3"/>
  <c r="Z202" i="3"/>
  <c r="B334" i="3"/>
  <c r="Z227" i="3"/>
  <c r="Z232" i="3"/>
  <c r="B332" i="3"/>
  <c r="B317" i="3"/>
  <c r="Z220" i="3"/>
  <c r="Z214" i="3"/>
  <c r="Z229" i="3"/>
  <c r="Z224" i="3"/>
  <c r="B321" i="3"/>
  <c r="Z206" i="3"/>
  <c r="B367" i="3" a="1"/>
  <c r="B371" i="3" s="1"/>
  <c r="B319" i="3"/>
  <c r="Z212" i="3"/>
  <c r="S111" i="3"/>
  <c r="S105" i="3"/>
  <c r="S102" i="3"/>
  <c r="B350" i="3"/>
  <c r="Z208" i="3"/>
  <c r="B338" i="3"/>
  <c r="Z200" i="3"/>
  <c r="Y300" i="3"/>
  <c r="Z235" i="3"/>
  <c r="C227" i="3"/>
  <c r="C221" i="3"/>
  <c r="C215" i="3"/>
  <c r="C213" i="3"/>
  <c r="C212" i="3"/>
  <c r="C209" i="3"/>
  <c r="C205" i="3"/>
  <c r="C199" i="3"/>
  <c r="C197" i="3"/>
  <c r="C225" i="3"/>
  <c r="C196" i="3"/>
  <c r="C231" i="3"/>
  <c r="C229" i="3"/>
  <c r="C228" i="3"/>
  <c r="C210" i="3"/>
  <c r="C198" i="3"/>
  <c r="C200" i="3"/>
  <c r="C208" i="3"/>
  <c r="C201" i="3"/>
  <c r="C217" i="3"/>
  <c r="C211" i="3"/>
  <c r="C206" i="3"/>
  <c r="C222" i="3"/>
  <c r="C216" i="3"/>
  <c r="C202" i="3"/>
  <c r="C204" i="3"/>
  <c r="C232" i="3"/>
  <c r="C218" i="3"/>
  <c r="C220" i="3"/>
  <c r="C207" i="3"/>
  <c r="C234" i="3"/>
  <c r="C236" i="3"/>
  <c r="C223" i="3"/>
  <c r="C226" i="3"/>
  <c r="C214" i="3"/>
  <c r="C230" i="3"/>
  <c r="C203" i="3"/>
  <c r="C233" i="3"/>
  <c r="C219" i="3"/>
  <c r="C235" i="3"/>
  <c r="C224" i="3"/>
  <c r="S98" i="3"/>
  <c r="S112" i="3"/>
  <c r="S122" i="3"/>
  <c r="B329" i="3"/>
  <c r="B346" i="3"/>
  <c r="Z201" i="3"/>
  <c r="P196" i="3" a="1"/>
  <c r="O196" i="3" a="1"/>
  <c r="B349" i="3"/>
  <c r="B328" i="3"/>
  <c r="Z209" i="3"/>
  <c r="S99" i="3"/>
  <c r="S95" i="3"/>
  <c r="S94" i="3"/>
  <c r="S86" i="3"/>
  <c r="N310" i="3" a="1"/>
  <c r="N324" i="3" s="1"/>
  <c r="M357" i="3"/>
  <c r="A414" i="3"/>
  <c r="B185" i="3"/>
  <c r="B186" i="3"/>
  <c r="M414" i="3" l="1"/>
  <c r="B383" i="3"/>
  <c r="C284" i="3"/>
  <c r="C285" i="3"/>
  <c r="C255" i="3"/>
  <c r="C282" i="3"/>
  <c r="C254" i="3"/>
  <c r="C280" i="3"/>
  <c r="C253" i="3"/>
  <c r="C279" i="3"/>
  <c r="C278" i="3"/>
  <c r="C273" i="3"/>
  <c r="C272" i="3"/>
  <c r="C271" i="3"/>
  <c r="C286" i="3"/>
  <c r="C256" i="3"/>
  <c r="C270" i="3"/>
  <c r="C269" i="3"/>
  <c r="C266" i="3"/>
  <c r="C264" i="3"/>
  <c r="C289" i="3"/>
  <c r="C263" i="3"/>
  <c r="C288" i="3"/>
  <c r="C262" i="3"/>
  <c r="C287" i="3"/>
  <c r="C257" i="3"/>
  <c r="C260" i="3"/>
  <c r="C276" i="3"/>
  <c r="C283" i="3"/>
  <c r="C258" i="3"/>
  <c r="C274" i="3"/>
  <c r="C290" i="3"/>
  <c r="C261" i="3"/>
  <c r="C265" i="3"/>
  <c r="C268" i="3"/>
  <c r="C277" i="3"/>
  <c r="C281" i="3"/>
  <c r="C293" i="3"/>
  <c r="C259" i="3"/>
  <c r="C275" i="3"/>
  <c r="C291" i="3"/>
  <c r="C267" i="3"/>
  <c r="C292" i="3"/>
  <c r="B406" i="3"/>
  <c r="B395" i="3"/>
  <c r="B369" i="3"/>
  <c r="B389" i="3"/>
  <c r="B368" i="3"/>
  <c r="B377" i="3"/>
  <c r="B400" i="3"/>
  <c r="B387" i="3"/>
  <c r="D310" i="3" a="1"/>
  <c r="C310" i="3" a="1"/>
  <c r="B399" i="3"/>
  <c r="D185" i="3"/>
  <c r="G185" i="3"/>
  <c r="B370" i="3"/>
  <c r="B392" i="3"/>
  <c r="B391" i="3"/>
  <c r="B374" i="3"/>
  <c r="B372" i="3"/>
  <c r="O227" i="3"/>
  <c r="O215" i="3"/>
  <c r="O221" i="3"/>
  <c r="O214" i="3"/>
  <c r="O213" i="3"/>
  <c r="O212" i="3"/>
  <c r="O209" i="3"/>
  <c r="O205" i="3"/>
  <c r="O199" i="3"/>
  <c r="O198" i="3"/>
  <c r="O197" i="3"/>
  <c r="O196" i="3"/>
  <c r="O231" i="3"/>
  <c r="O230" i="3"/>
  <c r="O229" i="3"/>
  <c r="O228" i="3"/>
  <c r="O225" i="3"/>
  <c r="O222" i="3"/>
  <c r="O234" i="3"/>
  <c r="O204" i="3"/>
  <c r="O208" i="3"/>
  <c r="O206" i="3"/>
  <c r="O224" i="3"/>
  <c r="O200" i="3"/>
  <c r="O216" i="3"/>
  <c r="O220" i="3"/>
  <c r="O232" i="3"/>
  <c r="O202" i="3"/>
  <c r="O236" i="3"/>
  <c r="O218" i="3"/>
  <c r="O211" i="3"/>
  <c r="O201" i="3"/>
  <c r="O207" i="3"/>
  <c r="O217" i="3"/>
  <c r="O233" i="3"/>
  <c r="O210" i="3"/>
  <c r="O203" i="3"/>
  <c r="O226" i="3"/>
  <c r="O219" i="3"/>
  <c r="O235" i="3"/>
  <c r="O223" i="3"/>
  <c r="B397" i="3"/>
  <c r="B407" i="3"/>
  <c r="B388" i="3"/>
  <c r="B403" i="3"/>
  <c r="Z290" i="3"/>
  <c r="Z281" i="3"/>
  <c r="Z274" i="3"/>
  <c r="Z270" i="3"/>
  <c r="Z253" i="3"/>
  <c r="Z265" i="3"/>
  <c r="Z277" i="3"/>
  <c r="Z271" i="3"/>
  <c r="Z254" i="3"/>
  <c r="Z273" i="3"/>
  <c r="Z280" i="3"/>
  <c r="Z278" i="3"/>
  <c r="Z284" i="3"/>
  <c r="Z256" i="3"/>
  <c r="Z261" i="3"/>
  <c r="Z286" i="3"/>
  <c r="Z260" i="3"/>
  <c r="Z276" i="3"/>
  <c r="Z268" i="3"/>
  <c r="Z288" i="3"/>
  <c r="Z285" i="3"/>
  <c r="Z282" i="3"/>
  <c r="Z255" i="3"/>
  <c r="Z267" i="3"/>
  <c r="Z292" i="3"/>
  <c r="Z263" i="3"/>
  <c r="Z262" i="3"/>
  <c r="Z291" i="3"/>
  <c r="Z264" i="3"/>
  <c r="Z258" i="3"/>
  <c r="Z272" i="3"/>
  <c r="Z283" i="3"/>
  <c r="Z269" i="3"/>
  <c r="Z259" i="3"/>
  <c r="Z257" i="3"/>
  <c r="Z293" i="3"/>
  <c r="Z289" i="3"/>
  <c r="Z287" i="3"/>
  <c r="Z279" i="3"/>
  <c r="Z275" i="3"/>
  <c r="Z266" i="3"/>
  <c r="O284" i="3"/>
  <c r="O288" i="3"/>
  <c r="O285" i="3"/>
  <c r="O282" i="3"/>
  <c r="O280" i="3"/>
  <c r="O278" i="3"/>
  <c r="O272" i="3"/>
  <c r="O269" i="3"/>
  <c r="O266" i="3"/>
  <c r="O264" i="3"/>
  <c r="O262" i="3"/>
  <c r="O256" i="3"/>
  <c r="O253" i="3"/>
  <c r="O271" i="3"/>
  <c r="O292" i="3"/>
  <c r="O273" i="3"/>
  <c r="O276" i="3"/>
  <c r="O289" i="3"/>
  <c r="O267" i="3"/>
  <c r="O283" i="3"/>
  <c r="O255" i="3"/>
  <c r="O287" i="3"/>
  <c r="O286" i="3"/>
  <c r="O258" i="3"/>
  <c r="O260" i="3"/>
  <c r="O263" i="3"/>
  <c r="O274" i="3"/>
  <c r="O279" i="3"/>
  <c r="O290" i="3"/>
  <c r="O261" i="3"/>
  <c r="O265" i="3"/>
  <c r="O259" i="3"/>
  <c r="O277" i="3"/>
  <c r="O281" i="3"/>
  <c r="O268" i="3"/>
  <c r="O275" i="3"/>
  <c r="O293" i="3"/>
  <c r="O291" i="3"/>
  <c r="O254" i="3"/>
  <c r="O270" i="3"/>
  <c r="O257" i="3"/>
  <c r="AA170" i="3"/>
  <c r="AA158" i="3"/>
  <c r="AA157" i="3"/>
  <c r="AA156" i="3"/>
  <c r="AA155" i="3"/>
  <c r="AA152" i="3"/>
  <c r="AA150" i="3"/>
  <c r="AA148" i="3"/>
  <c r="AA143" i="3"/>
  <c r="AA142" i="3"/>
  <c r="AA174" i="3"/>
  <c r="AA141" i="3"/>
  <c r="AA164" i="3"/>
  <c r="AA173" i="3"/>
  <c r="AA140" i="3"/>
  <c r="AA172" i="3"/>
  <c r="AA139" i="3"/>
  <c r="AA171" i="3"/>
  <c r="AA168" i="3"/>
  <c r="AA166" i="3"/>
  <c r="AA159" i="3"/>
  <c r="AA146" i="3"/>
  <c r="AA175" i="3"/>
  <c r="AA162" i="3"/>
  <c r="AA163" i="3"/>
  <c r="AA179" i="3"/>
  <c r="AA154" i="3"/>
  <c r="AA144" i="3"/>
  <c r="AA160" i="3"/>
  <c r="AA176" i="3"/>
  <c r="AA178" i="3"/>
  <c r="AA153" i="3"/>
  <c r="AA177" i="3"/>
  <c r="AA169" i="3"/>
  <c r="AA161" i="3"/>
  <c r="AA147" i="3"/>
  <c r="AA149" i="3"/>
  <c r="AA165" i="3"/>
  <c r="AA167" i="3"/>
  <c r="AA145" i="3"/>
  <c r="AA151" i="3"/>
  <c r="AB176" i="3"/>
  <c r="AB177" i="3"/>
  <c r="AB174" i="3"/>
  <c r="AB164" i="3"/>
  <c r="AB161" i="3"/>
  <c r="AB158" i="3"/>
  <c r="AB148" i="3"/>
  <c r="AB145" i="3"/>
  <c r="AB142" i="3"/>
  <c r="AB171" i="3"/>
  <c r="AB141" i="3"/>
  <c r="AB175" i="3"/>
  <c r="AB157" i="3"/>
  <c r="AB151" i="3"/>
  <c r="AB139" i="3"/>
  <c r="AB173" i="3"/>
  <c r="AB147" i="3"/>
  <c r="AB167" i="3"/>
  <c r="AB155" i="3"/>
  <c r="AB163" i="3"/>
  <c r="AB153" i="3"/>
  <c r="AB179" i="3"/>
  <c r="AB169" i="3"/>
  <c r="AB144" i="3"/>
  <c r="AB160" i="3"/>
  <c r="AB140" i="3"/>
  <c r="AB154" i="3"/>
  <c r="AB156" i="3"/>
  <c r="AB150" i="3"/>
  <c r="AB152" i="3"/>
  <c r="AB170" i="3"/>
  <c r="AB172" i="3"/>
  <c r="AB166" i="3"/>
  <c r="AB168" i="3"/>
  <c r="AB143" i="3"/>
  <c r="AB146" i="3"/>
  <c r="AB159" i="3"/>
  <c r="AB162" i="3"/>
  <c r="AB178" i="3"/>
  <c r="AB149" i="3"/>
  <c r="AB165" i="3"/>
  <c r="P233" i="3"/>
  <c r="P220" i="3"/>
  <c r="P219" i="3"/>
  <c r="P218" i="3"/>
  <c r="P215" i="3"/>
  <c r="P205" i="3"/>
  <c r="P204" i="3"/>
  <c r="P203" i="3"/>
  <c r="P202" i="3"/>
  <c r="P221" i="3"/>
  <c r="P199" i="3"/>
  <c r="P236" i="3"/>
  <c r="P235" i="3"/>
  <c r="P234" i="3"/>
  <c r="P231" i="3"/>
  <c r="P207" i="3"/>
  <c r="P210" i="3"/>
  <c r="P229" i="3"/>
  <c r="P208" i="3"/>
  <c r="P224" i="3"/>
  <c r="P232" i="3"/>
  <c r="P196" i="3"/>
  <c r="P198" i="3"/>
  <c r="P212" i="3"/>
  <c r="P214" i="3"/>
  <c r="P228" i="3"/>
  <c r="P230" i="3"/>
  <c r="P206" i="3"/>
  <c r="P226" i="3"/>
  <c r="P222" i="3"/>
  <c r="P201" i="3"/>
  <c r="P217" i="3"/>
  <c r="P209" i="3"/>
  <c r="P213" i="3"/>
  <c r="P223" i="3"/>
  <c r="P197" i="3"/>
  <c r="P200" i="3"/>
  <c r="P216" i="3"/>
  <c r="P225" i="3"/>
  <c r="P211" i="3"/>
  <c r="P227" i="3"/>
  <c r="P290" i="3"/>
  <c r="P291" i="3"/>
  <c r="P288" i="3"/>
  <c r="P286" i="3"/>
  <c r="P254" i="3"/>
  <c r="P278" i="3"/>
  <c r="P275" i="3"/>
  <c r="P272" i="3"/>
  <c r="P270" i="3"/>
  <c r="P262" i="3"/>
  <c r="P259" i="3"/>
  <c r="P256" i="3"/>
  <c r="P279" i="3"/>
  <c r="P274" i="3"/>
  <c r="P266" i="3"/>
  <c r="P268" i="3"/>
  <c r="P263" i="3"/>
  <c r="P282" i="3"/>
  <c r="P284" i="3"/>
  <c r="P267" i="3"/>
  <c r="P273" i="3"/>
  <c r="P283" i="3"/>
  <c r="P289" i="3"/>
  <c r="P260" i="3"/>
  <c r="P276" i="3"/>
  <c r="P292" i="3"/>
  <c r="P261" i="3"/>
  <c r="P253" i="3"/>
  <c r="P257" i="3"/>
  <c r="P277" i="3"/>
  <c r="P264" i="3"/>
  <c r="P269" i="3"/>
  <c r="P293" i="3"/>
  <c r="P280" i="3"/>
  <c r="P285" i="3"/>
  <c r="P255" i="3"/>
  <c r="P258" i="3"/>
  <c r="P271" i="3"/>
  <c r="P281" i="3"/>
  <c r="P265" i="3"/>
  <c r="P287" i="3"/>
  <c r="B385" i="3"/>
  <c r="B367" i="3"/>
  <c r="B386" i="3"/>
  <c r="D290" i="3"/>
  <c r="D277" i="3"/>
  <c r="D275" i="3"/>
  <c r="D278" i="3"/>
  <c r="D272" i="3"/>
  <c r="D270" i="3"/>
  <c r="D269" i="3"/>
  <c r="D262" i="3"/>
  <c r="D261" i="3"/>
  <c r="D259" i="3"/>
  <c r="D256" i="3"/>
  <c r="D254" i="3"/>
  <c r="D293" i="3"/>
  <c r="D253" i="3"/>
  <c r="D291" i="3"/>
  <c r="D288" i="3"/>
  <c r="D286" i="3"/>
  <c r="D285" i="3"/>
  <c r="D265" i="3"/>
  <c r="D280" i="3"/>
  <c r="D260" i="3"/>
  <c r="D271" i="3"/>
  <c r="D276" i="3"/>
  <c r="D268" i="3"/>
  <c r="D287" i="3"/>
  <c r="D292" i="3"/>
  <c r="D284" i="3"/>
  <c r="D273" i="3"/>
  <c r="D289" i="3"/>
  <c r="D264" i="3"/>
  <c r="D258" i="3"/>
  <c r="D255" i="3"/>
  <c r="D274" i="3"/>
  <c r="D267" i="3"/>
  <c r="D283" i="3"/>
  <c r="D281" i="3"/>
  <c r="D263" i="3"/>
  <c r="D279" i="3"/>
  <c r="D266" i="3"/>
  <c r="D282" i="3"/>
  <c r="D257" i="3"/>
  <c r="B405" i="3"/>
  <c r="B394" i="3"/>
  <c r="B382" i="3"/>
  <c r="B393" i="3"/>
  <c r="B376" i="3"/>
  <c r="B390" i="3"/>
  <c r="B402" i="3"/>
  <c r="B384" i="3"/>
  <c r="B380" i="3"/>
  <c r="B398" i="3"/>
  <c r="B381" i="3"/>
  <c r="Z310" i="3" a="1"/>
  <c r="AB196" i="3" a="1"/>
  <c r="AA196" i="3" a="1"/>
  <c r="B379" i="3"/>
  <c r="Y357" i="3"/>
  <c r="B378" i="3"/>
  <c r="B396" i="3"/>
  <c r="B401" i="3"/>
  <c r="B375" i="3"/>
  <c r="B373" i="3"/>
  <c r="B404" i="3"/>
  <c r="N334" i="3"/>
  <c r="N344" i="3"/>
  <c r="N367" i="3" a="1"/>
  <c r="N402" i="3" s="1"/>
  <c r="Y414" i="3"/>
  <c r="B424" i="3" a="1"/>
  <c r="B451" i="3" s="1"/>
  <c r="N342" i="3"/>
  <c r="N336" i="3"/>
  <c r="N312" i="3"/>
  <c r="N321" i="3"/>
  <c r="N326" i="3"/>
  <c r="N332" i="3"/>
  <c r="N328" i="3"/>
  <c r="N315" i="3"/>
  <c r="N316" i="3"/>
  <c r="N346" i="3"/>
  <c r="N339" i="3"/>
  <c r="N330" i="3"/>
  <c r="N333" i="3"/>
  <c r="N319" i="3"/>
  <c r="N325" i="3"/>
  <c r="N314" i="3"/>
  <c r="N327" i="3"/>
  <c r="N338" i="3"/>
  <c r="N322" i="3"/>
  <c r="N313" i="3"/>
  <c r="N318" i="3"/>
  <c r="N347" i="3"/>
  <c r="N343" i="3"/>
  <c r="N311" i="3"/>
  <c r="N345" i="3"/>
  <c r="N329" i="3"/>
  <c r="N341" i="3"/>
  <c r="N331" i="3"/>
  <c r="N348" i="3"/>
  <c r="N310" i="3"/>
  <c r="N349" i="3"/>
  <c r="N317" i="3"/>
  <c r="N335" i="3"/>
  <c r="N337" i="3"/>
  <c r="N323" i="3"/>
  <c r="N350" i="3"/>
  <c r="N320" i="3"/>
  <c r="N340" i="3"/>
  <c r="N185" i="3"/>
  <c r="N186" i="3"/>
  <c r="Z424" i="3" a="1"/>
  <c r="C186" i="3" l="1"/>
  <c r="AA213" i="3"/>
  <c r="AA210" i="3"/>
  <c r="AA215" i="3"/>
  <c r="AA226" i="3"/>
  <c r="AA199" i="3"/>
  <c r="AA203" i="3"/>
  <c r="AA214" i="3"/>
  <c r="AA230" i="3"/>
  <c r="AA201" i="3"/>
  <c r="AA235" i="3"/>
  <c r="AA200" i="3"/>
  <c r="AA196" i="3"/>
  <c r="AA197" i="3"/>
  <c r="AA216" i="3"/>
  <c r="AA207" i="3"/>
  <c r="AA219" i="3"/>
  <c r="AA222" i="3"/>
  <c r="AA212" i="3"/>
  <c r="AA204" i="3"/>
  <c r="AA233" i="3"/>
  <c r="AA205" i="3"/>
  <c r="AA234" i="3"/>
  <c r="AA221" i="3"/>
  <c r="AA232" i="3"/>
  <c r="AA198" i="3"/>
  <c r="AA231" i="3"/>
  <c r="AA228" i="3"/>
  <c r="AA206" i="3"/>
  <c r="AA227" i="3"/>
  <c r="AA218" i="3"/>
  <c r="AA236" i="3"/>
  <c r="AA217" i="3"/>
  <c r="AA225" i="3"/>
  <c r="AA224" i="3"/>
  <c r="AA229" i="3"/>
  <c r="AA220" i="3"/>
  <c r="AA202" i="3"/>
  <c r="AA211" i="3"/>
  <c r="AA223" i="3"/>
  <c r="AA209" i="3"/>
  <c r="AA208" i="3"/>
  <c r="AB225" i="3"/>
  <c r="AB210" i="3"/>
  <c r="AB226" i="3"/>
  <c r="AB203" i="3"/>
  <c r="AB211" i="3"/>
  <c r="AB200" i="3"/>
  <c r="AB207" i="3"/>
  <c r="AB199" i="3"/>
  <c r="AB223" i="3"/>
  <c r="AB215" i="3"/>
  <c r="AB208" i="3"/>
  <c r="AB231" i="3"/>
  <c r="AB224" i="3"/>
  <c r="AB216" i="3"/>
  <c r="AB232" i="3"/>
  <c r="AB233" i="3"/>
  <c r="AB209" i="3"/>
  <c r="AB201" i="3"/>
  <c r="AB205" i="3"/>
  <c r="AB227" i="3"/>
  <c r="AB217" i="3"/>
  <c r="AB202" i="3"/>
  <c r="AB196" i="3"/>
  <c r="AB221" i="3"/>
  <c r="AB212" i="3"/>
  <c r="AB218" i="3"/>
  <c r="AB219" i="3"/>
  <c r="AB228" i="3"/>
  <c r="AB234" i="3"/>
  <c r="AB235" i="3"/>
  <c r="AB197" i="3"/>
  <c r="AB214" i="3"/>
  <c r="AB230" i="3"/>
  <c r="AB222" i="3"/>
  <c r="AB198" i="3"/>
  <c r="AB204" i="3"/>
  <c r="AB220" i="3"/>
  <c r="AB236" i="3"/>
  <c r="AB206" i="3"/>
  <c r="AB213" i="3"/>
  <c r="AB229" i="3"/>
  <c r="AA253" i="3" a="1"/>
  <c r="AB253" i="3" a="1"/>
  <c r="H185" i="3"/>
  <c r="P185" i="3"/>
  <c r="S185" i="3"/>
  <c r="D367" i="3" a="1"/>
  <c r="C367" i="3" a="1"/>
  <c r="Z350" i="3"/>
  <c r="Z346" i="3"/>
  <c r="Z327" i="3"/>
  <c r="Z323" i="3"/>
  <c r="Z332" i="3"/>
  <c r="Z344" i="3"/>
  <c r="Z348" i="3"/>
  <c r="Z331" i="3"/>
  <c r="Z324" i="3"/>
  <c r="Z342" i="3"/>
  <c r="Z317" i="3"/>
  <c r="Z336" i="3"/>
  <c r="Z326" i="3"/>
  <c r="Z315" i="3"/>
  <c r="Z334" i="3"/>
  <c r="Z339" i="3"/>
  <c r="Z313" i="3"/>
  <c r="Z322" i="3"/>
  <c r="Z343" i="3"/>
  <c r="Z320" i="3"/>
  <c r="Z310" i="3"/>
  <c r="Z347" i="3"/>
  <c r="Z314" i="3"/>
  <c r="Z338" i="3"/>
  <c r="Z316" i="3"/>
  <c r="Z341" i="3"/>
  <c r="Z328" i="3"/>
  <c r="Z319" i="3"/>
  <c r="Z312" i="3"/>
  <c r="Z345" i="3"/>
  <c r="Z335" i="3"/>
  <c r="Z329" i="3"/>
  <c r="Z311" i="3"/>
  <c r="Z318" i="3"/>
  <c r="Z337" i="3"/>
  <c r="Z325" i="3"/>
  <c r="Z349" i="3"/>
  <c r="Z340" i="3"/>
  <c r="Z333" i="3"/>
  <c r="Z321" i="3"/>
  <c r="Z330" i="3"/>
  <c r="C341" i="3"/>
  <c r="C326" i="3"/>
  <c r="C323" i="3"/>
  <c r="C321" i="3"/>
  <c r="C320" i="3"/>
  <c r="C319" i="3"/>
  <c r="C345" i="3"/>
  <c r="C313" i="3"/>
  <c r="C344" i="3"/>
  <c r="C312" i="3"/>
  <c r="C343" i="3"/>
  <c r="C311" i="3"/>
  <c r="C342" i="3"/>
  <c r="C310" i="3"/>
  <c r="C339" i="3"/>
  <c r="C337" i="3"/>
  <c r="C336" i="3"/>
  <c r="C335" i="3"/>
  <c r="C329" i="3"/>
  <c r="C328" i="3"/>
  <c r="C327" i="3"/>
  <c r="C347" i="3"/>
  <c r="C317" i="3"/>
  <c r="C338" i="3"/>
  <c r="C333" i="3"/>
  <c r="C315" i="3"/>
  <c r="C349" i="3"/>
  <c r="C331" i="3"/>
  <c r="C316" i="3"/>
  <c r="C332" i="3"/>
  <c r="C348" i="3"/>
  <c r="C314" i="3"/>
  <c r="C324" i="3"/>
  <c r="C330" i="3"/>
  <c r="C340" i="3"/>
  <c r="C346" i="3"/>
  <c r="C325" i="3"/>
  <c r="C322" i="3"/>
  <c r="C318" i="3"/>
  <c r="C334" i="3"/>
  <c r="C350" i="3"/>
  <c r="D347" i="3"/>
  <c r="D319" i="3"/>
  <c r="D318" i="3"/>
  <c r="D316" i="3"/>
  <c r="D310" i="3"/>
  <c r="D350" i="3"/>
  <c r="D348" i="3"/>
  <c r="D342" i="3"/>
  <c r="D335" i="3"/>
  <c r="D334" i="3"/>
  <c r="D332" i="3"/>
  <c r="D326" i="3"/>
  <c r="D321" i="3"/>
  <c r="D324" i="3"/>
  <c r="D343" i="3"/>
  <c r="D329" i="3"/>
  <c r="D315" i="3"/>
  <c r="D337" i="3"/>
  <c r="D345" i="3"/>
  <c r="D331" i="3"/>
  <c r="D333" i="3"/>
  <c r="D346" i="3"/>
  <c r="D349" i="3"/>
  <c r="D325" i="3"/>
  <c r="D312" i="3"/>
  <c r="D341" i="3"/>
  <c r="D328" i="3"/>
  <c r="D344" i="3"/>
  <c r="D323" i="3"/>
  <c r="D317" i="3"/>
  <c r="D340" i="3"/>
  <c r="D313" i="3"/>
  <c r="D322" i="3"/>
  <c r="D338" i="3"/>
  <c r="D314" i="3"/>
  <c r="D320" i="3"/>
  <c r="D339" i="3"/>
  <c r="D311" i="3"/>
  <c r="D330" i="3"/>
  <c r="D336" i="3"/>
  <c r="D327" i="3"/>
  <c r="A16" i="4"/>
  <c r="B26" i="4" s="1" a="1"/>
  <c r="B62" i="4" s="1"/>
  <c r="N424" i="3" a="1"/>
  <c r="P310" i="3" a="1"/>
  <c r="O310" i="3" a="1"/>
  <c r="Z367" i="3" a="1"/>
  <c r="N394" i="3"/>
  <c r="N396" i="3"/>
  <c r="N374" i="3"/>
  <c r="N388" i="3"/>
  <c r="N370" i="3"/>
  <c r="N369" i="3"/>
  <c r="N400" i="3"/>
  <c r="N407" i="3"/>
  <c r="N403" i="3"/>
  <c r="N399" i="3"/>
  <c r="N382" i="3"/>
  <c r="B447" i="3"/>
  <c r="N379" i="3"/>
  <c r="N392" i="3"/>
  <c r="N387" i="3"/>
  <c r="N383" i="3"/>
  <c r="N397" i="3"/>
  <c r="N386" i="3"/>
  <c r="N404" i="3"/>
  <c r="N373" i="3"/>
  <c r="N398" i="3"/>
  <c r="N390" i="3"/>
  <c r="N401" i="3"/>
  <c r="N393" i="3"/>
  <c r="N377" i="3"/>
  <c r="N367" i="3"/>
  <c r="N389" i="3"/>
  <c r="B426" i="3"/>
  <c r="N376" i="3"/>
  <c r="N385" i="3"/>
  <c r="N384" i="3"/>
  <c r="N371" i="3"/>
  <c r="N378" i="3"/>
  <c r="N381" i="3"/>
  <c r="N372" i="3"/>
  <c r="N391" i="3"/>
  <c r="B444" i="3"/>
  <c r="N380" i="3"/>
  <c r="N368" i="3"/>
  <c r="B454" i="3"/>
  <c r="B455" i="3"/>
  <c r="B458" i="3"/>
  <c r="B437" i="3"/>
  <c r="B453" i="3"/>
  <c r="B456" i="3"/>
  <c r="B427" i="3"/>
  <c r="B457" i="3"/>
  <c r="B452" i="3"/>
  <c r="B434" i="3"/>
  <c r="B459" i="3"/>
  <c r="B460" i="3"/>
  <c r="B436" i="3"/>
  <c r="B438" i="3"/>
  <c r="B435" i="3"/>
  <c r="B430" i="3"/>
  <c r="B446" i="3"/>
  <c r="B463" i="3"/>
  <c r="B428" i="3"/>
  <c r="B449" i="3"/>
  <c r="B461" i="3"/>
  <c r="B424" i="3"/>
  <c r="B462" i="3"/>
  <c r="B440" i="3"/>
  <c r="B425" i="3"/>
  <c r="N395" i="3"/>
  <c r="N405" i="3"/>
  <c r="B445" i="3"/>
  <c r="B432" i="3"/>
  <c r="B431" i="3"/>
  <c r="N406" i="3"/>
  <c r="B439" i="3"/>
  <c r="B448" i="3"/>
  <c r="N375" i="3"/>
  <c r="B443" i="3"/>
  <c r="B433" i="3"/>
  <c r="B450" i="3"/>
  <c r="B441" i="3"/>
  <c r="B464" i="3"/>
  <c r="B429" i="3"/>
  <c r="B442" i="3"/>
  <c r="Z185" i="3"/>
  <c r="Z186" i="3"/>
  <c r="Z424" i="3"/>
  <c r="Z433" i="3"/>
  <c r="Z459" i="3"/>
  <c r="Z457" i="3"/>
  <c r="Z455" i="3"/>
  <c r="Z464" i="3"/>
  <c r="Z437" i="3"/>
  <c r="Z431" i="3"/>
  <c r="Z439" i="3"/>
  <c r="Z448" i="3"/>
  <c r="Z447" i="3"/>
  <c r="Z454" i="3"/>
  <c r="Z432" i="3"/>
  <c r="Z461" i="3"/>
  <c r="Z427" i="3"/>
  <c r="Z438" i="3"/>
  <c r="Z444" i="3"/>
  <c r="Z453" i="3"/>
  <c r="Z463" i="3"/>
  <c r="Z452" i="3"/>
  <c r="Z428" i="3"/>
  <c r="Z440" i="3"/>
  <c r="Z458" i="3"/>
  <c r="Z436" i="3"/>
  <c r="Z462" i="3"/>
  <c r="Z451" i="3"/>
  <c r="Z442" i="3"/>
  <c r="Z460" i="3"/>
  <c r="Z446" i="3"/>
  <c r="Z426" i="3"/>
  <c r="Z430" i="3"/>
  <c r="Z435" i="3"/>
  <c r="Z441" i="3"/>
  <c r="Z450" i="3"/>
  <c r="Z445" i="3"/>
  <c r="Z443" i="3"/>
  <c r="Z449" i="3"/>
  <c r="Z425" i="3"/>
  <c r="Z434" i="3"/>
  <c r="Z429" i="3"/>
  <c r="Z456" i="3"/>
  <c r="B43" i="4" l="1"/>
  <c r="B32" i="4"/>
  <c r="B36" i="4"/>
  <c r="B37" i="4"/>
  <c r="B59" i="4"/>
  <c r="B48" i="4"/>
  <c r="B60" i="4"/>
  <c r="B66" i="4"/>
  <c r="B40" i="4"/>
  <c r="B38" i="4"/>
  <c r="B47" i="4"/>
  <c r="B45" i="4"/>
  <c r="B33" i="4"/>
  <c r="B64" i="4"/>
  <c r="B28" i="4"/>
  <c r="B53" i="4"/>
  <c r="B44" i="4"/>
  <c r="B52" i="4"/>
  <c r="B30" i="4"/>
  <c r="B29" i="4"/>
  <c r="B35" i="4"/>
  <c r="B61" i="4"/>
  <c r="B65" i="4"/>
  <c r="B56" i="4"/>
  <c r="B26" i="4"/>
  <c r="B55" i="4"/>
  <c r="B31" i="4"/>
  <c r="B46" i="4"/>
  <c r="B42" i="4"/>
  <c r="B63" i="4"/>
  <c r="N450" i="3"/>
  <c r="N431" i="3"/>
  <c r="N444" i="3"/>
  <c r="N458" i="3"/>
  <c r="N455" i="3"/>
  <c r="N436" i="3"/>
  <c r="N434" i="3"/>
  <c r="N432" i="3"/>
  <c r="N442" i="3"/>
  <c r="N461" i="3"/>
  <c r="N425" i="3"/>
  <c r="N463" i="3"/>
  <c r="N459" i="3"/>
  <c r="N424" i="3"/>
  <c r="N439" i="3"/>
  <c r="N452" i="3"/>
  <c r="N428" i="3"/>
  <c r="N437" i="3"/>
  <c r="N426" i="3"/>
  <c r="N464" i="3"/>
  <c r="N451" i="3"/>
  <c r="N445" i="3"/>
  <c r="N454" i="3"/>
  <c r="N447" i="3"/>
  <c r="N456" i="3"/>
  <c r="N430" i="3"/>
  <c r="N435" i="3"/>
  <c r="N449" i="3"/>
  <c r="N429" i="3"/>
  <c r="N440" i="3"/>
  <c r="N438" i="3"/>
  <c r="N446" i="3"/>
  <c r="N433" i="3"/>
  <c r="N460" i="3"/>
  <c r="N453" i="3"/>
  <c r="N462" i="3"/>
  <c r="N443" i="3"/>
  <c r="N457" i="3"/>
  <c r="N448" i="3"/>
  <c r="N441" i="3"/>
  <c r="N427" i="3"/>
  <c r="D404" i="3"/>
  <c r="D407" i="3"/>
  <c r="D405" i="3"/>
  <c r="D399" i="3"/>
  <c r="D392" i="3"/>
  <c r="D391" i="3"/>
  <c r="D389" i="3"/>
  <c r="D383" i="3"/>
  <c r="D376" i="3"/>
  <c r="D375" i="3"/>
  <c r="D373" i="3"/>
  <c r="D367" i="3"/>
  <c r="D390" i="3"/>
  <c r="D378" i="3"/>
  <c r="D381" i="3"/>
  <c r="D388" i="3"/>
  <c r="D384" i="3"/>
  <c r="D396" i="3"/>
  <c r="D382" i="3"/>
  <c r="D369" i="3"/>
  <c r="D387" i="3"/>
  <c r="D377" i="3"/>
  <c r="D398" i="3"/>
  <c r="D385" i="3"/>
  <c r="D403" i="3"/>
  <c r="D393" i="3"/>
  <c r="D401" i="3"/>
  <c r="D372" i="3"/>
  <c r="D371" i="3"/>
  <c r="D380" i="3"/>
  <c r="D368" i="3"/>
  <c r="D400" i="3"/>
  <c r="D394" i="3"/>
  <c r="D402" i="3"/>
  <c r="D379" i="3"/>
  <c r="D395" i="3"/>
  <c r="D397" i="3"/>
  <c r="D374" i="3"/>
  <c r="D406" i="3"/>
  <c r="D370" i="3"/>
  <c r="D386" i="3"/>
  <c r="P367" i="3" a="1"/>
  <c r="O367" i="3" a="1"/>
  <c r="O186" i="3"/>
  <c r="AB290" i="3"/>
  <c r="AB293" i="3"/>
  <c r="AB291" i="3"/>
  <c r="AB286" i="3"/>
  <c r="AB285" i="3"/>
  <c r="AB278" i="3"/>
  <c r="AB277" i="3"/>
  <c r="AB275" i="3"/>
  <c r="AB270" i="3"/>
  <c r="AB269" i="3"/>
  <c r="AB262" i="3"/>
  <c r="AB261" i="3"/>
  <c r="AB259" i="3"/>
  <c r="AB254" i="3"/>
  <c r="AB253" i="3"/>
  <c r="AB292" i="3"/>
  <c r="AB280" i="3"/>
  <c r="AB283" i="3"/>
  <c r="AB263" i="3"/>
  <c r="AB279" i="3"/>
  <c r="AB256" i="3"/>
  <c r="AB265" i="3"/>
  <c r="AB289" i="3"/>
  <c r="AB281" i="3"/>
  <c r="AB267" i="3"/>
  <c r="AB255" i="3"/>
  <c r="AB271" i="3"/>
  <c r="AB260" i="3"/>
  <c r="AB288" i="3"/>
  <c r="AB276" i="3"/>
  <c r="AB268" i="3"/>
  <c r="AB284" i="3"/>
  <c r="AB257" i="3"/>
  <c r="AB273" i="3"/>
  <c r="AB266" i="3"/>
  <c r="AB282" i="3"/>
  <c r="AB258" i="3"/>
  <c r="AB264" i="3"/>
  <c r="AB274" i="3"/>
  <c r="AB287" i="3"/>
  <c r="AB272" i="3"/>
  <c r="AA424" i="3" a="1"/>
  <c r="AB424" i="3" a="1"/>
  <c r="AA310" i="3" a="1"/>
  <c r="AB310" i="3" a="1"/>
  <c r="D424" i="3" a="1"/>
  <c r="C424" i="3" a="1"/>
  <c r="AA284" i="3"/>
  <c r="AA289" i="3"/>
  <c r="AA264" i="3"/>
  <c r="AA288" i="3"/>
  <c r="AA263" i="3"/>
  <c r="AA287" i="3"/>
  <c r="AA262" i="3"/>
  <c r="AA286" i="3"/>
  <c r="AA257" i="3"/>
  <c r="AA285" i="3"/>
  <c r="AA256" i="3"/>
  <c r="AA282" i="3"/>
  <c r="AA255" i="3"/>
  <c r="AA280" i="3"/>
  <c r="AA254" i="3"/>
  <c r="AA279" i="3"/>
  <c r="AA253" i="3"/>
  <c r="AA265" i="3"/>
  <c r="AA278" i="3"/>
  <c r="AA273" i="3"/>
  <c r="AA272" i="3"/>
  <c r="AA271" i="3"/>
  <c r="AA270" i="3"/>
  <c r="AA269" i="3"/>
  <c r="AA266" i="3"/>
  <c r="AA259" i="3"/>
  <c r="AA275" i="3"/>
  <c r="AA291" i="3"/>
  <c r="AA268" i="3"/>
  <c r="AA293" i="3"/>
  <c r="AA281" i="3"/>
  <c r="AA267" i="3"/>
  <c r="AA260" i="3"/>
  <c r="AA283" i="3"/>
  <c r="AA276" i="3"/>
  <c r="AA258" i="3"/>
  <c r="AA292" i="3"/>
  <c r="AA274" i="3"/>
  <c r="AA290" i="3"/>
  <c r="AA261" i="3"/>
  <c r="AA277" i="3"/>
  <c r="C398" i="3"/>
  <c r="C403" i="3"/>
  <c r="C379" i="3"/>
  <c r="C402" i="3"/>
  <c r="C378" i="3"/>
  <c r="C401" i="3"/>
  <c r="C377" i="3"/>
  <c r="C400" i="3"/>
  <c r="C376" i="3"/>
  <c r="C399" i="3"/>
  <c r="C371" i="3"/>
  <c r="C396" i="3"/>
  <c r="C370" i="3"/>
  <c r="C395" i="3"/>
  <c r="C369" i="3"/>
  <c r="C394" i="3"/>
  <c r="C368" i="3"/>
  <c r="C393" i="3"/>
  <c r="C367" i="3"/>
  <c r="C392" i="3"/>
  <c r="C387" i="3"/>
  <c r="C386" i="3"/>
  <c r="C385" i="3"/>
  <c r="C384" i="3"/>
  <c r="C383" i="3"/>
  <c r="C380" i="3"/>
  <c r="C373" i="3"/>
  <c r="C382" i="3"/>
  <c r="C390" i="3"/>
  <c r="C406" i="3"/>
  <c r="C372" i="3"/>
  <c r="C388" i="3"/>
  <c r="C404" i="3"/>
  <c r="C375" i="3"/>
  <c r="C391" i="3"/>
  <c r="C389" i="3"/>
  <c r="C405" i="3"/>
  <c r="C381" i="3"/>
  <c r="C397" i="3"/>
  <c r="C374" i="3"/>
  <c r="C407" i="3"/>
  <c r="B39" i="4"/>
  <c r="B57" i="4"/>
  <c r="B27" i="4"/>
  <c r="Z405" i="3"/>
  <c r="Z380" i="3"/>
  <c r="Z376" i="3"/>
  <c r="Z367" i="3"/>
  <c r="Z395" i="3"/>
  <c r="Z384" i="3"/>
  <c r="Z391" i="3"/>
  <c r="Z373" i="3"/>
  <c r="Z377" i="3"/>
  <c r="Z394" i="3"/>
  <c r="Z399" i="3"/>
  <c r="Z401" i="3"/>
  <c r="Z392" i="3"/>
  <c r="Z379" i="3"/>
  <c r="Z404" i="3"/>
  <c r="Z389" i="3"/>
  <c r="Z386" i="3"/>
  <c r="Z387" i="3"/>
  <c r="Z385" i="3"/>
  <c r="Z398" i="3"/>
  <c r="Z372" i="3"/>
  <c r="Z375" i="3"/>
  <c r="Z382" i="3"/>
  <c r="Z388" i="3"/>
  <c r="Z406" i="3"/>
  <c r="Z378" i="3"/>
  <c r="Z383" i="3"/>
  <c r="Z368" i="3"/>
  <c r="Z403" i="3"/>
  <c r="Z370" i="3"/>
  <c r="Z397" i="3"/>
  <c r="Z390" i="3"/>
  <c r="Z369" i="3"/>
  <c r="Z400" i="3"/>
  <c r="Z407" i="3"/>
  <c r="Z393" i="3"/>
  <c r="Z374" i="3"/>
  <c r="Z396" i="3"/>
  <c r="Z371" i="3"/>
  <c r="Z381" i="3"/>
  <c r="Z402" i="3"/>
  <c r="B50" i="4"/>
  <c r="B58" i="4"/>
  <c r="B41" i="4"/>
  <c r="AE185" i="3"/>
  <c r="AA186" i="3" s="1"/>
  <c r="AB185" i="3"/>
  <c r="O341" i="3"/>
  <c r="O323" i="3"/>
  <c r="O346" i="3"/>
  <c r="O322" i="3"/>
  <c r="O345" i="3"/>
  <c r="O321" i="3"/>
  <c r="O344" i="3"/>
  <c r="O320" i="3"/>
  <c r="O343" i="3"/>
  <c r="O319" i="3"/>
  <c r="O342" i="3"/>
  <c r="O314" i="3"/>
  <c r="O339" i="3"/>
  <c r="O313" i="3"/>
  <c r="O338" i="3"/>
  <c r="O312" i="3"/>
  <c r="O337" i="3"/>
  <c r="O311" i="3"/>
  <c r="O336" i="3"/>
  <c r="O310" i="3"/>
  <c r="O335" i="3"/>
  <c r="O330" i="3"/>
  <c r="O329" i="3"/>
  <c r="O328" i="3"/>
  <c r="O327" i="3"/>
  <c r="O326" i="3"/>
  <c r="O318" i="3"/>
  <c r="O334" i="3"/>
  <c r="O340" i="3"/>
  <c r="O316" i="3"/>
  <c r="O350" i="3"/>
  <c r="O331" i="3"/>
  <c r="O347" i="3"/>
  <c r="O332" i="3"/>
  <c r="O324" i="3"/>
  <c r="O348" i="3"/>
  <c r="O325" i="3"/>
  <c r="O317" i="3"/>
  <c r="O333" i="3"/>
  <c r="O349" i="3"/>
  <c r="O315" i="3"/>
  <c r="T185" i="3"/>
  <c r="B51" i="4"/>
  <c r="AF185" i="3"/>
  <c r="P347" i="3"/>
  <c r="P342" i="3"/>
  <c r="P335" i="3"/>
  <c r="P334" i="3"/>
  <c r="P333" i="3"/>
  <c r="P332" i="3"/>
  <c r="P329" i="3"/>
  <c r="P327" i="3"/>
  <c r="P326" i="3"/>
  <c r="P319" i="3"/>
  <c r="P318" i="3"/>
  <c r="P317" i="3"/>
  <c r="P316" i="3"/>
  <c r="P350" i="3"/>
  <c r="P313" i="3"/>
  <c r="P348" i="3"/>
  <c r="P312" i="3"/>
  <c r="P345" i="3"/>
  <c r="P311" i="3"/>
  <c r="P343" i="3"/>
  <c r="P310" i="3"/>
  <c r="P322" i="3"/>
  <c r="P331" i="3"/>
  <c r="P338" i="3"/>
  <c r="P314" i="3"/>
  <c r="P330" i="3"/>
  <c r="P346" i="3"/>
  <c r="P324" i="3"/>
  <c r="P340" i="3"/>
  <c r="P321" i="3"/>
  <c r="P349" i="3"/>
  <c r="P337" i="3"/>
  <c r="P325" i="3"/>
  <c r="P341" i="3"/>
  <c r="P320" i="3"/>
  <c r="P336" i="3"/>
  <c r="P315" i="3"/>
  <c r="P323" i="3"/>
  <c r="P328" i="3"/>
  <c r="P339" i="3"/>
  <c r="P344" i="3"/>
  <c r="B54" i="4"/>
  <c r="B34" i="4"/>
  <c r="B49" i="4"/>
  <c r="B242" i="3"/>
  <c r="B243" i="3"/>
  <c r="AA341" i="3" l="1"/>
  <c r="AA323" i="3"/>
  <c r="AA319" i="3"/>
  <c r="AA313" i="3"/>
  <c r="AA310" i="3"/>
  <c r="AA345" i="3"/>
  <c r="AA342" i="3"/>
  <c r="AA339" i="3"/>
  <c r="AA335" i="3"/>
  <c r="AA329" i="3"/>
  <c r="AA326" i="3"/>
  <c r="AA312" i="3"/>
  <c r="AA314" i="3"/>
  <c r="AA344" i="3"/>
  <c r="AA346" i="3"/>
  <c r="AA333" i="3"/>
  <c r="AA343" i="3"/>
  <c r="AA332" i="3"/>
  <c r="AA337" i="3"/>
  <c r="AA348" i="3"/>
  <c r="AA325" i="3"/>
  <c r="AA315" i="3"/>
  <c r="AA321" i="3"/>
  <c r="AA347" i="3"/>
  <c r="AA336" i="3"/>
  <c r="AA328" i="3"/>
  <c r="AA318" i="3"/>
  <c r="AA334" i="3"/>
  <c r="AA350" i="3"/>
  <c r="AA316" i="3"/>
  <c r="AA324" i="3"/>
  <c r="AA311" i="3"/>
  <c r="AA340" i="3"/>
  <c r="AA320" i="3"/>
  <c r="AA331" i="3"/>
  <c r="AA327" i="3"/>
  <c r="AA317" i="3"/>
  <c r="AA349" i="3"/>
  <c r="AA322" i="3"/>
  <c r="AA338" i="3"/>
  <c r="AA330" i="3"/>
  <c r="P424" i="3" a="1"/>
  <c r="O424" i="3" a="1"/>
  <c r="G242" i="3"/>
  <c r="D242" i="3"/>
  <c r="H242" i="3"/>
  <c r="AB446" i="3"/>
  <c r="AB429" i="3"/>
  <c r="AB443" i="3"/>
  <c r="AB445" i="3"/>
  <c r="AB437" i="3"/>
  <c r="AB425" i="3"/>
  <c r="AB461" i="3"/>
  <c r="AB431" i="3"/>
  <c r="AB438" i="3"/>
  <c r="AB426" i="3"/>
  <c r="AB430" i="3"/>
  <c r="AB435" i="3"/>
  <c r="AB454" i="3"/>
  <c r="AB442" i="3"/>
  <c r="AB433" i="3"/>
  <c r="AB455" i="3"/>
  <c r="AB453" i="3"/>
  <c r="AB428" i="3"/>
  <c r="AB444" i="3"/>
  <c r="AB460" i="3"/>
  <c r="AB432" i="3"/>
  <c r="AB439" i="3"/>
  <c r="AB448" i="3"/>
  <c r="AB464" i="3"/>
  <c r="AB427" i="3"/>
  <c r="AB456" i="3"/>
  <c r="AB463" i="3"/>
  <c r="AB441" i="3"/>
  <c r="AB462" i="3"/>
  <c r="AB457" i="3"/>
  <c r="AB459" i="3"/>
  <c r="AB449" i="3"/>
  <c r="AB447" i="3"/>
  <c r="AB458" i="3"/>
  <c r="AB434" i="3"/>
  <c r="AB450" i="3"/>
  <c r="AB451" i="3"/>
  <c r="AB436" i="3"/>
  <c r="AB452" i="3"/>
  <c r="AB424" i="3"/>
  <c r="AB440" i="3"/>
  <c r="O398" i="3"/>
  <c r="O383" i="3"/>
  <c r="O380" i="3"/>
  <c r="O378" i="3"/>
  <c r="O403" i="3"/>
  <c r="O377" i="3"/>
  <c r="O402" i="3"/>
  <c r="O376" i="3"/>
  <c r="O384" i="3"/>
  <c r="O401" i="3"/>
  <c r="O371" i="3"/>
  <c r="O400" i="3"/>
  <c r="O370" i="3"/>
  <c r="O399" i="3"/>
  <c r="O369" i="3"/>
  <c r="O396" i="3"/>
  <c r="O368" i="3"/>
  <c r="O394" i="3"/>
  <c r="O367" i="3"/>
  <c r="O393" i="3"/>
  <c r="O392" i="3"/>
  <c r="O387" i="3"/>
  <c r="O386" i="3"/>
  <c r="O385" i="3"/>
  <c r="O372" i="3"/>
  <c r="O375" i="3"/>
  <c r="O374" i="3"/>
  <c r="O389" i="3"/>
  <c r="O382" i="3"/>
  <c r="O405" i="3"/>
  <c r="O390" i="3"/>
  <c r="O406" i="3"/>
  <c r="O379" i="3"/>
  <c r="O395" i="3"/>
  <c r="O388" i="3"/>
  <c r="O404" i="3"/>
  <c r="O391" i="3"/>
  <c r="O407" i="3"/>
  <c r="O381" i="3"/>
  <c r="O397" i="3"/>
  <c r="O373" i="3"/>
  <c r="P404" i="3"/>
  <c r="P368" i="3"/>
  <c r="P367" i="3"/>
  <c r="P407" i="3"/>
  <c r="P370" i="3"/>
  <c r="P405" i="3"/>
  <c r="P400" i="3"/>
  <c r="P399" i="3"/>
  <c r="P392" i="3"/>
  <c r="P391" i="3"/>
  <c r="P389" i="3"/>
  <c r="P384" i="3"/>
  <c r="P383" i="3"/>
  <c r="P376" i="3"/>
  <c r="P375" i="3"/>
  <c r="P373" i="3"/>
  <c r="P406" i="3"/>
  <c r="P379" i="3"/>
  <c r="P395" i="3"/>
  <c r="P397" i="3"/>
  <c r="P401" i="3"/>
  <c r="P377" i="3"/>
  <c r="P372" i="3"/>
  <c r="P393" i="3"/>
  <c r="P388" i="3"/>
  <c r="P382" i="3"/>
  <c r="P403" i="3"/>
  <c r="P380" i="3"/>
  <c r="P396" i="3"/>
  <c r="P369" i="3"/>
  <c r="P385" i="3"/>
  <c r="P378" i="3"/>
  <c r="P386" i="3"/>
  <c r="P394" i="3"/>
  <c r="P402" i="3"/>
  <c r="P374" i="3"/>
  <c r="P390" i="3"/>
  <c r="P371" i="3"/>
  <c r="P387" i="3"/>
  <c r="P381" i="3"/>
  <c r="P398" i="3"/>
  <c r="AB347" i="3"/>
  <c r="AB348" i="3"/>
  <c r="AB345" i="3"/>
  <c r="AB335" i="3"/>
  <c r="AB332" i="3"/>
  <c r="AB329" i="3"/>
  <c r="AB319" i="3"/>
  <c r="AB316" i="3"/>
  <c r="AB313" i="3"/>
  <c r="AB312" i="3"/>
  <c r="AB346" i="3"/>
  <c r="AB317" i="3"/>
  <c r="AB318" i="3"/>
  <c r="AB334" i="3"/>
  <c r="AB315" i="3"/>
  <c r="AB350" i="3"/>
  <c r="AB331" i="3"/>
  <c r="AB328" i="3"/>
  <c r="AB321" i="3"/>
  <c r="AB310" i="3"/>
  <c r="AB344" i="3"/>
  <c r="AB337" i="3"/>
  <c r="AB326" i="3"/>
  <c r="AB342" i="3"/>
  <c r="AB340" i="3"/>
  <c r="AB327" i="3"/>
  <c r="AB322" i="3"/>
  <c r="AB343" i="3"/>
  <c r="AB311" i="3"/>
  <c r="AB338" i="3"/>
  <c r="AB333" i="3"/>
  <c r="AB349" i="3"/>
  <c r="AB323" i="3"/>
  <c r="AB339" i="3"/>
  <c r="AB324" i="3"/>
  <c r="AB325" i="3"/>
  <c r="AB314" i="3"/>
  <c r="AB341" i="3"/>
  <c r="AB330" i="3"/>
  <c r="AB320" i="3"/>
  <c r="AB336" i="3"/>
  <c r="AA367" i="3" a="1"/>
  <c r="AB367" i="3" a="1"/>
  <c r="C455" i="3"/>
  <c r="C441" i="3"/>
  <c r="C440" i="3"/>
  <c r="C437" i="3"/>
  <c r="C435" i="3"/>
  <c r="C434" i="3"/>
  <c r="C433" i="3"/>
  <c r="C459" i="3"/>
  <c r="C427" i="3"/>
  <c r="C458" i="3"/>
  <c r="C426" i="3"/>
  <c r="C442" i="3"/>
  <c r="C457" i="3"/>
  <c r="C425" i="3"/>
  <c r="C456" i="3"/>
  <c r="C424" i="3"/>
  <c r="C453" i="3"/>
  <c r="C451" i="3"/>
  <c r="C450" i="3"/>
  <c r="C449" i="3"/>
  <c r="C443" i="3"/>
  <c r="C428" i="3"/>
  <c r="C444" i="3"/>
  <c r="C431" i="3"/>
  <c r="C439" i="3"/>
  <c r="C460" i="3"/>
  <c r="C447" i="3"/>
  <c r="C463" i="3"/>
  <c r="C430" i="3"/>
  <c r="C446" i="3"/>
  <c r="C438" i="3"/>
  <c r="C462" i="3"/>
  <c r="C454" i="3"/>
  <c r="C452" i="3"/>
  <c r="C436" i="3"/>
  <c r="C429" i="3"/>
  <c r="C432" i="3"/>
  <c r="C445" i="3"/>
  <c r="C448" i="3"/>
  <c r="C461" i="3"/>
  <c r="C464" i="3"/>
  <c r="AA441" i="3"/>
  <c r="AA428" i="3"/>
  <c r="AA447" i="3"/>
  <c r="AA435" i="3"/>
  <c r="AA440" i="3"/>
  <c r="AA444" i="3"/>
  <c r="AA463" i="3"/>
  <c r="AA451" i="3"/>
  <c r="AA437" i="3"/>
  <c r="AA460" i="3"/>
  <c r="AA445" i="3"/>
  <c r="AA455" i="3"/>
  <c r="AA461" i="3"/>
  <c r="AA424" i="3"/>
  <c r="AA459" i="3"/>
  <c r="AA426" i="3"/>
  <c r="AA430" i="3"/>
  <c r="AA438" i="3"/>
  <c r="AA431" i="3"/>
  <c r="AA454" i="3"/>
  <c r="AA425" i="3"/>
  <c r="AA457" i="3"/>
  <c r="AA432" i="3"/>
  <c r="AA456" i="3"/>
  <c r="AA442" i="3"/>
  <c r="AA448" i="3"/>
  <c r="AA453" i="3"/>
  <c r="AA458" i="3"/>
  <c r="AA464" i="3"/>
  <c r="AA439" i="3"/>
  <c r="AA449" i="3"/>
  <c r="AA443" i="3"/>
  <c r="AA434" i="3"/>
  <c r="AA433" i="3"/>
  <c r="AA450" i="3"/>
  <c r="AA436" i="3"/>
  <c r="AA452" i="3"/>
  <c r="AA429" i="3"/>
  <c r="AA446" i="3"/>
  <c r="AA462" i="3"/>
  <c r="AA427" i="3"/>
  <c r="D461" i="3"/>
  <c r="D433" i="3"/>
  <c r="D432" i="3"/>
  <c r="D430" i="3"/>
  <c r="D427" i="3"/>
  <c r="D424" i="3"/>
  <c r="D464" i="3"/>
  <c r="D462" i="3"/>
  <c r="D459" i="3"/>
  <c r="D456" i="3"/>
  <c r="D449" i="3"/>
  <c r="D448" i="3"/>
  <c r="D446" i="3"/>
  <c r="D443" i="3"/>
  <c r="D440" i="3"/>
  <c r="D463" i="3"/>
  <c r="D425" i="3"/>
  <c r="D441" i="3"/>
  <c r="D429" i="3"/>
  <c r="D434" i="3"/>
  <c r="D457" i="3"/>
  <c r="D445" i="3"/>
  <c r="D455" i="3"/>
  <c r="D452" i="3"/>
  <c r="D444" i="3"/>
  <c r="D453" i="3"/>
  <c r="D426" i="3"/>
  <c r="D442" i="3"/>
  <c r="D458" i="3"/>
  <c r="D431" i="3"/>
  <c r="D435" i="3"/>
  <c r="D438" i="3"/>
  <c r="D447" i="3"/>
  <c r="D451" i="3"/>
  <c r="D454" i="3"/>
  <c r="D450" i="3"/>
  <c r="D436" i="3"/>
  <c r="D428" i="3"/>
  <c r="D460" i="3"/>
  <c r="D437" i="3"/>
  <c r="D439" i="3"/>
  <c r="N242" i="3"/>
  <c r="N243" i="3"/>
  <c r="O455" i="3" l="1"/>
  <c r="O443" i="3"/>
  <c r="O442" i="3"/>
  <c r="O441" i="3"/>
  <c r="O440" i="3"/>
  <c r="O437" i="3"/>
  <c r="O460" i="3"/>
  <c r="O436" i="3"/>
  <c r="O459" i="3"/>
  <c r="O435" i="3"/>
  <c r="O458" i="3"/>
  <c r="O434" i="3"/>
  <c r="O457" i="3"/>
  <c r="O433" i="3"/>
  <c r="O444" i="3"/>
  <c r="O456" i="3"/>
  <c r="O428" i="3"/>
  <c r="O453" i="3"/>
  <c r="O427" i="3"/>
  <c r="O452" i="3"/>
  <c r="O426" i="3"/>
  <c r="O451" i="3"/>
  <c r="O425" i="3"/>
  <c r="O450" i="3"/>
  <c r="O424" i="3"/>
  <c r="O449" i="3"/>
  <c r="O446" i="3"/>
  <c r="O462" i="3"/>
  <c r="O461" i="3"/>
  <c r="O464" i="3"/>
  <c r="O431" i="3"/>
  <c r="O438" i="3"/>
  <c r="O463" i="3"/>
  <c r="O439" i="3"/>
  <c r="O429" i="3"/>
  <c r="O445" i="3"/>
  <c r="O432" i="3"/>
  <c r="O448" i="3"/>
  <c r="O430" i="3"/>
  <c r="O454" i="3"/>
  <c r="O447" i="3"/>
  <c r="P461" i="3"/>
  <c r="P430" i="3"/>
  <c r="P427" i="3"/>
  <c r="P425" i="3"/>
  <c r="P464" i="3"/>
  <c r="P424" i="3"/>
  <c r="P462" i="3"/>
  <c r="P459" i="3"/>
  <c r="P457" i="3"/>
  <c r="P456" i="3"/>
  <c r="P449" i="3"/>
  <c r="P448" i="3"/>
  <c r="P432" i="3"/>
  <c r="P446" i="3"/>
  <c r="P443" i="3"/>
  <c r="P441" i="3"/>
  <c r="P440" i="3"/>
  <c r="P433" i="3"/>
  <c r="P458" i="3"/>
  <c r="P436" i="3"/>
  <c r="P445" i="3"/>
  <c r="P435" i="3"/>
  <c r="P438" i="3"/>
  <c r="P451" i="3"/>
  <c r="P454" i="3"/>
  <c r="P431" i="3"/>
  <c r="P437" i="3"/>
  <c r="P429" i="3"/>
  <c r="P453" i="3"/>
  <c r="P447" i="3"/>
  <c r="P426" i="3"/>
  <c r="P463" i="3"/>
  <c r="P442" i="3"/>
  <c r="P452" i="3"/>
  <c r="P428" i="3"/>
  <c r="P444" i="3"/>
  <c r="P460" i="3"/>
  <c r="P439" i="3"/>
  <c r="P455" i="3"/>
  <c r="P434" i="3"/>
  <c r="P450" i="3"/>
  <c r="S242" i="3"/>
  <c r="T242" i="3" s="1"/>
  <c r="P242" i="3"/>
  <c r="AA398" i="3"/>
  <c r="AA393" i="3"/>
  <c r="AA367" i="3"/>
  <c r="AA394" i="3"/>
  <c r="AA392" i="3"/>
  <c r="AA387" i="3"/>
  <c r="AA368" i="3"/>
  <c r="AA386" i="3"/>
  <c r="AA385" i="3"/>
  <c r="AA384" i="3"/>
  <c r="AA383" i="3"/>
  <c r="AA380" i="3"/>
  <c r="AA403" i="3"/>
  <c r="AA379" i="3"/>
  <c r="AA402" i="3"/>
  <c r="AA378" i="3"/>
  <c r="AA401" i="3"/>
  <c r="AA377" i="3"/>
  <c r="AA400" i="3"/>
  <c r="AA376" i="3"/>
  <c r="AA399" i="3"/>
  <c r="AA371" i="3"/>
  <c r="AA396" i="3"/>
  <c r="AA370" i="3"/>
  <c r="AA395" i="3"/>
  <c r="AA369" i="3"/>
  <c r="AA372" i="3"/>
  <c r="AA375" i="3"/>
  <c r="AA374" i="3"/>
  <c r="AA391" i="3"/>
  <c r="AA407" i="3"/>
  <c r="AA382" i="3"/>
  <c r="AA373" i="3"/>
  <c r="AA389" i="3"/>
  <c r="AA405" i="3"/>
  <c r="AA388" i="3"/>
  <c r="AA381" i="3"/>
  <c r="AA404" i="3"/>
  <c r="AA397" i="3"/>
  <c r="AA390" i="3"/>
  <c r="AA406" i="3"/>
  <c r="AB404" i="3"/>
  <c r="AB383" i="3"/>
  <c r="AB376" i="3"/>
  <c r="AB384" i="3"/>
  <c r="AB375" i="3"/>
  <c r="AB373" i="3"/>
  <c r="AB370" i="3"/>
  <c r="AB368" i="3"/>
  <c r="AB407" i="3"/>
  <c r="AB367" i="3"/>
  <c r="AB405" i="3"/>
  <c r="AB402" i="3"/>
  <c r="AB400" i="3"/>
  <c r="AB399" i="3"/>
  <c r="AB392" i="3"/>
  <c r="AB391" i="3"/>
  <c r="AB389" i="3"/>
  <c r="AB386" i="3"/>
  <c r="AB379" i="3"/>
  <c r="AB395" i="3"/>
  <c r="AB374" i="3"/>
  <c r="AB406" i="3"/>
  <c r="AB381" i="3"/>
  <c r="AB372" i="3"/>
  <c r="AB377" i="3"/>
  <c r="AB385" i="3"/>
  <c r="AB397" i="3"/>
  <c r="AB382" i="3"/>
  <c r="AB378" i="3"/>
  <c r="AB398" i="3"/>
  <c r="AB371" i="3"/>
  <c r="AB394" i="3"/>
  <c r="AB387" i="3"/>
  <c r="AB403" i="3"/>
  <c r="AB390" i="3"/>
  <c r="AB388" i="3"/>
  <c r="AB393" i="3"/>
  <c r="AB380" i="3"/>
  <c r="AB396" i="3"/>
  <c r="AB369" i="3"/>
  <c r="AB401" i="3"/>
  <c r="C243" i="3"/>
  <c r="Z242" i="3"/>
  <c r="Z243" i="3"/>
  <c r="O243" i="3" l="1"/>
  <c r="AE242" i="3"/>
  <c r="AB242" i="3"/>
  <c r="B299" i="3"/>
  <c r="B300" i="3"/>
  <c r="AA243" i="3" l="1"/>
  <c r="AF242" i="3"/>
  <c r="D299" i="3"/>
  <c r="G299" i="3"/>
  <c r="N299" i="3"/>
  <c r="N300" i="3"/>
  <c r="S299" i="3" l="1"/>
  <c r="T299" i="3" s="1"/>
  <c r="P299" i="3"/>
  <c r="C300" i="3"/>
  <c r="H299" i="3"/>
  <c r="Z299" i="3"/>
  <c r="Z300" i="3"/>
  <c r="AE299" i="3" l="1"/>
  <c r="AF299" i="3" s="1"/>
  <c r="AB299" i="3"/>
  <c r="O300" i="3"/>
  <c r="B356" i="3"/>
  <c r="B357" i="3"/>
  <c r="G356" i="3" l="1"/>
  <c r="H356" i="3" s="1"/>
  <c r="D356" i="3"/>
  <c r="AA300" i="3"/>
  <c r="N356" i="3"/>
  <c r="N357" i="3"/>
  <c r="S356" i="3" l="1"/>
  <c r="T356" i="3" s="1"/>
  <c r="P356" i="3"/>
  <c r="C357" i="3"/>
  <c r="Z356" i="3"/>
  <c r="Z357" i="3"/>
  <c r="AB356" i="3" l="1"/>
  <c r="AE356" i="3"/>
  <c r="AF356" i="3"/>
  <c r="O357" i="3"/>
  <c r="B413" i="3"/>
  <c r="B414" i="3"/>
  <c r="G413" i="3" l="1"/>
  <c r="H413" i="3" s="1"/>
  <c r="D413" i="3"/>
  <c r="AA357" i="3"/>
  <c r="H121" i="3"/>
  <c r="H97" i="3"/>
  <c r="H119" i="3"/>
  <c r="N413" i="3"/>
  <c r="H109" i="3"/>
  <c r="H108" i="3"/>
  <c r="H82" i="3"/>
  <c r="H113" i="3"/>
  <c r="H89" i="3"/>
  <c r="H96" i="3"/>
  <c r="H110" i="3"/>
  <c r="H84" i="3"/>
  <c r="H106" i="3"/>
  <c r="H95" i="3"/>
  <c r="H105" i="3"/>
  <c r="H117" i="3"/>
  <c r="H93" i="3"/>
  <c r="H114" i="3"/>
  <c r="H99" i="3"/>
  <c r="H92" i="3"/>
  <c r="H102" i="3"/>
  <c r="H111" i="3"/>
  <c r="H104" i="3"/>
  <c r="H88" i="3"/>
  <c r="H100" i="3"/>
  <c r="H83" i="3"/>
  <c r="K83" i="3" s="1" a="1"/>
  <c r="H118" i="3"/>
  <c r="H91" i="3"/>
  <c r="H122" i="3"/>
  <c r="H94" i="3"/>
  <c r="H120" i="3"/>
  <c r="H115" i="3"/>
  <c r="H107" i="3"/>
  <c r="H98" i="3"/>
  <c r="H85" i="3"/>
  <c r="H87" i="3"/>
  <c r="H101" i="3"/>
  <c r="H116" i="3"/>
  <c r="H86" i="3"/>
  <c r="H112" i="3"/>
  <c r="N414" i="3"/>
  <c r="H103" i="3"/>
  <c r="H90" i="3"/>
  <c r="P413" i="3" l="1"/>
  <c r="S413" i="3"/>
  <c r="C414" i="3"/>
  <c r="K85" i="3"/>
  <c r="K98" i="3"/>
  <c r="K119" i="3"/>
  <c r="K97" i="3"/>
  <c r="K96" i="3"/>
  <c r="K122" i="3"/>
  <c r="K89" i="3"/>
  <c r="K95" i="3"/>
  <c r="K106" i="3"/>
  <c r="K113" i="3"/>
  <c r="K84" i="3"/>
  <c r="K110" i="3"/>
  <c r="K104" i="3"/>
  <c r="K121" i="3"/>
  <c r="K109" i="3"/>
  <c r="T84" i="3"/>
  <c r="T116" i="3"/>
  <c r="T85" i="3"/>
  <c r="T111" i="3"/>
  <c r="I119" i="3"/>
  <c r="I108" i="3"/>
  <c r="Z413" i="3"/>
  <c r="I82" i="3"/>
  <c r="I121" i="3"/>
  <c r="K108" i="3"/>
  <c r="I109" i="3"/>
  <c r="I89" i="3"/>
  <c r="I95" i="3"/>
  <c r="I96" i="3"/>
  <c r="I106" i="3"/>
  <c r="I110" i="3"/>
  <c r="I84" i="3"/>
  <c r="K115" i="3"/>
  <c r="I115" i="3"/>
  <c r="K111" i="3"/>
  <c r="I111" i="3"/>
  <c r="I116" i="3"/>
  <c r="K116" i="3"/>
  <c r="I101" i="3"/>
  <c r="K101" i="3"/>
  <c r="I85" i="3"/>
  <c r="K86" i="3"/>
  <c r="I86" i="3"/>
  <c r="I87" i="3"/>
  <c r="K87" i="3"/>
  <c r="I97" i="3"/>
  <c r="I100" i="3"/>
  <c r="K100" i="3"/>
  <c r="I88" i="3"/>
  <c r="K88" i="3"/>
  <c r="I107" i="3"/>
  <c r="K107" i="3"/>
  <c r="I120" i="3"/>
  <c r="K120" i="3"/>
  <c r="I98" i="3"/>
  <c r="K99" i="3"/>
  <c r="I99" i="3"/>
  <c r="I114" i="3"/>
  <c r="K114" i="3"/>
  <c r="I103" i="3"/>
  <c r="K103" i="3"/>
  <c r="I94" i="3"/>
  <c r="K94" i="3"/>
  <c r="K93" i="3"/>
  <c r="I93" i="3"/>
  <c r="K112" i="3"/>
  <c r="I112" i="3"/>
  <c r="I92" i="3"/>
  <c r="K92" i="3"/>
  <c r="I91" i="3"/>
  <c r="K91" i="3"/>
  <c r="I117" i="3"/>
  <c r="K117" i="3"/>
  <c r="I102" i="3"/>
  <c r="K102" i="3"/>
  <c r="I118" i="3"/>
  <c r="K118" i="3"/>
  <c r="I113" i="3"/>
  <c r="I104" i="3"/>
  <c r="K105" i="3"/>
  <c r="I105" i="3"/>
  <c r="I90" i="3"/>
  <c r="K90" i="3"/>
  <c r="I83" i="3"/>
  <c r="K83" i="3"/>
  <c r="Z414" i="3"/>
  <c r="O414" i="3" l="1"/>
  <c r="B16" i="4"/>
  <c r="AE413" i="3"/>
  <c r="AA414" i="3" s="1"/>
  <c r="AB413" i="3"/>
  <c r="B15" i="4"/>
  <c r="T413" i="3"/>
  <c r="J83" i="3" a="1"/>
  <c r="J96" i="3" s="1"/>
  <c r="T119" i="3"/>
  <c r="T90" i="3"/>
  <c r="T104" i="3"/>
  <c r="T92" i="3"/>
  <c r="T91" i="3"/>
  <c r="T94" i="3"/>
  <c r="T112" i="3"/>
  <c r="T109" i="3"/>
  <c r="T118" i="3"/>
  <c r="T82" i="3"/>
  <c r="T121" i="3"/>
  <c r="U84" i="3"/>
  <c r="T95" i="3"/>
  <c r="T100" i="3"/>
  <c r="T97" i="3"/>
  <c r="T86" i="3"/>
  <c r="T110" i="3"/>
  <c r="T105" i="3"/>
  <c r="T120" i="3"/>
  <c r="T101" i="3"/>
  <c r="T83" i="3"/>
  <c r="W83" i="3" s="1" a="1"/>
  <c r="W85" i="3" s="1"/>
  <c r="T98" i="3"/>
  <c r="T108" i="3"/>
  <c r="T114" i="3"/>
  <c r="T89" i="3"/>
  <c r="T88" i="3"/>
  <c r="T99" i="3"/>
  <c r="T93" i="3"/>
  <c r="T115" i="3"/>
  <c r="T122" i="3"/>
  <c r="T106" i="3"/>
  <c r="T102" i="3"/>
  <c r="T107" i="3"/>
  <c r="T113" i="3"/>
  <c r="T117" i="3"/>
  <c r="T103" i="3"/>
  <c r="T87" i="3"/>
  <c r="T96" i="3"/>
  <c r="H34" i="3"/>
  <c r="H43" i="3"/>
  <c r="H44" i="3"/>
  <c r="H55" i="3"/>
  <c r="H65" i="3"/>
  <c r="H50" i="3"/>
  <c r="H62" i="3"/>
  <c r="H31" i="3"/>
  <c r="H26" i="3"/>
  <c r="H42" i="3"/>
  <c r="H56" i="3"/>
  <c r="H52" i="3"/>
  <c r="H36" i="3"/>
  <c r="H29" i="3"/>
  <c r="H49" i="3"/>
  <c r="H58" i="3"/>
  <c r="H32" i="3"/>
  <c r="H35" i="3"/>
  <c r="H57" i="3"/>
  <c r="H64" i="3"/>
  <c r="H61" i="3"/>
  <c r="H37" i="3"/>
  <c r="H51" i="3"/>
  <c r="H63" i="3"/>
  <c r="H47" i="3"/>
  <c r="H54" i="3"/>
  <c r="H53" i="3"/>
  <c r="H25" i="3"/>
  <c r="H30" i="3"/>
  <c r="H27" i="3"/>
  <c r="H38" i="3"/>
  <c r="H59" i="3"/>
  <c r="H46" i="3"/>
  <c r="H40" i="3"/>
  <c r="H33" i="3"/>
  <c r="H28" i="3"/>
  <c r="H48" i="3"/>
  <c r="H60" i="3"/>
  <c r="H45" i="3"/>
  <c r="H39" i="3"/>
  <c r="H41" i="3"/>
  <c r="AF413" i="3" l="1"/>
  <c r="D15" i="4"/>
  <c r="J116" i="3"/>
  <c r="J100" i="3"/>
  <c r="J95" i="3"/>
  <c r="J83" i="3"/>
  <c r="J111" i="3"/>
  <c r="J102" i="3"/>
  <c r="J85" i="3"/>
  <c r="W121" i="3"/>
  <c r="W118" i="3"/>
  <c r="J113" i="3"/>
  <c r="J92" i="3"/>
  <c r="J87" i="3"/>
  <c r="J121" i="3"/>
  <c r="W122" i="3"/>
  <c r="W111" i="3"/>
  <c r="W109" i="3"/>
  <c r="J112" i="3"/>
  <c r="J99" i="3"/>
  <c r="J107" i="3"/>
  <c r="W119" i="3"/>
  <c r="W84" i="3"/>
  <c r="J105" i="3"/>
  <c r="J120" i="3"/>
  <c r="W112" i="3"/>
  <c r="J118" i="3"/>
  <c r="J86" i="3"/>
  <c r="W116" i="3"/>
  <c r="J91" i="3"/>
  <c r="W96" i="3"/>
  <c r="W94" i="3"/>
  <c r="J110" i="3"/>
  <c r="J109" i="3"/>
  <c r="J108" i="3"/>
  <c r="J89" i="3"/>
  <c r="J122" i="3"/>
  <c r="J114" i="3"/>
  <c r="J93" i="3"/>
  <c r="J103" i="3"/>
  <c r="J84" i="3"/>
  <c r="W92" i="3"/>
  <c r="J101" i="3"/>
  <c r="J98" i="3"/>
  <c r="W91" i="3"/>
  <c r="J119" i="3"/>
  <c r="J97" i="3"/>
  <c r="W104" i="3"/>
  <c r="J94" i="3"/>
  <c r="J115" i="3"/>
  <c r="J88" i="3"/>
  <c r="K26" i="3" a="1"/>
  <c r="K43" i="3" s="1"/>
  <c r="J106" i="3"/>
  <c r="J90" i="3"/>
  <c r="W90" i="3"/>
  <c r="J104" i="3"/>
  <c r="J117" i="3"/>
  <c r="E15" i="4"/>
  <c r="F15" i="4" s="1"/>
  <c r="G15" i="4" s="1"/>
  <c r="U90" i="3"/>
  <c r="U111" i="3"/>
  <c r="U91" i="3"/>
  <c r="U118" i="3"/>
  <c r="U114" i="3"/>
  <c r="W114" i="3"/>
  <c r="W103" i="3"/>
  <c r="U103" i="3"/>
  <c r="W89" i="3"/>
  <c r="U89" i="3"/>
  <c r="W113" i="3"/>
  <c r="U112" i="3"/>
  <c r="U113" i="3"/>
  <c r="W83" i="3"/>
  <c r="U83" i="3"/>
  <c r="U82" i="3"/>
  <c r="W86" i="3"/>
  <c r="U86" i="3"/>
  <c r="U87" i="3"/>
  <c r="W87" i="3"/>
  <c r="U102" i="3"/>
  <c r="W102" i="3"/>
  <c r="U106" i="3"/>
  <c r="W106" i="3"/>
  <c r="U105" i="3"/>
  <c r="U104" i="3"/>
  <c r="W105" i="3"/>
  <c r="U85" i="3"/>
  <c r="U96" i="3"/>
  <c r="W97" i="3"/>
  <c r="U97" i="3"/>
  <c r="W117" i="3"/>
  <c r="U117" i="3"/>
  <c r="U116" i="3"/>
  <c r="W108" i="3"/>
  <c r="U108" i="3"/>
  <c r="W101" i="3"/>
  <c r="U101" i="3"/>
  <c r="U110" i="3"/>
  <c r="W110" i="3"/>
  <c r="W100" i="3"/>
  <c r="U100" i="3"/>
  <c r="U92" i="3"/>
  <c r="W93" i="3"/>
  <c r="U93" i="3"/>
  <c r="W95" i="3"/>
  <c r="U95" i="3"/>
  <c r="W107" i="3"/>
  <c r="U107" i="3"/>
  <c r="W115" i="3"/>
  <c r="U115" i="3"/>
  <c r="W99" i="3"/>
  <c r="U99" i="3"/>
  <c r="U109" i="3"/>
  <c r="W98" i="3"/>
  <c r="U98" i="3"/>
  <c r="U119" i="3"/>
  <c r="W120" i="3"/>
  <c r="U120" i="3"/>
  <c r="U121" i="3"/>
  <c r="W88" i="3"/>
  <c r="U88" i="3"/>
  <c r="U94" i="3"/>
  <c r="I31" i="3"/>
  <c r="I55" i="3"/>
  <c r="I43" i="3"/>
  <c r="I49" i="3"/>
  <c r="I52" i="3"/>
  <c r="I29" i="3"/>
  <c r="I35" i="3"/>
  <c r="I36" i="3"/>
  <c r="I57" i="3"/>
  <c r="I34" i="3"/>
  <c r="I42" i="3"/>
  <c r="I56" i="3"/>
  <c r="I64" i="3"/>
  <c r="I25" i="3"/>
  <c r="I54" i="3"/>
  <c r="I33" i="3"/>
  <c r="I41" i="3"/>
  <c r="I46" i="3"/>
  <c r="I47" i="3"/>
  <c r="I51" i="3"/>
  <c r="I37" i="3"/>
  <c r="I59" i="3"/>
  <c r="I38" i="3"/>
  <c r="I58" i="3"/>
  <c r="I39" i="3"/>
  <c r="I32" i="3"/>
  <c r="I26" i="3"/>
  <c r="I27" i="3"/>
  <c r="I50" i="3"/>
  <c r="I60" i="3"/>
  <c r="I61" i="3"/>
  <c r="I40" i="3"/>
  <c r="I63" i="3"/>
  <c r="I45" i="3"/>
  <c r="I44" i="3"/>
  <c r="I62" i="3"/>
  <c r="I48" i="3"/>
  <c r="I30" i="3"/>
  <c r="I28" i="3"/>
  <c r="I53" i="3"/>
  <c r="K39" i="3" l="1"/>
  <c r="K63" i="3"/>
  <c r="J26" i="3" a="1"/>
  <c r="J50" i="3" s="1"/>
  <c r="K50" i="3"/>
  <c r="V83" i="3" a="1"/>
  <c r="V85" i="3" s="1"/>
  <c r="K65" i="3"/>
  <c r="K32" i="3"/>
  <c r="K45" i="3"/>
  <c r="K62" i="3"/>
  <c r="K58" i="3"/>
  <c r="K53" i="3"/>
  <c r="K54" i="3"/>
  <c r="K61" i="3"/>
  <c r="K37" i="3"/>
  <c r="K56" i="3"/>
  <c r="J72" i="3"/>
  <c r="K33" i="3"/>
  <c r="K29" i="3"/>
  <c r="K59" i="3"/>
  <c r="K40" i="3"/>
  <c r="K52" i="3"/>
  <c r="K28" i="3"/>
  <c r="K30" i="3"/>
  <c r="K47" i="3"/>
  <c r="K46" i="3"/>
  <c r="K36" i="3"/>
  <c r="K42" i="3"/>
  <c r="K57" i="3"/>
  <c r="K49" i="3"/>
  <c r="K64" i="3"/>
  <c r="K31" i="3"/>
  <c r="K60" i="3"/>
  <c r="K35" i="3"/>
  <c r="K48" i="3"/>
  <c r="K26" i="3"/>
  <c r="K34" i="3"/>
  <c r="K38" i="3"/>
  <c r="K44" i="3"/>
  <c r="K55" i="3"/>
  <c r="K51" i="3"/>
  <c r="K27" i="3"/>
  <c r="K41" i="3"/>
  <c r="H15" i="4"/>
  <c r="C16" i="4"/>
  <c r="V106" i="3" l="1"/>
  <c r="J63" i="3"/>
  <c r="V98" i="3"/>
  <c r="J28" i="3"/>
  <c r="V83" i="3"/>
  <c r="J61" i="3"/>
  <c r="J26" i="3"/>
  <c r="J36" i="3"/>
  <c r="V118" i="3"/>
  <c r="J27" i="3"/>
  <c r="V86" i="3"/>
  <c r="V114" i="3"/>
  <c r="J59" i="3"/>
  <c r="V103" i="3"/>
  <c r="V97" i="3"/>
  <c r="V107" i="3"/>
  <c r="J35" i="3"/>
  <c r="J64" i="3"/>
  <c r="J34" i="3"/>
  <c r="J29" i="3"/>
  <c r="J52" i="3"/>
  <c r="J37" i="3"/>
  <c r="V95" i="3"/>
  <c r="J40" i="3"/>
  <c r="V96" i="3"/>
  <c r="J49" i="3"/>
  <c r="J57" i="3"/>
  <c r="J45" i="3"/>
  <c r="J58" i="3"/>
  <c r="V115" i="3"/>
  <c r="V91" i="3"/>
  <c r="J48" i="3"/>
  <c r="V112" i="3"/>
  <c r="V104" i="3"/>
  <c r="J55" i="3"/>
  <c r="J33" i="3"/>
  <c r="V111" i="3"/>
  <c r="V108" i="3"/>
  <c r="J53" i="3"/>
  <c r="J32" i="3"/>
  <c r="V90" i="3"/>
  <c r="V116" i="3"/>
  <c r="V113" i="3"/>
  <c r="J56" i="3"/>
  <c r="J46" i="3"/>
  <c r="J44" i="3"/>
  <c r="J43" i="3"/>
  <c r="V110" i="3"/>
  <c r="V121" i="3"/>
  <c r="J60" i="3"/>
  <c r="V120" i="3"/>
  <c r="J38" i="3"/>
  <c r="J41" i="3"/>
  <c r="V100" i="3"/>
  <c r="V102" i="3"/>
  <c r="V87" i="3"/>
  <c r="V89" i="3"/>
  <c r="V94" i="3"/>
  <c r="J47" i="3"/>
  <c r="V84" i="3"/>
  <c r="J30" i="3"/>
  <c r="V105" i="3"/>
  <c r="V109" i="3"/>
  <c r="J31" i="3"/>
  <c r="V92" i="3"/>
  <c r="V119" i="3"/>
  <c r="V88" i="3"/>
  <c r="V93" i="3"/>
  <c r="J54" i="3"/>
  <c r="V122" i="3"/>
  <c r="J62" i="3"/>
  <c r="J39" i="3"/>
  <c r="V99" i="3"/>
  <c r="J65" i="3"/>
  <c r="J51" i="3"/>
  <c r="J42" i="3"/>
  <c r="V117" i="3"/>
  <c r="V101" i="3"/>
  <c r="K15" i="3" l="1"/>
  <c r="V72" i="3"/>
  <c r="V73" i="3" s="1"/>
  <c r="Z73" i="3" s="1"/>
  <c r="B130" i="3" l="1"/>
  <c r="AE72" i="3"/>
  <c r="AE73" i="3"/>
  <c r="AA74" i="3" s="1"/>
  <c r="AB73" i="3"/>
  <c r="AB72" i="3"/>
  <c r="AF73" i="3"/>
  <c r="AC82" i="3" l="1" a="1"/>
  <c r="AC109" i="3" s="1"/>
  <c r="AA73" i="3"/>
  <c r="AF72" i="3"/>
  <c r="AD82" i="3" s="1" a="1"/>
  <c r="N130" i="3"/>
  <c r="G130" i="3"/>
  <c r="C131" i="3" s="1"/>
  <c r="D130" i="3"/>
  <c r="G129" i="3"/>
  <c r="E139" i="3" s="1" a="1"/>
  <c r="D129" i="3"/>
  <c r="AC91" i="3" l="1"/>
  <c r="AC119" i="3"/>
  <c r="AC121" i="3"/>
  <c r="AC120" i="3"/>
  <c r="AC110" i="3"/>
  <c r="AC112" i="3"/>
  <c r="AC103" i="3"/>
  <c r="AE103" i="3" s="1"/>
  <c r="AC104" i="3"/>
  <c r="AC117" i="3"/>
  <c r="AC118" i="3"/>
  <c r="AC115" i="3"/>
  <c r="AC96" i="3"/>
  <c r="AC105" i="3"/>
  <c r="AE105" i="3" s="1"/>
  <c r="AC88" i="3"/>
  <c r="AC100" i="3"/>
  <c r="AC87" i="3"/>
  <c r="AC102" i="3"/>
  <c r="AC94" i="3"/>
  <c r="AC101" i="3"/>
  <c r="AC99" i="3"/>
  <c r="AC84" i="3"/>
  <c r="AC114" i="3"/>
  <c r="AC122" i="3"/>
  <c r="AC116" i="3"/>
  <c r="AC89" i="3"/>
  <c r="AC86" i="3"/>
  <c r="AC90" i="3"/>
  <c r="AC85" i="3"/>
  <c r="AC83" i="3"/>
  <c r="AC113" i="3"/>
  <c r="AC98" i="3"/>
  <c r="AC111" i="3"/>
  <c r="AC97" i="3"/>
  <c r="AC82" i="3"/>
  <c r="AC106" i="3"/>
  <c r="AC108" i="3"/>
  <c r="AC93" i="3"/>
  <c r="AC95" i="3"/>
  <c r="AC92" i="3"/>
  <c r="AE92" i="3" s="1"/>
  <c r="AC107" i="3"/>
  <c r="E166" i="3"/>
  <c r="E168" i="3"/>
  <c r="E167" i="3"/>
  <c r="E152" i="3"/>
  <c r="E151" i="3"/>
  <c r="E172" i="3"/>
  <c r="E143" i="3"/>
  <c r="E146" i="3"/>
  <c r="E148" i="3"/>
  <c r="E162" i="3"/>
  <c r="E164" i="3"/>
  <c r="E141" i="3"/>
  <c r="E178" i="3"/>
  <c r="E154" i="3"/>
  <c r="E157" i="3"/>
  <c r="E170" i="3"/>
  <c r="E173" i="3"/>
  <c r="E150" i="3"/>
  <c r="E145" i="3"/>
  <c r="E140" i="3"/>
  <c r="E159" i="3"/>
  <c r="E161" i="3"/>
  <c r="E156" i="3"/>
  <c r="E175" i="3"/>
  <c r="E177" i="3"/>
  <c r="E139" i="3"/>
  <c r="E155" i="3"/>
  <c r="E144" i="3"/>
  <c r="E149" i="3"/>
  <c r="E171" i="3"/>
  <c r="E160" i="3"/>
  <c r="E165" i="3"/>
  <c r="E176" i="3"/>
  <c r="E169" i="3"/>
  <c r="E142" i="3"/>
  <c r="E147" i="3"/>
  <c r="E158" i="3"/>
  <c r="E163" i="3"/>
  <c r="E153" i="3"/>
  <c r="E174" i="3"/>
  <c r="E179" i="3"/>
  <c r="AD115" i="3"/>
  <c r="AD116" i="3"/>
  <c r="AD111" i="3"/>
  <c r="AD103" i="3"/>
  <c r="AD100" i="3"/>
  <c r="AD95" i="3"/>
  <c r="AE95" i="3" s="1"/>
  <c r="AD87" i="3"/>
  <c r="AD84" i="3"/>
  <c r="AE84" i="3" s="1"/>
  <c r="AD119" i="3"/>
  <c r="AE119" i="3" s="1"/>
  <c r="AD106" i="3"/>
  <c r="AE106" i="3" s="1"/>
  <c r="AD98" i="3"/>
  <c r="AD122" i="3"/>
  <c r="AD114" i="3"/>
  <c r="AD85" i="3"/>
  <c r="AD96" i="3"/>
  <c r="AD101" i="3"/>
  <c r="AD112" i="3"/>
  <c r="AD117" i="3"/>
  <c r="AD89" i="3"/>
  <c r="AD92" i="3"/>
  <c r="AD105" i="3"/>
  <c r="AD108" i="3"/>
  <c r="AE108" i="3" s="1"/>
  <c r="AD94" i="3"/>
  <c r="AE94" i="3" s="1"/>
  <c r="AD121" i="3"/>
  <c r="AE121" i="3" s="1"/>
  <c r="AD110" i="3"/>
  <c r="AD113" i="3"/>
  <c r="AD99" i="3"/>
  <c r="AE99" i="3" s="1"/>
  <c r="AD88" i="3"/>
  <c r="AD104" i="3"/>
  <c r="AD91" i="3"/>
  <c r="AE91" i="3" s="1"/>
  <c r="AD102" i="3"/>
  <c r="AE102" i="3" s="1"/>
  <c r="AD118" i="3"/>
  <c r="AD83" i="3"/>
  <c r="AD82" i="3"/>
  <c r="AE82" i="3" s="1"/>
  <c r="AD93" i="3"/>
  <c r="AD120" i="3"/>
  <c r="AE120" i="3" s="1"/>
  <c r="AD109" i="3"/>
  <c r="AE109" i="3" s="1"/>
  <c r="AD86" i="3"/>
  <c r="AD90" i="3"/>
  <c r="AD97" i="3"/>
  <c r="AE97" i="3" s="1"/>
  <c r="AD107" i="3"/>
  <c r="AE107" i="3" s="1"/>
  <c r="AE86" i="3"/>
  <c r="H130" i="3"/>
  <c r="C130" i="3"/>
  <c r="H129" i="3"/>
  <c r="Z130" i="3"/>
  <c r="P129" i="3"/>
  <c r="P130" i="3"/>
  <c r="S130" i="3"/>
  <c r="O131" i="3" s="1"/>
  <c r="S129" i="3"/>
  <c r="AE98" i="3" l="1"/>
  <c r="AE110" i="3"/>
  <c r="AE90" i="3"/>
  <c r="AE96" i="3"/>
  <c r="AE113" i="3"/>
  <c r="AE112" i="3"/>
  <c r="AE93" i="3"/>
  <c r="AE101" i="3"/>
  <c r="AE87" i="3"/>
  <c r="AE83" i="3"/>
  <c r="AE118" i="3"/>
  <c r="AE111" i="3"/>
  <c r="AE100" i="3"/>
  <c r="AE89" i="3"/>
  <c r="AE117" i="3"/>
  <c r="AE115" i="3"/>
  <c r="AE104" i="3"/>
  <c r="AE114" i="3"/>
  <c r="AE116" i="3"/>
  <c r="AE85" i="3"/>
  <c r="AE88" i="3"/>
  <c r="AE122" i="3"/>
  <c r="F139" i="3" a="1"/>
  <c r="F172" i="3" s="1"/>
  <c r="G172" i="3" s="1"/>
  <c r="Q139" i="3" a="1"/>
  <c r="O130" i="3"/>
  <c r="T129" i="3"/>
  <c r="T130" i="3"/>
  <c r="AB129" i="3"/>
  <c r="AE129" i="3"/>
  <c r="B187" i="3"/>
  <c r="R139" i="3" l="1" a="1"/>
  <c r="R164" i="3" s="1"/>
  <c r="F165" i="3"/>
  <c r="G165" i="3" s="1"/>
  <c r="F154" i="3"/>
  <c r="G154" i="3" s="1"/>
  <c r="F162" i="3"/>
  <c r="G162" i="3" s="1"/>
  <c r="F149" i="3"/>
  <c r="G149" i="3" s="1"/>
  <c r="F177" i="3"/>
  <c r="G177" i="3" s="1"/>
  <c r="F175" i="3"/>
  <c r="G175" i="3" s="1"/>
  <c r="F166" i="3"/>
  <c r="G166" i="3" s="1"/>
  <c r="F153" i="3"/>
  <c r="G153" i="3" s="1"/>
  <c r="F161" i="3"/>
  <c r="G161" i="3" s="1"/>
  <c r="F163" i="3"/>
  <c r="G163" i="3" s="1"/>
  <c r="F155" i="3"/>
  <c r="G155" i="3" s="1"/>
  <c r="F160" i="3"/>
  <c r="G160" i="3" s="1"/>
  <c r="F157" i="3"/>
  <c r="G157" i="3" s="1"/>
  <c r="F178" i="3"/>
  <c r="G178" i="3" s="1"/>
  <c r="F147" i="3"/>
  <c r="G147" i="3" s="1"/>
  <c r="F158" i="3"/>
  <c r="G158" i="3" s="1"/>
  <c r="F144" i="3"/>
  <c r="G144" i="3" s="1"/>
  <c r="F145" i="3"/>
  <c r="G145" i="3" s="1"/>
  <c r="F168" i="3"/>
  <c r="G168" i="3" s="1"/>
  <c r="F174" i="3"/>
  <c r="G174" i="3" s="1"/>
  <c r="F151" i="3"/>
  <c r="G151" i="3" s="1"/>
  <c r="F146" i="3"/>
  <c r="G146" i="3" s="1"/>
  <c r="F159" i="3"/>
  <c r="G159" i="3" s="1"/>
  <c r="F156" i="3"/>
  <c r="G156" i="3" s="1"/>
  <c r="F179" i="3"/>
  <c r="G179" i="3" s="1"/>
  <c r="F176" i="3"/>
  <c r="G176" i="3" s="1"/>
  <c r="F148" i="3"/>
  <c r="G148" i="3" s="1"/>
  <c r="F171" i="3"/>
  <c r="G171" i="3" s="1"/>
  <c r="F142" i="3"/>
  <c r="G142" i="3" s="1"/>
  <c r="F139" i="3"/>
  <c r="G139" i="3" s="1"/>
  <c r="F173" i="3"/>
  <c r="G173" i="3" s="1"/>
  <c r="F169" i="3"/>
  <c r="G169" i="3" s="1"/>
  <c r="F170" i="3"/>
  <c r="G170" i="3" s="1"/>
  <c r="F141" i="3"/>
  <c r="G141" i="3" s="1"/>
  <c r="F150" i="3"/>
  <c r="G150" i="3" s="1"/>
  <c r="F164" i="3"/>
  <c r="G164" i="3" s="1"/>
  <c r="F140" i="3"/>
  <c r="G140" i="3" s="1"/>
  <c r="F143" i="3"/>
  <c r="G143" i="3" s="1"/>
  <c r="F167" i="3"/>
  <c r="G167" i="3" s="1"/>
  <c r="F152" i="3"/>
  <c r="G152" i="3" s="1"/>
  <c r="Q166" i="3"/>
  <c r="Q153" i="3"/>
  <c r="Q141" i="3"/>
  <c r="Q149" i="3"/>
  <c r="Q169" i="3"/>
  <c r="Q157" i="3"/>
  <c r="Q165" i="3"/>
  <c r="Q158" i="3"/>
  <c r="Q176" i="3"/>
  <c r="Q152" i="3"/>
  <c r="Q174" i="3"/>
  <c r="Q147" i="3"/>
  <c r="Q168" i="3"/>
  <c r="Q139" i="3"/>
  <c r="Q163" i="3"/>
  <c r="Q155" i="3"/>
  <c r="Q179" i="3"/>
  <c r="Q171" i="3"/>
  <c r="Q173" i="3"/>
  <c r="Q148" i="3"/>
  <c r="Q150" i="3"/>
  <c r="Q143" i="3"/>
  <c r="Q164" i="3"/>
  <c r="Q159" i="3"/>
  <c r="Q145" i="3"/>
  <c r="Q175" i="3"/>
  <c r="Q161" i="3"/>
  <c r="Q177" i="3"/>
  <c r="Q140" i="3"/>
  <c r="Q156" i="3"/>
  <c r="Q172" i="3"/>
  <c r="Q146" i="3"/>
  <c r="Q162" i="3"/>
  <c r="Q178" i="3"/>
  <c r="Q151" i="3"/>
  <c r="Q167" i="3"/>
  <c r="Q142" i="3"/>
  <c r="Q154" i="3"/>
  <c r="Q144" i="3"/>
  <c r="Q170" i="3"/>
  <c r="Q160" i="3"/>
  <c r="G186" i="3"/>
  <c r="D186" i="3"/>
  <c r="N187" i="3"/>
  <c r="AF129" i="3"/>
  <c r="AA130" i="3"/>
  <c r="R139" i="3" l="1"/>
  <c r="R176" i="3"/>
  <c r="S176" i="3" s="1"/>
  <c r="R140" i="3"/>
  <c r="R174" i="3"/>
  <c r="R154" i="3"/>
  <c r="S154" i="3" s="1"/>
  <c r="R163" i="3"/>
  <c r="R145" i="3"/>
  <c r="S145" i="3" s="1"/>
  <c r="R142" i="3"/>
  <c r="R148" i="3"/>
  <c r="S148" i="3" s="1"/>
  <c r="R171" i="3"/>
  <c r="S171" i="3" s="1"/>
  <c r="R150" i="3"/>
  <c r="S150" i="3" s="1"/>
  <c r="R175" i="3"/>
  <c r="R178" i="3"/>
  <c r="S178" i="3" s="1"/>
  <c r="R155" i="3"/>
  <c r="S155" i="3" s="1"/>
  <c r="R166" i="3"/>
  <c r="S166" i="3" s="1"/>
  <c r="R143" i="3"/>
  <c r="S143" i="3" s="1"/>
  <c r="R162" i="3"/>
  <c r="S162" i="3" s="1"/>
  <c r="R146" i="3"/>
  <c r="S146" i="3" s="1"/>
  <c r="R168" i="3"/>
  <c r="S168" i="3" s="1"/>
  <c r="R170" i="3"/>
  <c r="S170" i="3" s="1"/>
  <c r="R173" i="3"/>
  <c r="S173" i="3" s="1"/>
  <c r="R179" i="3"/>
  <c r="S179" i="3" s="1"/>
  <c r="R141" i="3"/>
  <c r="S141" i="3" s="1"/>
  <c r="R156" i="3"/>
  <c r="S156" i="3" s="1"/>
  <c r="R160" i="3"/>
  <c r="S160" i="3" s="1"/>
  <c r="R177" i="3"/>
  <c r="S177" i="3" s="1"/>
  <c r="R161" i="3"/>
  <c r="S161" i="3" s="1"/>
  <c r="R147" i="3"/>
  <c r="S147" i="3" s="1"/>
  <c r="R144" i="3"/>
  <c r="R159" i="3"/>
  <c r="S159" i="3" s="1"/>
  <c r="R152" i="3"/>
  <c r="S152" i="3" s="1"/>
  <c r="R165" i="3"/>
  <c r="S165" i="3" s="1"/>
  <c r="R169" i="3"/>
  <c r="S169" i="3" s="1"/>
  <c r="R157" i="3"/>
  <c r="S157" i="3" s="1"/>
  <c r="R167" i="3"/>
  <c r="S167" i="3" s="1"/>
  <c r="R153" i="3"/>
  <c r="S153" i="3" s="1"/>
  <c r="R151" i="3"/>
  <c r="S151" i="3" s="1"/>
  <c r="R158" i="3"/>
  <c r="S158" i="3" s="1"/>
  <c r="R172" i="3"/>
  <c r="S172" i="3" s="1"/>
  <c r="R149" i="3"/>
  <c r="S149" i="3" s="1"/>
  <c r="S163" i="3"/>
  <c r="S140" i="3"/>
  <c r="S139" i="3"/>
  <c r="S175" i="3"/>
  <c r="S144" i="3"/>
  <c r="S142" i="3"/>
  <c r="S164" i="3"/>
  <c r="S174" i="3"/>
  <c r="S186" i="3"/>
  <c r="P186" i="3"/>
  <c r="Z187" i="3"/>
  <c r="H186" i="3"/>
  <c r="C187" i="3"/>
  <c r="AE186" i="3" l="1"/>
  <c r="AB186" i="3"/>
  <c r="B244" i="3"/>
  <c r="T186" i="3"/>
  <c r="O187" i="3"/>
  <c r="G243" i="3" l="1"/>
  <c r="D243" i="3"/>
  <c r="N244" i="3"/>
  <c r="AF186" i="3"/>
  <c r="AA187" i="3"/>
  <c r="S243" i="3" l="1"/>
  <c r="P243" i="3"/>
  <c r="Z244" i="3"/>
  <c r="C244" i="3"/>
  <c r="H243" i="3"/>
  <c r="AB243" i="3" l="1"/>
  <c r="AE243" i="3"/>
  <c r="B301" i="3"/>
  <c r="T243" i="3"/>
  <c r="O244" i="3"/>
  <c r="G300" i="3" l="1"/>
  <c r="D300" i="3"/>
  <c r="N301" i="3"/>
  <c r="AF243" i="3"/>
  <c r="AA244" i="3"/>
  <c r="S300" i="3" l="1"/>
  <c r="P300" i="3"/>
  <c r="Z301" i="3"/>
  <c r="H300" i="3"/>
  <c r="C301" i="3"/>
  <c r="AB300" i="3" l="1"/>
  <c r="AE300" i="3"/>
  <c r="B358" i="3"/>
  <c r="O301" i="3"/>
  <c r="T300" i="3"/>
  <c r="G357" i="3" l="1"/>
  <c r="D357" i="3"/>
  <c r="N358" i="3"/>
  <c r="AF300" i="3"/>
  <c r="AA301" i="3"/>
  <c r="AF120" i="3"/>
  <c r="AF97" i="3"/>
  <c r="AF106" i="3"/>
  <c r="AF107" i="3"/>
  <c r="AF118" i="3"/>
  <c r="AF117" i="3"/>
  <c r="AF112" i="3"/>
  <c r="AF119" i="3"/>
  <c r="AF84" i="3"/>
  <c r="AF91" i="3"/>
  <c r="AF111" i="3"/>
  <c r="AF110" i="3"/>
  <c r="AF122" i="3"/>
  <c r="AF115" i="3"/>
  <c r="AF88" i="3"/>
  <c r="AF87" i="3"/>
  <c r="AF102" i="3"/>
  <c r="AF116" i="3"/>
  <c r="AF109" i="3"/>
  <c r="AF90" i="3"/>
  <c r="AF95" i="3"/>
  <c r="AF85" i="3"/>
  <c r="AF101" i="3"/>
  <c r="AF94" i="3"/>
  <c r="AF96" i="3"/>
  <c r="AF104" i="3"/>
  <c r="AF99" i="3"/>
  <c r="AF93" i="3"/>
  <c r="AF113" i="3"/>
  <c r="AF114" i="3"/>
  <c r="AF121" i="3"/>
  <c r="AF86" i="3"/>
  <c r="AF108" i="3"/>
  <c r="AF98" i="3"/>
  <c r="AF89" i="3"/>
  <c r="AF105" i="3"/>
  <c r="AF100" i="3"/>
  <c r="AF92" i="3"/>
  <c r="AF83" i="3"/>
  <c r="AI83" i="3" s="1" a="1"/>
  <c r="AF103" i="3"/>
  <c r="AF82" i="3"/>
  <c r="S357" i="3" l="1"/>
  <c r="P357" i="3"/>
  <c r="Z358" i="3"/>
  <c r="C358" i="3"/>
  <c r="H357" i="3"/>
  <c r="AI115" i="3"/>
  <c r="AI88" i="3"/>
  <c r="AI122" i="3"/>
  <c r="AI113" i="3"/>
  <c r="AI84" i="3"/>
  <c r="AI101" i="3"/>
  <c r="AI107" i="3"/>
  <c r="AI116" i="3"/>
  <c r="AI111" i="3"/>
  <c r="AI104" i="3"/>
  <c r="AI96" i="3"/>
  <c r="AI92" i="3"/>
  <c r="AI90" i="3"/>
  <c r="AI102" i="3"/>
  <c r="AG113" i="3"/>
  <c r="AG95" i="3"/>
  <c r="AI95" i="3"/>
  <c r="AG92" i="3"/>
  <c r="AI93" i="3"/>
  <c r="AG88" i="3"/>
  <c r="AG93" i="3"/>
  <c r="AG115" i="3"/>
  <c r="AG111" i="3"/>
  <c r="AG116" i="3"/>
  <c r="AG101" i="3"/>
  <c r="AG82" i="3"/>
  <c r="AG85" i="3"/>
  <c r="AI85" i="3"/>
  <c r="AI100" i="3"/>
  <c r="AG100" i="3"/>
  <c r="AI103" i="3"/>
  <c r="AG103" i="3"/>
  <c r="AI120" i="3"/>
  <c r="AG120" i="3"/>
  <c r="AI97" i="3"/>
  <c r="AG97" i="3"/>
  <c r="AG104" i="3"/>
  <c r="AG105" i="3"/>
  <c r="AI105" i="3"/>
  <c r="AG121" i="3"/>
  <c r="AI121" i="3"/>
  <c r="AI118" i="3"/>
  <c r="AG118" i="3"/>
  <c r="AI109" i="3"/>
  <c r="AG109" i="3"/>
  <c r="AG84" i="3"/>
  <c r="AG107" i="3"/>
  <c r="AI108" i="3"/>
  <c r="AG108" i="3"/>
  <c r="AG87" i="3"/>
  <c r="AI87" i="3"/>
  <c r="AI94" i="3"/>
  <c r="AG94" i="3"/>
  <c r="AG102" i="3"/>
  <c r="AG96" i="3"/>
  <c r="AI114" i="3"/>
  <c r="AG114" i="3"/>
  <c r="AG117" i="3"/>
  <c r="AI117" i="3"/>
  <c r="AI83" i="3"/>
  <c r="AG83" i="3"/>
  <c r="AG110" i="3"/>
  <c r="AI110" i="3"/>
  <c r="AG99" i="3"/>
  <c r="AI99" i="3"/>
  <c r="AG86" i="3"/>
  <c r="AI86" i="3"/>
  <c r="AI89" i="3"/>
  <c r="AG89" i="3"/>
  <c r="AI106" i="3"/>
  <c r="AG106" i="3"/>
  <c r="AG119" i="3"/>
  <c r="AI119" i="3"/>
  <c r="AG98" i="3"/>
  <c r="AI98" i="3"/>
  <c r="AI112" i="3"/>
  <c r="AG112" i="3"/>
  <c r="AI91" i="3"/>
  <c r="AG91" i="3"/>
  <c r="AG90" i="3"/>
  <c r="AE357" i="3" l="1"/>
  <c r="AB357" i="3"/>
  <c r="B415" i="3"/>
  <c r="T357" i="3"/>
  <c r="O358" i="3"/>
  <c r="AH83" i="3" a="1"/>
  <c r="AH113" i="3" s="1"/>
  <c r="T174" i="3"/>
  <c r="T143" i="3"/>
  <c r="T171" i="3"/>
  <c r="T172" i="3"/>
  <c r="T142" i="3"/>
  <c r="T148" i="3"/>
  <c r="T157" i="3"/>
  <c r="T161" i="3"/>
  <c r="T178" i="3"/>
  <c r="T147" i="3"/>
  <c r="T175" i="3"/>
  <c r="T163" i="3"/>
  <c r="T155" i="3"/>
  <c r="T176" i="3"/>
  <c r="T162" i="3"/>
  <c r="T151" i="3"/>
  <c r="T166" i="3"/>
  <c r="T169" i="3"/>
  <c r="T144" i="3"/>
  <c r="T170" i="3"/>
  <c r="T156" i="3"/>
  <c r="T179" i="3"/>
  <c r="T167" i="3"/>
  <c r="T140" i="3"/>
  <c r="W140" i="3" s="1" a="1"/>
  <c r="T159" i="3"/>
  <c r="T168" i="3"/>
  <c r="T139" i="3"/>
  <c r="T154" i="3"/>
  <c r="T173" i="3"/>
  <c r="T158" i="3"/>
  <c r="T145" i="3"/>
  <c r="T160" i="3"/>
  <c r="T152" i="3"/>
  <c r="T153" i="3"/>
  <c r="T164" i="3"/>
  <c r="T165" i="3"/>
  <c r="T149" i="3"/>
  <c r="T141" i="3"/>
  <c r="T150" i="3"/>
  <c r="T177" i="3"/>
  <c r="T146" i="3"/>
  <c r="D414" i="3" l="1"/>
  <c r="G414" i="3"/>
  <c r="N415" i="3"/>
  <c r="AF357" i="3"/>
  <c r="AA358" i="3"/>
  <c r="AH84" i="3"/>
  <c r="AH103" i="3"/>
  <c r="AH91" i="3"/>
  <c r="AH107" i="3"/>
  <c r="AH105" i="3"/>
  <c r="AH122" i="3"/>
  <c r="AH111" i="3"/>
  <c r="AH89" i="3"/>
  <c r="AH102" i="3"/>
  <c r="AH86" i="3"/>
  <c r="AH116" i="3"/>
  <c r="AH108" i="3"/>
  <c r="AH97" i="3"/>
  <c r="AH117" i="3"/>
  <c r="AH121" i="3"/>
  <c r="W144" i="3"/>
  <c r="AH96" i="3"/>
  <c r="W162" i="3"/>
  <c r="AH94" i="3"/>
  <c r="W155" i="3"/>
  <c r="AH101" i="3"/>
  <c r="AH95" i="3"/>
  <c r="AH104" i="3"/>
  <c r="AH83" i="3"/>
  <c r="AH118" i="3"/>
  <c r="AH88" i="3"/>
  <c r="AH106" i="3"/>
  <c r="AH87" i="3"/>
  <c r="AH114" i="3"/>
  <c r="AH115" i="3"/>
  <c r="W147" i="3"/>
  <c r="W159" i="3"/>
  <c r="W157" i="3"/>
  <c r="AH109" i="3"/>
  <c r="AH99" i="3"/>
  <c r="AH110" i="3"/>
  <c r="AH85" i="3"/>
  <c r="AH112" i="3"/>
  <c r="W178" i="3"/>
  <c r="AH92" i="3"/>
  <c r="W161" i="3"/>
  <c r="W141" i="3"/>
  <c r="AH90" i="3"/>
  <c r="AH98" i="3"/>
  <c r="AH119" i="3"/>
  <c r="AH100" i="3"/>
  <c r="W179" i="3"/>
  <c r="W149" i="3"/>
  <c r="W142" i="3"/>
  <c r="AH120" i="3"/>
  <c r="AH93" i="3"/>
  <c r="H169" i="3"/>
  <c r="H179" i="3"/>
  <c r="H164" i="3"/>
  <c r="H142" i="3"/>
  <c r="H148" i="3"/>
  <c r="H159" i="3"/>
  <c r="H139" i="3"/>
  <c r="H156" i="3"/>
  <c r="H155" i="3"/>
  <c r="H150" i="3"/>
  <c r="H158" i="3"/>
  <c r="H177" i="3"/>
  <c r="H161" i="3"/>
  <c r="H166" i="3"/>
  <c r="H151" i="3"/>
  <c r="H178" i="3"/>
  <c r="H175" i="3"/>
  <c r="H154" i="3"/>
  <c r="H170" i="3"/>
  <c r="H173" i="3"/>
  <c r="H144" i="3"/>
  <c r="H163" i="3"/>
  <c r="H146" i="3"/>
  <c r="H167" i="3"/>
  <c r="H145" i="3"/>
  <c r="H140" i="3"/>
  <c r="K140" i="3" s="1" a="1"/>
  <c r="H160" i="3"/>
  <c r="H162" i="3"/>
  <c r="H171" i="3"/>
  <c r="H168" i="3"/>
  <c r="H165" i="3"/>
  <c r="H147" i="3"/>
  <c r="H152" i="3"/>
  <c r="H176" i="3"/>
  <c r="H174" i="3"/>
  <c r="H141" i="3"/>
  <c r="H157" i="3"/>
  <c r="H143" i="3"/>
  <c r="H172" i="3"/>
  <c r="H153" i="3"/>
  <c r="H149" i="3"/>
  <c r="U162" i="3"/>
  <c r="U142" i="3"/>
  <c r="U155" i="3"/>
  <c r="U161" i="3"/>
  <c r="U144" i="3"/>
  <c r="U147" i="3"/>
  <c r="U141" i="3"/>
  <c r="W164" i="3"/>
  <c r="U164" i="3"/>
  <c r="U177" i="3"/>
  <c r="W177" i="3"/>
  <c r="U178" i="3"/>
  <c r="U150" i="3"/>
  <c r="W150" i="3"/>
  <c r="W175" i="3"/>
  <c r="U175" i="3"/>
  <c r="W174" i="3"/>
  <c r="U174" i="3"/>
  <c r="W151" i="3"/>
  <c r="U151" i="3"/>
  <c r="W176" i="3"/>
  <c r="U176" i="3"/>
  <c r="U149" i="3"/>
  <c r="U165" i="3"/>
  <c r="W165" i="3"/>
  <c r="U168" i="3"/>
  <c r="W168" i="3"/>
  <c r="U139" i="3"/>
  <c r="W163" i="3"/>
  <c r="U163" i="3"/>
  <c r="W170" i="3"/>
  <c r="U170" i="3"/>
  <c r="W148" i="3"/>
  <c r="U148" i="3"/>
  <c r="U160" i="3"/>
  <c r="W160" i="3"/>
  <c r="U153" i="3"/>
  <c r="W153" i="3"/>
  <c r="W145" i="3"/>
  <c r="U145" i="3"/>
  <c r="W154" i="3"/>
  <c r="U154" i="3"/>
  <c r="U140" i="3"/>
  <c r="W140" i="3"/>
  <c r="W143" i="3"/>
  <c r="U143" i="3"/>
  <c r="W158" i="3"/>
  <c r="U158" i="3"/>
  <c r="W166" i="3"/>
  <c r="U166" i="3"/>
  <c r="U159" i="3"/>
  <c r="W172" i="3"/>
  <c r="U172" i="3"/>
  <c r="W167" i="3"/>
  <c r="U167" i="3"/>
  <c r="W171" i="3"/>
  <c r="U171" i="3"/>
  <c r="U146" i="3"/>
  <c r="W146" i="3"/>
  <c r="U157" i="3"/>
  <c r="W156" i="3"/>
  <c r="U156" i="3"/>
  <c r="W169" i="3"/>
  <c r="U169" i="3"/>
  <c r="W152" i="3"/>
  <c r="U152" i="3"/>
  <c r="W173" i="3"/>
  <c r="U173" i="3"/>
  <c r="I159" i="3" l="1"/>
  <c r="S414" i="3"/>
  <c r="P414" i="3"/>
  <c r="Z415" i="3"/>
  <c r="H414" i="3"/>
  <c r="C415" i="3"/>
  <c r="K150" i="3"/>
  <c r="AH72" i="3"/>
  <c r="K159" i="3"/>
  <c r="K170" i="3"/>
  <c r="K154" i="3"/>
  <c r="K179" i="3"/>
  <c r="K177" i="3"/>
  <c r="V140" i="3" a="1"/>
  <c r="V149" i="3" s="1"/>
  <c r="K169" i="3"/>
  <c r="K142" i="3"/>
  <c r="K158" i="3"/>
  <c r="K156" i="3"/>
  <c r="K151" i="3"/>
  <c r="K175" i="3"/>
  <c r="K178" i="3"/>
  <c r="K166" i="3"/>
  <c r="K146" i="3"/>
  <c r="K148" i="3"/>
  <c r="K164" i="3"/>
  <c r="K171" i="3"/>
  <c r="K161" i="3"/>
  <c r="I142" i="3"/>
  <c r="I139" i="3"/>
  <c r="I155" i="3"/>
  <c r="I158" i="3"/>
  <c r="I166" i="3"/>
  <c r="K155" i="3"/>
  <c r="I154" i="3"/>
  <c r="I175" i="3"/>
  <c r="I178" i="3"/>
  <c r="I151" i="3"/>
  <c r="I150" i="3"/>
  <c r="I169" i="3"/>
  <c r="I177" i="3"/>
  <c r="K165" i="3"/>
  <c r="I165" i="3"/>
  <c r="K168" i="3"/>
  <c r="I168" i="3"/>
  <c r="I163" i="3"/>
  <c r="K163" i="3"/>
  <c r="K144" i="3"/>
  <c r="I144" i="3"/>
  <c r="I161" i="3"/>
  <c r="I162" i="3"/>
  <c r="K162" i="3"/>
  <c r="K173" i="3"/>
  <c r="I173" i="3"/>
  <c r="K160" i="3"/>
  <c r="I160" i="3"/>
  <c r="K149" i="3"/>
  <c r="I149" i="3"/>
  <c r="I153" i="3"/>
  <c r="K153" i="3"/>
  <c r="I164" i="3"/>
  <c r="K141" i="3"/>
  <c r="I141" i="3"/>
  <c r="K140" i="3"/>
  <c r="I140" i="3"/>
  <c r="I170" i="3"/>
  <c r="K174" i="3"/>
  <c r="I174" i="3"/>
  <c r="K145" i="3"/>
  <c r="I145" i="3"/>
  <c r="I157" i="3"/>
  <c r="K157" i="3"/>
  <c r="I171" i="3"/>
  <c r="K172" i="3"/>
  <c r="I172" i="3"/>
  <c r="I176" i="3"/>
  <c r="K176" i="3"/>
  <c r="I143" i="3"/>
  <c r="K143" i="3"/>
  <c r="I148" i="3"/>
  <c r="I156" i="3"/>
  <c r="K152" i="3"/>
  <c r="I152" i="3"/>
  <c r="I146" i="3"/>
  <c r="I147" i="3"/>
  <c r="K147" i="3"/>
  <c r="K167" i="3"/>
  <c r="I167" i="3"/>
  <c r="B17" i="4" l="1"/>
  <c r="D16" i="4" s="1"/>
  <c r="E16" i="4" s="1"/>
  <c r="AB414" i="3"/>
  <c r="AE414" i="3"/>
  <c r="O415" i="3"/>
  <c r="T414" i="3"/>
  <c r="V176" i="3"/>
  <c r="V179" i="3"/>
  <c r="V154" i="3"/>
  <c r="V166" i="3"/>
  <c r="V155" i="3"/>
  <c r="V144" i="3"/>
  <c r="V142" i="3"/>
  <c r="V150" i="3"/>
  <c r="V172" i="3"/>
  <c r="V141" i="3"/>
  <c r="V140" i="3"/>
  <c r="V161" i="3"/>
  <c r="V145" i="3"/>
  <c r="V162" i="3"/>
  <c r="V167" i="3"/>
  <c r="V174" i="3"/>
  <c r="V157" i="3"/>
  <c r="V173" i="3"/>
  <c r="V143" i="3"/>
  <c r="V165" i="3"/>
  <c r="V151" i="3"/>
  <c r="V164" i="3"/>
  <c r="V156" i="3"/>
  <c r="V159" i="3"/>
  <c r="V152" i="3"/>
  <c r="V169" i="3"/>
  <c r="V170" i="3"/>
  <c r="V148" i="3"/>
  <c r="V153" i="3"/>
  <c r="V146" i="3"/>
  <c r="V158" i="3"/>
  <c r="V175" i="3"/>
  <c r="V147" i="3"/>
  <c r="V160" i="3"/>
  <c r="V168" i="3"/>
  <c r="V171" i="3"/>
  <c r="V178" i="3"/>
  <c r="V163" i="3"/>
  <c r="J140" i="3" a="1"/>
  <c r="J160" i="3" s="1"/>
  <c r="V177" i="3"/>
  <c r="AF414" i="3" l="1"/>
  <c r="AA415" i="3"/>
  <c r="F16" i="4"/>
  <c r="G16" i="4" s="1"/>
  <c r="H16" i="4" s="1"/>
  <c r="J162" i="3"/>
  <c r="J146" i="3"/>
  <c r="J179" i="3"/>
  <c r="J174" i="3"/>
  <c r="J170" i="3"/>
  <c r="J152" i="3"/>
  <c r="J173" i="3"/>
  <c r="J178" i="3"/>
  <c r="J142" i="3"/>
  <c r="J161" i="3"/>
  <c r="J156" i="3"/>
  <c r="J159" i="3"/>
  <c r="J166" i="3"/>
  <c r="J167" i="3"/>
  <c r="J177" i="3"/>
  <c r="J141" i="3"/>
  <c r="J169" i="3"/>
  <c r="J154" i="3"/>
  <c r="J153" i="3"/>
  <c r="J140" i="3"/>
  <c r="J168" i="3"/>
  <c r="J164" i="3"/>
  <c r="J158" i="3"/>
  <c r="J144" i="3"/>
  <c r="J149" i="3"/>
  <c r="J172" i="3"/>
  <c r="J150" i="3"/>
  <c r="J151" i="3"/>
  <c r="J145" i="3"/>
  <c r="J171" i="3"/>
  <c r="J157" i="3"/>
  <c r="J163" i="3"/>
  <c r="J143" i="3"/>
  <c r="J155" i="3"/>
  <c r="V129" i="3"/>
  <c r="J175" i="3"/>
  <c r="J176" i="3"/>
  <c r="J147" i="3"/>
  <c r="J148" i="3"/>
  <c r="J165" i="3"/>
  <c r="C17" i="4" l="1"/>
  <c r="J129" i="3"/>
  <c r="V130" i="3" s="1"/>
  <c r="Z131" i="3" s="1"/>
  <c r="B188" i="3" l="1"/>
  <c r="AB130" i="3"/>
  <c r="AE131" i="3"/>
  <c r="AA132" i="3" s="1"/>
  <c r="AB131" i="3"/>
  <c r="AE130" i="3"/>
  <c r="AC139" i="3" s="1" a="1"/>
  <c r="AF131" i="3"/>
  <c r="AC166" i="3" l="1"/>
  <c r="AC140" i="3"/>
  <c r="AC143" i="3"/>
  <c r="AC156" i="3"/>
  <c r="AC159" i="3"/>
  <c r="AC145" i="3"/>
  <c r="AC149" i="3"/>
  <c r="AC172" i="3"/>
  <c r="AC151" i="3"/>
  <c r="AC155" i="3"/>
  <c r="AC171" i="3"/>
  <c r="AC147" i="3"/>
  <c r="AC141" i="3"/>
  <c r="AC161" i="3"/>
  <c r="AC163" i="3"/>
  <c r="AC157" i="3"/>
  <c r="AC177" i="3"/>
  <c r="AC179" i="3"/>
  <c r="AC153" i="3"/>
  <c r="AC173" i="3"/>
  <c r="AC175" i="3"/>
  <c r="AC169" i="3"/>
  <c r="AC150" i="3"/>
  <c r="AC148" i="3"/>
  <c r="AC164" i="3"/>
  <c r="AC154" i="3"/>
  <c r="AC144" i="3"/>
  <c r="AC146" i="3"/>
  <c r="AC167" i="3"/>
  <c r="AC170" i="3"/>
  <c r="AC142" i="3"/>
  <c r="AC160" i="3"/>
  <c r="AC162" i="3"/>
  <c r="AC158" i="3"/>
  <c r="AC174" i="3"/>
  <c r="AC165" i="3"/>
  <c r="AC152" i="3"/>
  <c r="AC168" i="3"/>
  <c r="AC176" i="3"/>
  <c r="AC139" i="3"/>
  <c r="AC178" i="3"/>
  <c r="N188" i="3"/>
  <c r="G187" i="3"/>
  <c r="G188" i="3"/>
  <c r="C189" i="3" s="1"/>
  <c r="D188" i="3"/>
  <c r="D187" i="3"/>
  <c r="AF130" i="3"/>
  <c r="AD139" i="3" s="1" a="1"/>
  <c r="AA131" i="3"/>
  <c r="E196" i="3" l="1" a="1"/>
  <c r="E200" i="3" s="1"/>
  <c r="AD172" i="3"/>
  <c r="AD173" i="3"/>
  <c r="AD157" i="3"/>
  <c r="AE157" i="3" s="1"/>
  <c r="AD141" i="3"/>
  <c r="AD142" i="3"/>
  <c r="AE142" i="3" s="1"/>
  <c r="AD176" i="3"/>
  <c r="AE176" i="3" s="1"/>
  <c r="AD179" i="3"/>
  <c r="AE179" i="3" s="1"/>
  <c r="AD158" i="3"/>
  <c r="AE158" i="3" s="1"/>
  <c r="AD174" i="3"/>
  <c r="AE174" i="3" s="1"/>
  <c r="AD155" i="3"/>
  <c r="AE155" i="3" s="1"/>
  <c r="AD171" i="3"/>
  <c r="AE171" i="3" s="1"/>
  <c r="AD145" i="3"/>
  <c r="AE145" i="3" s="1"/>
  <c r="AD161" i="3"/>
  <c r="AE161" i="3" s="1"/>
  <c r="AD177" i="3"/>
  <c r="AE177" i="3" s="1"/>
  <c r="AD151" i="3"/>
  <c r="AE151" i="3" s="1"/>
  <c r="AD153" i="3"/>
  <c r="AE153" i="3" s="1"/>
  <c r="AD147" i="3"/>
  <c r="AD149" i="3"/>
  <c r="AD167" i="3"/>
  <c r="AE167" i="3" s="1"/>
  <c r="AD169" i="3"/>
  <c r="AE169" i="3" s="1"/>
  <c r="AD143" i="3"/>
  <c r="AE143" i="3" s="1"/>
  <c r="AD163" i="3"/>
  <c r="AE163" i="3" s="1"/>
  <c r="AD165" i="3"/>
  <c r="AE165" i="3" s="1"/>
  <c r="AD140" i="3"/>
  <c r="AE140" i="3" s="1"/>
  <c r="AD159" i="3"/>
  <c r="AE159" i="3" s="1"/>
  <c r="AD156" i="3"/>
  <c r="AE156" i="3" s="1"/>
  <c r="AD175" i="3"/>
  <c r="AE175" i="3" s="1"/>
  <c r="AD154" i="3"/>
  <c r="AE154" i="3" s="1"/>
  <c r="AD170" i="3"/>
  <c r="AE170" i="3" s="1"/>
  <c r="AD146" i="3"/>
  <c r="AE146" i="3" s="1"/>
  <c r="AD162" i="3"/>
  <c r="AE162" i="3" s="1"/>
  <c r="AD148" i="3"/>
  <c r="AE148" i="3" s="1"/>
  <c r="AD164" i="3"/>
  <c r="AD139" i="3"/>
  <c r="AD144" i="3"/>
  <c r="AE144" i="3" s="1"/>
  <c r="AD150" i="3"/>
  <c r="AE150" i="3" s="1"/>
  <c r="AD160" i="3"/>
  <c r="AE160" i="3" s="1"/>
  <c r="AD166" i="3"/>
  <c r="AE166" i="3" s="1"/>
  <c r="AD152" i="3"/>
  <c r="AE152" i="3" s="1"/>
  <c r="AD178" i="3"/>
  <c r="AE178" i="3" s="1"/>
  <c r="AD168" i="3"/>
  <c r="AE168" i="3" s="1"/>
  <c r="AE141" i="3"/>
  <c r="AE147" i="3"/>
  <c r="AE139" i="3"/>
  <c r="AE172" i="3"/>
  <c r="AE149" i="3"/>
  <c r="AE173" i="3"/>
  <c r="AE164" i="3"/>
  <c r="H188" i="3"/>
  <c r="C188" i="3"/>
  <c r="H187" i="3"/>
  <c r="F196" i="3" s="1" a="1"/>
  <c r="Z188" i="3"/>
  <c r="S188" i="3"/>
  <c r="O189" i="3" s="1"/>
  <c r="P188" i="3"/>
  <c r="S187" i="3"/>
  <c r="P187" i="3"/>
  <c r="E208" i="3" l="1"/>
  <c r="E209" i="3"/>
  <c r="E224" i="3"/>
  <c r="E223" i="3"/>
  <c r="E197" i="3"/>
  <c r="E225" i="3"/>
  <c r="Q196" i="3" a="1"/>
  <c r="Q225" i="3" s="1"/>
  <c r="E196" i="3"/>
  <c r="E215" i="3"/>
  <c r="E198" i="3"/>
  <c r="E212" i="3"/>
  <c r="E221" i="3"/>
  <c r="E205" i="3"/>
  <c r="E227" i="3"/>
  <c r="E229" i="3"/>
  <c r="E219" i="3"/>
  <c r="E220" i="3"/>
  <c r="E199" i="3"/>
  <c r="E201" i="3"/>
  <c r="E222" i="3"/>
  <c r="E203" i="3"/>
  <c r="E204" i="3"/>
  <c r="E211" i="3"/>
  <c r="E217" i="3"/>
  <c r="E213" i="3"/>
  <c r="E226" i="3"/>
  <c r="E233" i="3"/>
  <c r="E232" i="3"/>
  <c r="E228" i="3"/>
  <c r="E234" i="3"/>
  <c r="E207" i="3"/>
  <c r="E218" i="3"/>
  <c r="E214" i="3"/>
  <c r="E216" i="3"/>
  <c r="E202" i="3"/>
  <c r="E230" i="3"/>
  <c r="E210" i="3"/>
  <c r="E206" i="3"/>
  <c r="E236" i="3"/>
  <c r="E235" i="3"/>
  <c r="E231" i="3"/>
  <c r="T188" i="3"/>
  <c r="F229" i="3"/>
  <c r="F231" i="3"/>
  <c r="F230" i="3"/>
  <c r="F215" i="3"/>
  <c r="G215" i="3" s="1"/>
  <c r="F214" i="3"/>
  <c r="F199" i="3"/>
  <c r="F198" i="3"/>
  <c r="F217" i="3"/>
  <c r="F204" i="3"/>
  <c r="F209" i="3"/>
  <c r="G209" i="3" s="1"/>
  <c r="F213" i="3"/>
  <c r="F236" i="3"/>
  <c r="F200" i="3"/>
  <c r="G200" i="3" s="1"/>
  <c r="F234" i="3"/>
  <c r="F196" i="3"/>
  <c r="G196" i="3" s="1"/>
  <c r="F216" i="3"/>
  <c r="F212" i="3"/>
  <c r="G212" i="3" s="1"/>
  <c r="F232" i="3"/>
  <c r="G232" i="3" s="1"/>
  <c r="F220" i="3"/>
  <c r="F208" i="3"/>
  <c r="G208" i="3" s="1"/>
  <c r="F228" i="3"/>
  <c r="G228" i="3" s="1"/>
  <c r="F223" i="3"/>
  <c r="G223" i="3" s="1"/>
  <c r="F203" i="3"/>
  <c r="F201" i="3"/>
  <c r="F219" i="3"/>
  <c r="F205" i="3"/>
  <c r="F210" i="3"/>
  <c r="G210" i="3" s="1"/>
  <c r="F233" i="3"/>
  <c r="F235" i="3"/>
  <c r="F221" i="3"/>
  <c r="F226" i="3"/>
  <c r="F197" i="3"/>
  <c r="G197" i="3" s="1"/>
  <c r="F224" i="3"/>
  <c r="G224" i="3" s="1"/>
  <c r="F211" i="3"/>
  <c r="F206" i="3"/>
  <c r="F227" i="3"/>
  <c r="G227" i="3" s="1"/>
  <c r="F222" i="3"/>
  <c r="F225" i="3"/>
  <c r="G225" i="3" s="1"/>
  <c r="F207" i="3"/>
  <c r="F218" i="3"/>
  <c r="F202" i="3"/>
  <c r="G202" i="3" s="1"/>
  <c r="G201" i="3"/>
  <c r="G203" i="3"/>
  <c r="O188" i="3"/>
  <c r="T187" i="3"/>
  <c r="AB187" i="3"/>
  <c r="AE187" i="3"/>
  <c r="B245" i="3"/>
  <c r="Q205" i="3" l="1"/>
  <c r="Q230" i="3"/>
  <c r="Q223" i="3"/>
  <c r="Q199" i="3"/>
  <c r="Q207" i="3"/>
  <c r="Q212" i="3"/>
  <c r="Q221" i="3"/>
  <c r="Q228" i="3"/>
  <c r="Q226" i="3"/>
  <c r="Q215" i="3"/>
  <c r="Q232" i="3"/>
  <c r="Q236" i="3"/>
  <c r="Q216" i="3"/>
  <c r="G222" i="3"/>
  <c r="Q196" i="3"/>
  <c r="G219" i="3"/>
  <c r="Q229" i="3"/>
  <c r="Q203" i="3"/>
  <c r="Q208" i="3"/>
  <c r="Q214" i="3"/>
  <c r="G218" i="3"/>
  <c r="Q201" i="3"/>
  <c r="Q219" i="3"/>
  <c r="Q234" i="3"/>
  <c r="Q220" i="3"/>
  <c r="G205" i="3"/>
  <c r="Q218" i="3"/>
  <c r="Q231" i="3"/>
  <c r="Q206" i="3"/>
  <c r="G198" i="3"/>
  <c r="Q233" i="3"/>
  <c r="Q198" i="3"/>
  <c r="Q209" i="3"/>
  <c r="Q210" i="3"/>
  <c r="Q235" i="3"/>
  <c r="Q200" i="3"/>
  <c r="Q197" i="3"/>
  <c r="Q224" i="3"/>
  <c r="Q213" i="3"/>
  <c r="Q227" i="3"/>
  <c r="Q217" i="3"/>
  <c r="Q204" i="3"/>
  <c r="Q202" i="3"/>
  <c r="Q211" i="3"/>
  <c r="Q222" i="3"/>
  <c r="G220" i="3"/>
  <c r="G233" i="3"/>
  <c r="G214" i="3"/>
  <c r="G230" i="3"/>
  <c r="G226" i="3"/>
  <c r="G211" i="3"/>
  <c r="G229" i="3"/>
  <c r="G216" i="3"/>
  <c r="G221" i="3"/>
  <c r="G231" i="3"/>
  <c r="G234" i="3"/>
  <c r="R196" i="3" a="1"/>
  <c r="R232" i="3" s="1"/>
  <c r="S232" i="3" s="1"/>
  <c r="G206" i="3"/>
  <c r="G213" i="3"/>
  <c r="G204" i="3"/>
  <c r="G217" i="3"/>
  <c r="G207" i="3"/>
  <c r="G199" i="3"/>
  <c r="G236" i="3"/>
  <c r="G235" i="3"/>
  <c r="D244" i="3"/>
  <c r="G244" i="3"/>
  <c r="N245" i="3"/>
  <c r="AA188" i="3"/>
  <c r="AF187" i="3"/>
  <c r="R213" i="3" l="1"/>
  <c r="S213" i="3" s="1"/>
  <c r="R223" i="3"/>
  <c r="S223" i="3" s="1"/>
  <c r="R226" i="3"/>
  <c r="S226" i="3" s="1"/>
  <c r="R198" i="3"/>
  <c r="S198" i="3" s="1"/>
  <c r="R208" i="3"/>
  <c r="S208" i="3" s="1"/>
  <c r="R205" i="3"/>
  <c r="S205" i="3" s="1"/>
  <c r="R197" i="3"/>
  <c r="S197" i="3" s="1"/>
  <c r="R224" i="3"/>
  <c r="S224" i="3" s="1"/>
  <c r="R211" i="3"/>
  <c r="S211" i="3" s="1"/>
  <c r="R206" i="3"/>
  <c r="S206" i="3" s="1"/>
  <c r="R220" i="3"/>
  <c r="S220" i="3" s="1"/>
  <c r="R221" i="3"/>
  <c r="S221" i="3" s="1"/>
  <c r="R200" i="3"/>
  <c r="S200" i="3" s="1"/>
  <c r="R234" i="3"/>
  <c r="S234" i="3" s="1"/>
  <c r="R202" i="3"/>
  <c r="S202" i="3" s="1"/>
  <c r="R229" i="3"/>
  <c r="S229" i="3" s="1"/>
  <c r="R228" i="3"/>
  <c r="S228" i="3" s="1"/>
  <c r="R227" i="3"/>
  <c r="S227" i="3" s="1"/>
  <c r="R196" i="3"/>
  <c r="S196" i="3" s="1"/>
  <c r="R204" i="3"/>
  <c r="S204" i="3" s="1"/>
  <c r="R235" i="3"/>
  <c r="S235" i="3" s="1"/>
  <c r="R219" i="3"/>
  <c r="S219" i="3" s="1"/>
  <c r="R215" i="3"/>
  <c r="S215" i="3" s="1"/>
  <c r="R214" i="3"/>
  <c r="S214" i="3" s="1"/>
  <c r="R199" i="3"/>
  <c r="S199" i="3" s="1"/>
  <c r="R210" i="3"/>
  <c r="S210" i="3" s="1"/>
  <c r="R207" i="3"/>
  <c r="S207" i="3" s="1"/>
  <c r="R212" i="3"/>
  <c r="S212" i="3" s="1"/>
  <c r="R217" i="3"/>
  <c r="S217" i="3" s="1"/>
  <c r="R225" i="3"/>
  <c r="S225" i="3" s="1"/>
  <c r="R203" i="3"/>
  <c r="S203" i="3" s="1"/>
  <c r="R216" i="3"/>
  <c r="S216" i="3" s="1"/>
  <c r="R209" i="3"/>
  <c r="S209" i="3" s="1"/>
  <c r="R233" i="3"/>
  <c r="S233" i="3" s="1"/>
  <c r="R230" i="3"/>
  <c r="S230" i="3" s="1"/>
  <c r="R222" i="3"/>
  <c r="S222" i="3" s="1"/>
  <c r="R201" i="3"/>
  <c r="S201" i="3" s="1"/>
  <c r="R231" i="3"/>
  <c r="S231" i="3" s="1"/>
  <c r="R236" i="3"/>
  <c r="S236" i="3" s="1"/>
  <c r="R218" i="3"/>
  <c r="S218" i="3" s="1"/>
  <c r="S244" i="3"/>
  <c r="P244" i="3"/>
  <c r="Z245" i="3"/>
  <c r="C245" i="3"/>
  <c r="H244" i="3"/>
  <c r="AE244" i="3" l="1"/>
  <c r="AB244" i="3"/>
  <c r="B302" i="3"/>
  <c r="O245" i="3"/>
  <c r="T244" i="3"/>
  <c r="G301" i="3" l="1"/>
  <c r="D301" i="3"/>
  <c r="N302" i="3"/>
  <c r="AF244" i="3"/>
  <c r="AA245" i="3"/>
  <c r="S301" i="3" l="1"/>
  <c r="P301" i="3"/>
  <c r="Z302" i="3"/>
  <c r="H301" i="3"/>
  <c r="C302" i="3"/>
  <c r="AE301" i="3" l="1"/>
  <c r="AB301" i="3"/>
  <c r="B359" i="3"/>
  <c r="T301" i="3"/>
  <c r="O302" i="3"/>
  <c r="G358" i="3" l="1"/>
  <c r="D358" i="3"/>
  <c r="N359" i="3"/>
  <c r="AA302" i="3"/>
  <c r="AF301" i="3"/>
  <c r="S358" i="3" l="1"/>
  <c r="P358" i="3"/>
  <c r="Z359" i="3"/>
  <c r="C359" i="3"/>
  <c r="H358" i="3"/>
  <c r="AF148" i="3"/>
  <c r="AF166" i="3"/>
  <c r="AE358" i="3" l="1"/>
  <c r="AB358" i="3"/>
  <c r="B416" i="3"/>
  <c r="O359" i="3"/>
  <c r="T358" i="3"/>
  <c r="AF175" i="3"/>
  <c r="AF169" i="3"/>
  <c r="AF149" i="3"/>
  <c r="AG148" i="3" s="1"/>
  <c r="AF174" i="3"/>
  <c r="AG174" i="3" s="1"/>
  <c r="AF150" i="3"/>
  <c r="AF177" i="3"/>
  <c r="AF144" i="3"/>
  <c r="AF178" i="3"/>
  <c r="AF171" i="3"/>
  <c r="AF159" i="3"/>
  <c r="AF172" i="3"/>
  <c r="AF179" i="3"/>
  <c r="AF161" i="3"/>
  <c r="AF170" i="3"/>
  <c r="AF154" i="3"/>
  <c r="AF155" i="3"/>
  <c r="AF164" i="3"/>
  <c r="AF153" i="3"/>
  <c r="AF143" i="3"/>
  <c r="AF146" i="3"/>
  <c r="AF140" i="3"/>
  <c r="AI140" i="3" s="1" a="1"/>
  <c r="AI148" i="3" s="1"/>
  <c r="AF151" i="3"/>
  <c r="AF157" i="3"/>
  <c r="AF145" i="3"/>
  <c r="AF168" i="3"/>
  <c r="AF152" i="3"/>
  <c r="AF139" i="3"/>
  <c r="AF165" i="3"/>
  <c r="AF167" i="3"/>
  <c r="AG166" i="3" s="1"/>
  <c r="AF173" i="3"/>
  <c r="AF141" i="3"/>
  <c r="AF147" i="3"/>
  <c r="AF160" i="3"/>
  <c r="AF163" i="3"/>
  <c r="AF158" i="3"/>
  <c r="AF156" i="3"/>
  <c r="AF176" i="3"/>
  <c r="AF162" i="3"/>
  <c r="AF142" i="3"/>
  <c r="G415" i="3" l="1"/>
  <c r="D415" i="3"/>
  <c r="N416" i="3"/>
  <c r="AG175" i="3"/>
  <c r="AA359" i="3"/>
  <c r="AF358" i="3"/>
  <c r="AI177" i="3"/>
  <c r="AI150" i="3"/>
  <c r="AI166" i="3"/>
  <c r="AI161" i="3"/>
  <c r="AI175" i="3"/>
  <c r="AI178" i="3"/>
  <c r="AI169" i="3"/>
  <c r="AI154" i="3"/>
  <c r="AI152" i="3"/>
  <c r="AI179" i="3"/>
  <c r="AI144" i="3"/>
  <c r="AI143" i="3"/>
  <c r="AI159" i="3"/>
  <c r="AI172" i="3"/>
  <c r="AI171" i="3"/>
  <c r="AI174" i="3"/>
  <c r="AG139" i="3"/>
  <c r="AG149" i="3"/>
  <c r="AI149" i="3"/>
  <c r="AG171" i="3"/>
  <c r="AG172" i="3"/>
  <c r="AG170" i="3"/>
  <c r="AG161" i="3"/>
  <c r="AG144" i="3"/>
  <c r="AG177" i="3"/>
  <c r="AG169" i="3"/>
  <c r="AI170" i="3"/>
  <c r="AG143" i="3"/>
  <c r="AG154" i="3"/>
  <c r="AG178" i="3"/>
  <c r="AI141" i="3"/>
  <c r="AG141" i="3"/>
  <c r="AI168" i="3"/>
  <c r="AG168" i="3"/>
  <c r="AI173" i="3"/>
  <c r="AG173" i="3"/>
  <c r="AI145" i="3"/>
  <c r="AG145" i="3"/>
  <c r="AG164" i="3"/>
  <c r="AI164" i="3"/>
  <c r="AG155" i="3"/>
  <c r="AI155" i="3"/>
  <c r="AG157" i="3"/>
  <c r="AI157" i="3"/>
  <c r="AG150" i="3"/>
  <c r="AI151" i="3"/>
  <c r="AG151" i="3"/>
  <c r="AI165" i="3"/>
  <c r="AG165" i="3"/>
  <c r="AG140" i="3"/>
  <c r="AI140" i="3"/>
  <c r="AG156" i="3"/>
  <c r="AI156" i="3"/>
  <c r="AI146" i="3"/>
  <c r="AG146" i="3"/>
  <c r="AG147" i="3"/>
  <c r="AI147" i="3"/>
  <c r="AG167" i="3"/>
  <c r="AI167" i="3"/>
  <c r="AG158" i="3"/>
  <c r="AI158" i="3"/>
  <c r="AI176" i="3"/>
  <c r="AG176" i="3"/>
  <c r="AG142" i="3"/>
  <c r="AI142" i="3"/>
  <c r="AG163" i="3"/>
  <c r="AI163" i="3"/>
  <c r="AG152" i="3"/>
  <c r="AG153" i="3"/>
  <c r="AI153" i="3"/>
  <c r="AI162" i="3"/>
  <c r="AG162" i="3"/>
  <c r="AG159" i="3"/>
  <c r="AG160" i="3"/>
  <c r="AI160" i="3"/>
  <c r="S415" i="3" l="1"/>
  <c r="P415" i="3"/>
  <c r="Z416" i="3"/>
  <c r="H415" i="3"/>
  <c r="C416" i="3"/>
  <c r="AH140" i="3" a="1"/>
  <c r="AH179" i="3" s="1"/>
  <c r="H218" i="3"/>
  <c r="H205" i="3"/>
  <c r="H226" i="3"/>
  <c r="H204" i="3"/>
  <c r="H212" i="3"/>
  <c r="H207" i="3"/>
  <c r="H236" i="3"/>
  <c r="H196" i="3"/>
  <c r="H217" i="3"/>
  <c r="H232" i="3"/>
  <c r="H231" i="3"/>
  <c r="H225" i="3"/>
  <c r="H206" i="3"/>
  <c r="H233" i="3"/>
  <c r="H203" i="3"/>
  <c r="H230" i="3"/>
  <c r="H227" i="3"/>
  <c r="H235" i="3"/>
  <c r="H198" i="3"/>
  <c r="H223" i="3"/>
  <c r="H228" i="3"/>
  <c r="H211" i="3"/>
  <c r="H221" i="3"/>
  <c r="H216" i="3"/>
  <c r="H200" i="3"/>
  <c r="H208" i="3"/>
  <c r="H234" i="3"/>
  <c r="H209" i="3"/>
  <c r="H219" i="3"/>
  <c r="H197" i="3"/>
  <c r="H214" i="3"/>
  <c r="H210" i="3"/>
  <c r="H213" i="3"/>
  <c r="H215" i="3"/>
  <c r="H202" i="3"/>
  <c r="H201" i="3"/>
  <c r="H222" i="3"/>
  <c r="H199" i="3"/>
  <c r="H220" i="3"/>
  <c r="H229" i="3"/>
  <c r="H224" i="3"/>
  <c r="B18" i="4" l="1"/>
  <c r="D17" i="4" s="1"/>
  <c r="E17" i="4" s="1"/>
  <c r="F17" i="4" s="1"/>
  <c r="G17" i="4" s="1"/>
  <c r="C18" i="4" s="1"/>
  <c r="AB415" i="3"/>
  <c r="AE415" i="3"/>
  <c r="O416" i="3"/>
  <c r="T415" i="3"/>
  <c r="AH171" i="3"/>
  <c r="AH150" i="3"/>
  <c r="AH147" i="3"/>
  <c r="AH143" i="3"/>
  <c r="AH146" i="3"/>
  <c r="AH145" i="3"/>
  <c r="AH178" i="3"/>
  <c r="AH170" i="3"/>
  <c r="AH144" i="3"/>
  <c r="AH153" i="3"/>
  <c r="AH142" i="3"/>
  <c r="AH140" i="3"/>
  <c r="AH165" i="3"/>
  <c r="AH156" i="3"/>
  <c r="AH161" i="3"/>
  <c r="AH168" i="3"/>
  <c r="AH177" i="3"/>
  <c r="AH166" i="3"/>
  <c r="AH164" i="3"/>
  <c r="AH160" i="3"/>
  <c r="AH174" i="3"/>
  <c r="AH162" i="3"/>
  <c r="AH154" i="3"/>
  <c r="AH148" i="3"/>
  <c r="AH163" i="3"/>
  <c r="AH151" i="3"/>
  <c r="I225" i="3"/>
  <c r="AH141" i="3"/>
  <c r="AH157" i="3"/>
  <c r="AH149" i="3"/>
  <c r="AH176" i="3"/>
  <c r="AH175" i="3"/>
  <c r="AH167" i="3"/>
  <c r="AH158" i="3"/>
  <c r="K197" i="3" a="1"/>
  <c r="K215" i="3" s="1"/>
  <c r="AH155" i="3"/>
  <c r="AH169" i="3"/>
  <c r="AH159" i="3"/>
  <c r="AH173" i="3"/>
  <c r="AH172" i="3"/>
  <c r="AH152" i="3"/>
  <c r="H17" i="4"/>
  <c r="I211" i="3"/>
  <c r="I212" i="3"/>
  <c r="I224" i="3"/>
  <c r="I229" i="3"/>
  <c r="I219" i="3"/>
  <c r="I202" i="3"/>
  <c r="I222" i="3"/>
  <c r="I218" i="3"/>
  <c r="I199" i="3"/>
  <c r="I231" i="3"/>
  <c r="I223" i="3"/>
  <c r="I203" i="3"/>
  <c r="I233" i="3"/>
  <c r="I235" i="3"/>
  <c r="I232" i="3"/>
  <c r="I207" i="3"/>
  <c r="I208" i="3"/>
  <c r="I201" i="3"/>
  <c r="I217" i="3"/>
  <c r="I213" i="3"/>
  <c r="I214" i="3"/>
  <c r="I209" i="3"/>
  <c r="I216" i="3"/>
  <c r="I206" i="3"/>
  <c r="I227" i="3"/>
  <c r="I215" i="3"/>
  <c r="T231" i="3"/>
  <c r="T207" i="3"/>
  <c r="T224" i="3"/>
  <c r="T223" i="3"/>
  <c r="T197" i="3"/>
  <c r="T229" i="3"/>
  <c r="T214" i="3"/>
  <c r="T211" i="3"/>
  <c r="T220" i="3"/>
  <c r="T201" i="3"/>
  <c r="T215" i="3"/>
  <c r="T208" i="3"/>
  <c r="T202" i="3"/>
  <c r="T234" i="3"/>
  <c r="T196" i="3"/>
  <c r="T221" i="3"/>
  <c r="T217" i="3"/>
  <c r="T206" i="3"/>
  <c r="T200" i="3"/>
  <c r="T204" i="3"/>
  <c r="T203" i="3"/>
  <c r="T213" i="3"/>
  <c r="T222" i="3"/>
  <c r="T205" i="3"/>
  <c r="T216" i="3"/>
  <c r="T198" i="3"/>
  <c r="T227" i="3"/>
  <c r="T212" i="3"/>
  <c r="T209" i="3"/>
  <c r="T233" i="3"/>
  <c r="T225" i="3"/>
  <c r="T228" i="3"/>
  <c r="T232" i="3"/>
  <c r="T230" i="3"/>
  <c r="T219" i="3"/>
  <c r="T236" i="3"/>
  <c r="T210" i="3"/>
  <c r="T226" i="3"/>
  <c r="T199" i="3"/>
  <c r="T235" i="3"/>
  <c r="T218" i="3"/>
  <c r="I226" i="3"/>
  <c r="I234" i="3"/>
  <c r="I210" i="3"/>
  <c r="I205" i="3"/>
  <c r="I220" i="3"/>
  <c r="I200" i="3"/>
  <c r="I221" i="3"/>
  <c r="I230" i="3"/>
  <c r="I196" i="3"/>
  <c r="I197" i="3"/>
  <c r="I228" i="3"/>
  <c r="I204" i="3"/>
  <c r="I198" i="3"/>
  <c r="AA416" i="3" l="1"/>
  <c r="AF415" i="3"/>
  <c r="U229" i="3"/>
  <c r="K227" i="3"/>
  <c r="K217" i="3"/>
  <c r="K199" i="3"/>
  <c r="K233" i="3"/>
  <c r="K216" i="3"/>
  <c r="AH129" i="3"/>
  <c r="K225" i="3"/>
  <c r="K211" i="3"/>
  <c r="K220" i="3"/>
  <c r="K203" i="3"/>
  <c r="K209" i="3"/>
  <c r="W197" i="3" a="1"/>
  <c r="W202" i="3" s="1"/>
  <c r="K219" i="3"/>
  <c r="K204" i="3"/>
  <c r="K228" i="3"/>
  <c r="K213" i="3"/>
  <c r="K230" i="3"/>
  <c r="K236" i="3"/>
  <c r="K226" i="3"/>
  <c r="K222" i="3"/>
  <c r="K229" i="3"/>
  <c r="K197" i="3"/>
  <c r="K232" i="3"/>
  <c r="K214" i="3"/>
  <c r="K231" i="3"/>
  <c r="K234" i="3"/>
  <c r="K224" i="3"/>
  <c r="K205" i="3"/>
  <c r="K221" i="3"/>
  <c r="K198" i="3"/>
  <c r="J197" i="3" a="1"/>
  <c r="J205" i="3" s="1"/>
  <c r="K207" i="3"/>
  <c r="K200" i="3"/>
  <c r="K210" i="3"/>
  <c r="K201" i="3"/>
  <c r="K223" i="3"/>
  <c r="K202" i="3"/>
  <c r="K208" i="3"/>
  <c r="K235" i="3"/>
  <c r="K218" i="3"/>
  <c r="K212" i="3"/>
  <c r="K206" i="3"/>
  <c r="U222" i="3"/>
  <c r="U196" i="3"/>
  <c r="U218" i="3"/>
  <c r="U220" i="3"/>
  <c r="U231" i="3"/>
  <c r="U199" i="3"/>
  <c r="U232" i="3"/>
  <c r="U204" i="3"/>
  <c r="U202" i="3"/>
  <c r="U227" i="3"/>
  <c r="U206" i="3"/>
  <c r="U205" i="3"/>
  <c r="U225" i="3"/>
  <c r="U224" i="3"/>
  <c r="U213" i="3"/>
  <c r="U223" i="3"/>
  <c r="U212" i="3"/>
  <c r="U211" i="3"/>
  <c r="U208" i="3"/>
  <c r="U207" i="3"/>
  <c r="U214" i="3"/>
  <c r="U215" i="3"/>
  <c r="U200" i="3"/>
  <c r="U201" i="3"/>
  <c r="U197" i="3"/>
  <c r="U198" i="3"/>
  <c r="U210" i="3"/>
  <c r="U216" i="3"/>
  <c r="U217" i="3"/>
  <c r="U230" i="3"/>
  <c r="U219" i="3"/>
  <c r="U234" i="3"/>
  <c r="U209" i="3"/>
  <c r="U221" i="3"/>
  <c r="U235" i="3"/>
  <c r="U228" i="3"/>
  <c r="U203" i="3"/>
  <c r="U226" i="3"/>
  <c r="U233" i="3"/>
  <c r="J230" i="3" l="1"/>
  <c r="J228" i="3"/>
  <c r="J223" i="3"/>
  <c r="J208" i="3"/>
  <c r="J226" i="3"/>
  <c r="J224" i="3"/>
  <c r="J225" i="3"/>
  <c r="J201" i="3"/>
  <c r="J234" i="3"/>
  <c r="J197" i="3"/>
  <c r="J235" i="3"/>
  <c r="J216" i="3"/>
  <c r="J209" i="3"/>
  <c r="J233" i="3"/>
  <c r="J207" i="3"/>
  <c r="J232" i="3"/>
  <c r="W213" i="3"/>
  <c r="W200" i="3"/>
  <c r="W198" i="3"/>
  <c r="W221" i="3"/>
  <c r="W197" i="3"/>
  <c r="W227" i="3"/>
  <c r="W225" i="3"/>
  <c r="W228" i="3"/>
  <c r="W233" i="3"/>
  <c r="J202" i="3"/>
  <c r="J231" i="3"/>
  <c r="W199" i="3"/>
  <c r="W211" i="3"/>
  <c r="W207" i="3"/>
  <c r="J204" i="3"/>
  <c r="W231" i="3"/>
  <c r="J219" i="3"/>
  <c r="W219" i="3"/>
  <c r="J229" i="3"/>
  <c r="W212" i="3"/>
  <c r="W203" i="3"/>
  <c r="J221" i="3"/>
  <c r="J212" i="3"/>
  <c r="W235" i="3"/>
  <c r="W216" i="3"/>
  <c r="W201" i="3"/>
  <c r="W215" i="3"/>
  <c r="J236" i="3"/>
  <c r="W230" i="3"/>
  <c r="J220" i="3"/>
  <c r="W217" i="3"/>
  <c r="J198" i="3"/>
  <c r="W222" i="3"/>
  <c r="J203" i="3"/>
  <c r="W208" i="3"/>
  <c r="W224" i="3"/>
  <c r="J206" i="3"/>
  <c r="J213" i="3"/>
  <c r="W218" i="3"/>
  <c r="W204" i="3"/>
  <c r="J200" i="3"/>
  <c r="W234" i="3"/>
  <c r="W236" i="3"/>
  <c r="J217" i="3"/>
  <c r="V197" i="3" a="1"/>
  <c r="V230" i="3" s="1"/>
  <c r="W206" i="3"/>
  <c r="W220" i="3"/>
  <c r="J227" i="3"/>
  <c r="W209" i="3"/>
  <c r="J218" i="3"/>
  <c r="W229" i="3"/>
  <c r="J199" i="3"/>
  <c r="W223" i="3"/>
  <c r="W232" i="3"/>
  <c r="J211" i="3"/>
  <c r="W226" i="3"/>
  <c r="W210" i="3"/>
  <c r="J214" i="3"/>
  <c r="W214" i="3"/>
  <c r="J210" i="3"/>
  <c r="J222" i="3"/>
  <c r="W205" i="3"/>
  <c r="J215" i="3"/>
  <c r="J186" i="3" l="1"/>
  <c r="V226" i="3"/>
  <c r="V207" i="3"/>
  <c r="V209" i="3"/>
  <c r="V206" i="3"/>
  <c r="V201" i="3"/>
  <c r="V214" i="3"/>
  <c r="V208" i="3"/>
  <c r="V221" i="3"/>
  <c r="V231" i="3"/>
  <c r="V220" i="3"/>
  <c r="V205" i="3"/>
  <c r="V202" i="3"/>
  <c r="V228" i="3"/>
  <c r="V235" i="3"/>
  <c r="V212" i="3"/>
  <c r="V216" i="3"/>
  <c r="V203" i="3"/>
  <c r="V215" i="3"/>
  <c r="V225" i="3"/>
  <c r="V217" i="3"/>
  <c r="V197" i="3"/>
  <c r="V223" i="3"/>
  <c r="V233" i="3"/>
  <c r="V219" i="3"/>
  <c r="V218" i="3"/>
  <c r="V236" i="3"/>
  <c r="V199" i="3"/>
  <c r="V234" i="3"/>
  <c r="V210" i="3"/>
  <c r="V229" i="3"/>
  <c r="V224" i="3"/>
  <c r="V213" i="3"/>
  <c r="V232" i="3"/>
  <c r="V222" i="3"/>
  <c r="V211" i="3"/>
  <c r="V198" i="3"/>
  <c r="V227" i="3"/>
  <c r="V200" i="3"/>
  <c r="V204" i="3"/>
  <c r="V186" i="3" l="1"/>
  <c r="V187" i="3" s="1"/>
  <c r="Z189" i="3" s="1"/>
  <c r="AE189" i="3" l="1"/>
  <c r="AA190" i="3" s="1"/>
  <c r="AB189" i="3"/>
  <c r="AE188" i="3"/>
  <c r="AC196" i="3" s="1" a="1"/>
  <c r="AB188" i="3"/>
  <c r="B246" i="3"/>
  <c r="AF189" i="3" l="1"/>
  <c r="AC223" i="3"/>
  <c r="AC224" i="3"/>
  <c r="AC208" i="3"/>
  <c r="AC196" i="3"/>
  <c r="AC204" i="3"/>
  <c r="AC234" i="3"/>
  <c r="AC212" i="3"/>
  <c r="AC199" i="3"/>
  <c r="AC220" i="3"/>
  <c r="AC206" i="3"/>
  <c r="AC228" i="3"/>
  <c r="AC215" i="3"/>
  <c r="AC201" i="3"/>
  <c r="AC236" i="3"/>
  <c r="AC222" i="3"/>
  <c r="AC197" i="3"/>
  <c r="AC210" i="3"/>
  <c r="AC231" i="3"/>
  <c r="AC217" i="3"/>
  <c r="AC226" i="3"/>
  <c r="AC233" i="3"/>
  <c r="AC211" i="3"/>
  <c r="AC198" i="3"/>
  <c r="AC203" i="3"/>
  <c r="AC227" i="3"/>
  <c r="AC214" i="3"/>
  <c r="AC219" i="3"/>
  <c r="AC230" i="3"/>
  <c r="AC235" i="3"/>
  <c r="AC205" i="3"/>
  <c r="AC221" i="3"/>
  <c r="AC207" i="3"/>
  <c r="AC225" i="3"/>
  <c r="AC200" i="3"/>
  <c r="AC213" i="3"/>
  <c r="AC216" i="3"/>
  <c r="AC202" i="3"/>
  <c r="AC229" i="3"/>
  <c r="AC232" i="3"/>
  <c r="AC218" i="3"/>
  <c r="AC209" i="3"/>
  <c r="N246" i="3"/>
  <c r="G246" i="3"/>
  <c r="C247" i="3" s="1"/>
  <c r="D246" i="3"/>
  <c r="G245" i="3"/>
  <c r="D245" i="3"/>
  <c r="H246" i="3"/>
  <c r="AA189" i="3"/>
  <c r="AF188" i="3"/>
  <c r="AD196" i="3" s="1" a="1"/>
  <c r="E253" i="3" l="1" a="1"/>
  <c r="AD229" i="3"/>
  <c r="AE229" i="3" s="1"/>
  <c r="AD231" i="3"/>
  <c r="AE231" i="3" s="1"/>
  <c r="AD230" i="3"/>
  <c r="AE230" i="3" s="1"/>
  <c r="AD216" i="3"/>
  <c r="AE216" i="3" s="1"/>
  <c r="AD215" i="3"/>
  <c r="AE215" i="3" s="1"/>
  <c r="AD214" i="3"/>
  <c r="AE214" i="3" s="1"/>
  <c r="AD200" i="3"/>
  <c r="AE200" i="3" s="1"/>
  <c r="AD199" i="3"/>
  <c r="AE199" i="3" s="1"/>
  <c r="AD198" i="3"/>
  <c r="AE198" i="3" s="1"/>
  <c r="AD235" i="3"/>
  <c r="AE235" i="3" s="1"/>
  <c r="AD224" i="3"/>
  <c r="AE224" i="3" s="1"/>
  <c r="AD236" i="3"/>
  <c r="AE236" i="3" s="1"/>
  <c r="AD206" i="3"/>
  <c r="AE206" i="3" s="1"/>
  <c r="AD202" i="3"/>
  <c r="AE202" i="3" s="1"/>
  <c r="AD210" i="3"/>
  <c r="AE210" i="3" s="1"/>
  <c r="AD196" i="3"/>
  <c r="AE196" i="3" s="1"/>
  <c r="AD218" i="3"/>
  <c r="AE218" i="3" s="1"/>
  <c r="AD205" i="3"/>
  <c r="AE205" i="3" s="1"/>
  <c r="AD226" i="3"/>
  <c r="AE226" i="3" s="1"/>
  <c r="AD212" i="3"/>
  <c r="AE212" i="3" s="1"/>
  <c r="AD227" i="3"/>
  <c r="AE227" i="3" s="1"/>
  <c r="AD232" i="3"/>
  <c r="AE232" i="3" s="1"/>
  <c r="AD234" i="3"/>
  <c r="AE234" i="3" s="1"/>
  <c r="AD221" i="3"/>
  <c r="AE221" i="3" s="1"/>
  <c r="AD207" i="3"/>
  <c r="AE207" i="3" s="1"/>
  <c r="AD228" i="3"/>
  <c r="AE228" i="3" s="1"/>
  <c r="AD203" i="3"/>
  <c r="AE203" i="3" s="1"/>
  <c r="AD223" i="3"/>
  <c r="AE223" i="3" s="1"/>
  <c r="AD208" i="3"/>
  <c r="AE208" i="3" s="1"/>
  <c r="AD201" i="3"/>
  <c r="AE201" i="3" s="1"/>
  <c r="AD217" i="3"/>
  <c r="AE217" i="3" s="1"/>
  <c r="AD204" i="3"/>
  <c r="AE204" i="3" s="1"/>
  <c r="AD209" i="3"/>
  <c r="AE209" i="3" s="1"/>
  <c r="AD233" i="3"/>
  <c r="AE233" i="3" s="1"/>
  <c r="AD220" i="3"/>
  <c r="AE220" i="3" s="1"/>
  <c r="AD225" i="3"/>
  <c r="AE225" i="3" s="1"/>
  <c r="AD211" i="3"/>
  <c r="AE211" i="3" s="1"/>
  <c r="AD197" i="3"/>
  <c r="AE197" i="3" s="1"/>
  <c r="AD219" i="3"/>
  <c r="AE219" i="3" s="1"/>
  <c r="AD213" i="3"/>
  <c r="AE213" i="3" s="1"/>
  <c r="AD222" i="3"/>
  <c r="AE222" i="3" s="1"/>
  <c r="C246" i="3"/>
  <c r="H245" i="3"/>
  <c r="F253" i="3" s="1" a="1"/>
  <c r="Z246" i="3"/>
  <c r="P246" i="3"/>
  <c r="S246" i="3"/>
  <c r="O247" i="3" s="1"/>
  <c r="S245" i="3"/>
  <c r="P245" i="3"/>
  <c r="F286" i="3" l="1"/>
  <c r="F282" i="3"/>
  <c r="F274" i="3"/>
  <c r="F271" i="3"/>
  <c r="F287" i="3"/>
  <c r="F266" i="3"/>
  <c r="F258" i="3"/>
  <c r="F255" i="3"/>
  <c r="F290" i="3"/>
  <c r="F256" i="3"/>
  <c r="F275" i="3"/>
  <c r="F262" i="3"/>
  <c r="F257" i="3"/>
  <c r="F293" i="3"/>
  <c r="F284" i="3"/>
  <c r="F270" i="3"/>
  <c r="F273" i="3"/>
  <c r="F289" i="3"/>
  <c r="F263" i="3"/>
  <c r="F259" i="3"/>
  <c r="F279" i="3"/>
  <c r="F253" i="3"/>
  <c r="F291" i="3"/>
  <c r="F261" i="3"/>
  <c r="F269" i="3"/>
  <c r="F277" i="3"/>
  <c r="F285" i="3"/>
  <c r="F265" i="3"/>
  <c r="F278" i="3"/>
  <c r="F281" i="3"/>
  <c r="F260" i="3"/>
  <c r="F272" i="3"/>
  <c r="G272" i="3" s="1"/>
  <c r="F276" i="3"/>
  <c r="F288" i="3"/>
  <c r="F292" i="3"/>
  <c r="F254" i="3"/>
  <c r="F267" i="3"/>
  <c r="F283" i="3"/>
  <c r="F280" i="3"/>
  <c r="F264" i="3"/>
  <c r="F268" i="3"/>
  <c r="R253" i="3" a="1"/>
  <c r="Q253" i="3" a="1"/>
  <c r="E280" i="3"/>
  <c r="G280" i="3" s="1"/>
  <c r="E281" i="3"/>
  <c r="E265" i="3"/>
  <c r="G265" i="3" s="1"/>
  <c r="E273" i="3"/>
  <c r="G273" i="3" s="1"/>
  <c r="E260" i="3"/>
  <c r="G260" i="3" s="1"/>
  <c r="E254" i="3"/>
  <c r="E289" i="3"/>
  <c r="G289" i="3" s="1"/>
  <c r="E276" i="3"/>
  <c r="E270" i="3"/>
  <c r="E292" i="3"/>
  <c r="E287" i="3"/>
  <c r="G287" i="3" s="1"/>
  <c r="E261" i="3"/>
  <c r="E256" i="3"/>
  <c r="E275" i="3"/>
  <c r="E272" i="3"/>
  <c r="E291" i="3"/>
  <c r="G291" i="3" s="1"/>
  <c r="E288" i="3"/>
  <c r="G288" i="3" s="1"/>
  <c r="E263" i="3"/>
  <c r="G263" i="3" s="1"/>
  <c r="E266" i="3"/>
  <c r="G266" i="3" s="1"/>
  <c r="E286" i="3"/>
  <c r="G286" i="3" s="1"/>
  <c r="E279" i="3"/>
  <c r="G279" i="3" s="1"/>
  <c r="E282" i="3"/>
  <c r="E267" i="3"/>
  <c r="E277" i="3"/>
  <c r="E264" i="3"/>
  <c r="E283" i="3"/>
  <c r="E293" i="3"/>
  <c r="E268" i="3"/>
  <c r="E257" i="3"/>
  <c r="E284" i="3"/>
  <c r="E258" i="3"/>
  <c r="G258" i="3" s="1"/>
  <c r="E255" i="3"/>
  <c r="G255" i="3" s="1"/>
  <c r="E274" i="3"/>
  <c r="G274" i="3" s="1"/>
  <c r="E262" i="3"/>
  <c r="G262" i="3" s="1"/>
  <c r="E269" i="3"/>
  <c r="G269" i="3" s="1"/>
  <c r="E253" i="3"/>
  <c r="G253" i="3" s="1"/>
  <c r="E285" i="3"/>
  <c r="G285" i="3" s="1"/>
  <c r="E271" i="3"/>
  <c r="E290" i="3"/>
  <c r="E259" i="3"/>
  <c r="E278" i="3"/>
  <c r="T246" i="3"/>
  <c r="O246" i="3"/>
  <c r="T245" i="3"/>
  <c r="AE245" i="3"/>
  <c r="AB245" i="3"/>
  <c r="B303" i="3"/>
  <c r="G292" i="3" l="1"/>
  <c r="G282" i="3"/>
  <c r="G276" i="3"/>
  <c r="G281" i="3"/>
  <c r="G259" i="3"/>
  <c r="G271" i="3"/>
  <c r="R286" i="3"/>
  <c r="R255" i="3"/>
  <c r="R290" i="3"/>
  <c r="R258" i="3"/>
  <c r="R287" i="3"/>
  <c r="R282" i="3"/>
  <c r="R274" i="3"/>
  <c r="R271" i="3"/>
  <c r="R266" i="3"/>
  <c r="R276" i="3"/>
  <c r="R263" i="3"/>
  <c r="R256" i="3"/>
  <c r="R279" i="3"/>
  <c r="R281" i="3"/>
  <c r="R284" i="3"/>
  <c r="R272" i="3"/>
  <c r="R260" i="3"/>
  <c r="R288" i="3"/>
  <c r="R292" i="3"/>
  <c r="R259" i="3"/>
  <c r="R265" i="3"/>
  <c r="R275" i="3"/>
  <c r="R277" i="3"/>
  <c r="R293" i="3"/>
  <c r="R264" i="3"/>
  <c r="R267" i="3"/>
  <c r="R291" i="3"/>
  <c r="R280" i="3"/>
  <c r="R283" i="3"/>
  <c r="R268" i="3"/>
  <c r="R262" i="3"/>
  <c r="R253" i="3"/>
  <c r="R278" i="3"/>
  <c r="R269" i="3"/>
  <c r="R285" i="3"/>
  <c r="R257" i="3"/>
  <c r="R273" i="3"/>
  <c r="R289" i="3"/>
  <c r="R270" i="3"/>
  <c r="R261" i="3"/>
  <c r="R254" i="3"/>
  <c r="G275" i="3"/>
  <c r="G257" i="3"/>
  <c r="G261" i="3"/>
  <c r="G264" i="3"/>
  <c r="Q280" i="3"/>
  <c r="Q281" i="3"/>
  <c r="Q265" i="3"/>
  <c r="Q291" i="3"/>
  <c r="Q262" i="3"/>
  <c r="Q286" i="3"/>
  <c r="S286" i="3" s="1"/>
  <c r="Q260" i="3"/>
  <c r="S260" i="3" s="1"/>
  <c r="Q276" i="3"/>
  <c r="Q282" i="3"/>
  <c r="S282" i="3" s="1"/>
  <c r="Q285" i="3"/>
  <c r="S285" i="3" s="1"/>
  <c r="Q255" i="3"/>
  <c r="S255" i="3" s="1"/>
  <c r="Q275" i="3"/>
  <c r="S275" i="3" s="1"/>
  <c r="Q271" i="3"/>
  <c r="S271" i="3" s="1"/>
  <c r="Q287" i="3"/>
  <c r="Q257" i="3"/>
  <c r="Q292" i="3"/>
  <c r="Q263" i="3"/>
  <c r="Q253" i="3"/>
  <c r="Q290" i="3"/>
  <c r="Q293" i="3"/>
  <c r="Q269" i="3"/>
  <c r="S269" i="3" s="1"/>
  <c r="Q278" i="3"/>
  <c r="S278" i="3" s="1"/>
  <c r="Q266" i="3"/>
  <c r="Q256" i="3"/>
  <c r="Q272" i="3"/>
  <c r="Q288" i="3"/>
  <c r="S288" i="3" s="1"/>
  <c r="Q279" i="3"/>
  <c r="Q267" i="3"/>
  <c r="Q254" i="3"/>
  <c r="S254" i="3" s="1"/>
  <c r="Q259" i="3"/>
  <c r="Q283" i="3"/>
  <c r="Q270" i="3"/>
  <c r="Q273" i="3"/>
  <c r="Q264" i="3"/>
  <c r="Q284" i="3"/>
  <c r="Q258" i="3"/>
  <c r="Q261" i="3"/>
  <c r="Q268" i="3"/>
  <c r="Q289" i="3"/>
  <c r="Q274" i="3"/>
  <c r="Q277" i="3"/>
  <c r="G284" i="3"/>
  <c r="G256" i="3"/>
  <c r="G268" i="3"/>
  <c r="G293" i="3"/>
  <c r="G283" i="3"/>
  <c r="G278" i="3"/>
  <c r="G270" i="3"/>
  <c r="G277" i="3"/>
  <c r="G290" i="3"/>
  <c r="G267" i="3"/>
  <c r="G254" i="3"/>
  <c r="G302" i="3"/>
  <c r="D302" i="3"/>
  <c r="N303" i="3"/>
  <c r="AA246" i="3"/>
  <c r="AF245" i="3"/>
  <c r="S259" i="3" l="1"/>
  <c r="S287" i="3"/>
  <c r="S257" i="3"/>
  <c r="S253" i="3"/>
  <c r="S273" i="3"/>
  <c r="S270" i="3"/>
  <c r="S292" i="3"/>
  <c r="S274" i="3"/>
  <c r="S284" i="3"/>
  <c r="S290" i="3"/>
  <c r="S265" i="3"/>
  <c r="S283" i="3"/>
  <c r="S264" i="3"/>
  <c r="S281" i="3"/>
  <c r="S263" i="3"/>
  <c r="S280" i="3"/>
  <c r="S279" i="3"/>
  <c r="S277" i="3"/>
  <c r="S267" i="3"/>
  <c r="S272" i="3"/>
  <c r="S276" i="3"/>
  <c r="S266" i="3"/>
  <c r="S262" i="3"/>
  <c r="S256" i="3"/>
  <c r="S289" i="3"/>
  <c r="S268" i="3"/>
  <c r="S261" i="3"/>
  <c r="S258" i="3"/>
  <c r="S293" i="3"/>
  <c r="S291" i="3"/>
  <c r="P302" i="3"/>
  <c r="S302" i="3"/>
  <c r="Z303" i="3"/>
  <c r="C303" i="3"/>
  <c r="H302" i="3"/>
  <c r="AE302" i="3" l="1"/>
  <c r="AB302" i="3"/>
  <c r="B360" i="3"/>
  <c r="O303" i="3"/>
  <c r="T302" i="3"/>
  <c r="G359" i="3" l="1"/>
  <c r="D359" i="3"/>
  <c r="N360" i="3"/>
  <c r="AA303" i="3"/>
  <c r="AF302" i="3"/>
  <c r="P359" i="3" l="1"/>
  <c r="S359" i="3"/>
  <c r="Z360" i="3"/>
  <c r="C360" i="3"/>
  <c r="H359" i="3"/>
  <c r="AE359" i="3" l="1"/>
  <c r="AB359" i="3"/>
  <c r="B417" i="3"/>
  <c r="O360" i="3"/>
  <c r="T359" i="3"/>
  <c r="G416" i="3" l="1"/>
  <c r="D416" i="3"/>
  <c r="N417" i="3"/>
  <c r="AA360" i="3"/>
  <c r="AF359" i="3"/>
  <c r="AF229" i="3"/>
  <c r="AF235" i="3"/>
  <c r="AF227" i="3"/>
  <c r="AF201" i="3"/>
  <c r="AF236" i="3"/>
  <c r="AF206" i="3"/>
  <c r="AF207" i="3"/>
  <c r="AF226" i="3"/>
  <c r="AF220" i="3"/>
  <c r="AF203" i="3"/>
  <c r="AF198" i="3"/>
  <c r="AF200" i="3"/>
  <c r="AF209" i="3"/>
  <c r="AF225" i="3"/>
  <c r="AF234" i="3"/>
  <c r="AF222" i="3"/>
  <c r="AF210" i="3"/>
  <c r="AF211" i="3"/>
  <c r="AF205" i="3"/>
  <c r="AF221" i="3"/>
  <c r="AF199" i="3"/>
  <c r="AF230" i="3"/>
  <c r="AF197" i="3"/>
  <c r="AI197" i="3" s="1" a="1"/>
  <c r="AF204" i="3"/>
  <c r="AF196" i="3"/>
  <c r="AF202" i="3"/>
  <c r="AF224" i="3"/>
  <c r="AF228" i="3"/>
  <c r="AF214" i="3"/>
  <c r="AF231" i="3"/>
  <c r="AF213" i="3"/>
  <c r="AF232" i="3"/>
  <c r="AF212" i="3"/>
  <c r="AF233" i="3"/>
  <c r="AF216" i="3"/>
  <c r="AF223" i="3"/>
  <c r="AF215" i="3"/>
  <c r="AF218" i="3"/>
  <c r="AF208" i="3"/>
  <c r="AF217" i="3"/>
  <c r="AF219" i="3"/>
  <c r="S416" i="3" l="1"/>
  <c r="P416" i="3"/>
  <c r="Z417" i="3"/>
  <c r="C417" i="3"/>
  <c r="H416" i="3"/>
  <c r="AI236" i="3"/>
  <c r="AI222" i="3"/>
  <c r="AG196" i="3"/>
  <c r="AI212" i="3"/>
  <c r="AG212" i="3"/>
  <c r="AI211" i="3"/>
  <c r="AG211" i="3"/>
  <c r="AI233" i="3"/>
  <c r="AG233" i="3"/>
  <c r="AI229" i="3"/>
  <c r="AG229" i="3"/>
  <c r="AI219" i="3"/>
  <c r="AG219" i="3"/>
  <c r="AI210" i="3"/>
  <c r="AG210" i="3"/>
  <c r="AG213" i="3"/>
  <c r="AI213" i="3"/>
  <c r="AG204" i="3"/>
  <c r="AI204" i="3"/>
  <c r="AG230" i="3"/>
  <c r="AI230" i="3"/>
  <c r="AI234" i="3"/>
  <c r="AG234" i="3"/>
  <c r="AG225" i="3"/>
  <c r="AI225" i="3"/>
  <c r="AI209" i="3"/>
  <c r="AG209" i="3"/>
  <c r="AI220" i="3"/>
  <c r="AG220" i="3"/>
  <c r="AI217" i="3"/>
  <c r="AG217" i="3"/>
  <c r="AI197" i="3"/>
  <c r="AG197" i="3"/>
  <c r="AG218" i="3"/>
  <c r="AI218" i="3"/>
  <c r="AI215" i="3"/>
  <c r="AG215" i="3"/>
  <c r="AI201" i="3"/>
  <c r="AG201" i="3"/>
  <c r="AI235" i="3"/>
  <c r="AG235" i="3"/>
  <c r="AG232" i="3"/>
  <c r="AI232" i="3"/>
  <c r="AI226" i="3"/>
  <c r="AG226" i="3"/>
  <c r="AG208" i="3"/>
  <c r="AI208" i="3"/>
  <c r="AG207" i="3"/>
  <c r="AI207" i="3"/>
  <c r="AG222" i="3"/>
  <c r="AI223" i="3"/>
  <c r="AG221" i="3"/>
  <c r="AI221" i="3"/>
  <c r="AG216" i="3"/>
  <c r="AI216" i="3"/>
  <c r="AG205" i="3"/>
  <c r="AI205" i="3"/>
  <c r="AG227" i="3"/>
  <c r="AI227" i="3"/>
  <c r="AG198" i="3"/>
  <c r="AI198" i="3"/>
  <c r="AI228" i="3"/>
  <c r="AG228" i="3"/>
  <c r="AI206" i="3"/>
  <c r="AG206" i="3"/>
  <c r="H270" i="3"/>
  <c r="H291" i="3"/>
  <c r="H283" i="3"/>
  <c r="H262" i="3"/>
  <c r="H260" i="3"/>
  <c r="H286" i="3"/>
  <c r="H280" i="3"/>
  <c r="H277" i="3"/>
  <c r="H288" i="3"/>
  <c r="H259" i="3"/>
  <c r="H253" i="3"/>
  <c r="H292" i="3"/>
  <c r="H258" i="3"/>
  <c r="H289" i="3"/>
  <c r="H278" i="3"/>
  <c r="H293" i="3"/>
  <c r="H261" i="3"/>
  <c r="H271" i="3"/>
  <c r="H263" i="3"/>
  <c r="H287" i="3"/>
  <c r="H282" i="3"/>
  <c r="H275" i="3"/>
  <c r="H257" i="3"/>
  <c r="H265" i="3"/>
  <c r="H281" i="3"/>
  <c r="H272" i="3"/>
  <c r="H254" i="3"/>
  <c r="K254" i="3" s="1" a="1"/>
  <c r="H266" i="3"/>
  <c r="H284" i="3"/>
  <c r="H279" i="3"/>
  <c r="H255" i="3"/>
  <c r="H273" i="3"/>
  <c r="H268" i="3"/>
  <c r="H267" i="3"/>
  <c r="H276" i="3"/>
  <c r="H264" i="3"/>
  <c r="H285" i="3"/>
  <c r="H274" i="3"/>
  <c r="H269" i="3"/>
  <c r="H290" i="3"/>
  <c r="H256" i="3"/>
  <c r="AI200" i="3"/>
  <c r="AG200" i="3"/>
  <c r="AI231" i="3"/>
  <c r="AG231" i="3"/>
  <c r="AG223" i="3"/>
  <c r="AG224" i="3"/>
  <c r="AI224" i="3"/>
  <c r="AG199" i="3"/>
  <c r="AI199" i="3"/>
  <c r="AI203" i="3"/>
  <c r="AG203" i="3"/>
  <c r="AG214" i="3"/>
  <c r="AI214" i="3"/>
  <c r="AI202" i="3"/>
  <c r="AG202" i="3"/>
  <c r="AE416" i="3" l="1"/>
  <c r="AB416" i="3"/>
  <c r="B19" i="4"/>
  <c r="D18" i="4" s="1"/>
  <c r="E18" i="4" s="1"/>
  <c r="O417" i="3"/>
  <c r="T416" i="3"/>
  <c r="K257" i="3"/>
  <c r="K265" i="3"/>
  <c r="AH197" i="3" a="1"/>
  <c r="AH201" i="3" s="1"/>
  <c r="K293" i="3"/>
  <c r="K276" i="3"/>
  <c r="K290" i="3"/>
  <c r="I290" i="3"/>
  <c r="K291" i="3"/>
  <c r="I291" i="3"/>
  <c r="K261" i="3"/>
  <c r="I261" i="3"/>
  <c r="I273" i="3"/>
  <c r="K273" i="3"/>
  <c r="I276" i="3"/>
  <c r="K277" i="3"/>
  <c r="I277" i="3"/>
  <c r="I280" i="3"/>
  <c r="K280" i="3"/>
  <c r="I257" i="3"/>
  <c r="I258" i="3"/>
  <c r="K258" i="3"/>
  <c r="K255" i="3"/>
  <c r="I255" i="3"/>
  <c r="K259" i="3"/>
  <c r="I259" i="3"/>
  <c r="K281" i="3"/>
  <c r="I281" i="3"/>
  <c r="K288" i="3"/>
  <c r="I288" i="3"/>
  <c r="K269" i="3"/>
  <c r="I269" i="3"/>
  <c r="K274" i="3"/>
  <c r="I274" i="3"/>
  <c r="I275" i="3"/>
  <c r="K275" i="3"/>
  <c r="I286" i="3"/>
  <c r="K286" i="3"/>
  <c r="K285" i="3"/>
  <c r="I285" i="3"/>
  <c r="K282" i="3"/>
  <c r="I282" i="3"/>
  <c r="K260" i="3"/>
  <c r="I260" i="3"/>
  <c r="I264" i="3"/>
  <c r="K264" i="3"/>
  <c r="K263" i="3"/>
  <c r="I263" i="3"/>
  <c r="K283" i="3"/>
  <c r="I283" i="3"/>
  <c r="I271" i="3"/>
  <c r="K271" i="3"/>
  <c r="I254" i="3"/>
  <c r="K254" i="3"/>
  <c r="K256" i="3"/>
  <c r="I256" i="3"/>
  <c r="I284" i="3"/>
  <c r="K284" i="3"/>
  <c r="K262" i="3"/>
  <c r="I262" i="3"/>
  <c r="K267" i="3"/>
  <c r="I267" i="3"/>
  <c r="I279" i="3"/>
  <c r="K279" i="3"/>
  <c r="I270" i="3"/>
  <c r="K270" i="3"/>
  <c r="K292" i="3"/>
  <c r="I292" i="3"/>
  <c r="K289" i="3"/>
  <c r="I289" i="3"/>
  <c r="I278" i="3"/>
  <c r="K278" i="3"/>
  <c r="K268" i="3"/>
  <c r="I268" i="3"/>
  <c r="K272" i="3"/>
  <c r="I272" i="3"/>
  <c r="I265" i="3"/>
  <c r="K266" i="3"/>
  <c r="I266" i="3"/>
  <c r="I253" i="3"/>
  <c r="K287" i="3"/>
  <c r="I287" i="3"/>
  <c r="F18" i="4" l="1"/>
  <c r="G18" i="4" s="1"/>
  <c r="H18" i="4" s="1"/>
  <c r="AA417" i="3"/>
  <c r="AF416" i="3"/>
  <c r="T280" i="3"/>
  <c r="T255" i="3"/>
  <c r="AH236" i="3"/>
  <c r="AH204" i="3"/>
  <c r="AH234" i="3"/>
  <c r="AH227" i="3"/>
  <c r="AH212" i="3"/>
  <c r="AH231" i="3"/>
  <c r="T262" i="3"/>
  <c r="AH226" i="3"/>
  <c r="AH210" i="3"/>
  <c r="AH224" i="3"/>
  <c r="AH218" i="3"/>
  <c r="AH200" i="3"/>
  <c r="AH216" i="3"/>
  <c r="AH198" i="3"/>
  <c r="AH217" i="3"/>
  <c r="AH222" i="3"/>
  <c r="AH207" i="3"/>
  <c r="AH206" i="3"/>
  <c r="AH205" i="3"/>
  <c r="AH203" i="3"/>
  <c r="AH233" i="3"/>
  <c r="AH223" i="3"/>
  <c r="AH228" i="3"/>
  <c r="AH230" i="3"/>
  <c r="AH220" i="3"/>
  <c r="AH235" i="3"/>
  <c r="AH221" i="3"/>
  <c r="AH209" i="3"/>
  <c r="AH211" i="3"/>
  <c r="AH213" i="3"/>
  <c r="AH208" i="3"/>
  <c r="AH197" i="3"/>
  <c r="AH199" i="3"/>
  <c r="AH225" i="3"/>
  <c r="AH215" i="3"/>
  <c r="AH232" i="3"/>
  <c r="AH229" i="3"/>
  <c r="J254" i="3" a="1"/>
  <c r="J291" i="3" s="1"/>
  <c r="AH214" i="3"/>
  <c r="AH219" i="3"/>
  <c r="AH202" i="3"/>
  <c r="T269" i="3"/>
  <c r="T279" i="3"/>
  <c r="T261" i="3"/>
  <c r="T278" i="3"/>
  <c r="T263" i="3"/>
  <c r="T292" i="3"/>
  <c r="T288" i="3"/>
  <c r="T274" i="3"/>
  <c r="T272" i="3"/>
  <c r="T286" i="3"/>
  <c r="T290" i="3"/>
  <c r="T291" i="3"/>
  <c r="T284" i="3"/>
  <c r="T256" i="3"/>
  <c r="T271" i="3"/>
  <c r="T273" i="3"/>
  <c r="T254" i="3"/>
  <c r="W254" i="3" s="1" a="1"/>
  <c r="T257" i="3"/>
  <c r="T259" i="3"/>
  <c r="T283" i="3"/>
  <c r="T293" i="3"/>
  <c r="T267" i="3"/>
  <c r="T270" i="3"/>
  <c r="T281" i="3"/>
  <c r="T276" i="3"/>
  <c r="T253" i="3"/>
  <c r="T264" i="3"/>
  <c r="T282" i="3"/>
  <c r="T268" i="3"/>
  <c r="T265" i="3"/>
  <c r="T266" i="3"/>
  <c r="T275" i="3"/>
  <c r="T289" i="3"/>
  <c r="T287" i="3"/>
  <c r="T277" i="3"/>
  <c r="T258" i="3"/>
  <c r="T285" i="3"/>
  <c r="T260" i="3"/>
  <c r="C19" i="4" l="1"/>
  <c r="U261" i="3"/>
  <c r="W280" i="3"/>
  <c r="U279" i="3"/>
  <c r="U255" i="3"/>
  <c r="U280" i="3"/>
  <c r="J274" i="3"/>
  <c r="J275" i="3"/>
  <c r="J265" i="3"/>
  <c r="J278" i="3"/>
  <c r="J288" i="3"/>
  <c r="J254" i="3"/>
  <c r="J271" i="3"/>
  <c r="J282" i="3"/>
  <c r="J277" i="3"/>
  <c r="J280" i="3"/>
  <c r="J267" i="3"/>
  <c r="W292" i="3"/>
  <c r="J279" i="3"/>
  <c r="W279" i="3"/>
  <c r="AH186" i="3"/>
  <c r="J259" i="3"/>
  <c r="J257" i="3"/>
  <c r="W269" i="3"/>
  <c r="J283" i="3"/>
  <c r="W288" i="3"/>
  <c r="J273" i="3"/>
  <c r="J270" i="3"/>
  <c r="W262" i="3"/>
  <c r="J260" i="3"/>
  <c r="J269" i="3"/>
  <c r="J272" i="3"/>
  <c r="J258" i="3"/>
  <c r="W261" i="3"/>
  <c r="J290" i="3"/>
  <c r="J286" i="3"/>
  <c r="W255" i="3"/>
  <c r="J284" i="3"/>
  <c r="W286" i="3"/>
  <c r="J261" i="3"/>
  <c r="J266" i="3"/>
  <c r="J293" i="3"/>
  <c r="J287" i="3"/>
  <c r="W263" i="3"/>
  <c r="J264" i="3"/>
  <c r="J276" i="3"/>
  <c r="J292" i="3"/>
  <c r="J289" i="3"/>
  <c r="J285" i="3"/>
  <c r="J268" i="3"/>
  <c r="W290" i="3"/>
  <c r="J262" i="3"/>
  <c r="J256" i="3"/>
  <c r="W293" i="3"/>
  <c r="W272" i="3"/>
  <c r="J263" i="3"/>
  <c r="J281" i="3"/>
  <c r="W274" i="3"/>
  <c r="J255" i="3"/>
  <c r="U288" i="3"/>
  <c r="U269" i="3"/>
  <c r="U278" i="3"/>
  <c r="U286" i="3"/>
  <c r="U263" i="3"/>
  <c r="U262" i="3"/>
  <c r="U274" i="3"/>
  <c r="U290" i="3"/>
  <c r="W278" i="3"/>
  <c r="U272" i="3"/>
  <c r="W282" i="3"/>
  <c r="U282" i="3"/>
  <c r="W283" i="3"/>
  <c r="U283" i="3"/>
  <c r="W268" i="3"/>
  <c r="U268" i="3"/>
  <c r="U264" i="3"/>
  <c r="W264" i="3"/>
  <c r="U253" i="3"/>
  <c r="W266" i="3"/>
  <c r="U266" i="3"/>
  <c r="U259" i="3"/>
  <c r="W259" i="3"/>
  <c r="W257" i="3"/>
  <c r="U257" i="3"/>
  <c r="W254" i="3"/>
  <c r="U254" i="3"/>
  <c r="U260" i="3"/>
  <c r="W260" i="3"/>
  <c r="U271" i="3"/>
  <c r="W271" i="3"/>
  <c r="U270" i="3"/>
  <c r="W270" i="3"/>
  <c r="U284" i="3"/>
  <c r="W284" i="3"/>
  <c r="W265" i="3"/>
  <c r="U265" i="3"/>
  <c r="U291" i="3"/>
  <c r="W291" i="3"/>
  <c r="U292" i="3"/>
  <c r="W285" i="3"/>
  <c r="U285" i="3"/>
  <c r="U258" i="3"/>
  <c r="W258" i="3"/>
  <c r="W273" i="3"/>
  <c r="U273" i="3"/>
  <c r="W277" i="3"/>
  <c r="U277" i="3"/>
  <c r="W276" i="3"/>
  <c r="U276" i="3"/>
  <c r="U287" i="3"/>
  <c r="W287" i="3"/>
  <c r="U281" i="3"/>
  <c r="W281" i="3"/>
  <c r="W256" i="3"/>
  <c r="U256" i="3"/>
  <c r="U289" i="3"/>
  <c r="W289" i="3"/>
  <c r="U275" i="3"/>
  <c r="W275" i="3"/>
  <c r="U267" i="3"/>
  <c r="W267" i="3"/>
  <c r="I243" i="3" l="1"/>
  <c r="V254" i="3" a="1"/>
  <c r="V258" i="3" s="1"/>
  <c r="V254" i="3" l="1"/>
  <c r="V288" i="3"/>
  <c r="V283" i="3"/>
  <c r="V264" i="3"/>
  <c r="V255" i="3"/>
  <c r="V289" i="3"/>
  <c r="V257" i="3"/>
  <c r="V293" i="3"/>
  <c r="V272" i="3"/>
  <c r="V266" i="3"/>
  <c r="V291" i="3"/>
  <c r="V276" i="3"/>
  <c r="V263" i="3"/>
  <c r="V269" i="3"/>
  <c r="V282" i="3"/>
  <c r="V290" i="3"/>
  <c r="V275" i="3"/>
  <c r="V274" i="3"/>
  <c r="V286" i="3"/>
  <c r="V273" i="3"/>
  <c r="V268" i="3"/>
  <c r="V261" i="3"/>
  <c r="V270" i="3"/>
  <c r="V271" i="3"/>
  <c r="V265" i="3"/>
  <c r="V285" i="3"/>
  <c r="V287" i="3"/>
  <c r="V259" i="3"/>
  <c r="V277" i="3"/>
  <c r="V267" i="3"/>
  <c r="V284" i="3"/>
  <c r="V279" i="3"/>
  <c r="V260" i="3"/>
  <c r="V262" i="3"/>
  <c r="V256" i="3"/>
  <c r="V280" i="3"/>
  <c r="V281" i="3"/>
  <c r="V292" i="3"/>
  <c r="V278" i="3"/>
  <c r="U243" i="3" l="1"/>
  <c r="U244" i="3" s="1"/>
  <c r="Z247" i="3" s="1"/>
  <c r="B304" i="3" l="1"/>
  <c r="AE247" i="3"/>
  <c r="AA248" i="3" s="1"/>
  <c r="AB247" i="3"/>
  <c r="AE246" i="3"/>
  <c r="AB246" i="3"/>
  <c r="AF247" i="3"/>
  <c r="AC253" i="3" l="1" a="1"/>
  <c r="N304" i="3"/>
  <c r="D303" i="3"/>
  <c r="G304" i="3"/>
  <c r="C305" i="3" s="1"/>
  <c r="D304" i="3"/>
  <c r="G303" i="3"/>
  <c r="H304" i="3"/>
  <c r="AA247" i="3"/>
  <c r="AF246" i="3"/>
  <c r="AD253" i="3" s="1" a="1"/>
  <c r="AD286" i="3" l="1"/>
  <c r="AD281" i="3"/>
  <c r="AD275" i="3"/>
  <c r="AD274" i="3"/>
  <c r="AD273" i="3"/>
  <c r="AD272" i="3"/>
  <c r="AD271" i="3"/>
  <c r="AD266" i="3"/>
  <c r="AD265" i="3"/>
  <c r="AD259" i="3"/>
  <c r="AD258" i="3"/>
  <c r="AD291" i="3"/>
  <c r="AD257" i="3"/>
  <c r="AD290" i="3"/>
  <c r="AD256" i="3"/>
  <c r="AD289" i="3"/>
  <c r="AD255" i="3"/>
  <c r="AD288" i="3"/>
  <c r="AD287" i="3"/>
  <c r="AD282" i="3"/>
  <c r="AD277" i="3"/>
  <c r="AD267" i="3"/>
  <c r="AD269" i="3"/>
  <c r="AD283" i="3"/>
  <c r="AD285" i="3"/>
  <c r="AD262" i="3"/>
  <c r="AD264" i="3"/>
  <c r="AD292" i="3"/>
  <c r="AD263" i="3"/>
  <c r="AD279" i="3"/>
  <c r="AD268" i="3"/>
  <c r="AD261" i="3"/>
  <c r="AD284" i="3"/>
  <c r="AD293" i="3"/>
  <c r="AD280" i="3"/>
  <c r="AD253" i="3"/>
  <c r="AD278" i="3"/>
  <c r="AD254" i="3"/>
  <c r="AD270" i="3"/>
  <c r="AD260" i="3"/>
  <c r="AD276" i="3"/>
  <c r="F310" i="3" a="1"/>
  <c r="E310" i="3" a="1"/>
  <c r="AC280" i="3"/>
  <c r="AE280" i="3" s="1"/>
  <c r="AC281" i="3"/>
  <c r="AE281" i="3" s="1"/>
  <c r="AC265" i="3"/>
  <c r="AE265" i="3" s="1"/>
  <c r="AC260" i="3"/>
  <c r="AE260" i="3" s="1"/>
  <c r="AC278" i="3"/>
  <c r="AE278" i="3" s="1"/>
  <c r="AC264" i="3"/>
  <c r="AC284" i="3"/>
  <c r="AC272" i="3"/>
  <c r="AC274" i="3"/>
  <c r="AE274" i="3" s="1"/>
  <c r="AC288" i="3"/>
  <c r="AE288" i="3" s="1"/>
  <c r="AC290" i="3"/>
  <c r="AC267" i="3"/>
  <c r="AE267" i="3" s="1"/>
  <c r="AC283" i="3"/>
  <c r="AE283" i="3" s="1"/>
  <c r="AC263" i="3"/>
  <c r="AC268" i="3"/>
  <c r="AC255" i="3"/>
  <c r="AE255" i="3" s="1"/>
  <c r="AC257" i="3"/>
  <c r="AC279" i="3"/>
  <c r="AC271" i="3"/>
  <c r="AE271" i="3" s="1"/>
  <c r="AC262" i="3"/>
  <c r="AE262" i="3" s="1"/>
  <c r="AC266" i="3"/>
  <c r="AE266" i="3" s="1"/>
  <c r="AC287" i="3"/>
  <c r="AC282" i="3"/>
  <c r="AC253" i="3"/>
  <c r="AC258" i="3"/>
  <c r="AC269" i="3"/>
  <c r="AC285" i="3"/>
  <c r="AC259" i="3"/>
  <c r="AC275" i="3"/>
  <c r="AE275" i="3" s="1"/>
  <c r="AC291" i="3"/>
  <c r="AC276" i="3"/>
  <c r="AE276" i="3" s="1"/>
  <c r="AC256" i="3"/>
  <c r="AC292" i="3"/>
  <c r="AE292" i="3" s="1"/>
  <c r="AC254" i="3"/>
  <c r="AE254" i="3" s="1"/>
  <c r="AC270" i="3"/>
  <c r="AE270" i="3" s="1"/>
  <c r="AC261" i="3"/>
  <c r="AC286" i="3"/>
  <c r="AE286" i="3" s="1"/>
  <c r="AC277" i="3"/>
  <c r="AC273" i="3"/>
  <c r="AC293" i="3"/>
  <c r="AE293" i="3" s="1"/>
  <c r="AC289" i="3"/>
  <c r="C304" i="3"/>
  <c r="H303" i="3"/>
  <c r="Z304" i="3"/>
  <c r="P303" i="3"/>
  <c r="S304" i="3"/>
  <c r="O305" i="3" s="1"/>
  <c r="P304" i="3"/>
  <c r="S303" i="3"/>
  <c r="T304" i="3"/>
  <c r="AE284" i="3" l="1"/>
  <c r="AE269" i="3"/>
  <c r="AE268" i="3"/>
  <c r="AE261" i="3"/>
  <c r="Q310" i="3" a="1"/>
  <c r="AE291" i="3"/>
  <c r="F343" i="3"/>
  <c r="F328" i="3"/>
  <c r="F322" i="3"/>
  <c r="F315" i="3"/>
  <c r="F314" i="3"/>
  <c r="F312" i="3"/>
  <c r="F346" i="3"/>
  <c r="F344" i="3"/>
  <c r="F338" i="3"/>
  <c r="F331" i="3"/>
  <c r="F330" i="3"/>
  <c r="F318" i="3"/>
  <c r="F334" i="3"/>
  <c r="F350" i="3"/>
  <c r="F347" i="3"/>
  <c r="F316" i="3"/>
  <c r="F336" i="3"/>
  <c r="F332" i="3"/>
  <c r="F348" i="3"/>
  <c r="F310" i="3"/>
  <c r="F326" i="3"/>
  <c r="G326" i="3" s="1"/>
  <c r="F313" i="3"/>
  <c r="F349" i="3"/>
  <c r="F329" i="3"/>
  <c r="F320" i="3"/>
  <c r="F345" i="3"/>
  <c r="F325" i="3"/>
  <c r="F321" i="3"/>
  <c r="F341" i="3"/>
  <c r="F337" i="3"/>
  <c r="F342" i="3"/>
  <c r="F323" i="3"/>
  <c r="F311" i="3"/>
  <c r="F319" i="3"/>
  <c r="F339" i="3"/>
  <c r="F327" i="3"/>
  <c r="F335" i="3"/>
  <c r="F317" i="3"/>
  <c r="F324" i="3"/>
  <c r="F340" i="3"/>
  <c r="F333" i="3"/>
  <c r="AE259" i="3"/>
  <c r="AE290" i="3"/>
  <c r="AE272" i="3"/>
  <c r="E337" i="3"/>
  <c r="E338" i="3"/>
  <c r="E322" i="3"/>
  <c r="E341" i="3"/>
  <c r="E348" i="3"/>
  <c r="E350" i="3"/>
  <c r="G350" i="3" s="1"/>
  <c r="E336" i="3"/>
  <c r="G336" i="3" s="1"/>
  <c r="E340" i="3"/>
  <c r="E314" i="3"/>
  <c r="E325" i="3"/>
  <c r="E330" i="3"/>
  <c r="E317" i="3"/>
  <c r="G317" i="3" s="1"/>
  <c r="E311" i="3"/>
  <c r="G311" i="3" s="1"/>
  <c r="E346" i="3"/>
  <c r="G346" i="3" s="1"/>
  <c r="E333" i="3"/>
  <c r="E319" i="3"/>
  <c r="E321" i="3"/>
  <c r="E328" i="3"/>
  <c r="E344" i="3"/>
  <c r="E320" i="3"/>
  <c r="E323" i="3"/>
  <c r="G323" i="3" s="1"/>
  <c r="E339" i="3"/>
  <c r="E315" i="3"/>
  <c r="E331" i="3"/>
  <c r="E318" i="3"/>
  <c r="G318" i="3" s="1"/>
  <c r="E335" i="3"/>
  <c r="G335" i="3" s="1"/>
  <c r="E347" i="3"/>
  <c r="G347" i="3" s="1"/>
  <c r="E324" i="3"/>
  <c r="G324" i="3" s="1"/>
  <c r="E316" i="3"/>
  <c r="G316" i="3" s="1"/>
  <c r="E312" i="3"/>
  <c r="G312" i="3" s="1"/>
  <c r="E332" i="3"/>
  <c r="E313" i="3"/>
  <c r="E310" i="3"/>
  <c r="E329" i="3"/>
  <c r="E349" i="3"/>
  <c r="E326" i="3"/>
  <c r="E345" i="3"/>
  <c r="E342" i="3"/>
  <c r="E327" i="3"/>
  <c r="E343" i="3"/>
  <c r="G343" i="3" s="1"/>
  <c r="E334" i="3"/>
  <c r="G334" i="3" s="1"/>
  <c r="AE258" i="3"/>
  <c r="AE273" i="3"/>
  <c r="AE279" i="3"/>
  <c r="AE257" i="3"/>
  <c r="AE256" i="3"/>
  <c r="AE263" i="3"/>
  <c r="AE285" i="3"/>
  <c r="AE289" i="3"/>
  <c r="AE253" i="3"/>
  <c r="AE282" i="3"/>
  <c r="AE277" i="3"/>
  <c r="AE287" i="3"/>
  <c r="AE264" i="3"/>
  <c r="O304" i="3"/>
  <c r="T303" i="3"/>
  <c r="R310" i="3" s="1" a="1"/>
  <c r="AE303" i="3"/>
  <c r="AB303" i="3"/>
  <c r="B361" i="3"/>
  <c r="G339" i="3" l="1"/>
  <c r="G321" i="3"/>
  <c r="G332" i="3"/>
  <c r="G333" i="3"/>
  <c r="G328" i="3"/>
  <c r="G322" i="3"/>
  <c r="G310" i="3"/>
  <c r="G349" i="3"/>
  <c r="G319" i="3"/>
  <c r="R343" i="3"/>
  <c r="R344" i="3"/>
  <c r="R328" i="3"/>
  <c r="R312" i="3"/>
  <c r="R315" i="3"/>
  <c r="R350" i="3"/>
  <c r="R338" i="3"/>
  <c r="R341" i="3"/>
  <c r="R327" i="3"/>
  <c r="R329" i="3"/>
  <c r="R316" i="3"/>
  <c r="R335" i="3"/>
  <c r="R337" i="3"/>
  <c r="R340" i="3"/>
  <c r="R345" i="3"/>
  <c r="R332" i="3"/>
  <c r="R348" i="3"/>
  <c r="R311" i="3"/>
  <c r="R346" i="3"/>
  <c r="R321" i="3"/>
  <c r="R317" i="3"/>
  <c r="R333" i="3"/>
  <c r="R322" i="3"/>
  <c r="R331" i="3"/>
  <c r="R349" i="3"/>
  <c r="R319" i="3"/>
  <c r="R347" i="3"/>
  <c r="R324" i="3"/>
  <c r="R320" i="3"/>
  <c r="R325" i="3"/>
  <c r="R336" i="3"/>
  <c r="R313" i="3"/>
  <c r="R310" i="3"/>
  <c r="R314" i="3"/>
  <c r="R326" i="3"/>
  <c r="R330" i="3"/>
  <c r="R318" i="3"/>
  <c r="R342" i="3"/>
  <c r="R334" i="3"/>
  <c r="R323" i="3"/>
  <c r="R339" i="3"/>
  <c r="G331" i="3"/>
  <c r="G325" i="3"/>
  <c r="G314" i="3"/>
  <c r="G327" i="3"/>
  <c r="G348" i="3"/>
  <c r="G330" i="3"/>
  <c r="G340" i="3"/>
  <c r="G315" i="3"/>
  <c r="G342" i="3"/>
  <c r="G345" i="3"/>
  <c r="G320" i="3"/>
  <c r="G341" i="3"/>
  <c r="Q337" i="3"/>
  <c r="Q338" i="3"/>
  <c r="Q322" i="3"/>
  <c r="Q311" i="3"/>
  <c r="Q314" i="3"/>
  <c r="Q316" i="3"/>
  <c r="S316" i="3" s="1"/>
  <c r="Q319" i="3"/>
  <c r="Q321" i="3"/>
  <c r="Q324" i="3"/>
  <c r="S324" i="3" s="1"/>
  <c r="Q312" i="3"/>
  <c r="Q332" i="3"/>
  <c r="S332" i="3" s="1"/>
  <c r="Q335" i="3"/>
  <c r="Q343" i="3"/>
  <c r="S343" i="3" s="1"/>
  <c r="Q313" i="3"/>
  <c r="Q325" i="3"/>
  <c r="Q329" i="3"/>
  <c r="Q348" i="3"/>
  <c r="S348" i="3" s="1"/>
  <c r="Q341" i="3"/>
  <c r="Q345" i="3"/>
  <c r="Q317" i="3"/>
  <c r="Q333" i="3"/>
  <c r="Q320" i="3"/>
  <c r="Q318" i="3"/>
  <c r="Q334" i="3"/>
  <c r="Q330" i="3"/>
  <c r="Q350" i="3"/>
  <c r="Q346" i="3"/>
  <c r="Q323" i="3"/>
  <c r="Q327" i="3"/>
  <c r="Q339" i="3"/>
  <c r="Q336" i="3"/>
  <c r="Q340" i="3"/>
  <c r="Q328" i="3"/>
  <c r="S328" i="3" s="1"/>
  <c r="Q344" i="3"/>
  <c r="S344" i="3" s="1"/>
  <c r="Q315" i="3"/>
  <c r="Q331" i="3"/>
  <c r="Q347" i="3"/>
  <c r="Q349" i="3"/>
  <c r="Q310" i="3"/>
  <c r="Q326" i="3"/>
  <c r="Q342" i="3"/>
  <c r="G329" i="3"/>
  <c r="G338" i="3"/>
  <c r="G344" i="3"/>
  <c r="G337" i="3"/>
  <c r="G313" i="3"/>
  <c r="G360" i="3"/>
  <c r="D360" i="3"/>
  <c r="N361" i="3"/>
  <c r="AA304" i="3"/>
  <c r="AF303" i="3"/>
  <c r="S338" i="3" l="1"/>
  <c r="S349" i="3"/>
  <c r="S315" i="3"/>
  <c r="S322" i="3"/>
  <c r="S346" i="3"/>
  <c r="S314" i="3"/>
  <c r="S333" i="3"/>
  <c r="S331" i="3"/>
  <c r="S317" i="3"/>
  <c r="S311" i="3"/>
  <c r="S330" i="3"/>
  <c r="S312" i="3"/>
  <c r="S334" i="3"/>
  <c r="S321" i="3"/>
  <c r="S350" i="3"/>
  <c r="S342" i="3"/>
  <c r="S326" i="3"/>
  <c r="S310" i="3"/>
  <c r="S318" i="3"/>
  <c r="S319" i="3"/>
  <c r="S329" i="3"/>
  <c r="S345" i="3"/>
  <c r="S325" i="3"/>
  <c r="S347" i="3"/>
  <c r="S340" i="3"/>
  <c r="S320" i="3"/>
  <c r="S341" i="3"/>
  <c r="S337" i="3"/>
  <c r="S336" i="3"/>
  <c r="S339" i="3"/>
  <c r="S313" i="3"/>
  <c r="S327" i="3"/>
  <c r="S323" i="3"/>
  <c r="S335" i="3"/>
  <c r="S360" i="3"/>
  <c r="P360" i="3"/>
  <c r="Z361" i="3"/>
  <c r="C361" i="3"/>
  <c r="H360" i="3"/>
  <c r="AE360" i="3" l="1"/>
  <c r="AB360" i="3"/>
  <c r="B418" i="3"/>
  <c r="O361" i="3"/>
  <c r="T360" i="3"/>
  <c r="D417" i="3" l="1"/>
  <c r="G417" i="3"/>
  <c r="N418" i="3"/>
  <c r="AA361" i="3"/>
  <c r="AF360" i="3"/>
  <c r="C418" i="3" l="1"/>
  <c r="H417" i="3"/>
  <c r="S417" i="3"/>
  <c r="P417" i="3"/>
  <c r="Z418" i="3"/>
  <c r="AF278" i="3"/>
  <c r="AF279" i="3"/>
  <c r="AF280" i="3"/>
  <c r="AF281" i="3"/>
  <c r="AF269" i="3"/>
  <c r="AF288" i="3"/>
  <c r="AF267" i="3"/>
  <c r="AF260" i="3"/>
  <c r="AF253" i="3"/>
  <c r="AF274" i="3"/>
  <c r="AF268" i="3"/>
  <c r="AF262" i="3"/>
  <c r="AF263" i="3"/>
  <c r="AF255" i="3"/>
  <c r="AF256" i="3"/>
  <c r="AF290" i="3"/>
  <c r="AF265" i="3"/>
  <c r="AF271" i="3"/>
  <c r="AF287" i="3"/>
  <c r="AF286" i="3"/>
  <c r="AF284" i="3"/>
  <c r="AF261" i="3"/>
  <c r="AF277" i="3"/>
  <c r="AF292" i="3"/>
  <c r="AF270" i="3"/>
  <c r="AF266" i="3"/>
  <c r="AF291" i="3"/>
  <c r="AF275" i="3"/>
  <c r="AF273" i="3"/>
  <c r="AF272" i="3"/>
  <c r="AF282" i="3"/>
  <c r="AF258" i="3"/>
  <c r="AF264" i="3"/>
  <c r="AF289" i="3"/>
  <c r="AF276" i="3"/>
  <c r="AF257" i="3"/>
  <c r="AF259" i="3"/>
  <c r="AF254" i="3"/>
  <c r="AF293" i="3"/>
  <c r="AF283" i="3"/>
  <c r="AF285" i="3"/>
  <c r="B20" i="4" l="1"/>
  <c r="D19" i="4" s="1"/>
  <c r="E19" i="4" s="1"/>
  <c r="AE417" i="3"/>
  <c r="AB417" i="3"/>
  <c r="O418" i="3"/>
  <c r="T417" i="3"/>
  <c r="AI254" i="3" a="1"/>
  <c r="AI285" i="3" s="1"/>
  <c r="F19" i="4"/>
  <c r="G19" i="4" s="1"/>
  <c r="H19" i="4" s="1"/>
  <c r="AG288" i="3"/>
  <c r="AG258" i="3"/>
  <c r="AG277" i="3"/>
  <c r="AG253" i="3"/>
  <c r="AG291" i="3"/>
  <c r="AG265" i="3"/>
  <c r="AG269" i="3"/>
  <c r="AG267" i="3"/>
  <c r="AG271" i="3"/>
  <c r="AG261" i="3"/>
  <c r="AG254" i="3"/>
  <c r="AG260" i="3"/>
  <c r="AG280" i="3"/>
  <c r="AG257" i="3"/>
  <c r="AG283" i="3"/>
  <c r="AG274" i="3"/>
  <c r="AG281" i="3"/>
  <c r="AG275" i="3"/>
  <c r="AG263" i="3"/>
  <c r="AG272" i="3"/>
  <c r="AG284" i="3"/>
  <c r="AG266" i="3"/>
  <c r="AG286" i="3"/>
  <c r="AG276" i="3"/>
  <c r="AG285" i="3"/>
  <c r="AG268" i="3"/>
  <c r="AG289" i="3"/>
  <c r="AG287" i="3"/>
  <c r="AG282" i="3"/>
  <c r="AG270" i="3"/>
  <c r="AG290" i="3"/>
  <c r="AG259" i="3"/>
  <c r="AG278" i="3"/>
  <c r="AG279" i="3"/>
  <c r="AG256" i="3"/>
  <c r="AG264" i="3"/>
  <c r="AG255" i="3"/>
  <c r="AG292" i="3"/>
  <c r="AG273" i="3"/>
  <c r="AG262" i="3"/>
  <c r="AA418" i="3" l="1"/>
  <c r="AF417" i="3"/>
  <c r="AI260" i="3"/>
  <c r="AI292" i="3"/>
  <c r="AI287" i="3"/>
  <c r="AI263" i="3"/>
  <c r="AI258" i="3"/>
  <c r="AI289" i="3"/>
  <c r="AI264" i="3"/>
  <c r="AI268" i="3"/>
  <c r="AI265" i="3"/>
  <c r="AI274" i="3"/>
  <c r="AI277" i="3"/>
  <c r="AI275" i="3"/>
  <c r="AI291" i="3"/>
  <c r="AI286" i="3"/>
  <c r="AI283" i="3"/>
  <c r="AI257" i="3"/>
  <c r="AI254" i="3"/>
  <c r="AI293" i="3"/>
  <c r="AI271" i="3"/>
  <c r="AI279" i="3"/>
  <c r="AI259" i="3"/>
  <c r="AI267" i="3"/>
  <c r="AI261" i="3"/>
  <c r="AI288" i="3"/>
  <c r="AI266" i="3"/>
  <c r="AI262" i="3"/>
  <c r="AI280" i="3"/>
  <c r="AI255" i="3"/>
  <c r="AI278" i="3"/>
  <c r="AI270" i="3"/>
  <c r="AI269" i="3"/>
  <c r="AI290" i="3"/>
  <c r="AI276" i="3"/>
  <c r="AI272" i="3"/>
  <c r="AI282" i="3"/>
  <c r="AI281" i="3"/>
  <c r="AI256" i="3"/>
  <c r="AI284" i="3"/>
  <c r="AI273" i="3"/>
  <c r="AH254" i="3" a="1"/>
  <c r="AH264" i="3" s="1"/>
  <c r="C20" i="4"/>
  <c r="H322" i="3"/>
  <c r="H332" i="3"/>
  <c r="H311" i="3"/>
  <c r="H319" i="3"/>
  <c r="H344" i="3"/>
  <c r="H317" i="3"/>
  <c r="H329" i="3"/>
  <c r="H318" i="3"/>
  <c r="H341" i="3"/>
  <c r="H338" i="3"/>
  <c r="H333" i="3"/>
  <c r="H340" i="3"/>
  <c r="H350" i="3"/>
  <c r="H327" i="3"/>
  <c r="H324" i="3"/>
  <c r="H315" i="3"/>
  <c r="H325" i="3"/>
  <c r="H345" i="3"/>
  <c r="H347" i="3"/>
  <c r="H335" i="3"/>
  <c r="H313" i="3"/>
  <c r="H314" i="3"/>
  <c r="H348" i="3"/>
  <c r="H346" i="3"/>
  <c r="H310" i="3"/>
  <c r="H330" i="3"/>
  <c r="H337" i="3"/>
  <c r="H326" i="3"/>
  <c r="H312" i="3"/>
  <c r="H323" i="3"/>
  <c r="H336" i="3"/>
  <c r="H321" i="3"/>
  <c r="H349" i="3"/>
  <c r="H328" i="3"/>
  <c r="H316" i="3"/>
  <c r="H339" i="3"/>
  <c r="H331" i="3"/>
  <c r="H320" i="3"/>
  <c r="H334" i="3"/>
  <c r="H343" i="3"/>
  <c r="H342" i="3"/>
  <c r="AH260" i="3" l="1"/>
  <c r="AH292" i="3"/>
  <c r="AH285" i="3"/>
  <c r="AH271" i="3"/>
  <c r="AH287" i="3"/>
  <c r="AH267" i="3"/>
  <c r="AH261" i="3"/>
  <c r="AH270" i="3"/>
  <c r="AH258" i="3"/>
  <c r="AH259" i="3"/>
  <c r="AH279" i="3"/>
  <c r="AH275" i="3"/>
  <c r="AH257" i="3"/>
  <c r="AH254" i="3"/>
  <c r="AH263" i="3"/>
  <c r="AH266" i="3"/>
  <c r="AH290" i="3"/>
  <c r="K311" i="3" a="1"/>
  <c r="K344" i="3" s="1"/>
  <c r="AH273" i="3"/>
  <c r="AH280" i="3"/>
  <c r="AH262" i="3"/>
  <c r="AH288" i="3"/>
  <c r="AH272" i="3"/>
  <c r="AH268" i="3"/>
  <c r="AH255" i="3"/>
  <c r="AH276" i="3"/>
  <c r="AH277" i="3"/>
  <c r="AH278" i="3"/>
  <c r="AH281" i="3"/>
  <c r="AH282" i="3"/>
  <c r="AH283" i="3"/>
  <c r="AH291" i="3"/>
  <c r="AH256" i="3"/>
  <c r="AH274" i="3"/>
  <c r="AH284" i="3"/>
  <c r="AH293" i="3"/>
  <c r="AH289" i="3"/>
  <c r="AH286" i="3"/>
  <c r="AH269" i="3"/>
  <c r="AH265" i="3"/>
  <c r="I310" i="3"/>
  <c r="I318" i="3"/>
  <c r="I319" i="3"/>
  <c r="I332" i="3"/>
  <c r="I317" i="3"/>
  <c r="I344" i="3"/>
  <c r="T326" i="3"/>
  <c r="T337" i="3"/>
  <c r="T349" i="3"/>
  <c r="T341" i="3"/>
  <c r="T316" i="3"/>
  <c r="T323" i="3"/>
  <c r="T320" i="3"/>
  <c r="T338" i="3"/>
  <c r="T322" i="3"/>
  <c r="T318" i="3"/>
  <c r="T339" i="3"/>
  <c r="T332" i="3"/>
  <c r="I321" i="3"/>
  <c r="I336" i="3"/>
  <c r="I315" i="3"/>
  <c r="I327" i="3"/>
  <c r="T343" i="3"/>
  <c r="T335" i="3"/>
  <c r="I342" i="3"/>
  <c r="I343" i="3"/>
  <c r="T325" i="3"/>
  <c r="I348" i="3"/>
  <c r="T333" i="3"/>
  <c r="T317" i="3"/>
  <c r="I323" i="3"/>
  <c r="I312" i="3"/>
  <c r="I337" i="3"/>
  <c r="I320" i="3"/>
  <c r="T321" i="3"/>
  <c r="I339" i="3"/>
  <c r="T342" i="3"/>
  <c r="T336" i="3"/>
  <c r="T315" i="3"/>
  <c r="I325" i="3"/>
  <c r="I341" i="3"/>
  <c r="I331" i="3"/>
  <c r="I346" i="3"/>
  <c r="T340" i="3"/>
  <c r="T319" i="3"/>
  <c r="T329" i="3"/>
  <c r="T344" i="3"/>
  <c r="I333" i="3"/>
  <c r="I328" i="3"/>
  <c r="I313" i="3"/>
  <c r="I338" i="3"/>
  <c r="T328" i="3"/>
  <c r="T327" i="3"/>
  <c r="T350" i="3"/>
  <c r="I345" i="3"/>
  <c r="I340" i="3"/>
  <c r="T311" i="3"/>
  <c r="W311" i="3" s="1" a="1"/>
  <c r="W349" i="3" s="1"/>
  <c r="I316" i="3"/>
  <c r="I314" i="3"/>
  <c r="I322" i="3"/>
  <c r="I349" i="3"/>
  <c r="I311" i="3"/>
  <c r="T330" i="3"/>
  <c r="T312" i="3"/>
  <c r="T313" i="3"/>
  <c r="I326" i="3"/>
  <c r="I334" i="3"/>
  <c r="T331" i="3"/>
  <c r="I335" i="3"/>
  <c r="T347" i="3"/>
  <c r="T310" i="3"/>
  <c r="T334" i="3"/>
  <c r="T348" i="3"/>
  <c r="I324" i="3"/>
  <c r="I330" i="3"/>
  <c r="T345" i="3"/>
  <c r="T346" i="3"/>
  <c r="I329" i="3"/>
  <c r="I347" i="3"/>
  <c r="T324" i="3"/>
  <c r="T314" i="3"/>
  <c r="AG243" i="3" l="1"/>
  <c r="W341" i="3"/>
  <c r="K330" i="3"/>
  <c r="W350" i="3"/>
  <c r="K315" i="3"/>
  <c r="K342" i="3"/>
  <c r="K345" i="3"/>
  <c r="W327" i="3"/>
  <c r="K346" i="3"/>
  <c r="K341" i="3"/>
  <c r="W316" i="3"/>
  <c r="K350" i="3"/>
  <c r="K340" i="3"/>
  <c r="K326" i="3"/>
  <c r="K320" i="3"/>
  <c r="K337" i="3"/>
  <c r="K338" i="3"/>
  <c r="W337" i="3"/>
  <c r="W326" i="3"/>
  <c r="K324" i="3"/>
  <c r="K336" i="3"/>
  <c r="K325" i="3"/>
  <c r="K321" i="3"/>
  <c r="K322" i="3"/>
  <c r="K312" i="3"/>
  <c r="K349" i="3"/>
  <c r="K323" i="3"/>
  <c r="K328" i="3"/>
  <c r="W332" i="3"/>
  <c r="W320" i="3"/>
  <c r="K318" i="3"/>
  <c r="K331" i="3"/>
  <c r="K313" i="3"/>
  <c r="K314" i="3"/>
  <c r="K316" i="3"/>
  <c r="K333" i="3"/>
  <c r="K348" i="3"/>
  <c r="W339" i="3"/>
  <c r="J311" i="3" a="1"/>
  <c r="J349" i="3" s="1"/>
  <c r="K332" i="3"/>
  <c r="W322" i="3"/>
  <c r="K329" i="3"/>
  <c r="K311" i="3"/>
  <c r="W323" i="3"/>
  <c r="K327" i="3"/>
  <c r="K317" i="3"/>
  <c r="K335" i="3"/>
  <c r="W318" i="3"/>
  <c r="K319" i="3"/>
  <c r="K347" i="3"/>
  <c r="K334" i="3"/>
  <c r="K339" i="3"/>
  <c r="K343" i="3"/>
  <c r="U337" i="3"/>
  <c r="W338" i="3"/>
  <c r="U323" i="3"/>
  <c r="U338" i="3"/>
  <c r="U318" i="3"/>
  <c r="U322" i="3"/>
  <c r="U339" i="3"/>
  <c r="U316" i="3"/>
  <c r="U320" i="3"/>
  <c r="U332" i="3"/>
  <c r="U349" i="3"/>
  <c r="U326" i="3"/>
  <c r="W331" i="3"/>
  <c r="U331" i="3"/>
  <c r="W346" i="3"/>
  <c r="U346" i="3"/>
  <c r="W343" i="3"/>
  <c r="U343" i="3"/>
  <c r="W321" i="3"/>
  <c r="U321" i="3"/>
  <c r="U341" i="3"/>
  <c r="W342" i="3"/>
  <c r="U342" i="3"/>
  <c r="W312" i="3"/>
  <c r="U312" i="3"/>
  <c r="U327" i="3"/>
  <c r="U328" i="3"/>
  <c r="W328" i="3"/>
  <c r="W329" i="3"/>
  <c r="U329" i="3"/>
  <c r="W315" i="3"/>
  <c r="U315" i="3"/>
  <c r="W319" i="3"/>
  <c r="U319" i="3"/>
  <c r="W344" i="3"/>
  <c r="U344" i="3"/>
  <c r="W313" i="3"/>
  <c r="U313" i="3"/>
  <c r="W330" i="3"/>
  <c r="U330" i="3"/>
  <c r="W334" i="3"/>
  <c r="U334" i="3"/>
  <c r="W340" i="3"/>
  <c r="U340" i="3"/>
  <c r="W325" i="3"/>
  <c r="U325" i="3"/>
  <c r="W335" i="3"/>
  <c r="U335" i="3"/>
  <c r="U333" i="3"/>
  <c r="W333" i="3"/>
  <c r="W348" i="3"/>
  <c r="U348" i="3"/>
  <c r="U324" i="3"/>
  <c r="W324" i="3"/>
  <c r="U311" i="3"/>
  <c r="W311" i="3"/>
  <c r="W345" i="3"/>
  <c r="U345" i="3"/>
  <c r="W317" i="3"/>
  <c r="U317" i="3"/>
  <c r="W336" i="3"/>
  <c r="U336" i="3"/>
  <c r="W314" i="3"/>
  <c r="U314" i="3"/>
  <c r="U310" i="3"/>
  <c r="W347" i="3"/>
  <c r="U347" i="3"/>
  <c r="V311" i="3" l="1" a="1"/>
  <c r="V348" i="3" s="1"/>
  <c r="J336" i="3"/>
  <c r="J325" i="3"/>
  <c r="J350" i="3"/>
  <c r="J326" i="3"/>
  <c r="J343" i="3"/>
  <c r="J322" i="3"/>
  <c r="J332" i="3"/>
  <c r="J327" i="3"/>
  <c r="J339" i="3"/>
  <c r="J313" i="3"/>
  <c r="J345" i="3"/>
  <c r="J323" i="3"/>
  <c r="J346" i="3"/>
  <c r="J316" i="3"/>
  <c r="J330" i="3"/>
  <c r="J347" i="3"/>
  <c r="J324" i="3"/>
  <c r="J340" i="3"/>
  <c r="J320" i="3"/>
  <c r="J337" i="3"/>
  <c r="J328" i="3"/>
  <c r="J333" i="3"/>
  <c r="J331" i="3"/>
  <c r="J344" i="3"/>
  <c r="J317" i="3"/>
  <c r="J335" i="3"/>
  <c r="J321" i="3"/>
  <c r="J338" i="3"/>
  <c r="J319" i="3"/>
  <c r="J348" i="3"/>
  <c r="J318" i="3"/>
  <c r="J329" i="3"/>
  <c r="J341" i="3"/>
  <c r="J312" i="3"/>
  <c r="J334" i="3"/>
  <c r="J311" i="3"/>
  <c r="J315" i="3"/>
  <c r="J314" i="3"/>
  <c r="J342" i="3"/>
  <c r="V327" i="3" l="1"/>
  <c r="V333" i="3"/>
  <c r="V346" i="3"/>
  <c r="V319" i="3"/>
  <c r="V344" i="3"/>
  <c r="V350" i="3"/>
  <c r="V318" i="3"/>
  <c r="V317" i="3"/>
  <c r="V330" i="3"/>
  <c r="V332" i="3"/>
  <c r="V334" i="3"/>
  <c r="V328" i="3"/>
  <c r="V320" i="3"/>
  <c r="V329" i="3"/>
  <c r="V316" i="3"/>
  <c r="V338" i="3"/>
  <c r="V322" i="3"/>
  <c r="V345" i="3"/>
  <c r="V349" i="3"/>
  <c r="V347" i="3"/>
  <c r="V313" i="3"/>
  <c r="V336" i="3"/>
  <c r="V323" i="3"/>
  <c r="V325" i="3"/>
  <c r="J300" i="3"/>
  <c r="V341" i="3"/>
  <c r="V342" i="3"/>
  <c r="V340" i="3"/>
  <c r="V337" i="3"/>
  <c r="V314" i="3"/>
  <c r="V321" i="3"/>
  <c r="V326" i="3"/>
  <c r="V343" i="3"/>
  <c r="V315" i="3"/>
  <c r="V324" i="3"/>
  <c r="V312" i="3"/>
  <c r="V335" i="3"/>
  <c r="V339" i="3"/>
  <c r="V311" i="3"/>
  <c r="V331" i="3"/>
  <c r="V300" i="3" l="1"/>
  <c r="V301" i="3" s="1"/>
  <c r="Z305" i="3" s="1"/>
  <c r="B362" i="3" l="1"/>
  <c r="AB304" i="3"/>
  <c r="AE305" i="3"/>
  <c r="AA306" i="3" s="1"/>
  <c r="AB305" i="3"/>
  <c r="AE304" i="3"/>
  <c r="AF305" i="3"/>
  <c r="AC310" i="3" l="1" a="1"/>
  <c r="AA305" i="3"/>
  <c r="AF304" i="3"/>
  <c r="AD310" i="3" s="1" a="1"/>
  <c r="N362" i="3"/>
  <c r="G361" i="3"/>
  <c r="D361" i="3"/>
  <c r="G362" i="3"/>
  <c r="C363" i="3" s="1"/>
  <c r="D362" i="3"/>
  <c r="E367" i="3" l="1" a="1"/>
  <c r="AC337" i="3"/>
  <c r="AC338" i="3"/>
  <c r="AC322" i="3"/>
  <c r="AE322" i="3" s="1"/>
  <c r="AC311" i="3"/>
  <c r="AC343" i="3"/>
  <c r="AC346" i="3"/>
  <c r="AE346" i="3" s="1"/>
  <c r="AC332" i="3"/>
  <c r="AE332" i="3" s="1"/>
  <c r="AC340" i="3"/>
  <c r="AC342" i="3"/>
  <c r="AC329" i="3"/>
  <c r="AC315" i="3"/>
  <c r="AE315" i="3" s="1"/>
  <c r="AC350" i="3"/>
  <c r="AC345" i="3"/>
  <c r="AE345" i="3" s="1"/>
  <c r="AC344" i="3"/>
  <c r="AE344" i="3" s="1"/>
  <c r="AC330" i="3"/>
  <c r="AC334" i="3"/>
  <c r="AC313" i="3"/>
  <c r="AC321" i="3"/>
  <c r="AC324" i="3"/>
  <c r="AC318" i="3"/>
  <c r="AC327" i="3"/>
  <c r="AC319" i="3"/>
  <c r="AC316" i="3"/>
  <c r="AC335" i="3"/>
  <c r="AC325" i="3"/>
  <c r="AE325" i="3" s="1"/>
  <c r="AC348" i="3"/>
  <c r="AE348" i="3" s="1"/>
  <c r="AC341" i="3"/>
  <c r="AC314" i="3"/>
  <c r="AC310" i="3"/>
  <c r="AE310" i="3" s="1"/>
  <c r="AC326" i="3"/>
  <c r="AE326" i="3" s="1"/>
  <c r="AC317" i="3"/>
  <c r="AE317" i="3" s="1"/>
  <c r="AC312" i="3"/>
  <c r="AC333" i="3"/>
  <c r="AC328" i="3"/>
  <c r="AC349" i="3"/>
  <c r="AC323" i="3"/>
  <c r="AC339" i="3"/>
  <c r="AC331" i="3"/>
  <c r="AC320" i="3"/>
  <c r="AE320" i="3" s="1"/>
  <c r="AC347" i="3"/>
  <c r="AC336" i="3"/>
  <c r="AD343" i="3"/>
  <c r="AD344" i="3"/>
  <c r="AD328" i="3"/>
  <c r="AD312" i="3"/>
  <c r="AD350" i="3"/>
  <c r="AD314" i="3"/>
  <c r="AD316" i="3"/>
  <c r="AD332" i="3"/>
  <c r="AD322" i="3"/>
  <c r="AD348" i="3"/>
  <c r="AD318" i="3"/>
  <c r="AD320" i="3"/>
  <c r="AD338" i="3"/>
  <c r="AD324" i="3"/>
  <c r="AD334" i="3"/>
  <c r="AD336" i="3"/>
  <c r="AD340" i="3"/>
  <c r="AD345" i="3"/>
  <c r="AD319" i="3"/>
  <c r="AD311" i="3"/>
  <c r="AD335" i="3"/>
  <c r="AD327" i="3"/>
  <c r="AD330" i="3"/>
  <c r="AD346" i="3"/>
  <c r="AD317" i="3"/>
  <c r="AD333" i="3"/>
  <c r="AD325" i="3"/>
  <c r="AD349" i="3"/>
  <c r="AD315" i="3"/>
  <c r="AD331" i="3"/>
  <c r="AD337" i="3"/>
  <c r="AD326" i="3"/>
  <c r="AD342" i="3"/>
  <c r="AD323" i="3"/>
  <c r="AD339" i="3"/>
  <c r="AD313" i="3"/>
  <c r="AD341" i="3"/>
  <c r="AD329" i="3"/>
  <c r="AD347" i="3"/>
  <c r="AD321" i="3"/>
  <c r="AD310" i="3"/>
  <c r="S362" i="3"/>
  <c r="O363" i="3" s="1"/>
  <c r="P362" i="3"/>
  <c r="S361" i="3"/>
  <c r="P361" i="3"/>
  <c r="Z362" i="3"/>
  <c r="H362" i="3"/>
  <c r="C362" i="3"/>
  <c r="H361" i="3"/>
  <c r="F367" i="3" s="1" a="1"/>
  <c r="AE336" i="3" l="1"/>
  <c r="AE347" i="3"/>
  <c r="AE350" i="3"/>
  <c r="AE329" i="3"/>
  <c r="AE342" i="3"/>
  <c r="AE314" i="3"/>
  <c r="F400" i="3"/>
  <c r="F397" i="3"/>
  <c r="F396" i="3"/>
  <c r="F395" i="3"/>
  <c r="F389" i="3"/>
  <c r="F388" i="3"/>
  <c r="F387" i="3"/>
  <c r="F386" i="3"/>
  <c r="F401" i="3"/>
  <c r="F385" i="3"/>
  <c r="F381" i="3"/>
  <c r="F380" i="3"/>
  <c r="F379" i="3"/>
  <c r="F405" i="3"/>
  <c r="F373" i="3"/>
  <c r="F404" i="3"/>
  <c r="F372" i="3"/>
  <c r="F403" i="3"/>
  <c r="F371" i="3"/>
  <c r="F369" i="3"/>
  <c r="F402" i="3"/>
  <c r="F370" i="3"/>
  <c r="F375" i="3"/>
  <c r="F407" i="3"/>
  <c r="F382" i="3"/>
  <c r="F368" i="3"/>
  <c r="F406" i="3"/>
  <c r="F399" i="3"/>
  <c r="F377" i="3"/>
  <c r="F394" i="3"/>
  <c r="F367" i="3"/>
  <c r="F383" i="3"/>
  <c r="F376" i="3"/>
  <c r="F392" i="3"/>
  <c r="F384" i="3"/>
  <c r="F374" i="3"/>
  <c r="F390" i="3"/>
  <c r="F398" i="3"/>
  <c r="F391" i="3"/>
  <c r="F393" i="3"/>
  <c r="F378" i="3"/>
  <c r="AE340" i="3"/>
  <c r="AE323" i="3"/>
  <c r="AE311" i="3"/>
  <c r="AE316" i="3"/>
  <c r="AE339" i="3"/>
  <c r="AE349" i="3"/>
  <c r="AE331" i="3"/>
  <c r="AE327" i="3"/>
  <c r="AE318" i="3"/>
  <c r="AE328" i="3"/>
  <c r="AE321" i="3"/>
  <c r="AE338" i="3"/>
  <c r="AE335" i="3"/>
  <c r="AE319" i="3"/>
  <c r="AE343" i="3"/>
  <c r="Q367" i="3" a="1"/>
  <c r="AE324" i="3"/>
  <c r="AE333" i="3"/>
  <c r="AE313" i="3"/>
  <c r="AE337" i="3"/>
  <c r="AE312" i="3"/>
  <c r="AE334" i="3"/>
  <c r="E394" i="3"/>
  <c r="E395" i="3"/>
  <c r="E379" i="3"/>
  <c r="E405" i="3"/>
  <c r="E376" i="3"/>
  <c r="G376" i="3" s="1"/>
  <c r="E380" i="3"/>
  <c r="E368" i="3"/>
  <c r="E371" i="3"/>
  <c r="G371" i="3" s="1"/>
  <c r="E398" i="3"/>
  <c r="G398" i="3" s="1"/>
  <c r="E370" i="3"/>
  <c r="G370" i="3" s="1"/>
  <c r="E369" i="3"/>
  <c r="G369" i="3" s="1"/>
  <c r="E387" i="3"/>
  <c r="E367" i="3"/>
  <c r="E385" i="3"/>
  <c r="E403" i="3"/>
  <c r="E375" i="3"/>
  <c r="E383" i="3"/>
  <c r="E401" i="3"/>
  <c r="E391" i="3"/>
  <c r="E382" i="3"/>
  <c r="E399" i="3"/>
  <c r="E373" i="3"/>
  <c r="E377" i="3"/>
  <c r="E389" i="3"/>
  <c r="G389" i="3" s="1"/>
  <c r="E393" i="3"/>
  <c r="G393" i="3" s="1"/>
  <c r="E386" i="3"/>
  <c r="G386" i="3" s="1"/>
  <c r="E402" i="3"/>
  <c r="G402" i="3" s="1"/>
  <c r="E374" i="3"/>
  <c r="E378" i="3"/>
  <c r="E384" i="3"/>
  <c r="E390" i="3"/>
  <c r="E400" i="3"/>
  <c r="E406" i="3"/>
  <c r="E407" i="3"/>
  <c r="E392" i="3"/>
  <c r="G392" i="3" s="1"/>
  <c r="E372" i="3"/>
  <c r="G372" i="3" s="1"/>
  <c r="E388" i="3"/>
  <c r="E404" i="3"/>
  <c r="E396" i="3"/>
  <c r="G396" i="3" s="1"/>
  <c r="E381" i="3"/>
  <c r="E397" i="3"/>
  <c r="G397" i="3" s="1"/>
  <c r="AE341" i="3"/>
  <c r="AE330" i="3"/>
  <c r="AE361" i="3"/>
  <c r="AB361" i="3"/>
  <c r="B419" i="3"/>
  <c r="O362" i="3"/>
  <c r="T361" i="3"/>
  <c r="R367" i="3" s="1" a="1"/>
  <c r="T362" i="3"/>
  <c r="G374" i="3" l="1"/>
  <c r="G387" i="3"/>
  <c r="G388" i="3"/>
  <c r="G403" i="3"/>
  <c r="G400" i="3"/>
  <c r="G390" i="3"/>
  <c r="G385" i="3"/>
  <c r="G375" i="3"/>
  <c r="G384" i="3"/>
  <c r="G378" i="3"/>
  <c r="R400" i="3"/>
  <c r="R404" i="3"/>
  <c r="R403" i="3"/>
  <c r="R401" i="3"/>
  <c r="R396" i="3"/>
  <c r="R395" i="3"/>
  <c r="R388" i="3"/>
  <c r="R387" i="3"/>
  <c r="R385" i="3"/>
  <c r="R380" i="3"/>
  <c r="R379" i="3"/>
  <c r="R372" i="3"/>
  <c r="R371" i="3"/>
  <c r="R369" i="3"/>
  <c r="R389" i="3"/>
  <c r="R376" i="3"/>
  <c r="R367" i="3"/>
  <c r="R405" i="3"/>
  <c r="R392" i="3"/>
  <c r="R378" i="3"/>
  <c r="R394" i="3"/>
  <c r="R397" i="3"/>
  <c r="R399" i="3"/>
  <c r="R407" i="3"/>
  <c r="R382" i="3"/>
  <c r="R368" i="3"/>
  <c r="R398" i="3"/>
  <c r="R384" i="3"/>
  <c r="R377" i="3"/>
  <c r="R375" i="3"/>
  <c r="R386" i="3"/>
  <c r="R391" i="3"/>
  <c r="R402" i="3"/>
  <c r="R383" i="3"/>
  <c r="R373" i="3"/>
  <c r="R381" i="3"/>
  <c r="R370" i="3"/>
  <c r="R374" i="3"/>
  <c r="R390" i="3"/>
  <c r="R406" i="3"/>
  <c r="R393" i="3"/>
  <c r="G380" i="3"/>
  <c r="G367" i="3"/>
  <c r="G399" i="3"/>
  <c r="G405" i="3"/>
  <c r="G373" i="3"/>
  <c r="G379" i="3"/>
  <c r="G381" i="3"/>
  <c r="G368" i="3"/>
  <c r="Q394" i="3"/>
  <c r="Q395" i="3"/>
  <c r="Q379" i="3"/>
  <c r="Q404" i="3"/>
  <c r="S404" i="3" s="1"/>
  <c r="Q407" i="3"/>
  <c r="Q380" i="3"/>
  <c r="Q396" i="3"/>
  <c r="Q369" i="3"/>
  <c r="Q397" i="3"/>
  <c r="Q368" i="3"/>
  <c r="Q371" i="3"/>
  <c r="Q390" i="3"/>
  <c r="Q382" i="3"/>
  <c r="Q384" i="3"/>
  <c r="S384" i="3" s="1"/>
  <c r="Q387" i="3"/>
  <c r="Q406" i="3"/>
  <c r="Q398" i="3"/>
  <c r="Q403" i="3"/>
  <c r="Q375" i="3"/>
  <c r="Q385" i="3"/>
  <c r="Q391" i="3"/>
  <c r="Q383" i="3"/>
  <c r="Q389" i="3"/>
  <c r="Q405" i="3"/>
  <c r="Q377" i="3"/>
  <c r="Q381" i="3"/>
  <c r="Q374" i="3"/>
  <c r="Q393" i="3"/>
  <c r="Q367" i="3"/>
  <c r="Q399" i="3"/>
  <c r="Q378" i="3"/>
  <c r="Q370" i="3"/>
  <c r="Q386" i="3"/>
  <c r="Q402" i="3"/>
  <c r="S402" i="3" s="1"/>
  <c r="Q388" i="3"/>
  <c r="Q373" i="3"/>
  <c r="S373" i="3" s="1"/>
  <c r="Q376" i="3"/>
  <c r="Q392" i="3"/>
  <c r="Q400" i="3"/>
  <c r="Q401" i="3"/>
  <c r="Q372" i="3"/>
  <c r="G377" i="3"/>
  <c r="G404" i="3"/>
  <c r="G382" i="3"/>
  <c r="G391" i="3"/>
  <c r="G407" i="3"/>
  <c r="G401" i="3"/>
  <c r="G395" i="3"/>
  <c r="G406" i="3"/>
  <c r="G383" i="3"/>
  <c r="G394" i="3"/>
  <c r="D418" i="3"/>
  <c r="G418" i="3"/>
  <c r="N419" i="3"/>
  <c r="AA362" i="3"/>
  <c r="AF361" i="3"/>
  <c r="S400" i="3" l="1"/>
  <c r="S396" i="3"/>
  <c r="S392" i="3"/>
  <c r="S383" i="3"/>
  <c r="S403" i="3"/>
  <c r="S393" i="3"/>
  <c r="S382" i="3"/>
  <c r="S368" i="3"/>
  <c r="S387" i="3"/>
  <c r="S378" i="3"/>
  <c r="S390" i="3"/>
  <c r="S397" i="3"/>
  <c r="S399" i="3"/>
  <c r="S374" i="3"/>
  <c r="S381" i="3"/>
  <c r="S401" i="3"/>
  <c r="S405" i="3"/>
  <c r="S372" i="3"/>
  <c r="S371" i="3"/>
  <c r="S377" i="3"/>
  <c r="S369" i="3"/>
  <c r="S379" i="3"/>
  <c r="S407" i="3"/>
  <c r="S395" i="3"/>
  <c r="S389" i="3"/>
  <c r="S380" i="3"/>
  <c r="S391" i="3"/>
  <c r="S388" i="3"/>
  <c r="S386" i="3"/>
  <c r="S398" i="3"/>
  <c r="S394" i="3"/>
  <c r="S376" i="3"/>
  <c r="S385" i="3"/>
  <c r="S375" i="3"/>
  <c r="S370" i="3"/>
  <c r="S406" i="3"/>
  <c r="S367" i="3"/>
  <c r="S418" i="3"/>
  <c r="P418" i="3"/>
  <c r="Z419" i="3"/>
  <c r="C419" i="3"/>
  <c r="H418" i="3"/>
  <c r="B21" i="4" l="1"/>
  <c r="D20" i="4" s="1"/>
  <c r="E20" i="4" s="1"/>
  <c r="F20" i="4" s="1"/>
  <c r="G20" i="4" s="1"/>
  <c r="H20" i="4" s="1"/>
  <c r="AB418" i="3"/>
  <c r="AE418" i="3"/>
  <c r="O419" i="3"/>
  <c r="T418" i="3"/>
  <c r="C21" i="4" l="1"/>
  <c r="AA419" i="3"/>
  <c r="AF418" i="3"/>
  <c r="AF349" i="3"/>
  <c r="AF333" i="3"/>
  <c r="AF323" i="3"/>
  <c r="AF316" i="3"/>
  <c r="AF328" i="3"/>
  <c r="AF337" i="3"/>
  <c r="AF312" i="3"/>
  <c r="AF340" i="3"/>
  <c r="AF327" i="3"/>
  <c r="AF318" i="3"/>
  <c r="AF335" i="3"/>
  <c r="AF315" i="3"/>
  <c r="AF324" i="3"/>
  <c r="AF330" i="3"/>
  <c r="AF347" i="3"/>
  <c r="AF339" i="3"/>
  <c r="AF334" i="3"/>
  <c r="AF348" i="3"/>
  <c r="AF338" i="3"/>
  <c r="AF320" i="3"/>
  <c r="AF345" i="3"/>
  <c r="AF344" i="3"/>
  <c r="AF310" i="3"/>
  <c r="AF343" i="3"/>
  <c r="AF332" i="3"/>
  <c r="AF311" i="3"/>
  <c r="AI311" i="3" s="1" a="1"/>
  <c r="AF322" i="3"/>
  <c r="AF342" i="3"/>
  <c r="AF329" i="3"/>
  <c r="AF331" i="3"/>
  <c r="AF313" i="3"/>
  <c r="AF350" i="3"/>
  <c r="AF341" i="3"/>
  <c r="AF346" i="3"/>
  <c r="AF326" i="3"/>
  <c r="AF336" i="3"/>
  <c r="AF325" i="3"/>
  <c r="AF314" i="3"/>
  <c r="AF321" i="3"/>
  <c r="AF317" i="3"/>
  <c r="AF319" i="3"/>
  <c r="AI350" i="3" l="1"/>
  <c r="AI337" i="3"/>
  <c r="AI339" i="3"/>
  <c r="H369" i="3"/>
  <c r="H371" i="3"/>
  <c r="AG313" i="3"/>
  <c r="AI313" i="3"/>
  <c r="AI331" i="3"/>
  <c r="AG331" i="3"/>
  <c r="AG322" i="3"/>
  <c r="AI322" i="3"/>
  <c r="AI342" i="3"/>
  <c r="AG342" i="3"/>
  <c r="AG332" i="3"/>
  <c r="AI332" i="3"/>
  <c r="AI329" i="3"/>
  <c r="AG329" i="3"/>
  <c r="AI317" i="3"/>
  <c r="AG317" i="3"/>
  <c r="AG321" i="3"/>
  <c r="AI321" i="3"/>
  <c r="AI333" i="3"/>
  <c r="AG333" i="3"/>
  <c r="AI347" i="3"/>
  <c r="AG347" i="3"/>
  <c r="AG311" i="3"/>
  <c r="AI311" i="3"/>
  <c r="AI327" i="3"/>
  <c r="AG327" i="3"/>
  <c r="AI320" i="3"/>
  <c r="AG320" i="3"/>
  <c r="AI335" i="3"/>
  <c r="AG335" i="3"/>
  <c r="AG319" i="3"/>
  <c r="AI319" i="3"/>
  <c r="AG337" i="3"/>
  <c r="AG338" i="3"/>
  <c r="AI338" i="3"/>
  <c r="AI343" i="3"/>
  <c r="AG343" i="3"/>
  <c r="AI324" i="3"/>
  <c r="AG324" i="3"/>
  <c r="AG345" i="3"/>
  <c r="AI345" i="3"/>
  <c r="AG318" i="3"/>
  <c r="AI318" i="3"/>
  <c r="AI328" i="3"/>
  <c r="AG328" i="3"/>
  <c r="AI341" i="3"/>
  <c r="AG341" i="3"/>
  <c r="AI316" i="3"/>
  <c r="AG316" i="3"/>
  <c r="AG315" i="3"/>
  <c r="AI315" i="3"/>
  <c r="AG314" i="3"/>
  <c r="AI314" i="3"/>
  <c r="AG349" i="3"/>
  <c r="AI349" i="3"/>
  <c r="AI348" i="3"/>
  <c r="AG348" i="3"/>
  <c r="AG336" i="3"/>
  <c r="AI336" i="3"/>
  <c r="AG330" i="3"/>
  <c r="AI330" i="3"/>
  <c r="AG339" i="3"/>
  <c r="AG340" i="3"/>
  <c r="AI340" i="3"/>
  <c r="AG312" i="3"/>
  <c r="AI312" i="3"/>
  <c r="AI326" i="3"/>
  <c r="AG326" i="3"/>
  <c r="AG325" i="3"/>
  <c r="AI325" i="3"/>
  <c r="H367" i="3"/>
  <c r="H401" i="3"/>
  <c r="AI346" i="3"/>
  <c r="AG346" i="3"/>
  <c r="AI334" i="3"/>
  <c r="AG334" i="3"/>
  <c r="AI344" i="3"/>
  <c r="AG344" i="3"/>
  <c r="AG310" i="3"/>
  <c r="AG323" i="3"/>
  <c r="AI323" i="3"/>
  <c r="H395" i="3"/>
  <c r="H405" i="3"/>
  <c r="H387" i="3"/>
  <c r="H368" i="3"/>
  <c r="H404" i="3"/>
  <c r="H385" i="3"/>
  <c r="H398" i="3"/>
  <c r="H406" i="3"/>
  <c r="H391" i="3"/>
  <c r="H372" i="3"/>
  <c r="I371" i="3" s="1"/>
  <c r="H393" i="3"/>
  <c r="H397" i="3"/>
  <c r="H383" i="3"/>
  <c r="H373" i="3"/>
  <c r="H392" i="3"/>
  <c r="H377" i="3"/>
  <c r="H403" i="3"/>
  <c r="H375" i="3"/>
  <c r="H374" i="3"/>
  <c r="H382" i="3"/>
  <c r="H400" i="3"/>
  <c r="H389" i="3"/>
  <c r="H388" i="3"/>
  <c r="H396" i="3"/>
  <c r="H390" i="3"/>
  <c r="H379" i="3"/>
  <c r="H402" i="3"/>
  <c r="H370" i="3"/>
  <c r="H376" i="3"/>
  <c r="H407" i="3"/>
  <c r="H394" i="3"/>
  <c r="H399" i="3"/>
  <c r="H380" i="3"/>
  <c r="H381" i="3"/>
  <c r="H384" i="3"/>
  <c r="H386" i="3"/>
  <c r="H378" i="3"/>
  <c r="K368" i="3" l="1" a="1"/>
  <c r="K395" i="3" s="1"/>
  <c r="AH311" i="3" a="1"/>
  <c r="AH349" i="3" s="1"/>
  <c r="I367" i="3"/>
  <c r="I401" i="3"/>
  <c r="I395" i="3"/>
  <c r="I405" i="3"/>
  <c r="I398" i="3"/>
  <c r="T407" i="3"/>
  <c r="I372" i="3"/>
  <c r="I385" i="3"/>
  <c r="I404" i="3"/>
  <c r="T406" i="3"/>
  <c r="T386" i="3"/>
  <c r="T375" i="3"/>
  <c r="T381" i="3"/>
  <c r="I391" i="3"/>
  <c r="T397" i="3"/>
  <c r="T400" i="3"/>
  <c r="I368" i="3"/>
  <c r="I406" i="3"/>
  <c r="T392" i="3"/>
  <c r="T372" i="3"/>
  <c r="T380" i="3"/>
  <c r="T389" i="3"/>
  <c r="T368" i="3"/>
  <c r="I388" i="3"/>
  <c r="T374" i="3"/>
  <c r="I389" i="3"/>
  <c r="T396" i="3"/>
  <c r="I380" i="3"/>
  <c r="I399" i="3"/>
  <c r="I403" i="3"/>
  <c r="I374" i="3"/>
  <c r="I400" i="3"/>
  <c r="I382" i="3"/>
  <c r="T394" i="3"/>
  <c r="T403" i="3"/>
  <c r="T379" i="3"/>
  <c r="I379" i="3"/>
  <c r="I377" i="3"/>
  <c r="I393" i="3"/>
  <c r="I394" i="3"/>
  <c r="T378" i="3"/>
  <c r="T371" i="3"/>
  <c r="I390" i="3"/>
  <c r="I392" i="3"/>
  <c r="T373" i="3"/>
  <c r="T395" i="3"/>
  <c r="I376" i="3"/>
  <c r="T377" i="3"/>
  <c r="I386" i="3"/>
  <c r="T404" i="3"/>
  <c r="I384" i="3"/>
  <c r="T387" i="3"/>
  <c r="I381" i="3"/>
  <c r="T370" i="3"/>
  <c r="T367" i="3"/>
  <c r="I387" i="3"/>
  <c r="I373" i="3"/>
  <c r="T393" i="3"/>
  <c r="I375" i="3"/>
  <c r="I378" i="3"/>
  <c r="I370" i="3"/>
  <c r="T402" i="3"/>
  <c r="T401" i="3"/>
  <c r="T383" i="3"/>
  <c r="T384" i="3"/>
  <c r="I383" i="3"/>
  <c r="I397" i="3"/>
  <c r="I402" i="3"/>
  <c r="T399" i="3"/>
  <c r="T391" i="3"/>
  <c r="T385" i="3"/>
  <c r="T369" i="3"/>
  <c r="T398" i="3"/>
  <c r="T388" i="3"/>
  <c r="T390" i="3"/>
  <c r="T405" i="3"/>
  <c r="T382" i="3"/>
  <c r="T376" i="3"/>
  <c r="I396" i="3"/>
  <c r="I369" i="3"/>
  <c r="K383" i="3" l="1"/>
  <c r="K405" i="3"/>
  <c r="AH331" i="3"/>
  <c r="K391" i="3"/>
  <c r="K372" i="3"/>
  <c r="K403" i="3"/>
  <c r="W368" i="3" a="1"/>
  <c r="W406" i="3" s="1"/>
  <c r="AH338" i="3"/>
  <c r="AH317" i="3"/>
  <c r="AH313" i="3"/>
  <c r="J368" i="3" a="1"/>
  <c r="J372" i="3" s="1"/>
  <c r="AH322" i="3"/>
  <c r="AH342" i="3"/>
  <c r="K394" i="3"/>
  <c r="AH327" i="3"/>
  <c r="K370" i="3"/>
  <c r="K371" i="3"/>
  <c r="K401" i="3"/>
  <c r="K396" i="3"/>
  <c r="K390" i="3"/>
  <c r="AH334" i="3"/>
  <c r="AH344" i="3"/>
  <c r="K398" i="3"/>
  <c r="AH339" i="3"/>
  <c r="AH347" i="3"/>
  <c r="AH326" i="3"/>
  <c r="K378" i="3"/>
  <c r="K386" i="3"/>
  <c r="K380" i="3"/>
  <c r="AH340" i="3"/>
  <c r="AH328" i="3"/>
  <c r="AH316" i="3"/>
  <c r="AH335" i="3"/>
  <c r="K374" i="3"/>
  <c r="K407" i="3"/>
  <c r="K399" i="3"/>
  <c r="K404" i="3"/>
  <c r="K400" i="3"/>
  <c r="K377" i="3"/>
  <c r="K368" i="3"/>
  <c r="AH330" i="3"/>
  <c r="K379" i="3"/>
  <c r="K389" i="3"/>
  <c r="AH345" i="3"/>
  <c r="AH321" i="3"/>
  <c r="AH332" i="3"/>
  <c r="K369" i="3"/>
  <c r="K385" i="3"/>
  <c r="AH312" i="3"/>
  <c r="K375" i="3"/>
  <c r="AH325" i="3"/>
  <c r="K376" i="3"/>
  <c r="K387" i="3"/>
  <c r="AH318" i="3"/>
  <c r="AH348" i="3"/>
  <c r="AH329" i="3"/>
  <c r="AH319" i="3"/>
  <c r="AH343" i="3"/>
  <c r="AH311" i="3"/>
  <c r="K393" i="3"/>
  <c r="AH336" i="3"/>
  <c r="K392" i="3"/>
  <c r="K388" i="3"/>
  <c r="AH346" i="3"/>
  <c r="AH324" i="3"/>
  <c r="AH323" i="3"/>
  <c r="K382" i="3"/>
  <c r="AH337" i="3"/>
  <c r="K381" i="3"/>
  <c r="AH320" i="3"/>
  <c r="AH315" i="3"/>
  <c r="K384" i="3"/>
  <c r="AH341" i="3"/>
  <c r="AH333" i="3"/>
  <c r="K402" i="3"/>
  <c r="K373" i="3"/>
  <c r="K397" i="3"/>
  <c r="K406" i="3"/>
  <c r="AH350" i="3"/>
  <c r="AH314" i="3"/>
  <c r="U406" i="3"/>
  <c r="U381" i="3"/>
  <c r="U380" i="3"/>
  <c r="U386" i="3"/>
  <c r="U392" i="3"/>
  <c r="U372" i="3"/>
  <c r="U397" i="3"/>
  <c r="U400" i="3"/>
  <c r="U368" i="3"/>
  <c r="U389" i="3"/>
  <c r="U367" i="3"/>
  <c r="U385" i="3"/>
  <c r="U391" i="3"/>
  <c r="U374" i="3"/>
  <c r="U396" i="3"/>
  <c r="U399" i="3"/>
  <c r="U376" i="3"/>
  <c r="U382" i="3"/>
  <c r="U379" i="3"/>
  <c r="U404" i="3"/>
  <c r="U405" i="3"/>
  <c r="U403" i="3"/>
  <c r="U393" i="3"/>
  <c r="U395" i="3"/>
  <c r="U373" i="3"/>
  <c r="U370" i="3"/>
  <c r="U371" i="3"/>
  <c r="U394" i="3"/>
  <c r="U377" i="3"/>
  <c r="U390" i="3"/>
  <c r="U383" i="3"/>
  <c r="U388" i="3"/>
  <c r="U401" i="3"/>
  <c r="U387" i="3"/>
  <c r="U378" i="3"/>
  <c r="U375" i="3"/>
  <c r="U369" i="3"/>
  <c r="U384" i="3"/>
  <c r="U398" i="3"/>
  <c r="U402" i="3"/>
  <c r="J383" i="3" l="1"/>
  <c r="J403" i="3"/>
  <c r="J393" i="3"/>
  <c r="J378" i="3"/>
  <c r="J376" i="3"/>
  <c r="J406" i="3"/>
  <c r="J399" i="3"/>
  <c r="J369" i="3"/>
  <c r="J384" i="3"/>
  <c r="J374" i="3"/>
  <c r="J377" i="3"/>
  <c r="J387" i="3"/>
  <c r="J386" i="3"/>
  <c r="J389" i="3"/>
  <c r="J381" i="3"/>
  <c r="J395" i="3"/>
  <c r="W378" i="3"/>
  <c r="W389" i="3"/>
  <c r="W372" i="3"/>
  <c r="W407" i="3"/>
  <c r="J396" i="3"/>
  <c r="J407" i="3"/>
  <c r="W394" i="3"/>
  <c r="J397" i="3"/>
  <c r="W368" i="3"/>
  <c r="W402" i="3"/>
  <c r="W395" i="3"/>
  <c r="J391" i="3"/>
  <c r="J379" i="3"/>
  <c r="W387" i="3"/>
  <c r="AH300" i="3"/>
  <c r="W401" i="3"/>
  <c r="J370" i="3"/>
  <c r="J392" i="3"/>
  <c r="J405" i="3"/>
  <c r="J385" i="3"/>
  <c r="J394" i="3"/>
  <c r="W399" i="3"/>
  <c r="W380" i="3"/>
  <c r="W404" i="3"/>
  <c r="J375" i="3"/>
  <c r="J382" i="3"/>
  <c r="W379" i="3"/>
  <c r="W397" i="3"/>
  <c r="W376" i="3"/>
  <c r="J400" i="3"/>
  <c r="W400" i="3"/>
  <c r="W398" i="3"/>
  <c r="W393" i="3"/>
  <c r="J402" i="3"/>
  <c r="V368" i="3" a="1"/>
  <c r="V387" i="3" s="1"/>
  <c r="W373" i="3"/>
  <c r="W392" i="3"/>
  <c r="W396" i="3"/>
  <c r="W383" i="3"/>
  <c r="J390" i="3"/>
  <c r="W390" i="3"/>
  <c r="W403" i="3"/>
  <c r="W384" i="3"/>
  <c r="W377" i="3"/>
  <c r="W391" i="3"/>
  <c r="J371" i="3"/>
  <c r="J388" i="3"/>
  <c r="W386" i="3"/>
  <c r="J401" i="3"/>
  <c r="W382" i="3"/>
  <c r="W371" i="3"/>
  <c r="W375" i="3"/>
  <c r="W370" i="3"/>
  <c r="W388" i="3"/>
  <c r="J404" i="3"/>
  <c r="W374" i="3"/>
  <c r="W405" i="3"/>
  <c r="W385" i="3"/>
  <c r="J398" i="3"/>
  <c r="J373" i="3"/>
  <c r="W381" i="3"/>
  <c r="W369" i="3"/>
  <c r="J380" i="3"/>
  <c r="J368" i="3"/>
  <c r="V373" i="3" l="1"/>
  <c r="V378" i="3"/>
  <c r="V402" i="3"/>
  <c r="V394" i="3"/>
  <c r="V384" i="3"/>
  <c r="V406" i="3"/>
  <c r="V381" i="3"/>
  <c r="V396" i="3"/>
  <c r="V369" i="3"/>
  <c r="V375" i="3"/>
  <c r="V401" i="3"/>
  <c r="V403" i="3"/>
  <c r="V390" i="3"/>
  <c r="V377" i="3"/>
  <c r="V397" i="3"/>
  <c r="V371" i="3"/>
  <c r="V374" i="3"/>
  <c r="V370" i="3"/>
  <c r="V389" i="3"/>
  <c r="V391" i="3"/>
  <c r="V383" i="3"/>
  <c r="J357" i="3"/>
  <c r="V386" i="3"/>
  <c r="V368" i="3"/>
  <c r="V379" i="3"/>
  <c r="V405" i="3"/>
  <c r="V382" i="3"/>
  <c r="V380" i="3"/>
  <c r="V376" i="3"/>
  <c r="V395" i="3"/>
  <c r="V400" i="3"/>
  <c r="V407" i="3"/>
  <c r="V372" i="3"/>
  <c r="V398" i="3"/>
  <c r="V385" i="3"/>
  <c r="V392" i="3"/>
  <c r="V393" i="3"/>
  <c r="V388" i="3"/>
  <c r="V404" i="3"/>
  <c r="V399" i="3"/>
  <c r="V357" i="3" l="1"/>
  <c r="V358" i="3" s="1"/>
  <c r="Z363" i="3" s="1"/>
  <c r="B420" i="3" l="1"/>
  <c r="AB362" i="3"/>
  <c r="AE363" i="3"/>
  <c r="AA364" i="3" s="1"/>
  <c r="AB363" i="3"/>
  <c r="AE362" i="3"/>
  <c r="AC367" i="3" l="1" a="1"/>
  <c r="N420" i="3"/>
  <c r="G420" i="3"/>
  <c r="C421" i="3" s="1"/>
  <c r="D420" i="3"/>
  <c r="G419" i="3"/>
  <c r="D419" i="3"/>
  <c r="AA363" i="3"/>
  <c r="AF362" i="3"/>
  <c r="AF363" i="3"/>
  <c r="AD367" i="3" l="1" a="1"/>
  <c r="AD400" i="3" s="1"/>
  <c r="E424" i="3" a="1"/>
  <c r="AC394" i="3"/>
  <c r="AC395" i="3"/>
  <c r="AC379" i="3"/>
  <c r="AC381" i="3"/>
  <c r="AC404" i="3"/>
  <c r="AC375" i="3"/>
  <c r="AC397" i="3"/>
  <c r="AC391" i="3"/>
  <c r="AC369" i="3"/>
  <c r="AC407" i="3"/>
  <c r="AC368" i="3"/>
  <c r="AC371" i="3"/>
  <c r="AC384" i="3"/>
  <c r="AC387" i="3"/>
  <c r="AC374" i="3"/>
  <c r="AC406" i="3"/>
  <c r="AC393" i="3"/>
  <c r="AC382" i="3"/>
  <c r="AC398" i="3"/>
  <c r="AC403" i="3"/>
  <c r="AC378" i="3"/>
  <c r="AC367" i="3"/>
  <c r="AC401" i="3"/>
  <c r="AC383" i="3"/>
  <c r="AC392" i="3"/>
  <c r="AC372" i="3"/>
  <c r="AC400" i="3"/>
  <c r="AC388" i="3"/>
  <c r="AC373" i="3"/>
  <c r="AC377" i="3"/>
  <c r="AC385" i="3"/>
  <c r="AC389" i="3"/>
  <c r="AC380" i="3"/>
  <c r="AC405" i="3"/>
  <c r="AC396" i="3"/>
  <c r="AC399" i="3"/>
  <c r="AC370" i="3"/>
  <c r="AC386" i="3"/>
  <c r="AC402" i="3"/>
  <c r="AC390" i="3"/>
  <c r="AC376" i="3"/>
  <c r="H420" i="3"/>
  <c r="C420" i="3"/>
  <c r="H419" i="3"/>
  <c r="F424" i="3" s="1" a="1"/>
  <c r="S419" i="3"/>
  <c r="P419" i="3"/>
  <c r="S420" i="3"/>
  <c r="O421" i="3" s="1"/>
  <c r="P420" i="3"/>
  <c r="Z420" i="3"/>
  <c r="T420" i="3" l="1"/>
  <c r="AD375" i="3"/>
  <c r="AD393" i="3"/>
  <c r="AD396" i="3"/>
  <c r="AD407" i="3"/>
  <c r="AD404" i="3"/>
  <c r="AE404" i="3" s="1"/>
  <c r="AD380" i="3"/>
  <c r="AE380" i="3" s="1"/>
  <c r="AD406" i="3"/>
  <c r="AD390" i="3"/>
  <c r="AE390" i="3" s="1"/>
  <c r="AD372" i="3"/>
  <c r="AE396" i="3"/>
  <c r="AD399" i="3"/>
  <c r="AE399" i="3" s="1"/>
  <c r="AE405" i="3"/>
  <c r="AE406" i="3"/>
  <c r="AD383" i="3"/>
  <c r="AE383" i="3" s="1"/>
  <c r="AD394" i="3"/>
  <c r="AE394" i="3" s="1"/>
  <c r="AD397" i="3"/>
  <c r="AE397" i="3" s="1"/>
  <c r="AD378" i="3"/>
  <c r="AE378" i="3" s="1"/>
  <c r="AD371" i="3"/>
  <c r="AE371" i="3" s="1"/>
  <c r="AD386" i="3"/>
  <c r="AD377" i="3"/>
  <c r="AE377" i="3" s="1"/>
  <c r="AD392" i="3"/>
  <c r="AE392" i="3" s="1"/>
  <c r="AD373" i="3"/>
  <c r="AE373" i="3" s="1"/>
  <c r="AD405" i="3"/>
  <c r="AD370" i="3"/>
  <c r="AE370" i="3" s="1"/>
  <c r="AE400" i="3"/>
  <c r="AD381" i="3"/>
  <c r="AE381" i="3" s="1"/>
  <c r="AD384" i="3"/>
  <c r="AE384" i="3" s="1"/>
  <c r="AD376" i="3"/>
  <c r="AE376" i="3" s="1"/>
  <c r="AD368" i="3"/>
  <c r="AE368" i="3" s="1"/>
  <c r="AD369" i="3"/>
  <c r="AE369" i="3" s="1"/>
  <c r="AD367" i="3"/>
  <c r="AE367" i="3" s="1"/>
  <c r="AD387" i="3"/>
  <c r="AE387" i="3" s="1"/>
  <c r="AD398" i="3"/>
  <c r="AE398" i="3" s="1"/>
  <c r="AD389" i="3"/>
  <c r="AE389" i="3" s="1"/>
  <c r="AD388" i="3"/>
  <c r="AD391" i="3"/>
  <c r="AE391" i="3" s="1"/>
  <c r="AD382" i="3"/>
  <c r="AD385" i="3"/>
  <c r="AE385" i="3" s="1"/>
  <c r="AE382" i="3"/>
  <c r="AE388" i="3"/>
  <c r="AD403" i="3"/>
  <c r="AE403" i="3" s="1"/>
  <c r="AD402" i="3"/>
  <c r="AE402" i="3" s="1"/>
  <c r="AD401" i="3"/>
  <c r="AE401" i="3" s="1"/>
  <c r="AD379" i="3"/>
  <c r="AE379" i="3" s="1"/>
  <c r="AD374" i="3"/>
  <c r="AE374" i="3" s="1"/>
  <c r="AD395" i="3"/>
  <c r="AE395" i="3" s="1"/>
  <c r="E451" i="3"/>
  <c r="E452" i="3"/>
  <c r="E436" i="3"/>
  <c r="E425" i="3"/>
  <c r="E428" i="3"/>
  <c r="E464" i="3"/>
  <c r="E437" i="3"/>
  <c r="E441" i="3"/>
  <c r="E444" i="3"/>
  <c r="E453" i="3"/>
  <c r="E457" i="3"/>
  <c r="E460" i="3"/>
  <c r="E433" i="3"/>
  <c r="E438" i="3"/>
  <c r="E440" i="3"/>
  <c r="E427" i="3"/>
  <c r="E463" i="3"/>
  <c r="E454" i="3"/>
  <c r="E456" i="3"/>
  <c r="E443" i="3"/>
  <c r="E429" i="3"/>
  <c r="E459" i="3"/>
  <c r="E445" i="3"/>
  <c r="E424" i="3"/>
  <c r="G424" i="3" s="1"/>
  <c r="E447" i="3"/>
  <c r="E432" i="3"/>
  <c r="E448" i="3"/>
  <c r="E449" i="3"/>
  <c r="E439" i="3"/>
  <c r="E430" i="3"/>
  <c r="E455" i="3"/>
  <c r="E446" i="3"/>
  <c r="E462" i="3"/>
  <c r="E431" i="3"/>
  <c r="E426" i="3"/>
  <c r="E442" i="3"/>
  <c r="E434" i="3"/>
  <c r="E458" i="3"/>
  <c r="E461" i="3"/>
  <c r="E450" i="3"/>
  <c r="E435" i="3"/>
  <c r="AE407" i="3"/>
  <c r="AE393" i="3"/>
  <c r="Q424" i="3" a="1"/>
  <c r="AE372" i="3"/>
  <c r="F457" i="3"/>
  <c r="F458" i="3"/>
  <c r="F442" i="3"/>
  <c r="F426" i="3"/>
  <c r="F464" i="3"/>
  <c r="F452" i="3"/>
  <c r="F456" i="3"/>
  <c r="F438" i="3"/>
  <c r="F454" i="3"/>
  <c r="F427" i="3"/>
  <c r="F431" i="3"/>
  <c r="F434" i="3"/>
  <c r="F455" i="3"/>
  <c r="F441" i="3"/>
  <c r="F437" i="3"/>
  <c r="F428" i="3"/>
  <c r="F430" i="3"/>
  <c r="F453" i="3"/>
  <c r="F460" i="3"/>
  <c r="F462" i="3"/>
  <c r="F449" i="3"/>
  <c r="F435" i="3"/>
  <c r="F425" i="3"/>
  <c r="F446" i="3"/>
  <c r="F433" i="3"/>
  <c r="F443" i="3"/>
  <c r="F447" i="3"/>
  <c r="F450" i="3"/>
  <c r="F459" i="3"/>
  <c r="F463" i="3"/>
  <c r="F444" i="3"/>
  <c r="F451" i="3"/>
  <c r="F429" i="3"/>
  <c r="F445" i="3"/>
  <c r="F436" i="3"/>
  <c r="F461" i="3"/>
  <c r="F439" i="3"/>
  <c r="F432" i="3"/>
  <c r="F448" i="3"/>
  <c r="F424" i="3"/>
  <c r="F440" i="3"/>
  <c r="AE386" i="3"/>
  <c r="AE375" i="3"/>
  <c r="B22" i="4"/>
  <c r="D21" i="4" s="1"/>
  <c r="E21" i="4" s="1"/>
  <c r="F21" i="4" s="1"/>
  <c r="G21" i="4" s="1"/>
  <c r="C22" i="4" s="1"/>
  <c r="AB419" i="3"/>
  <c r="AE419" i="3"/>
  <c r="O420" i="3"/>
  <c r="T419" i="3"/>
  <c r="R424" i="3" s="1" a="1"/>
  <c r="G437" i="3" l="1"/>
  <c r="G448" i="3"/>
  <c r="H448" i="3" s="1"/>
  <c r="G432" i="3"/>
  <c r="G435" i="3"/>
  <c r="G455" i="3"/>
  <c r="G440" i="3"/>
  <c r="H440" i="3" s="1"/>
  <c r="G438" i="3"/>
  <c r="H438" i="3" s="1"/>
  <c r="G439" i="3"/>
  <c r="H439" i="3" s="1"/>
  <c r="G433" i="3"/>
  <c r="H433" i="3" s="1"/>
  <c r="G449" i="3"/>
  <c r="H449" i="3" s="1"/>
  <c r="G460" i="3"/>
  <c r="H460" i="3" s="1"/>
  <c r="G464" i="3"/>
  <c r="H464" i="3" s="1"/>
  <c r="G446" i="3"/>
  <c r="H446" i="3" s="1"/>
  <c r="G427" i="3"/>
  <c r="H427" i="3" s="1"/>
  <c r="G447" i="3"/>
  <c r="H447" i="3" s="1"/>
  <c r="G431" i="3"/>
  <c r="H431" i="3" s="1"/>
  <c r="G452" i="3"/>
  <c r="H452" i="3" s="1"/>
  <c r="G454" i="3"/>
  <c r="H454" i="3" s="1"/>
  <c r="Q451" i="3"/>
  <c r="Q452" i="3"/>
  <c r="Q436" i="3"/>
  <c r="Q456" i="3"/>
  <c r="Q443" i="3"/>
  <c r="Q429" i="3"/>
  <c r="Q450" i="3"/>
  <c r="Q459" i="3"/>
  <c r="S459" i="3" s="1"/>
  <c r="Q445" i="3"/>
  <c r="S445" i="3" s="1"/>
  <c r="Q432" i="3"/>
  <c r="Q438" i="3"/>
  <c r="Q461" i="3"/>
  <c r="Q448" i="3"/>
  <c r="Q458" i="3"/>
  <c r="Q446" i="3"/>
  <c r="Q433" i="3"/>
  <c r="Q439" i="3"/>
  <c r="Q462" i="3"/>
  <c r="Q449" i="3"/>
  <c r="Q435" i="3"/>
  <c r="Q455" i="3"/>
  <c r="Q441" i="3"/>
  <c r="Q444" i="3"/>
  <c r="Q431" i="3"/>
  <c r="Q424" i="3"/>
  <c r="S424" i="3" s="1"/>
  <c r="Q440" i="3"/>
  <c r="Q447" i="3"/>
  <c r="Q463" i="3"/>
  <c r="Q427" i="3"/>
  <c r="Q425" i="3"/>
  <c r="Q437" i="3"/>
  <c r="Q457" i="3"/>
  <c r="Q464" i="3"/>
  <c r="Q453" i="3"/>
  <c r="Q428" i="3"/>
  <c r="Q426" i="3"/>
  <c r="Q442" i="3"/>
  <c r="S442" i="3" s="1"/>
  <c r="Q434" i="3"/>
  <c r="Q460" i="3"/>
  <c r="Q454" i="3"/>
  <c r="S454" i="3" s="1"/>
  <c r="Q430" i="3"/>
  <c r="S430" i="3" s="1"/>
  <c r="G444" i="3"/>
  <c r="H444" i="3" s="1"/>
  <c r="G441" i="3"/>
  <c r="H441" i="3" s="1"/>
  <c r="G445" i="3"/>
  <c r="H445" i="3" s="1"/>
  <c r="G430" i="3"/>
  <c r="H430" i="3" s="1"/>
  <c r="G450" i="3"/>
  <c r="H450" i="3" s="1"/>
  <c r="G458" i="3"/>
  <c r="H458" i="3" s="1"/>
  <c r="G459" i="3"/>
  <c r="H459" i="3" s="1"/>
  <c r="R457" i="3"/>
  <c r="R458" i="3"/>
  <c r="R442" i="3"/>
  <c r="R437" i="3"/>
  <c r="R426" i="3"/>
  <c r="R443" i="3"/>
  <c r="R459" i="3"/>
  <c r="R430" i="3"/>
  <c r="R424" i="3"/>
  <c r="R446" i="3"/>
  <c r="R433" i="3"/>
  <c r="R440" i="3"/>
  <c r="R460" i="3"/>
  <c r="R432" i="3"/>
  <c r="R448" i="3"/>
  <c r="R436" i="3"/>
  <c r="R439" i="3"/>
  <c r="R425" i="3"/>
  <c r="R445" i="3"/>
  <c r="R452" i="3"/>
  <c r="R462" i="3"/>
  <c r="R441" i="3"/>
  <c r="R453" i="3"/>
  <c r="R449" i="3"/>
  <c r="R431" i="3"/>
  <c r="R438" i="3"/>
  <c r="R464" i="3"/>
  <c r="R456" i="3"/>
  <c r="R427" i="3"/>
  <c r="R434" i="3"/>
  <c r="R428" i="3"/>
  <c r="R450" i="3"/>
  <c r="R444" i="3"/>
  <c r="R447" i="3"/>
  <c r="R463" i="3"/>
  <c r="R435" i="3"/>
  <c r="R451" i="3"/>
  <c r="R454" i="3"/>
  <c r="R455" i="3"/>
  <c r="R429" i="3"/>
  <c r="R461" i="3"/>
  <c r="G453" i="3"/>
  <c r="H453" i="3" s="1"/>
  <c r="G442" i="3"/>
  <c r="H442" i="3" s="1"/>
  <c r="G425" i="3"/>
  <c r="H425" i="3" s="1"/>
  <c r="K425" i="3" s="1" a="1"/>
  <c r="G457" i="3"/>
  <c r="H457" i="3" s="1"/>
  <c r="G461" i="3"/>
  <c r="H461" i="3" s="1"/>
  <c r="G434" i="3"/>
  <c r="H434" i="3" s="1"/>
  <c r="G429" i="3"/>
  <c r="H429" i="3" s="1"/>
  <c r="G428" i="3"/>
  <c r="H428" i="3" s="1"/>
  <c r="G443" i="3"/>
  <c r="H443" i="3" s="1"/>
  <c r="G426" i="3"/>
  <c r="H426" i="3" s="1"/>
  <c r="G456" i="3"/>
  <c r="H456" i="3" s="1"/>
  <c r="G436" i="3"/>
  <c r="H436" i="3" s="1"/>
  <c r="G462" i="3"/>
  <c r="H462" i="3" s="1"/>
  <c r="G463" i="3"/>
  <c r="H463" i="3" s="1"/>
  <c r="G451" i="3"/>
  <c r="H451" i="3" s="1"/>
  <c r="AA420" i="3"/>
  <c r="AF419" i="3"/>
  <c r="H21" i="4"/>
  <c r="AF392" i="3"/>
  <c r="AF394" i="3"/>
  <c r="H455" i="3"/>
  <c r="AF368" i="3"/>
  <c r="AF379" i="3"/>
  <c r="H424" i="3"/>
  <c r="H435" i="3"/>
  <c r="H432" i="3"/>
  <c r="H437" i="3"/>
  <c r="AF369" i="3"/>
  <c r="AF384" i="3"/>
  <c r="AF367" i="3"/>
  <c r="AF395" i="3"/>
  <c r="AF371" i="3"/>
  <c r="AF382" i="3"/>
  <c r="AF370" i="3"/>
  <c r="AF390" i="3"/>
  <c r="AF377" i="3"/>
  <c r="AF389" i="3"/>
  <c r="AF397" i="3"/>
  <c r="AF407" i="3"/>
  <c r="AF378" i="3"/>
  <c r="AF373" i="3"/>
  <c r="AF399" i="3"/>
  <c r="AF388" i="3"/>
  <c r="AF387" i="3"/>
  <c r="AF393" i="3"/>
  <c r="AF405" i="3"/>
  <c r="AF403" i="3"/>
  <c r="AF402" i="3"/>
  <c r="AF400" i="3"/>
  <c r="AF381" i="3"/>
  <c r="AF401" i="3"/>
  <c r="AF391" i="3"/>
  <c r="AF380" i="3"/>
  <c r="AF406" i="3"/>
  <c r="AF404" i="3"/>
  <c r="AF374" i="3"/>
  <c r="AF372" i="3"/>
  <c r="AF383" i="3"/>
  <c r="AF396" i="3"/>
  <c r="AF375" i="3"/>
  <c r="AF398" i="3"/>
  <c r="AF376" i="3"/>
  <c r="AF386" i="3"/>
  <c r="AF385" i="3"/>
  <c r="S444" i="3" l="1"/>
  <c r="S440" i="3"/>
  <c r="S463" i="3"/>
  <c r="S461" i="3"/>
  <c r="S447" i="3"/>
  <c r="S438" i="3"/>
  <c r="S457" i="3"/>
  <c r="S433" i="3"/>
  <c r="S437" i="3"/>
  <c r="S446" i="3"/>
  <c r="S425" i="3"/>
  <c r="S458" i="3"/>
  <c r="S427" i="3"/>
  <c r="S432" i="3"/>
  <c r="S431" i="3"/>
  <c r="S450" i="3"/>
  <c r="S434" i="3"/>
  <c r="S441" i="3"/>
  <c r="S429" i="3"/>
  <c r="S455" i="3"/>
  <c r="S443" i="3"/>
  <c r="S426" i="3"/>
  <c r="S435" i="3"/>
  <c r="S456" i="3"/>
  <c r="S460" i="3"/>
  <c r="S428" i="3"/>
  <c r="S449" i="3"/>
  <c r="S436" i="3"/>
  <c r="S453" i="3"/>
  <c r="S462" i="3"/>
  <c r="S452" i="3"/>
  <c r="S448" i="3"/>
  <c r="S464" i="3"/>
  <c r="S439" i="3"/>
  <c r="S451" i="3"/>
  <c r="K436" i="3"/>
  <c r="K438" i="3"/>
  <c r="K434" i="3"/>
  <c r="K444" i="3"/>
  <c r="K448" i="3"/>
  <c r="K461" i="3"/>
  <c r="K455" i="3"/>
  <c r="K462" i="3"/>
  <c r="K451" i="3"/>
  <c r="K464" i="3"/>
  <c r="K446" i="3"/>
  <c r="K456" i="3"/>
  <c r="K428" i="3"/>
  <c r="K433" i="3"/>
  <c r="K459" i="3"/>
  <c r="K440" i="3"/>
  <c r="K432" i="3"/>
  <c r="AI368" i="3" a="1"/>
  <c r="AI402" i="3" s="1"/>
  <c r="AG392" i="3"/>
  <c r="AG394" i="3"/>
  <c r="I431" i="3"/>
  <c r="AG369" i="3"/>
  <c r="I436" i="3"/>
  <c r="AG368" i="3"/>
  <c r="I446" i="3"/>
  <c r="K447" i="3"/>
  <c r="I447" i="3"/>
  <c r="I424" i="3"/>
  <c r="AG384" i="3"/>
  <c r="AG367" i="3"/>
  <c r="I459" i="3"/>
  <c r="AG377" i="3"/>
  <c r="AG395" i="3"/>
  <c r="K431" i="3"/>
  <c r="I427" i="3"/>
  <c r="AG382" i="3"/>
  <c r="AG370" i="3"/>
  <c r="I448" i="3"/>
  <c r="AG390" i="3"/>
  <c r="I450" i="3"/>
  <c r="I451" i="3"/>
  <c r="AG389" i="3"/>
  <c r="I456" i="3"/>
  <c r="I440" i="3"/>
  <c r="AG397" i="3"/>
  <c r="I444" i="3"/>
  <c r="K450" i="3"/>
  <c r="I455" i="3"/>
  <c r="AG381" i="3"/>
  <c r="I462" i="3"/>
  <c r="K427" i="3"/>
  <c r="I434" i="3"/>
  <c r="I433" i="3"/>
  <c r="I461" i="3"/>
  <c r="I432" i="3"/>
  <c r="K442" i="3"/>
  <c r="I442" i="3"/>
  <c r="K429" i="3"/>
  <c r="I429" i="3"/>
  <c r="AG406" i="3"/>
  <c r="AG372" i="3"/>
  <c r="K437" i="3"/>
  <c r="I437" i="3"/>
  <c r="AG393" i="3"/>
  <c r="AG380" i="3"/>
  <c r="AG387" i="3"/>
  <c r="AG388" i="3"/>
  <c r="K454" i="3"/>
  <c r="I454" i="3"/>
  <c r="K445" i="3"/>
  <c r="I445" i="3"/>
  <c r="AG371" i="3"/>
  <c r="I443" i="3"/>
  <c r="K443" i="3"/>
  <c r="I430" i="3"/>
  <c r="K430" i="3"/>
  <c r="AG400" i="3"/>
  <c r="AG401" i="3"/>
  <c r="I438" i="3"/>
  <c r="K439" i="3"/>
  <c r="I439" i="3"/>
  <c r="AG378" i="3"/>
  <c r="I435" i="3"/>
  <c r="K435" i="3"/>
  <c r="I463" i="3"/>
  <c r="K463" i="3"/>
  <c r="AG398" i="3"/>
  <c r="K457" i="3"/>
  <c r="I457" i="3"/>
  <c r="K458" i="3"/>
  <c r="I458" i="3"/>
  <c r="AG373" i="3"/>
  <c r="AG374" i="3"/>
  <c r="AG404" i="3"/>
  <c r="I441" i="3"/>
  <c r="K441" i="3"/>
  <c r="I452" i="3"/>
  <c r="K452" i="3"/>
  <c r="K425" i="3"/>
  <c r="I425" i="3"/>
  <c r="K460" i="3"/>
  <c r="I460" i="3"/>
  <c r="AG375" i="3"/>
  <c r="I453" i="3"/>
  <c r="K453" i="3"/>
  <c r="I426" i="3"/>
  <c r="K426" i="3"/>
  <c r="AG385" i="3"/>
  <c r="AG396" i="3"/>
  <c r="AG391" i="3"/>
  <c r="AG402" i="3"/>
  <c r="AG399" i="3"/>
  <c r="AG386" i="3"/>
  <c r="AG403" i="3"/>
  <c r="AG379" i="3"/>
  <c r="I449" i="3"/>
  <c r="K449" i="3"/>
  <c r="I428" i="3"/>
  <c r="AG376" i="3"/>
  <c r="AG383" i="3"/>
  <c r="AG405" i="3"/>
  <c r="AI372" i="3" l="1"/>
  <c r="AI370" i="3"/>
  <c r="AI368" i="3"/>
  <c r="AI390" i="3"/>
  <c r="AI383" i="3"/>
  <c r="AI398" i="3"/>
  <c r="AI400" i="3"/>
  <c r="AI386" i="3"/>
  <c r="J425" i="3" a="1"/>
  <c r="J460" i="3" s="1"/>
  <c r="AI388" i="3"/>
  <c r="AI394" i="3"/>
  <c r="AI377" i="3"/>
  <c r="AI384" i="3"/>
  <c r="AI391" i="3"/>
  <c r="AI404" i="3"/>
  <c r="AI374" i="3"/>
  <c r="AI387" i="3"/>
  <c r="AI382" i="3"/>
  <c r="AI371" i="3"/>
  <c r="AI373" i="3"/>
  <c r="AI380" i="3"/>
  <c r="AI397" i="3"/>
  <c r="AI403" i="3"/>
  <c r="AI392" i="3"/>
  <c r="AI375" i="3"/>
  <c r="AI401" i="3"/>
  <c r="AI369" i="3"/>
  <c r="AI407" i="3"/>
  <c r="AI406" i="3"/>
  <c r="AI385" i="3"/>
  <c r="AI376" i="3"/>
  <c r="AI396" i="3"/>
  <c r="AH368" i="3" a="1"/>
  <c r="AH392" i="3" s="1"/>
  <c r="AI399" i="3"/>
  <c r="AI393" i="3"/>
  <c r="AI389" i="3"/>
  <c r="AI381" i="3"/>
  <c r="AI379" i="3"/>
  <c r="AI395" i="3"/>
  <c r="AI378" i="3"/>
  <c r="AI405" i="3"/>
  <c r="T439" i="3"/>
  <c r="T446" i="3"/>
  <c r="T451" i="3"/>
  <c r="T432" i="3"/>
  <c r="T440" i="3"/>
  <c r="T450" i="3"/>
  <c r="T456" i="3"/>
  <c r="T449" i="3"/>
  <c r="T435" i="3"/>
  <c r="T453" i="3"/>
  <c r="T455" i="3"/>
  <c r="T448" i="3"/>
  <c r="T427" i="3"/>
  <c r="T461" i="3"/>
  <c r="T424" i="3"/>
  <c r="T454" i="3"/>
  <c r="T444" i="3"/>
  <c r="T442" i="3"/>
  <c r="T463" i="3"/>
  <c r="T460" i="3"/>
  <c r="T459" i="3"/>
  <c r="T441" i="3"/>
  <c r="T437" i="3"/>
  <c r="T445" i="3"/>
  <c r="T430" i="3"/>
  <c r="T438" i="3"/>
  <c r="T434" i="3"/>
  <c r="T457" i="3"/>
  <c r="T458" i="3"/>
  <c r="T452" i="3"/>
  <c r="T443" i="3"/>
  <c r="T428" i="3"/>
  <c r="T464" i="3"/>
  <c r="T447" i="3"/>
  <c r="T429" i="3"/>
  <c r="T462" i="3"/>
  <c r="T425" i="3"/>
  <c r="W425" i="3" s="1" a="1"/>
  <c r="T431" i="3"/>
  <c r="T436" i="3"/>
  <c r="T433" i="3"/>
  <c r="T426" i="3"/>
  <c r="J447" i="3" l="1"/>
  <c r="J462" i="3"/>
  <c r="J436" i="3"/>
  <c r="J450" i="3"/>
  <c r="J453" i="3"/>
  <c r="J441" i="3"/>
  <c r="J446" i="3"/>
  <c r="J432" i="3"/>
  <c r="J435" i="3"/>
  <c r="J428" i="3"/>
  <c r="J463" i="3"/>
  <c r="J459" i="3"/>
  <c r="J456" i="3"/>
  <c r="J430" i="3"/>
  <c r="J425" i="3"/>
  <c r="J458" i="3"/>
  <c r="J451" i="3"/>
  <c r="J445" i="3"/>
  <c r="J427" i="3"/>
  <c r="J454" i="3"/>
  <c r="J461" i="3"/>
  <c r="J433" i="3"/>
  <c r="AH383" i="3"/>
  <c r="W440" i="3"/>
  <c r="AH401" i="3"/>
  <c r="W462" i="3"/>
  <c r="AH379" i="3"/>
  <c r="AH390" i="3"/>
  <c r="AH387" i="3"/>
  <c r="J439" i="3"/>
  <c r="J448" i="3"/>
  <c r="AH394" i="3"/>
  <c r="AH376" i="3"/>
  <c r="AH388" i="3"/>
  <c r="W439" i="3"/>
  <c r="AH395" i="3"/>
  <c r="AH382" i="3"/>
  <c r="J438" i="3"/>
  <c r="J443" i="3"/>
  <c r="AH374" i="3"/>
  <c r="J452" i="3"/>
  <c r="J464" i="3"/>
  <c r="AH369" i="3"/>
  <c r="J444" i="3"/>
  <c r="W456" i="3"/>
  <c r="AH373" i="3"/>
  <c r="J426" i="3"/>
  <c r="AH368" i="3"/>
  <c r="AH377" i="3"/>
  <c r="J449" i="3"/>
  <c r="J440" i="3"/>
  <c r="AH370" i="3"/>
  <c r="AH403" i="3"/>
  <c r="W446" i="3"/>
  <c r="AH389" i="3"/>
  <c r="AH396" i="3"/>
  <c r="AH378" i="3"/>
  <c r="AH399" i="3"/>
  <c r="J431" i="3"/>
  <c r="AH400" i="3"/>
  <c r="W453" i="3"/>
  <c r="AH380" i="3"/>
  <c r="AH375" i="3"/>
  <c r="J434" i="3"/>
  <c r="J457" i="3"/>
  <c r="AH405" i="3"/>
  <c r="AH404" i="3"/>
  <c r="AH381" i="3"/>
  <c r="W432" i="3"/>
  <c r="AH393" i="3"/>
  <c r="AH406" i="3"/>
  <c r="W455" i="3"/>
  <c r="W433" i="3"/>
  <c r="W435" i="3"/>
  <c r="AH384" i="3"/>
  <c r="AH385" i="3"/>
  <c r="J429" i="3"/>
  <c r="J442" i="3"/>
  <c r="J455" i="3"/>
  <c r="W450" i="3"/>
  <c r="W451" i="3"/>
  <c r="AH386" i="3"/>
  <c r="AH391" i="3"/>
  <c r="W457" i="3"/>
  <c r="AH397" i="3"/>
  <c r="J437" i="3"/>
  <c r="AH402" i="3"/>
  <c r="AH398" i="3"/>
  <c r="W464" i="3"/>
  <c r="W431" i="3"/>
  <c r="W449" i="3"/>
  <c r="AH407" i="3"/>
  <c r="AH372" i="3"/>
  <c r="AH371" i="3"/>
  <c r="U450" i="3"/>
  <c r="U439" i="3"/>
  <c r="U432" i="3"/>
  <c r="U435" i="3"/>
  <c r="U424" i="3"/>
  <c r="U449" i="3"/>
  <c r="U455" i="3"/>
  <c r="U431" i="3"/>
  <c r="W438" i="3"/>
  <c r="U438" i="3"/>
  <c r="W429" i="3"/>
  <c r="U429" i="3"/>
  <c r="W447" i="3"/>
  <c r="U447" i="3"/>
  <c r="W428" i="3"/>
  <c r="U428" i="3"/>
  <c r="W452" i="3"/>
  <c r="U452" i="3"/>
  <c r="W454" i="3"/>
  <c r="U454" i="3"/>
  <c r="W443" i="3"/>
  <c r="U443" i="3"/>
  <c r="U462" i="3"/>
  <c r="W463" i="3"/>
  <c r="U463" i="3"/>
  <c r="U451" i="3"/>
  <c r="W442" i="3"/>
  <c r="U442" i="3"/>
  <c r="U427" i="3"/>
  <c r="W427" i="3"/>
  <c r="W430" i="3"/>
  <c r="U430" i="3"/>
  <c r="W437" i="3"/>
  <c r="U437" i="3"/>
  <c r="W426" i="3"/>
  <c r="U426" i="3"/>
  <c r="W448" i="3"/>
  <c r="U448" i="3"/>
  <c r="W445" i="3"/>
  <c r="U445" i="3"/>
  <c r="W441" i="3"/>
  <c r="U441" i="3"/>
  <c r="U453" i="3"/>
  <c r="W459" i="3"/>
  <c r="U459" i="3"/>
  <c r="U446" i="3"/>
  <c r="U440" i="3"/>
  <c r="U456" i="3"/>
  <c r="W461" i="3"/>
  <c r="U461" i="3"/>
  <c r="W460" i="3"/>
  <c r="U460" i="3"/>
  <c r="W436" i="3"/>
  <c r="U436" i="3"/>
  <c r="U457" i="3"/>
  <c r="U458" i="3"/>
  <c r="W458" i="3"/>
  <c r="W425" i="3"/>
  <c r="U425" i="3"/>
  <c r="U433" i="3"/>
  <c r="U434" i="3"/>
  <c r="W434" i="3"/>
  <c r="W444" i="3"/>
  <c r="U444" i="3"/>
  <c r="J414" i="3" l="1"/>
  <c r="V425" i="3" a="1"/>
  <c r="V458" i="3" s="1"/>
  <c r="AH357" i="3"/>
  <c r="V463" i="3" l="1"/>
  <c r="V435" i="3"/>
  <c r="V441" i="3"/>
  <c r="V451" i="3"/>
  <c r="V443" i="3"/>
  <c r="V433" i="3"/>
  <c r="V437" i="3"/>
  <c r="V464" i="3"/>
  <c r="V442" i="3"/>
  <c r="V426" i="3"/>
  <c r="V460" i="3"/>
  <c r="V429" i="3"/>
  <c r="V432" i="3"/>
  <c r="V447" i="3"/>
  <c r="V438" i="3"/>
  <c r="V446" i="3"/>
  <c r="V457" i="3"/>
  <c r="V427" i="3"/>
  <c r="V459" i="3"/>
  <c r="V444" i="3"/>
  <c r="V425" i="3"/>
  <c r="V454" i="3"/>
  <c r="V449" i="3"/>
  <c r="V452" i="3"/>
  <c r="V456" i="3"/>
  <c r="V439" i="3"/>
  <c r="V440" i="3"/>
  <c r="V434" i="3"/>
  <c r="V430" i="3"/>
  <c r="V428" i="3"/>
  <c r="V448" i="3"/>
  <c r="V453" i="3"/>
  <c r="V445" i="3"/>
  <c r="V431" i="3"/>
  <c r="V461" i="3"/>
  <c r="V462" i="3"/>
  <c r="V450" i="3"/>
  <c r="V436" i="3"/>
  <c r="V455" i="3"/>
  <c r="V414" i="3" l="1"/>
  <c r="V415" i="3" s="1"/>
  <c r="Z421" i="3" s="1"/>
  <c r="B23" i="4" l="1"/>
  <c r="D22" i="4" s="1"/>
  <c r="E22" i="4" s="1"/>
  <c r="F22" i="4" s="1"/>
  <c r="G22" i="4" s="1"/>
  <c r="C23" i="4" s="1"/>
  <c r="E23" i="4" s="1"/>
  <c r="F23" i="4" s="1"/>
  <c r="G23" i="4" s="1"/>
  <c r="AE421" i="3"/>
  <c r="AF421" i="3" s="1"/>
  <c r="AE420" i="3"/>
  <c r="AC424" i="3" s="1" a="1"/>
  <c r="AB420" i="3"/>
  <c r="AC451" i="3" l="1"/>
  <c r="AC452" i="3"/>
  <c r="AC436" i="3"/>
  <c r="AC458" i="3"/>
  <c r="AC463" i="3"/>
  <c r="AC425" i="3"/>
  <c r="AC428" i="3"/>
  <c r="AC441" i="3"/>
  <c r="AC444" i="3"/>
  <c r="AC430" i="3"/>
  <c r="AC453" i="3"/>
  <c r="AC457" i="3"/>
  <c r="AC460" i="3"/>
  <c r="AC446" i="3"/>
  <c r="AC442" i="3"/>
  <c r="AC462" i="3"/>
  <c r="AC434" i="3"/>
  <c r="AC450" i="3"/>
  <c r="AC426" i="3"/>
  <c r="AC424" i="3"/>
  <c r="AC432" i="3"/>
  <c r="AC438" i="3"/>
  <c r="AC440" i="3"/>
  <c r="AC427" i="3"/>
  <c r="AC448" i="3"/>
  <c r="AC454" i="3"/>
  <c r="AC456" i="3"/>
  <c r="AC443" i="3"/>
  <c r="AC429" i="3"/>
  <c r="AC464" i="3"/>
  <c r="AC437" i="3"/>
  <c r="AC459" i="3"/>
  <c r="AC445" i="3"/>
  <c r="AC439" i="3"/>
  <c r="AC461" i="3"/>
  <c r="AC455" i="3"/>
  <c r="AC433" i="3"/>
  <c r="AC431" i="3"/>
  <c r="AC449" i="3"/>
  <c r="AC435" i="3"/>
  <c r="AC447" i="3"/>
  <c r="H22" i="4"/>
  <c r="AA421" i="3"/>
  <c r="AF420" i="3"/>
  <c r="AD424" i="3" s="1" a="1"/>
  <c r="H23" i="4"/>
  <c r="C26" i="4" a="1"/>
  <c r="AD457" i="3" l="1"/>
  <c r="AE457" i="3" s="1"/>
  <c r="AD458" i="3"/>
  <c r="AE458" i="3" s="1"/>
  <c r="AD442" i="3"/>
  <c r="AE442" i="3" s="1"/>
  <c r="AD426" i="3"/>
  <c r="AE426" i="3" s="1"/>
  <c r="AD427" i="3"/>
  <c r="AE427" i="3" s="1"/>
  <c r="AD429" i="3"/>
  <c r="AE429" i="3" s="1"/>
  <c r="AD455" i="3"/>
  <c r="AE455" i="3" s="1"/>
  <c r="AD441" i="3"/>
  <c r="AE441" i="3" s="1"/>
  <c r="AD443" i="3"/>
  <c r="AE443" i="3" s="1"/>
  <c r="AD445" i="3"/>
  <c r="AE445" i="3" s="1"/>
  <c r="AD432" i="3"/>
  <c r="AE432" i="3" s="1"/>
  <c r="AD437" i="3"/>
  <c r="AE437" i="3" s="1"/>
  <c r="AD459" i="3"/>
  <c r="AE459" i="3" s="1"/>
  <c r="AD461" i="3"/>
  <c r="AE461" i="3" s="1"/>
  <c r="AD448" i="3"/>
  <c r="AE448" i="3" s="1"/>
  <c r="AD453" i="3"/>
  <c r="AE453" i="3" s="1"/>
  <c r="AD464" i="3"/>
  <c r="AE464" i="3" s="1"/>
  <c r="AD431" i="3"/>
  <c r="AE431" i="3" s="1"/>
  <c r="AD434" i="3"/>
  <c r="AE434" i="3" s="1"/>
  <c r="AD447" i="3"/>
  <c r="AD450" i="3"/>
  <c r="AE450" i="3" s="1"/>
  <c r="AD436" i="3"/>
  <c r="AE436" i="3" s="1"/>
  <c r="AD439" i="3"/>
  <c r="AE439" i="3" s="1"/>
  <c r="AD463" i="3"/>
  <c r="AE463" i="3" s="1"/>
  <c r="AD452" i="3"/>
  <c r="AE452" i="3" s="1"/>
  <c r="AD424" i="3"/>
  <c r="AE424" i="3" s="1"/>
  <c r="AD425" i="3"/>
  <c r="AE425" i="3" s="1"/>
  <c r="AD440" i="3"/>
  <c r="AE440" i="3" s="1"/>
  <c r="AD456" i="3"/>
  <c r="AE456" i="3" s="1"/>
  <c r="AD428" i="3"/>
  <c r="AE428" i="3" s="1"/>
  <c r="AD430" i="3"/>
  <c r="AE430" i="3" s="1"/>
  <c r="AD438" i="3"/>
  <c r="AE438" i="3" s="1"/>
  <c r="AD444" i="3"/>
  <c r="AD446" i="3"/>
  <c r="AE446" i="3" s="1"/>
  <c r="AD433" i="3"/>
  <c r="AE433" i="3" s="1"/>
  <c r="AD454" i="3"/>
  <c r="AE454" i="3" s="1"/>
  <c r="AD460" i="3"/>
  <c r="AE460" i="3" s="1"/>
  <c r="AD462" i="3"/>
  <c r="AE462" i="3" s="1"/>
  <c r="AD449" i="3"/>
  <c r="AE449" i="3" s="1"/>
  <c r="AD435" i="3"/>
  <c r="AE435" i="3" s="1"/>
  <c r="AD451" i="3"/>
  <c r="AE451" i="3" s="1"/>
  <c r="AE447" i="3"/>
  <c r="AE444" i="3"/>
  <c r="C26" i="4"/>
  <c r="C64" i="4"/>
  <c r="C66" i="4"/>
  <c r="C40" i="4"/>
  <c r="C39" i="4"/>
  <c r="C38" i="4"/>
  <c r="C61" i="4"/>
  <c r="C31" i="4"/>
  <c r="C44" i="4"/>
  <c r="C60" i="4"/>
  <c r="C58" i="4"/>
  <c r="C37" i="4"/>
  <c r="C27" i="4"/>
  <c r="C57" i="4"/>
  <c r="C35" i="4"/>
  <c r="C41" i="4"/>
  <c r="C47" i="4"/>
  <c r="C34" i="4"/>
  <c r="C62" i="4"/>
  <c r="C65" i="4"/>
  <c r="C46" i="4"/>
  <c r="C48" i="4"/>
  <c r="C30" i="4"/>
  <c r="C63" i="4"/>
  <c r="C32" i="4"/>
  <c r="C45" i="4"/>
  <c r="C29" i="4"/>
  <c r="C56" i="4"/>
  <c r="C28" i="4"/>
  <c r="C42" i="4"/>
  <c r="C54" i="4"/>
  <c r="C59" i="4"/>
  <c r="C43" i="4"/>
  <c r="C36" i="4"/>
  <c r="C51" i="4"/>
  <c r="C53" i="4"/>
  <c r="C52" i="4"/>
  <c r="C33" i="4"/>
  <c r="C55" i="4"/>
  <c r="C50" i="4"/>
  <c r="C49" i="4"/>
  <c r="D26" i="4" a="1"/>
  <c r="E26" i="4" a="1"/>
  <c r="F26" i="4" a="1"/>
  <c r="F26" i="4" l="1"/>
  <c r="F56" i="4"/>
  <c r="F50" i="4"/>
  <c r="F60" i="4"/>
  <c r="F63" i="4"/>
  <c r="F59" i="4"/>
  <c r="F47" i="4"/>
  <c r="F31" i="4"/>
  <c r="F57" i="4"/>
  <c r="F33" i="4"/>
  <c r="F40" i="4"/>
  <c r="F39" i="4"/>
  <c r="F55" i="4"/>
  <c r="F64" i="4"/>
  <c r="F44" i="4"/>
  <c r="F54" i="4"/>
  <c r="F43" i="4"/>
  <c r="F65" i="4"/>
  <c r="F49" i="4"/>
  <c r="F42" i="4"/>
  <c r="F32" i="4"/>
  <c r="F38" i="4"/>
  <c r="F37" i="4"/>
  <c r="F30" i="4"/>
  <c r="F51" i="4"/>
  <c r="F45" i="4"/>
  <c r="F34" i="4"/>
  <c r="F48" i="4"/>
  <c r="F28" i="4"/>
  <c r="F27" i="4"/>
  <c r="F58" i="4"/>
  <c r="F53" i="4"/>
  <c r="F52" i="4"/>
  <c r="F46" i="4"/>
  <c r="F36" i="4"/>
  <c r="F61" i="4"/>
  <c r="F35" i="4"/>
  <c r="F41" i="4"/>
  <c r="F62" i="4"/>
  <c r="F29" i="4"/>
  <c r="F66" i="4"/>
  <c r="E26" i="4"/>
  <c r="E47" i="4"/>
  <c r="E57" i="4"/>
  <c r="E55" i="4"/>
  <c r="E38" i="4"/>
  <c r="E66" i="4"/>
  <c r="E50" i="4"/>
  <c r="E62" i="4"/>
  <c r="E59" i="4"/>
  <c r="E30" i="4"/>
  <c r="E48" i="4"/>
  <c r="E45" i="4"/>
  <c r="E53" i="4"/>
  <c r="E31" i="4"/>
  <c r="E39" i="4"/>
  <c r="E36" i="4"/>
  <c r="E34" i="4"/>
  <c r="E33" i="4"/>
  <c r="E60" i="4"/>
  <c r="E40" i="4"/>
  <c r="E44" i="4"/>
  <c r="E29" i="4"/>
  <c r="E56" i="4"/>
  <c r="E37" i="4"/>
  <c r="E35" i="4"/>
  <c r="E41" i="4"/>
  <c r="E54" i="4"/>
  <c r="E27" i="4"/>
  <c r="E52" i="4"/>
  <c r="E65" i="4"/>
  <c r="E49" i="4"/>
  <c r="E63" i="4"/>
  <c r="E46" i="4"/>
  <c r="E64" i="4"/>
  <c r="E32" i="4"/>
  <c r="E28" i="4"/>
  <c r="E43" i="4"/>
  <c r="E61" i="4"/>
  <c r="E58" i="4"/>
  <c r="E51" i="4"/>
  <c r="E42" i="4"/>
  <c r="D26" i="4"/>
  <c r="D38" i="4"/>
  <c r="D50" i="4"/>
  <c r="D60" i="4"/>
  <c r="D62" i="4"/>
  <c r="D40" i="4"/>
  <c r="D28" i="4"/>
  <c r="D65" i="4"/>
  <c r="D30" i="4"/>
  <c r="D59" i="4"/>
  <c r="D56" i="4"/>
  <c r="D34" i="4"/>
  <c r="D54" i="4"/>
  <c r="D37" i="4"/>
  <c r="D51" i="4"/>
  <c r="D57" i="4"/>
  <c r="D44" i="4"/>
  <c r="D33" i="4"/>
  <c r="D43" i="4"/>
  <c r="D39" i="4"/>
  <c r="D42" i="4"/>
  <c r="D66" i="4"/>
  <c r="D63" i="4"/>
  <c r="D47" i="4"/>
  <c r="D31" i="4"/>
  <c r="D46" i="4"/>
  <c r="D27" i="4"/>
  <c r="D41" i="4"/>
  <c r="G41" i="4" s="1"/>
  <c r="D58" i="4"/>
  <c r="D53" i="4"/>
  <c r="D36" i="4"/>
  <c r="D35" i="4"/>
  <c r="D32" i="4"/>
  <c r="D45" i="4"/>
  <c r="D52" i="4"/>
  <c r="D29" i="4"/>
  <c r="D49" i="4"/>
  <c r="D64" i="4"/>
  <c r="D48" i="4"/>
  <c r="D61" i="4"/>
  <c r="D55" i="4"/>
  <c r="AF429" i="3"/>
  <c r="AF446" i="3"/>
  <c r="AF435" i="3"/>
  <c r="AF454" i="3"/>
  <c r="AF447" i="3"/>
  <c r="AF464" i="3"/>
  <c r="AF455" i="3"/>
  <c r="AF425" i="3"/>
  <c r="AF428" i="3"/>
  <c r="AF441" i="3"/>
  <c r="AF433" i="3"/>
  <c r="AF457" i="3"/>
  <c r="AF448" i="3"/>
  <c r="AF434" i="3"/>
  <c r="AF440" i="3"/>
  <c r="AF442" i="3"/>
  <c r="AF427" i="3"/>
  <c r="AF438" i="3"/>
  <c r="AF426" i="3"/>
  <c r="AF449" i="3"/>
  <c r="AF437" i="3"/>
  <c r="AF461" i="3"/>
  <c r="AF453" i="3"/>
  <c r="AF463" i="3"/>
  <c r="AF459" i="3"/>
  <c r="AF424" i="3"/>
  <c r="AF458" i="3"/>
  <c r="AF452" i="3"/>
  <c r="AF456" i="3"/>
  <c r="AF432" i="3"/>
  <c r="AF460" i="3"/>
  <c r="AF445" i="3"/>
  <c r="AF431" i="3"/>
  <c r="AF439" i="3"/>
  <c r="AF436" i="3"/>
  <c r="AF462" i="3"/>
  <c r="AF450" i="3"/>
  <c r="AF430" i="3"/>
  <c r="AF444" i="3"/>
  <c r="AF451" i="3"/>
  <c r="AF443" i="3"/>
  <c r="G59" i="4" l="1"/>
  <c r="H59" i="4" s="1"/>
  <c r="G65" i="4"/>
  <c r="H65" i="4" s="1"/>
  <c r="G31" i="4"/>
  <c r="H31" i="4" s="1"/>
  <c r="G30" i="4"/>
  <c r="H30" i="4" s="1"/>
  <c r="G42" i="4"/>
  <c r="H42" i="4" s="1"/>
  <c r="AI425" i="3" a="1"/>
  <c r="AI452" i="3" s="1"/>
  <c r="G34" i="4"/>
  <c r="H34" i="4" s="1"/>
  <c r="G63" i="4"/>
  <c r="H63" i="4" s="1"/>
  <c r="G37" i="4"/>
  <c r="H37" i="4" s="1"/>
  <c r="G62" i="4"/>
  <c r="H62" i="4" s="1"/>
  <c r="G46" i="4"/>
  <c r="H46" i="4" s="1"/>
  <c r="G61" i="4"/>
  <c r="H61" i="4" s="1"/>
  <c r="G52" i="4"/>
  <c r="H52" i="4" s="1"/>
  <c r="G58" i="4"/>
  <c r="H58" i="4" s="1"/>
  <c r="G54" i="4"/>
  <c r="H54" i="4" s="1"/>
  <c r="G56" i="4"/>
  <c r="H56" i="4" s="1"/>
  <c r="G28" i="4"/>
  <c r="H28" i="4" s="1"/>
  <c r="G40" i="4"/>
  <c r="H40" i="4" s="1"/>
  <c r="G60" i="4"/>
  <c r="H60" i="4" s="1"/>
  <c r="G48" i="4"/>
  <c r="H48" i="4" s="1"/>
  <c r="G50" i="4"/>
  <c r="H50" i="4" s="1"/>
  <c r="G55" i="4"/>
  <c r="H55" i="4" s="1"/>
  <c r="G45" i="4"/>
  <c r="H45" i="4" s="1"/>
  <c r="G33" i="4"/>
  <c r="H33" i="4" s="1"/>
  <c r="G38" i="4"/>
  <c r="H38" i="4" s="1"/>
  <c r="G66" i="4"/>
  <c r="H66" i="4" s="1"/>
  <c r="G39" i="4"/>
  <c r="H39" i="4" s="1"/>
  <c r="G32" i="4"/>
  <c r="H32" i="4" s="1"/>
  <c r="G44" i="4"/>
  <c r="H44" i="4" s="1"/>
  <c r="G26" i="4"/>
  <c r="H26" i="4" s="1"/>
  <c r="G27" i="4"/>
  <c r="H27" i="4" s="1"/>
  <c r="G47" i="4"/>
  <c r="H47" i="4" s="1"/>
  <c r="G64" i="4"/>
  <c r="H64" i="4" s="1"/>
  <c r="G43" i="4"/>
  <c r="H43" i="4" s="1"/>
  <c r="G35" i="4"/>
  <c r="H35" i="4" s="1"/>
  <c r="G57" i="4"/>
  <c r="H57" i="4" s="1"/>
  <c r="G53" i="4"/>
  <c r="H53" i="4" s="1"/>
  <c r="G49" i="4"/>
  <c r="H49" i="4" s="1"/>
  <c r="G29" i="4"/>
  <c r="H29" i="4" s="1"/>
  <c r="G36" i="4"/>
  <c r="H36" i="4" s="1"/>
  <c r="G51" i="4"/>
  <c r="H51" i="4" s="1"/>
  <c r="AG425" i="3"/>
  <c r="AG451" i="3"/>
  <c r="AG452" i="3"/>
  <c r="AG453" i="3"/>
  <c r="AG450" i="3"/>
  <c r="AG455" i="3"/>
  <c r="AG430" i="3"/>
  <c r="AG461" i="3"/>
  <c r="AG437" i="3"/>
  <c r="AG449" i="3"/>
  <c r="AG436" i="3"/>
  <c r="AG435" i="3"/>
  <c r="AG439" i="3"/>
  <c r="AG427" i="3"/>
  <c r="AG440" i="3"/>
  <c r="AG448" i="3"/>
  <c r="AG444" i="3"/>
  <c r="AG463" i="3"/>
  <c r="AG462" i="3"/>
  <c r="AG438" i="3"/>
  <c r="AG431" i="3"/>
  <c r="AG429" i="3"/>
  <c r="AG445" i="3"/>
  <c r="AG434" i="3"/>
  <c r="AG456" i="3"/>
  <c r="AG459" i="3"/>
  <c r="AG446" i="3"/>
  <c r="AG460" i="3"/>
  <c r="AG454" i="3"/>
  <c r="AG442" i="3"/>
  <c r="AG426" i="3"/>
  <c r="AG447" i="3"/>
  <c r="AG424" i="3"/>
  <c r="AG428" i="3"/>
  <c r="AG432" i="3"/>
  <c r="AG457" i="3"/>
  <c r="AG441" i="3"/>
  <c r="AG458" i="3"/>
  <c r="AG433" i="3"/>
  <c r="AG443" i="3"/>
  <c r="K27" i="4" a="1"/>
  <c r="H41" i="4"/>
  <c r="AI446" i="3" l="1"/>
  <c r="AI442" i="3"/>
  <c r="AI462" i="3"/>
  <c r="AI460" i="3"/>
  <c r="AI457" i="3"/>
  <c r="AI453" i="3"/>
  <c r="AI439" i="3"/>
  <c r="AI454" i="3"/>
  <c r="AI429" i="3"/>
  <c r="AI458" i="3"/>
  <c r="AI441" i="3"/>
  <c r="AI435" i="3"/>
  <c r="AI427" i="3"/>
  <c r="AI455" i="3"/>
  <c r="AI436" i="3"/>
  <c r="AI450" i="3"/>
  <c r="AI432" i="3"/>
  <c r="AI431" i="3"/>
  <c r="AI449" i="3"/>
  <c r="AI438" i="3"/>
  <c r="AI459" i="3"/>
  <c r="AI451" i="3"/>
  <c r="AI428" i="3"/>
  <c r="AI456" i="3"/>
  <c r="AI444" i="3"/>
  <c r="AI437" i="3"/>
  <c r="AI425" i="3"/>
  <c r="AI430" i="3"/>
  <c r="AI464" i="3"/>
  <c r="AI463" i="3"/>
  <c r="AI434" i="3"/>
  <c r="AI447" i="3"/>
  <c r="AI448" i="3"/>
  <c r="AI461" i="3"/>
  <c r="AI443" i="3"/>
  <c r="AI433" i="3"/>
  <c r="AI426" i="3"/>
  <c r="AI445" i="3"/>
  <c r="AI440" i="3"/>
  <c r="AH425" i="3" a="1"/>
  <c r="AH461" i="3" s="1"/>
  <c r="I55" i="4"/>
  <c r="K62" i="4"/>
  <c r="K31" i="4"/>
  <c r="K40" i="4"/>
  <c r="K54" i="4"/>
  <c r="K27" i="4"/>
  <c r="K55" i="4"/>
  <c r="K50" i="4"/>
  <c r="K46" i="4"/>
  <c r="K47" i="4"/>
  <c r="K38" i="4"/>
  <c r="K35" i="4"/>
  <c r="K58" i="4"/>
  <c r="K64" i="4"/>
  <c r="K48" i="4"/>
  <c r="I48" i="4"/>
  <c r="K56" i="4"/>
  <c r="I47" i="4"/>
  <c r="I26" i="4"/>
  <c r="I62" i="4"/>
  <c r="I54" i="4"/>
  <c r="I27" i="4"/>
  <c r="I50" i="4"/>
  <c r="K49" i="4"/>
  <c r="I40" i="4"/>
  <c r="I49" i="4"/>
  <c r="I42" i="4"/>
  <c r="K42" i="4"/>
  <c r="I37" i="4"/>
  <c r="K37" i="4"/>
  <c r="I31" i="4"/>
  <c r="K32" i="4"/>
  <c r="I32" i="4"/>
  <c r="K30" i="4"/>
  <c r="I30" i="4"/>
  <c r="I65" i="4"/>
  <c r="K65" i="4"/>
  <c r="I57" i="4"/>
  <c r="K57" i="4"/>
  <c r="K66" i="4"/>
  <c r="I52" i="4"/>
  <c r="K52" i="4"/>
  <c r="K61" i="4"/>
  <c r="I61" i="4"/>
  <c r="K34" i="4"/>
  <c r="I34" i="4"/>
  <c r="K53" i="4"/>
  <c r="I53" i="4"/>
  <c r="I60" i="4"/>
  <c r="K60" i="4"/>
  <c r="I41" i="4"/>
  <c r="K41" i="4"/>
  <c r="I33" i="4"/>
  <c r="K33" i="4"/>
  <c r="K63" i="4"/>
  <c r="I63" i="4"/>
  <c r="I51" i="4"/>
  <c r="K51" i="4"/>
  <c r="I35" i="4"/>
  <c r="I36" i="4"/>
  <c r="K36" i="4"/>
  <c r="I56" i="4"/>
  <c r="I64" i="4"/>
  <c r="K29" i="4"/>
  <c r="I29" i="4"/>
  <c r="I43" i="4"/>
  <c r="K43" i="4"/>
  <c r="K28" i="4"/>
  <c r="I28" i="4"/>
  <c r="K45" i="4"/>
  <c r="I45" i="4"/>
  <c r="I38" i="4"/>
  <c r="I39" i="4"/>
  <c r="K39" i="4"/>
  <c r="K44" i="4"/>
  <c r="I44" i="4"/>
  <c r="I46" i="4"/>
  <c r="I58" i="4"/>
  <c r="K59" i="4"/>
  <c r="I59" i="4"/>
  <c r="AH441" i="3" l="1"/>
  <c r="AH446" i="3"/>
  <c r="AH435" i="3"/>
  <c r="AH445" i="3"/>
  <c r="AH452" i="3"/>
  <c r="AH456" i="3"/>
  <c r="AH439" i="3"/>
  <c r="AH448" i="3"/>
  <c r="AH457" i="3"/>
  <c r="AH429" i="3"/>
  <c r="AH431" i="3"/>
  <c r="AH438" i="3"/>
  <c r="AH455" i="3"/>
  <c r="AH427" i="3"/>
  <c r="AH432" i="3"/>
  <c r="AH464" i="3"/>
  <c r="AH437" i="3"/>
  <c r="AH444" i="3"/>
  <c r="AH462" i="3"/>
  <c r="AH433" i="3"/>
  <c r="AH449" i="3"/>
  <c r="AH442" i="3"/>
  <c r="AH458" i="3"/>
  <c r="AH425" i="3"/>
  <c r="AH450" i="3"/>
  <c r="AH440" i="3"/>
  <c r="AH426" i="3"/>
  <c r="AH460" i="3"/>
  <c r="AH428" i="3"/>
  <c r="AH454" i="3"/>
  <c r="AH463" i="3"/>
  <c r="AH459" i="3"/>
  <c r="AH436" i="3"/>
  <c r="AH451" i="3"/>
  <c r="AH453" i="3"/>
  <c r="AH447" i="3"/>
  <c r="AH443" i="3"/>
  <c r="AH434" i="3"/>
  <c r="AH430" i="3"/>
  <c r="J27" i="4" a="1"/>
  <c r="J56" i="4" s="1"/>
  <c r="AH414" i="3" l="1"/>
  <c r="J51" i="4"/>
  <c r="J31" i="4"/>
  <c r="J53" i="4"/>
  <c r="J28" i="4"/>
  <c r="J36" i="4"/>
  <c r="J39" i="4"/>
  <c r="J47" i="4"/>
  <c r="J62" i="4"/>
  <c r="J32" i="4"/>
  <c r="J59" i="4"/>
  <c r="J48" i="4"/>
  <c r="J63" i="4"/>
  <c r="J45" i="4"/>
  <c r="J46" i="4"/>
  <c r="J49" i="4"/>
  <c r="J52" i="4"/>
  <c r="J54" i="4"/>
  <c r="J37" i="4"/>
  <c r="J60" i="4"/>
  <c r="J27" i="4"/>
  <c r="J57" i="4"/>
  <c r="J33" i="4"/>
  <c r="J42" i="4"/>
  <c r="J55" i="4"/>
  <c r="J61" i="4"/>
  <c r="J34" i="4"/>
  <c r="J41" i="4"/>
  <c r="J30" i="4"/>
  <c r="J64" i="4"/>
  <c r="J58" i="4"/>
  <c r="J44" i="4"/>
  <c r="J40" i="4"/>
  <c r="J65" i="4"/>
  <c r="J66" i="4"/>
  <c r="J43" i="4"/>
  <c r="J50" i="4"/>
  <c r="J29" i="4"/>
  <c r="J35" i="4"/>
  <c r="J38" i="4"/>
  <c r="K19" i="4" l="1"/>
  <c r="K21" i="4"/>
</calcChain>
</file>

<file path=xl/sharedStrings.xml><?xml version="1.0" encoding="utf-8"?>
<sst xmlns="http://schemas.openxmlformats.org/spreadsheetml/2006/main" count="555" uniqueCount="53">
  <si>
    <t>1Y Swap</t>
  </si>
  <si>
    <t>2Y Swap</t>
  </si>
  <si>
    <t>3Y Swap</t>
  </si>
  <si>
    <t>4Y Swap</t>
  </si>
  <si>
    <t>Bump</t>
  </si>
  <si>
    <t>5Y Swap</t>
  </si>
  <si>
    <t>7Y Swap</t>
  </si>
  <si>
    <t>10Y Swap</t>
  </si>
  <si>
    <t>Notional</t>
  </si>
  <si>
    <t>Yield</t>
  </si>
  <si>
    <t>Years</t>
  </si>
  <si>
    <t>Euribor</t>
  </si>
  <si>
    <t>Target</t>
  </si>
  <si>
    <t>Derivative</t>
  </si>
  <si>
    <t>// Assumptions:</t>
  </si>
  <si>
    <t>// All swaps are quarterly 3M-Euribor (floating leg) versus annual coupon (fixed leg). This is market convention for Euribor swaps.</t>
  </si>
  <si>
    <t>// All coupon periods are exactly 1/4 of a year. We ignore intricansies of the Gregorian calendar.</t>
  </si>
  <si>
    <t>// Maturities of the fixing and the swaps correspond to nodes in the r(T) function.</t>
  </si>
  <si>
    <t>3M Fixing</t>
  </si>
  <si>
    <t>Instrument</t>
  </si>
  <si>
    <t>Quote</t>
  </si>
  <si>
    <t>Maturity in Years</t>
  </si>
  <si>
    <t>// Bump ("shock") for the numerical estimation of the dertivative in the Newton method</t>
  </si>
  <si>
    <t>Left X</t>
  </si>
  <si>
    <t>Cont. Yield</t>
  </si>
  <si>
    <t>Disc Fact</t>
  </si>
  <si>
    <t>Swap Years</t>
  </si>
  <si>
    <t>Float PV</t>
  </si>
  <si>
    <t>Fixed PV</t>
  </si>
  <si>
    <t>Fixed Freq</t>
  </si>
  <si>
    <t>Fair Swap</t>
  </si>
  <si>
    <t>Step 1. 3M Fixing (we emulate it as a short swap with quartely fixed leg)</t>
  </si>
  <si>
    <t>Input market data</t>
  </si>
  <si>
    <t>Continously compounded yield &amp; pricing a swap</t>
  </si>
  <si>
    <t>Swap Start</t>
  </si>
  <si>
    <t>Swap End</t>
  </si>
  <si>
    <t>(years)</t>
  </si>
  <si>
    <t>(1=annually, 2=semi, 4=quarterly)</t>
  </si>
  <si>
    <t>Swap Rate</t>
  </si>
  <si>
    <t>Buyer PV</t>
  </si>
  <si>
    <t>DV01 / million</t>
  </si>
  <si>
    <t>DV01</t>
  </si>
  <si>
    <t>Hedge Notional</t>
  </si>
  <si>
    <t>Left Deriv</t>
  </si>
  <si>
    <t>a</t>
  </si>
  <si>
    <t>b</t>
  </si>
  <si>
    <t>c</t>
  </si>
  <si>
    <t>Method</t>
  </si>
  <si>
    <t>Linear</t>
  </si>
  <si>
    <t>d</t>
  </si>
  <si>
    <t>Right Deriv</t>
  </si>
  <si>
    <t>// Underlying model is compounded yield, which is a linear or quadratic or cubic spline</t>
  </si>
  <si>
    <t>// I.e. a discount factor for a future date T is given by exp(-r(T)*T), where r(T) is a 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</si>
</sst>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#,##0.0000"/>
    <numFmt numFmtId="167" formatCode="#,##0.00_ ;[Red]\-#,##0.00\ "/>
    <numFmt numFmtId="168" formatCode="#,##0_ ;[Red]\-#,##0\ "/>
    <numFmt numFmtId="169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5" fontId="0" fillId="4" borderId="0" xfId="0" applyNumberFormat="1" applyFill="1"/>
    <xf numFmtId="166" fontId="0" fillId="0" borderId="0" xfId="0" applyNumberFormat="1"/>
    <xf numFmtId="167" fontId="0" fillId="0" borderId="0" xfId="0" applyNumberFormat="1"/>
    <xf numFmtId="165" fontId="0" fillId="4" borderId="0" xfId="1" applyNumberFormat="1" applyFont="1" applyFill="1"/>
    <xf numFmtId="167" fontId="0" fillId="4" borderId="0" xfId="0" applyNumberFormat="1" applyFill="1"/>
    <xf numFmtId="0" fontId="0" fillId="2" borderId="0" xfId="0" applyFill="1"/>
    <xf numFmtId="166" fontId="0" fillId="4" borderId="0" xfId="0" applyNumberFormat="1" applyFill="1"/>
    <xf numFmtId="168" fontId="0" fillId="0" borderId="0" xfId="0" applyNumberFormat="1"/>
    <xf numFmtId="169" fontId="0" fillId="0" borderId="0" xfId="0" applyNumberFormat="1"/>
    <xf numFmtId="0" fontId="0" fillId="0" borderId="0" xfId="0" applyFill="1" applyBorder="1"/>
    <xf numFmtId="165" fontId="0" fillId="0" borderId="0" xfId="1" applyNumberFormat="1" applyFont="1" applyFill="1" applyBorder="1"/>
    <xf numFmtId="169" fontId="0" fillId="0" borderId="0" xfId="0" applyNumberFormat="1" applyFill="1" applyBorder="1"/>
    <xf numFmtId="166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Pricing!$G$25</c:f>
              <c:strCache>
                <c:ptCount val="1"/>
                <c:pt idx="0">
                  <c:v>Cont. 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Pricing!$A$26:$A$66</c:f>
              <c:numCache>
                <c:formatCode>#,##0.00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Pricing!$G$26:$G$66</c:f>
              <c:numCache>
                <c:formatCode>0.000%</c:formatCode>
                <c:ptCount val="41"/>
                <c:pt idx="0">
                  <c:v>3.920721988904103E-2</c:v>
                </c:pt>
                <c:pt idx="1">
                  <c:v>3.920721988904103E-2</c:v>
                </c:pt>
                <c:pt idx="2">
                  <c:v>3.7701893189337539E-2</c:v>
                </c:pt>
                <c:pt idx="3">
                  <c:v>3.6196566489634055E-2</c:v>
                </c:pt>
                <c:pt idx="4">
                  <c:v>3.4691239789930571E-2</c:v>
                </c:pt>
                <c:pt idx="5">
                  <c:v>3.3388934501257843E-2</c:v>
                </c:pt>
                <c:pt idx="6">
                  <c:v>3.2086629212585115E-2</c:v>
                </c:pt>
                <c:pt idx="7">
                  <c:v>3.0784323923912386E-2</c:v>
                </c:pt>
                <c:pt idx="8">
                  <c:v>2.9482018635239658E-2</c:v>
                </c:pt>
                <c:pt idx="9">
                  <c:v>2.8865181329118712E-2</c:v>
                </c:pt>
                <c:pt idx="10">
                  <c:v>2.8248344022997765E-2</c:v>
                </c:pt>
                <c:pt idx="11">
                  <c:v>2.7631506716876815E-2</c:v>
                </c:pt>
                <c:pt idx="12">
                  <c:v>2.7014669410755868E-2</c:v>
                </c:pt>
                <c:pt idx="13">
                  <c:v>2.6693740951854832E-2</c:v>
                </c:pt>
                <c:pt idx="14">
                  <c:v>2.6372812492953791E-2</c:v>
                </c:pt>
                <c:pt idx="15">
                  <c:v>2.6051884034052755E-2</c:v>
                </c:pt>
                <c:pt idx="16">
                  <c:v>2.5730955575151718E-2</c:v>
                </c:pt>
                <c:pt idx="17">
                  <c:v>2.5609833151021624E-2</c:v>
                </c:pt>
                <c:pt idx="18">
                  <c:v>2.5488710726891531E-2</c:v>
                </c:pt>
                <c:pt idx="19">
                  <c:v>2.5367588302761441E-2</c:v>
                </c:pt>
                <c:pt idx="20">
                  <c:v>2.5246465878631344E-2</c:v>
                </c:pt>
                <c:pt idx="21">
                  <c:v>2.5186280712277891E-2</c:v>
                </c:pt>
                <c:pt idx="22">
                  <c:v>2.5126095545924439E-2</c:v>
                </c:pt>
                <c:pt idx="23">
                  <c:v>2.5065910379570983E-2</c:v>
                </c:pt>
                <c:pt idx="24">
                  <c:v>2.500572521321753E-2</c:v>
                </c:pt>
                <c:pt idx="25">
                  <c:v>2.4945540046864077E-2</c:v>
                </c:pt>
                <c:pt idx="26">
                  <c:v>2.4885354880510621E-2</c:v>
                </c:pt>
                <c:pt idx="27">
                  <c:v>2.4825169714157169E-2</c:v>
                </c:pt>
                <c:pt idx="28">
                  <c:v>2.4764984547803716E-2</c:v>
                </c:pt>
                <c:pt idx="29">
                  <c:v>2.4785843990745019E-2</c:v>
                </c:pt>
                <c:pt idx="30">
                  <c:v>2.4806703433686322E-2</c:v>
                </c:pt>
                <c:pt idx="31">
                  <c:v>2.4827562876627629E-2</c:v>
                </c:pt>
                <c:pt idx="32">
                  <c:v>2.4848422319568932E-2</c:v>
                </c:pt>
                <c:pt idx="33">
                  <c:v>2.4869281762510239E-2</c:v>
                </c:pt>
                <c:pt idx="34">
                  <c:v>2.4890141205451542E-2</c:v>
                </c:pt>
                <c:pt idx="35">
                  <c:v>2.4911000648392849E-2</c:v>
                </c:pt>
                <c:pt idx="36">
                  <c:v>2.4931860091334152E-2</c:v>
                </c:pt>
                <c:pt idx="37">
                  <c:v>2.4952719534275455E-2</c:v>
                </c:pt>
                <c:pt idx="38">
                  <c:v>2.4973578977216762E-2</c:v>
                </c:pt>
                <c:pt idx="39">
                  <c:v>2.4994438420158065E-2</c:v>
                </c:pt>
                <c:pt idx="40">
                  <c:v>2.5015297863099369E-2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1A-474B-BA13-D9433088BD1A}"/>
            </c:ext>
          </c:extLst>
        </c:ser>
        <c:ser>
          <c:idx val="1"/>
          <c:order val="1"/>
          <c:tx>
            <c:strRef>
              <c:f>Pricing!$I$25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Pricing!$A$26:$A$66</c:f>
              <c:numCache>
                <c:formatCode>#,##0.00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Pricing!$I$26:$I$66</c:f>
              <c:numCache>
                <c:formatCode>0.000%</c:formatCode>
                <c:ptCount val="41"/>
                <c:pt idx="0">
                  <c:v>3.9399999999999658E-2</c:v>
                </c:pt>
                <c:pt idx="1">
                  <c:v>3.6360835541933589E-2</c:v>
                </c:pt>
                <c:pt idx="2">
                  <c:v>3.332395769093921E-2</c:v>
                </c:pt>
                <c:pt idx="3">
                  <c:v>3.0289364726617585E-2</c:v>
                </c:pt>
                <c:pt idx="4">
                  <c:v>2.8279208886186069E-2</c:v>
                </c:pt>
                <c:pt idx="5">
                  <c:v>2.5657038036586144E-2</c:v>
                </c:pt>
                <c:pt idx="6">
                  <c:v>2.3036574064689397E-2</c:v>
                </c:pt>
                <c:pt idx="7">
                  <c:v>2.0417815859420152E-2</c:v>
                </c:pt>
                <c:pt idx="8">
                  <c:v>2.4002209347587566E-2</c:v>
                </c:pt>
                <c:pt idx="9">
                  <c:v>2.2761323372295195E-2</c:v>
                </c:pt>
                <c:pt idx="10">
                  <c:v>2.1520820050372258E-2</c:v>
                </c:pt>
                <c:pt idx="11">
                  <c:v>2.0280699263818924E-2</c:v>
                </c:pt>
                <c:pt idx="12">
                  <c:v>2.2907946821494107E-2</c:v>
                </c:pt>
                <c:pt idx="13">
                  <c:v>2.2262465787350472E-2</c:v>
                </c:pt>
                <c:pt idx="14">
                  <c:v>2.1617088321514544E-2</c:v>
                </c:pt>
                <c:pt idx="15">
                  <c:v>2.0971814407366729E-2</c:v>
                </c:pt>
                <c:pt idx="16">
                  <c:v>2.374205744822433E-2</c:v>
                </c:pt>
                <c:pt idx="17">
                  <c:v>2.3498382130898499E-2</c:v>
                </c:pt>
                <c:pt idx="18">
                  <c:v>2.3254721570398651E-2</c:v>
                </c:pt>
                <c:pt idx="19">
                  <c:v>2.3011075765831279E-2</c:v>
                </c:pt>
                <c:pt idx="20">
                  <c:v>2.4054616789715766E-2</c:v>
                </c:pt>
                <c:pt idx="21">
                  <c:v>2.3933524413453533E-2</c:v>
                </c:pt>
                <c:pt idx="22">
                  <c:v>2.381243568111735E-2</c:v>
                </c:pt>
                <c:pt idx="23">
                  <c:v>2.3691350592599747E-2</c:v>
                </c:pt>
                <c:pt idx="24">
                  <c:v>2.357026914779059E-2</c:v>
                </c:pt>
                <c:pt idx="25">
                  <c:v>2.3449191346579745E-2</c:v>
                </c:pt>
                <c:pt idx="26">
                  <c:v>2.3328117188857966E-2</c:v>
                </c:pt>
                <c:pt idx="27">
                  <c:v>2.3207046674516008E-2</c:v>
                </c:pt>
                <c:pt idx="28">
                  <c:v>2.5450532787248292E-2</c:v>
                </c:pt>
                <c:pt idx="29">
                  <c:v>2.5492517334041231E-2</c:v>
                </c:pt>
                <c:pt idx="30">
                  <c:v>2.5534502318725671E-2</c:v>
                </c:pt>
                <c:pt idx="31">
                  <c:v>2.55764877413025E-2</c:v>
                </c:pt>
                <c:pt idx="32">
                  <c:v>2.5618473601778824E-2</c:v>
                </c:pt>
                <c:pt idx="33">
                  <c:v>2.5660459900158195E-2</c:v>
                </c:pt>
                <c:pt idx="34">
                  <c:v>2.5702446636444165E-2</c:v>
                </c:pt>
                <c:pt idx="35">
                  <c:v>2.5744433810643841E-2</c:v>
                </c:pt>
                <c:pt idx="36">
                  <c:v>2.5786421422758998E-2</c:v>
                </c:pt>
                <c:pt idx="37">
                  <c:v>2.5828409472796743E-2</c:v>
                </c:pt>
                <c:pt idx="38">
                  <c:v>2.5870397960759739E-2</c:v>
                </c:pt>
                <c:pt idx="39">
                  <c:v>2.5912386886653316E-2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1A-474B-BA13-D9433088B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2815"/>
        <c:axId val="32081999"/>
      </c:scatterChart>
      <c:valAx>
        <c:axId val="1516928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1999"/>
        <c:crosses val="autoZero"/>
        <c:crossBetween val="midCat"/>
      </c:valAx>
      <c:valAx>
        <c:axId val="32081999"/>
        <c:scaling>
          <c:orientation val="minMax"/>
          <c:max val="5.000000000000001E-2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82550</xdr:colOff>
      <xdr:row>24</xdr:row>
      <xdr:rowOff>69850</xdr:rowOff>
    </xdr:from>
    <xdr:to>
      <xdr:col>18</xdr:col>
      <xdr:colOff>387350</xdr:colOff>
      <xdr:row>39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9D676-7072-FD38-5ADA-7DD5152AD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C6F1-7440-4C65-AF1D-58694D1D5599}">
  <dimension ref="A1:AB66"/>
  <sheetViews>
    <sheetView tabSelected="1" workbookViewId="0">
      <selection activeCell="E5" sqref="E5"/>
    </sheetView>
  </sheetViews>
  <sheetFormatPr defaultRowHeight="14.5" x14ac:dyDescent="0.35"/>
  <cols>
    <col min="5" max="5" width="11.453125" bestFit="1" customWidth="1"/>
    <col min="9" max="9" width="11.81640625" bestFit="1" customWidth="1"/>
    <col min="10" max="10" width="11.90625" bestFit="1" customWidth="1"/>
    <col min="11" max="11" width="11.81640625" bestFit="1" customWidth="1"/>
  </cols>
  <sheetData>
    <row r="1" spans="1:28" s="5" customFormat="1" x14ac:dyDescent="0.35">
      <c r="A1" s="5" t="s">
        <v>32</v>
      </c>
    </row>
    <row r="2" spans="1:28" x14ac:dyDescent="0.35">
      <c r="A2" t="s">
        <v>19</v>
      </c>
      <c r="B2" t="s">
        <v>20</v>
      </c>
      <c r="C2" t="s">
        <v>10</v>
      </c>
      <c r="E2" t="s">
        <v>40</v>
      </c>
      <c r="G2" t="s">
        <v>47</v>
      </c>
    </row>
    <row r="3" spans="1:28" x14ac:dyDescent="0.35">
      <c r="A3" t="s">
        <v>18</v>
      </c>
      <c r="B3" s="2">
        <v>3.9399999999999998E-2</v>
      </c>
      <c r="C3" s="7">
        <v>0.25</v>
      </c>
      <c r="E3" s="6">
        <v>24.76</v>
      </c>
      <c r="G3" t="s">
        <v>48</v>
      </c>
    </row>
    <row r="4" spans="1:28" x14ac:dyDescent="0.35">
      <c r="A4" t="s">
        <v>0</v>
      </c>
      <c r="B4" s="2">
        <v>3.5299999999999998E-2</v>
      </c>
      <c r="C4">
        <v>1</v>
      </c>
      <c r="E4" s="6">
        <v>96.58</v>
      </c>
    </row>
    <row r="5" spans="1:28" x14ac:dyDescent="0.35">
      <c r="A5" t="s">
        <v>1</v>
      </c>
      <c r="B5" s="2">
        <v>0.03</v>
      </c>
      <c r="C5">
        <v>2</v>
      </c>
      <c r="E5" s="6">
        <v>190.85</v>
      </c>
    </row>
    <row r="6" spans="1:28" x14ac:dyDescent="0.35">
      <c r="A6" t="s">
        <v>2</v>
      </c>
      <c r="B6" s="2">
        <v>2.75E-2</v>
      </c>
      <c r="C6">
        <v>3</v>
      </c>
      <c r="E6" s="6">
        <v>283.02</v>
      </c>
    </row>
    <row r="7" spans="1:28" x14ac:dyDescent="0.35">
      <c r="A7" t="s">
        <v>3</v>
      </c>
      <c r="B7" s="2">
        <v>2.6200000000000001E-2</v>
      </c>
      <c r="C7">
        <v>4</v>
      </c>
      <c r="E7" s="6">
        <v>373.15</v>
      </c>
    </row>
    <row r="8" spans="1:28" x14ac:dyDescent="0.35">
      <c r="A8" t="s">
        <v>5</v>
      </c>
      <c r="B8" s="2">
        <v>2.5700000000000001E-2</v>
      </c>
      <c r="C8">
        <v>5</v>
      </c>
      <c r="E8" s="6">
        <v>461.23</v>
      </c>
    </row>
    <row r="9" spans="1:28" x14ac:dyDescent="0.35">
      <c r="A9" t="s">
        <v>6</v>
      </c>
      <c r="B9" s="2">
        <v>2.52E-2</v>
      </c>
      <c r="C9">
        <v>7</v>
      </c>
      <c r="E9" s="6">
        <v>631.16999999999996</v>
      </c>
    </row>
    <row r="10" spans="1:28" x14ac:dyDescent="0.35">
      <c r="A10" t="s">
        <v>7</v>
      </c>
      <c r="B10" s="2">
        <v>2.5399999999999999E-2</v>
      </c>
      <c r="C10">
        <v>10</v>
      </c>
      <c r="E10" s="6">
        <v>870.93</v>
      </c>
    </row>
    <row r="12" spans="1:28" s="5" customFormat="1" x14ac:dyDescent="0.35">
      <c r="A12" s="5" t="s">
        <v>33</v>
      </c>
    </row>
    <row r="14" spans="1:28" x14ac:dyDescent="0.35">
      <c r="A14" t="s">
        <v>10</v>
      </c>
      <c r="B14" t="s">
        <v>9</v>
      </c>
      <c r="C14" t="s">
        <v>43</v>
      </c>
      <c r="D14" t="s">
        <v>50</v>
      </c>
      <c r="E14" t="s">
        <v>44</v>
      </c>
      <c r="F14" t="s">
        <v>45</v>
      </c>
      <c r="G14" t="s">
        <v>46</v>
      </c>
      <c r="H14" t="s">
        <v>49</v>
      </c>
      <c r="J14" t="s">
        <v>34</v>
      </c>
      <c r="K14" s="15">
        <v>1.5</v>
      </c>
      <c r="L14" t="s">
        <v>36</v>
      </c>
      <c r="O14" t="s">
        <v>19</v>
      </c>
      <c r="P14" t="s">
        <v>41</v>
      </c>
      <c r="Q14" t="s">
        <v>42</v>
      </c>
      <c r="V14" s="19"/>
      <c r="W14" s="19"/>
      <c r="X14" s="19"/>
    </row>
    <row r="15" spans="1:28" x14ac:dyDescent="0.35">
      <c r="A15" s="7">
        <f>Bootstrap!Y413</f>
        <v>0</v>
      </c>
      <c r="B15" s="13">
        <f>Bootstrap!Z413</f>
        <v>3.920721988904103E-2</v>
      </c>
      <c r="C15" s="18">
        <v>0</v>
      </c>
      <c r="D15" s="11">
        <f>(B16-B15)/(A16-A15)</f>
        <v>0</v>
      </c>
      <c r="E15" s="11">
        <f>IF($G$3="Cubic",(C15+D15-2*(B16-B15)/(A16-A15))/(A16-A15)^2, 0)</f>
        <v>0</v>
      </c>
      <c r="F15" s="11">
        <f>IF($G$3="Cubic", ((B16-B15)/(A16-A15) - C15 - E15*(A16^2 + A15*A16 - 2*A15^2))/(A16-A15), IF($G$3="QUADRATIC", (B16-B15-C15*(A16-A15))/(A16-A15)^2, 0))</f>
        <v>0</v>
      </c>
      <c r="G15" s="18">
        <f>IF($G$3="Cubic", C15-2*F15*A15 - 3*E15*A15^2, IF($G$3="Quadratic", C15-2*F15*A15, (B16-B15)/(A16-A15)))</f>
        <v>0</v>
      </c>
      <c r="H15" s="11">
        <f>B15 -E15*A15^3 - F15*A15^2 - G15*A15</f>
        <v>3.920721988904103E-2</v>
      </c>
      <c r="J15" t="s">
        <v>35</v>
      </c>
      <c r="K15" s="15">
        <v>6.5</v>
      </c>
      <c r="L15" t="s">
        <v>36</v>
      </c>
      <c r="O15" t="str">
        <f>A3</f>
        <v>3M Fixing</v>
      </c>
      <c r="P15" s="17">
        <v>1.8917489796876907E-10</v>
      </c>
      <c r="Q15" s="17">
        <f>-P15/E3*1000000</f>
        <v>-7.6403432136013361E-6</v>
      </c>
      <c r="U15" s="7"/>
      <c r="V15" s="20"/>
      <c r="W15" s="21"/>
      <c r="X15" s="22"/>
      <c r="Y15" s="11"/>
      <c r="Z15" s="11"/>
      <c r="AA15" s="18"/>
      <c r="AB15" s="11"/>
    </row>
    <row r="16" spans="1:28" x14ac:dyDescent="0.35">
      <c r="A16" s="7">
        <f>Bootstrap!Y414</f>
        <v>0.25</v>
      </c>
      <c r="B16" s="13">
        <f>Bootstrap!Z414</f>
        <v>3.920721988904103E-2</v>
      </c>
      <c r="C16" s="11">
        <f>3*E15*A16^2 + 2*F15*A16 + G15</f>
        <v>0</v>
      </c>
      <c r="D16" s="11">
        <f>(B17-B16)/(A17-A16)</f>
        <v>-6.0213067988139453E-3</v>
      </c>
      <c r="E16" s="11">
        <f t="shared" ref="E16:E23" si="0">IF($G$3="Cubic",(C16+D16-2*(B17-B16)/(A17-A16))/(A17-A16)^2, 0)</f>
        <v>0</v>
      </c>
      <c r="F16" s="11">
        <f>IF($G$3="Cubic", ((B17-B16)/(A17-A16) - C16 - E16*(A17^2 + A16*A17 - 2*A16^2))/(A17-A16), IF($G$3="QUADRATIC", (B17-B16-C16*(A17-A16))/(A17-A16)^2, 0))</f>
        <v>0</v>
      </c>
      <c r="G16" s="18">
        <f>IF($G$3="Cubic", C16-2*F16*A16 - 3*E16*A16^2, IF($G$3="Quadratic", C16-2*F16*A16, (B17-B16)/(A17-A16)))</f>
        <v>-6.0213067988139453E-3</v>
      </c>
      <c r="H16" s="11">
        <f>B16 -E16*A16^3 - F16*A16^2 - G16*A16</f>
        <v>4.0712546588744514E-2</v>
      </c>
      <c r="J16" t="s">
        <v>29</v>
      </c>
      <c r="K16" s="15">
        <v>2</v>
      </c>
      <c r="L16" t="s">
        <v>37</v>
      </c>
      <c r="O16" t="str">
        <f>A4</f>
        <v>1Y Swap</v>
      </c>
      <c r="P16" s="17">
        <v>-70.358172249034396</v>
      </c>
      <c r="Q16" s="17">
        <f>-P16/E4*1000000</f>
        <v>728496.29580694146</v>
      </c>
      <c r="U16" s="7"/>
      <c r="V16" s="20"/>
      <c r="W16" s="22"/>
      <c r="X16" s="22"/>
      <c r="Y16" s="11"/>
      <c r="Z16" s="11"/>
      <c r="AA16" s="18"/>
      <c r="AB16" s="11"/>
    </row>
    <row r="17" spans="1:28" x14ac:dyDescent="0.35">
      <c r="A17" s="7">
        <f>Bootstrap!Y415</f>
        <v>1</v>
      </c>
      <c r="B17" s="13">
        <f>Bootstrap!Z415</f>
        <v>3.4691239789930571E-2</v>
      </c>
      <c r="C17" s="11">
        <f>3*E16*A17^2 + 2*F16*A17 + G16</f>
        <v>-6.0213067988139453E-3</v>
      </c>
      <c r="D17" s="11">
        <f>(B18-B17)/(A18-A17)</f>
        <v>-5.2092211546909128E-3</v>
      </c>
      <c r="E17" s="11">
        <f t="shared" si="0"/>
        <v>0</v>
      </c>
      <c r="F17" s="11">
        <f>IF($G$3="Cubic", ((B18-B17)/(A18-A17) - C17 - E17*(A18^2 + A17*A18 - 2*A17^2))/(A18-A17), IF($G$3="QUADRATIC", (B18-B17-C17*(A18-A17))/(A18-A17)^2, 0))</f>
        <v>0</v>
      </c>
      <c r="G17" s="18">
        <f>IF($G$3="Cubic", C17-2*F17*A17 - 3*E17*A17^2, IF($G$3="Quadratic", C17-2*F17*A17, (B18-B17)/(A18-A17)))</f>
        <v>-5.2092211546909128E-3</v>
      </c>
      <c r="H17" s="11">
        <f>B17 -E17*A17^3 - F17*A17^2 - G17*A17</f>
        <v>3.9900460944621484E-2</v>
      </c>
      <c r="J17" t="s">
        <v>8</v>
      </c>
      <c r="K17" s="8">
        <v>1000000</v>
      </c>
      <c r="O17" t="str">
        <f>A5</f>
        <v>2Y Swap</v>
      </c>
      <c r="P17" s="17">
        <v>-71.537472773590707</v>
      </c>
      <c r="Q17" s="17">
        <f>-P17/E5*1000000</f>
        <v>374836.11618334142</v>
      </c>
      <c r="U17" s="7"/>
      <c r="V17" s="20"/>
      <c r="W17" s="22"/>
      <c r="X17" s="22"/>
      <c r="Y17" s="11"/>
      <c r="Z17" s="11"/>
      <c r="AA17" s="18"/>
      <c r="AB17" s="11"/>
    </row>
    <row r="18" spans="1:28" x14ac:dyDescent="0.35">
      <c r="A18" s="7">
        <f>Bootstrap!Y416</f>
        <v>2</v>
      </c>
      <c r="B18" s="13">
        <f>Bootstrap!Z416</f>
        <v>2.9482018635239658E-2</v>
      </c>
      <c r="C18" s="11">
        <f>3*E17*A18^2 + 2*F17*A18 + G17</f>
        <v>-5.2092211546909128E-3</v>
      </c>
      <c r="D18" s="11">
        <f>(B19-B18)/(A19-A18)</f>
        <v>-2.4673492244837898E-3</v>
      </c>
      <c r="E18" s="11">
        <f t="shared" si="0"/>
        <v>0</v>
      </c>
      <c r="F18" s="11">
        <f>IF($G$3="Cubic", ((B19-B18)/(A19-A18) - C18 - E18*(A19^2 + A18*A19 - 2*A18^2))/(A19-A18), IF($G$3="QUADRATIC", (B19-B18-C18*(A19-A18))/(A19-A18)^2, 0))</f>
        <v>0</v>
      </c>
      <c r="G18" s="18">
        <f>IF($G$3="Cubic", C18-2*F18*A18 - 3*E18*A18^2, IF($G$3="Quadratic", C18-2*F18*A18, (B19-B18)/(A19-A18)))</f>
        <v>-2.4673492244837898E-3</v>
      </c>
      <c r="H18" s="11">
        <f>B18 -E18*A18^3 - F18*A18^2 - G18*A18</f>
        <v>3.4416717084207238E-2</v>
      </c>
      <c r="J18" t="s">
        <v>38</v>
      </c>
      <c r="K18" s="10">
        <v>2.2832999999999999E-2</v>
      </c>
      <c r="O18" t="str">
        <f>A6</f>
        <v>3Y Swap</v>
      </c>
      <c r="P18" s="17">
        <v>-0.74773026476032101</v>
      </c>
      <c r="Q18" s="17">
        <f>-P18/E6*1000000</f>
        <v>2641.969700940997</v>
      </c>
      <c r="U18" s="7"/>
      <c r="V18" s="20"/>
      <c r="W18" s="22"/>
      <c r="X18" s="22"/>
      <c r="Y18" s="11"/>
      <c r="Z18" s="11"/>
      <c r="AA18" s="18"/>
      <c r="AB18" s="11"/>
    </row>
    <row r="19" spans="1:28" x14ac:dyDescent="0.35">
      <c r="A19" s="7">
        <f>Bootstrap!Y417</f>
        <v>3</v>
      </c>
      <c r="B19" s="13">
        <f>Bootstrap!Z417</f>
        <v>2.7014669410755868E-2</v>
      </c>
      <c r="C19" s="11">
        <f>3*E18*A19^2 + 2*F18*A19 + G18</f>
        <v>-2.4673492244837898E-3</v>
      </c>
      <c r="D19" s="11">
        <f>(B20-B19)/(A20-A19)</f>
        <v>-1.2837138356041507E-3</v>
      </c>
      <c r="E19" s="11">
        <f t="shared" si="0"/>
        <v>0</v>
      </c>
      <c r="F19" s="11">
        <f>IF($G$3="Cubic", ((B20-B19)/(A20-A19) - C19 - E19*(A20^2 + A19*A20 - 2*A19^2))/(A20-A19), IF($G$3="QUADRATIC", (B20-B19-C19*(A20-A19))/(A20-A19)^2, 0))</f>
        <v>0</v>
      </c>
      <c r="G19" s="18">
        <f>IF($G$3="Cubic", C19-2*F19*A19 - 3*E19*A19^2, IF($G$3="Quadratic", C19-2*F19*A19, (B20-B19)/(A20-A19)))</f>
        <v>-1.2837138356041507E-3</v>
      </c>
      <c r="H19" s="11">
        <f>B19 -E19*A19^3 - F19*A19^2 - G19*A19</f>
        <v>3.086581091756832E-2</v>
      </c>
      <c r="J19" t="s">
        <v>39</v>
      </c>
      <c r="K19" s="14">
        <f>SUM(J26:J66)-SUM(K26:K66)</f>
        <v>-0.54278919998614583</v>
      </c>
      <c r="L19" s="12"/>
      <c r="M19" s="12"/>
      <c r="O19" t="str">
        <f>A7</f>
        <v>4Y Swap</v>
      </c>
      <c r="P19" s="17">
        <v>-1.0120005622302415</v>
      </c>
      <c r="Q19" s="17">
        <f>-P19/E7*1000000</f>
        <v>2712.0476007778148</v>
      </c>
      <c r="U19" s="7"/>
      <c r="V19" s="20"/>
      <c r="W19" s="22"/>
      <c r="X19" s="22"/>
      <c r="Y19" s="11"/>
      <c r="Z19" s="11"/>
      <c r="AA19" s="18"/>
      <c r="AB19" s="11"/>
    </row>
    <row r="20" spans="1:28" x14ac:dyDescent="0.35">
      <c r="A20" s="7">
        <f>Bootstrap!Y418</f>
        <v>4</v>
      </c>
      <c r="B20" s="13">
        <f>Bootstrap!Z418</f>
        <v>2.5730955575151718E-2</v>
      </c>
      <c r="C20" s="11">
        <f>3*E19*A20^2 + 2*F19*A20 + G19</f>
        <v>-1.2837138356041507E-3</v>
      </c>
      <c r="D20" s="11">
        <f>(B21-B20)/(A21-A20)</f>
        <v>-4.844896965203703E-4</v>
      </c>
      <c r="E20" s="11">
        <f t="shared" si="0"/>
        <v>0</v>
      </c>
      <c r="F20" s="11">
        <f>IF($G$3="Cubic", ((B21-B20)/(A21-A20) - C20 - E20*(A21^2 + A20*A21 - 2*A20^2))/(A21-A20), IF($G$3="QUADRATIC", (B21-B20-C20*(A21-A20))/(A21-A20)^2, 0))</f>
        <v>0</v>
      </c>
      <c r="G20" s="18">
        <f>IF($G$3="Cubic", C20-2*F20*A20 - 3*E20*A20^2, IF($G$3="Quadratic", C20-2*F20*A20, (B21-B20)/(A21-A20)))</f>
        <v>-4.844896965203703E-4</v>
      </c>
      <c r="H20" s="11">
        <f>B20 -E20*A20^3 - F20*A20^2 - G20*A20</f>
        <v>2.7668914361233199E-2</v>
      </c>
      <c r="O20" t="str">
        <f>A8</f>
        <v>5Y Swap</v>
      </c>
      <c r="P20" s="17">
        <v>144.90526665266952</v>
      </c>
      <c r="Q20" s="17">
        <f>-P20/E8*1000000</f>
        <v>-314171.38228794641</v>
      </c>
      <c r="U20" s="7"/>
      <c r="V20" s="20"/>
      <c r="W20" s="22"/>
      <c r="X20" s="22"/>
      <c r="Y20" s="11"/>
      <c r="Z20" s="11"/>
      <c r="AA20" s="18"/>
      <c r="AB20" s="11"/>
    </row>
    <row r="21" spans="1:28" x14ac:dyDescent="0.35">
      <c r="A21" s="7">
        <f>Bootstrap!Y419</f>
        <v>5</v>
      </c>
      <c r="B21" s="13">
        <f>Bootstrap!Z419</f>
        <v>2.5246465878631347E-2</v>
      </c>
      <c r="C21" s="11">
        <f>3*E20*A21^2 + 2*F20*A21 + G20</f>
        <v>-4.844896965203703E-4</v>
      </c>
      <c r="D21" s="11">
        <f>(B22-B21)/(A22-A21)</f>
        <v>-2.4074066541381577E-4</v>
      </c>
      <c r="E21" s="11">
        <f t="shared" si="0"/>
        <v>0</v>
      </c>
      <c r="F21" s="11">
        <f>IF($G$3="Cubic", ((B22-B21)/(A22-A21) - C21 - E21*(A22^2 + A21*A22 - 2*A21^2))/(A22-A21), IF($G$3="QUADRATIC", (B22-B21-C21*(A22-A21))/(A22-A21)^2, 0))</f>
        <v>0</v>
      </c>
      <c r="G21" s="18">
        <f>IF($G$3="Cubic", C21-2*F21*A21 - 3*E21*A21^2, IF($G$3="Quadratic", C21-2*F21*A21, (B22-B21)/(A22-A21)))</f>
        <v>-2.4074066541381577E-4</v>
      </c>
      <c r="H21" s="11">
        <f>B21 -E21*A21^3 - F21*A21^2 - G21*A21</f>
        <v>2.6450169205700425E-2</v>
      </c>
      <c r="J21" t="s">
        <v>30</v>
      </c>
      <c r="K21" s="10">
        <f>K18 * SUM(J27:J66)/SUM(K27:K66)</f>
        <v>2.2832878923239194E-2</v>
      </c>
      <c r="O21" t="str">
        <f>A9</f>
        <v>7Y Swap</v>
      </c>
      <c r="P21" s="17">
        <v>438.79855539812706</v>
      </c>
      <c r="Q21" s="17">
        <f>-P21/E9*1000000</f>
        <v>-695214.53078905377</v>
      </c>
      <c r="U21" s="7"/>
      <c r="V21" s="20"/>
      <c r="W21" s="22"/>
      <c r="X21" s="22"/>
      <c r="Y21" s="11"/>
      <c r="Z21" s="11"/>
      <c r="AA21" s="18"/>
      <c r="AB21" s="11"/>
    </row>
    <row r="22" spans="1:28" x14ac:dyDescent="0.35">
      <c r="A22" s="7">
        <f>Bootstrap!Y420</f>
        <v>7</v>
      </c>
      <c r="B22" s="13">
        <f>Bootstrap!Z420</f>
        <v>2.4764984547803716E-2</v>
      </c>
      <c r="C22" s="11">
        <f>3*E21*A22^2 + 2*F21*A22 + G21</f>
        <v>-2.4074066541381577E-4</v>
      </c>
      <c r="D22" s="11">
        <f>(B23-B22)/(A23-A22)</f>
        <v>8.3437771765218729E-5</v>
      </c>
      <c r="E22" s="11">
        <f t="shared" si="0"/>
        <v>0</v>
      </c>
      <c r="F22" s="11">
        <f>IF($G$3="Cubic", ((B23-B22)/(A23-A22) - C22 - E22*(A23^2 + A22*A23 - 2*A22^2))/(A23-A22), IF($G$3="QUADRATIC", (B23-B22-C22*(A23-A22))/(A23-A22)^2, 0))</f>
        <v>0</v>
      </c>
      <c r="G22" s="18">
        <f>IF($G$3="Cubic", C22-2*F22*A22 - 3*E22*A22^2, IF($G$3="Quadratic", C22-2*F22*A22, (B23-B22)/(A23-A22)))</f>
        <v>8.3437771765218729E-5</v>
      </c>
      <c r="H22" s="11">
        <f>B22 -E22*A22^3 - F22*A22^2 - G22*A22</f>
        <v>2.4180920145447184E-2</v>
      </c>
      <c r="O22" t="str">
        <f>A10</f>
        <v>10Y Swap</v>
      </c>
      <c r="P22" s="17">
        <v>0</v>
      </c>
      <c r="Q22" s="17">
        <f>-P22/E10*1000000</f>
        <v>0</v>
      </c>
      <c r="U22" s="7"/>
      <c r="V22" s="20"/>
      <c r="W22" s="22"/>
      <c r="X22" s="22"/>
      <c r="Y22" s="11"/>
      <c r="Z22" s="11"/>
      <c r="AA22" s="18"/>
      <c r="AB22" s="11"/>
    </row>
    <row r="23" spans="1:28" x14ac:dyDescent="0.35">
      <c r="A23" s="7">
        <f>Bootstrap!Y421</f>
        <v>10</v>
      </c>
      <c r="B23" s="13">
        <f>Bootstrap!Z421</f>
        <v>2.5015297863099372E-2</v>
      </c>
      <c r="C23" s="11">
        <f>3*E22*A23^2 + 2*F22*A23 + G22</f>
        <v>8.3437771765218729E-5</v>
      </c>
      <c r="D23" s="11">
        <v>0</v>
      </c>
      <c r="E23" s="11">
        <f t="shared" si="0"/>
        <v>0</v>
      </c>
      <c r="F23" s="11">
        <f>IF($G$3="Cubic", ((B24-B23)/(A24-A23) - C23 - E23*(A24^2 + A23*A24 - 2*A23^2))/(A24-A23), IF($G$3="QUADRATIC", (B24-B23-C23*(A24-A23))/(A24-A23)^2, 0))</f>
        <v>0</v>
      </c>
      <c r="G23" s="18">
        <f>IF($G$3="Cubic", C23-2*F23*A23 - 3*E23*A23^2, IF($G$3="Quadratic", C23-2*F23*A23, (B24-B23)/(A24-A23)))</f>
        <v>2.501529786309937E-3</v>
      </c>
      <c r="H23" s="11">
        <f>B23 -E23*A23^3 - F23*A23^2 - G23*A23</f>
        <v>0</v>
      </c>
      <c r="U23" s="7"/>
      <c r="V23" s="20"/>
      <c r="W23" s="22"/>
      <c r="X23" s="22"/>
      <c r="Y23" s="11"/>
      <c r="Z23" s="11"/>
      <c r="AA23" s="18"/>
      <c r="AB23" s="11"/>
    </row>
    <row r="24" spans="1:28" x14ac:dyDescent="0.35">
      <c r="V24" s="19"/>
      <c r="W24" s="19"/>
      <c r="X24" s="19"/>
    </row>
    <row r="25" spans="1:28" x14ac:dyDescent="0.35">
      <c r="A25" t="s">
        <v>10</v>
      </c>
      <c r="B25" t="s">
        <v>23</v>
      </c>
      <c r="C25" t="s">
        <v>44</v>
      </c>
      <c r="D25" t="s">
        <v>45</v>
      </c>
      <c r="E25" t="s">
        <v>46</v>
      </c>
      <c r="F25" t="s">
        <v>49</v>
      </c>
      <c r="G25" t="s">
        <v>24</v>
      </c>
      <c r="H25" t="s">
        <v>25</v>
      </c>
      <c r="I25" t="s">
        <v>11</v>
      </c>
      <c r="J25" t="s">
        <v>27</v>
      </c>
      <c r="K25" t="s">
        <v>28</v>
      </c>
      <c r="V25" s="19"/>
      <c r="W25" s="19"/>
      <c r="X25" s="19"/>
    </row>
    <row r="26" spans="1:28" x14ac:dyDescent="0.35">
      <c r="A26" s="7">
        <v>0</v>
      </c>
      <c r="B26" s="7">
        <f t="array" ref="B26:B66">INDEX(A15:A23, MATCH(A26:A66, A15:A23, 1))</f>
        <v>0</v>
      </c>
      <c r="C26" s="11">
        <f t="array" ref="C26:C66">VLOOKUP(B26:B66, A15:H23, 5, FALSE)</f>
        <v>0</v>
      </c>
      <c r="D26" s="11">
        <f t="array" ref="D26:D66">VLOOKUP(B26:B66, A15:H23, 6, FALSE)</f>
        <v>0</v>
      </c>
      <c r="E26" s="11">
        <f t="array" ref="E26:E66">VLOOKUP(B26:B66, A15:H23, 7, FALSE)</f>
        <v>0</v>
      </c>
      <c r="F26" s="1">
        <f t="array" ref="F26:F66">VLOOKUP(B26:B66, A15:H23, 8, FALSE)</f>
        <v>3.920721988904103E-2</v>
      </c>
      <c r="G26" s="3">
        <f>C26*A26^3 + D26*A26^2 + E26*A26 + F26</f>
        <v>3.920721988904103E-2</v>
      </c>
      <c r="H26" s="16">
        <f>EXP(-G26*A26)</f>
        <v>1</v>
      </c>
      <c r="I26" s="3">
        <f>(H26/H27-1)/(A27-A26)</f>
        <v>3.9399999999999658E-2</v>
      </c>
      <c r="V26" s="19"/>
      <c r="W26" s="19"/>
      <c r="X26" s="19"/>
    </row>
    <row r="27" spans="1:28" x14ac:dyDescent="0.35">
      <c r="A27" s="7">
        <v>0.25</v>
      </c>
      <c r="B27" s="7">
        <v>0.25</v>
      </c>
      <c r="C27" s="11">
        <v>0</v>
      </c>
      <c r="D27" s="11">
        <v>0</v>
      </c>
      <c r="E27" s="11">
        <v>-6.0213067988139453E-3</v>
      </c>
      <c r="F27" s="1">
        <v>4.0712546588744514E-2</v>
      </c>
      <c r="G27" s="3">
        <f t="shared" ref="G27:G66" si="1">C27*A27^3 + D27*A27^2 + E27*A27 + F27</f>
        <v>3.920721988904103E-2</v>
      </c>
      <c r="H27" s="16">
        <f>EXP(-G27*A27)</f>
        <v>0.99024607614992333</v>
      </c>
      <c r="I27" s="3">
        <f>(H27/H28-1)/(A28-A27)</f>
        <v>3.6360835541933589E-2</v>
      </c>
      <c r="J27" s="6">
        <f t="array" ref="J27:J66">(A27:A66 &lt;= K15) * (A27:A66 &gt; K14) * I26:I65 * H27:H66 * (A27:A66-A26:A65) * K17</f>
        <v>0</v>
      </c>
      <c r="K27" s="6">
        <f t="array" ref="K27:K66">(A27:A66 &lt;= K15) * (A27:A66 &gt; K14) * (ROUND((K14+A27:A66)*K16, 0)=(K14+A27:A66)*K16) * H27:H66 * K17 * K18 / K16</f>
        <v>0</v>
      </c>
      <c r="V27" s="19"/>
      <c r="W27" s="19"/>
      <c r="X27" s="19"/>
    </row>
    <row r="28" spans="1:28" x14ac:dyDescent="0.35">
      <c r="A28" s="7">
        <v>0.5</v>
      </c>
      <c r="B28" s="7">
        <v>0.25</v>
      </c>
      <c r="C28" s="11">
        <v>0</v>
      </c>
      <c r="D28" s="11">
        <v>0</v>
      </c>
      <c r="E28" s="11">
        <v>-6.0213067988139453E-3</v>
      </c>
      <c r="F28" s="1">
        <v>4.0712546588744514E-2</v>
      </c>
      <c r="G28" s="3">
        <f t="shared" si="1"/>
        <v>3.7701893189337539E-2</v>
      </c>
      <c r="H28" s="16">
        <f>EXP(-G28*A28)</f>
        <v>0.98132562126792111</v>
      </c>
      <c r="I28" s="3">
        <f>(H28/H29-1)/(A29-A28)</f>
        <v>3.332395769093921E-2</v>
      </c>
      <c r="J28" s="6">
        <v>0</v>
      </c>
      <c r="K28" s="6">
        <v>0</v>
      </c>
      <c r="V28" s="19"/>
      <c r="W28" s="19"/>
      <c r="X28" s="19"/>
    </row>
    <row r="29" spans="1:28" x14ac:dyDescent="0.35">
      <c r="A29" s="7">
        <v>0.75</v>
      </c>
      <c r="B29" s="7">
        <v>0.25</v>
      </c>
      <c r="C29" s="11">
        <v>0</v>
      </c>
      <c r="D29" s="11">
        <v>0</v>
      </c>
      <c r="E29" s="11">
        <v>-6.0213067988139453E-3</v>
      </c>
      <c r="F29" s="1">
        <v>4.0712546588744514E-2</v>
      </c>
      <c r="G29" s="3">
        <f t="shared" si="1"/>
        <v>3.6196566489634055E-2</v>
      </c>
      <c r="H29" s="16">
        <f>EXP(-G29*A29)</f>
        <v>0.97321775444958392</v>
      </c>
      <c r="I29" s="3">
        <f>(H29/H30-1)/(A30-A29)</f>
        <v>3.0289364726617585E-2</v>
      </c>
      <c r="J29" s="6">
        <v>0</v>
      </c>
      <c r="K29" s="6">
        <v>0</v>
      </c>
      <c r="V29" s="19"/>
      <c r="W29" s="19"/>
      <c r="X29" s="19"/>
    </row>
    <row r="30" spans="1:28" x14ac:dyDescent="0.35">
      <c r="A30" s="7">
        <v>1</v>
      </c>
      <c r="B30" s="7">
        <v>1</v>
      </c>
      <c r="C30" s="11">
        <v>0</v>
      </c>
      <c r="D30" s="11">
        <v>0</v>
      </c>
      <c r="E30" s="11">
        <v>-5.2092211546909128E-3</v>
      </c>
      <c r="F30" s="1">
        <v>3.9900460944621484E-2</v>
      </c>
      <c r="G30" s="3">
        <f t="shared" si="1"/>
        <v>3.4691239789930571E-2</v>
      </c>
      <c r="H30" s="16">
        <f>EXP(-G30*A30)</f>
        <v>0.9659036028204383</v>
      </c>
      <c r="I30" s="3">
        <f>(H30/H31-1)/(A31-A30)</f>
        <v>2.8279208886186069E-2</v>
      </c>
      <c r="J30" s="6">
        <v>0</v>
      </c>
      <c r="K30" s="6">
        <v>0</v>
      </c>
      <c r="V30" s="19"/>
      <c r="W30" s="19"/>
      <c r="X30" s="19"/>
    </row>
    <row r="31" spans="1:28" x14ac:dyDescent="0.35">
      <c r="A31" s="7">
        <v>1.25</v>
      </c>
      <c r="B31" s="7">
        <v>1</v>
      </c>
      <c r="C31" s="11">
        <v>0</v>
      </c>
      <c r="D31" s="11">
        <v>0</v>
      </c>
      <c r="E31" s="11">
        <v>-5.2092211546909128E-3</v>
      </c>
      <c r="F31" s="1">
        <v>3.9900460944621484E-2</v>
      </c>
      <c r="G31" s="3">
        <f t="shared" si="1"/>
        <v>3.3388934501257843E-2</v>
      </c>
      <c r="H31" s="16">
        <f>EXP(-G31*A31)</f>
        <v>0.95912279435814907</v>
      </c>
      <c r="I31" s="3">
        <f>(H31/H32-1)/(A32-A31)</f>
        <v>2.5657038036586144E-2</v>
      </c>
      <c r="J31" s="6">
        <v>0</v>
      </c>
      <c r="K31" s="6">
        <v>0</v>
      </c>
      <c r="V31" s="19"/>
      <c r="W31" s="19"/>
      <c r="X31" s="19"/>
    </row>
    <row r="32" spans="1:28" x14ac:dyDescent="0.35">
      <c r="A32" s="7">
        <v>1.5</v>
      </c>
      <c r="B32" s="7">
        <v>1</v>
      </c>
      <c r="C32" s="11">
        <v>0</v>
      </c>
      <c r="D32" s="11">
        <v>0</v>
      </c>
      <c r="E32" s="11">
        <v>-5.2092211546909128E-3</v>
      </c>
      <c r="F32" s="1">
        <v>3.9900460944621484E-2</v>
      </c>
      <c r="G32" s="3">
        <f t="shared" si="1"/>
        <v>3.2086629212585115E-2</v>
      </c>
      <c r="H32" s="16">
        <f>EXP(-G32*A32)</f>
        <v>0.95300994127998273</v>
      </c>
      <c r="I32" s="3">
        <f>(H32/H33-1)/(A33-A32)</f>
        <v>2.3036574064689397E-2</v>
      </c>
      <c r="J32" s="6">
        <v>0</v>
      </c>
      <c r="K32" s="6">
        <v>0</v>
      </c>
      <c r="V32" s="19"/>
      <c r="W32" s="19"/>
      <c r="X32" s="19"/>
    </row>
    <row r="33" spans="1:24" x14ac:dyDescent="0.35">
      <c r="A33" s="7">
        <v>1.75</v>
      </c>
      <c r="B33" s="7">
        <v>1</v>
      </c>
      <c r="C33" s="11">
        <v>0</v>
      </c>
      <c r="D33" s="11">
        <v>0</v>
      </c>
      <c r="E33" s="11">
        <v>-5.2092211546909128E-3</v>
      </c>
      <c r="F33" s="1">
        <v>3.9900460944621484E-2</v>
      </c>
      <c r="G33" s="3">
        <f t="shared" si="1"/>
        <v>3.0784323923912386E-2</v>
      </c>
      <c r="H33" s="16">
        <f>EXP(-G33*A33)</f>
        <v>0.94755284843667797</v>
      </c>
      <c r="I33" s="3">
        <f>(H33/H34-1)/(A34-A33)</f>
        <v>2.0417815859420152E-2</v>
      </c>
      <c r="J33" s="6">
        <v>5457.0928433047347</v>
      </c>
      <c r="K33" s="6">
        <v>0</v>
      </c>
      <c r="V33" s="19"/>
      <c r="W33" s="19"/>
      <c r="X33" s="19"/>
    </row>
    <row r="34" spans="1:24" x14ac:dyDescent="0.35">
      <c r="A34" s="7">
        <v>2</v>
      </c>
      <c r="B34" s="7">
        <v>2</v>
      </c>
      <c r="C34" s="11">
        <v>0</v>
      </c>
      <c r="D34" s="11">
        <v>0</v>
      </c>
      <c r="E34" s="11">
        <v>-2.4673492244837898E-3</v>
      </c>
      <c r="F34" s="1">
        <v>3.4416717084207238E-2</v>
      </c>
      <c r="G34" s="3">
        <f t="shared" si="1"/>
        <v>2.9482018635239658E-2</v>
      </c>
      <c r="H34" s="16">
        <f>EXP(-G34*A34)</f>
        <v>0.94274067207527334</v>
      </c>
      <c r="I34" s="3">
        <f>(H34/H35-1)/(A35-A34)</f>
        <v>2.4002209347587566E-2</v>
      </c>
      <c r="J34" s="6">
        <v>4812.1763614047322</v>
      </c>
      <c r="K34" s="6">
        <v>10762.798882747358</v>
      </c>
      <c r="V34" s="19"/>
      <c r="W34" s="19"/>
      <c r="X34" s="19"/>
    </row>
    <row r="35" spans="1:24" x14ac:dyDescent="0.35">
      <c r="A35" s="7">
        <v>2.25</v>
      </c>
      <c r="B35" s="7">
        <v>2</v>
      </c>
      <c r="C35" s="11">
        <v>0</v>
      </c>
      <c r="D35" s="11">
        <v>0</v>
      </c>
      <c r="E35" s="11">
        <v>-2.4673492244837898E-3</v>
      </c>
      <c r="F35" s="1">
        <v>3.4416717084207238E-2</v>
      </c>
      <c r="G35" s="3">
        <f t="shared" si="1"/>
        <v>2.8865181329118712E-2</v>
      </c>
      <c r="H35" s="16">
        <f>EXP(-G35*A35)</f>
        <v>0.93711744977209654</v>
      </c>
      <c r="I35" s="3">
        <f>(H35/H36-1)/(A36-A35)</f>
        <v>2.2761323372295195E-2</v>
      </c>
      <c r="J35" s="6">
        <v>5623.222303176809</v>
      </c>
      <c r="K35" s="6">
        <v>0</v>
      </c>
      <c r="V35" s="19"/>
      <c r="W35" s="19"/>
      <c r="X35" s="19"/>
    </row>
    <row r="36" spans="1:24" x14ac:dyDescent="0.35">
      <c r="A36" s="7">
        <v>2.5</v>
      </c>
      <c r="B36" s="7">
        <v>2</v>
      </c>
      <c r="C36" s="11">
        <v>0</v>
      </c>
      <c r="D36" s="11">
        <v>0</v>
      </c>
      <c r="E36" s="11">
        <v>-2.4673492244837898E-3</v>
      </c>
      <c r="F36" s="1">
        <v>3.4416717084207238E-2</v>
      </c>
      <c r="G36" s="3">
        <f t="shared" si="1"/>
        <v>2.8248344022997765E-2</v>
      </c>
      <c r="H36" s="16">
        <f>EXP(-G36*A36)</f>
        <v>0.93181511349175217</v>
      </c>
      <c r="I36" s="3">
        <f>(H36/H37-1)/(A37-A36)</f>
        <v>2.1520820050372258E-2</v>
      </c>
      <c r="J36" s="6">
        <v>5302.3362803444297</v>
      </c>
      <c r="K36" s="6">
        <v>10638.067243178588</v>
      </c>
    </row>
    <row r="37" spans="1:24" x14ac:dyDescent="0.35">
      <c r="A37" s="7">
        <v>2.75</v>
      </c>
      <c r="B37" s="7">
        <v>2</v>
      </c>
      <c r="C37" s="11">
        <v>0</v>
      </c>
      <c r="D37" s="11">
        <v>0</v>
      </c>
      <c r="E37" s="11">
        <v>-2.4673492244837898E-3</v>
      </c>
      <c r="F37" s="1">
        <v>3.4416717084207238E-2</v>
      </c>
      <c r="G37" s="3">
        <f t="shared" si="1"/>
        <v>2.7631506716876815E-2</v>
      </c>
      <c r="H37" s="16">
        <f>EXP(-G37*A37)</f>
        <v>0.92682858568921256</v>
      </c>
      <c r="I37" s="3">
        <f>(H37/H38-1)/(A38-A37)</f>
        <v>2.0280699263818924E-2</v>
      </c>
      <c r="J37" s="6">
        <v>4986.5278025396419</v>
      </c>
      <c r="K37" s="6">
        <v>0</v>
      </c>
    </row>
    <row r="38" spans="1:24" x14ac:dyDescent="0.35">
      <c r="A38" s="7">
        <v>3</v>
      </c>
      <c r="B38" s="7">
        <v>3</v>
      </c>
      <c r="C38" s="11">
        <v>0</v>
      </c>
      <c r="D38" s="11">
        <v>0</v>
      </c>
      <c r="E38" s="11">
        <v>-1.2837138356041507E-3</v>
      </c>
      <c r="F38" s="1">
        <v>3.086581091756832E-2</v>
      </c>
      <c r="G38" s="3">
        <f t="shared" si="1"/>
        <v>2.7014669410755868E-2</v>
      </c>
      <c r="H38" s="16">
        <f>EXP(-G38*A38)</f>
        <v>0.92215310822344376</v>
      </c>
      <c r="I38" s="3">
        <f>(H38/H39-1)/(A39-A38)</f>
        <v>2.2907946821494107E-2</v>
      </c>
      <c r="J38" s="6">
        <v>4675.4774657688822</v>
      </c>
      <c r="K38" s="6">
        <v>10527.760960032945</v>
      </c>
    </row>
    <row r="39" spans="1:24" x14ac:dyDescent="0.35">
      <c r="A39" s="7">
        <v>3.25</v>
      </c>
      <c r="B39" s="7">
        <v>3</v>
      </c>
      <c r="C39" s="11">
        <v>0</v>
      </c>
      <c r="D39" s="11">
        <v>0</v>
      </c>
      <c r="E39" s="11">
        <v>-1.2837138356041507E-3</v>
      </c>
      <c r="F39" s="1">
        <v>3.086581091756832E-2</v>
      </c>
      <c r="G39" s="3">
        <f t="shared" si="1"/>
        <v>2.6693740951854832E-2</v>
      </c>
      <c r="H39" s="16">
        <f>EXP(-G39*A39)</f>
        <v>0.91690202253028263</v>
      </c>
      <c r="I39" s="3">
        <f>(H39/H40-1)/(A40-A39)</f>
        <v>2.2262465787350472E-2</v>
      </c>
      <c r="J39" s="6">
        <v>5251.0856931610269</v>
      </c>
      <c r="K39" s="6">
        <v>0</v>
      </c>
    </row>
    <row r="40" spans="1:24" x14ac:dyDescent="0.35">
      <c r="A40" s="7">
        <v>3.5</v>
      </c>
      <c r="B40" s="7">
        <v>3</v>
      </c>
      <c r="C40" s="11">
        <v>0</v>
      </c>
      <c r="D40" s="11">
        <v>0</v>
      </c>
      <c r="E40" s="11">
        <v>-1.2837138356041507E-3</v>
      </c>
      <c r="F40" s="1">
        <v>3.086581091756832E-2</v>
      </c>
      <c r="G40" s="3">
        <f t="shared" si="1"/>
        <v>2.6372812492953791E-2</v>
      </c>
      <c r="H40" s="16">
        <f>EXP(-G40*A40)</f>
        <v>0.91182714238992424</v>
      </c>
      <c r="I40" s="3">
        <f>(H40/H41-1)/(A41-A40)</f>
        <v>2.1617088321514544E-2</v>
      </c>
      <c r="J40" s="6">
        <v>5074.8801403583084</v>
      </c>
      <c r="K40" s="6">
        <v>10409.87457109457</v>
      </c>
    </row>
    <row r="41" spans="1:24" x14ac:dyDescent="0.35">
      <c r="A41" s="7">
        <v>3.75</v>
      </c>
      <c r="B41" s="7">
        <v>3</v>
      </c>
      <c r="C41" s="11">
        <v>0</v>
      </c>
      <c r="D41" s="11">
        <v>0</v>
      </c>
      <c r="E41" s="11">
        <v>-1.2837138356041507E-3</v>
      </c>
      <c r="F41" s="1">
        <v>3.086581091756832E-2</v>
      </c>
      <c r="G41" s="3">
        <f t="shared" si="1"/>
        <v>2.6051884034052755E-2</v>
      </c>
      <c r="H41" s="16">
        <f>EXP(-G41*A41)</f>
        <v>0.90692586824121513</v>
      </c>
      <c r="I41" s="3">
        <f>(H41/H42-1)/(A42-A41)</f>
        <v>2.0971814407366729E-2</v>
      </c>
      <c r="J41" s="6">
        <v>4901.2741487091525</v>
      </c>
      <c r="K41" s="6">
        <v>0</v>
      </c>
    </row>
    <row r="42" spans="1:24" x14ac:dyDescent="0.35">
      <c r="A42" s="7">
        <v>4</v>
      </c>
      <c r="B42" s="7">
        <v>4</v>
      </c>
      <c r="C42" s="11">
        <v>0</v>
      </c>
      <c r="D42" s="11">
        <v>0</v>
      </c>
      <c r="E42" s="11">
        <v>-4.844896965203703E-4</v>
      </c>
      <c r="F42" s="1">
        <v>2.7668914361233199E-2</v>
      </c>
      <c r="G42" s="3">
        <f t="shared" si="1"/>
        <v>2.5730955575151718E-2</v>
      </c>
      <c r="H42" s="16">
        <f>EXP(-G42*A42)</f>
        <v>0.90219569805652355</v>
      </c>
      <c r="I42" s="3">
        <f>(H42/H43-1)/(A43-A42)</f>
        <v>2.374205744822433E-2</v>
      </c>
      <c r="J42" s="6">
        <v>4730.1701846915212</v>
      </c>
      <c r="K42" s="6">
        <v>10299.917186862302</v>
      </c>
    </row>
    <row r="43" spans="1:24" x14ac:dyDescent="0.35">
      <c r="A43" s="7">
        <v>4.25</v>
      </c>
      <c r="B43" s="7">
        <v>4</v>
      </c>
      <c r="C43" s="11">
        <v>0</v>
      </c>
      <c r="D43" s="11">
        <v>0</v>
      </c>
      <c r="E43" s="11">
        <v>-4.844896965203703E-4</v>
      </c>
      <c r="F43" s="1">
        <v>2.7668914361233199E-2</v>
      </c>
      <c r="G43" s="3">
        <f t="shared" si="1"/>
        <v>2.5609833151021624E-2</v>
      </c>
      <c r="H43" s="16">
        <f>EXP(-G43*A43)</f>
        <v>0.89687229964107373</v>
      </c>
      <c r="I43" s="3">
        <f>(H43/H44-1)/(A44-A43)</f>
        <v>2.3498382130898499E-2</v>
      </c>
      <c r="J43" s="6">
        <v>5323.3984154498594</v>
      </c>
      <c r="K43" s="6">
        <v>0</v>
      </c>
    </row>
    <row r="44" spans="1:24" x14ac:dyDescent="0.35">
      <c r="A44" s="7">
        <v>4.5</v>
      </c>
      <c r="B44" s="7">
        <v>4</v>
      </c>
      <c r="C44" s="11">
        <v>0</v>
      </c>
      <c r="D44" s="11">
        <v>0</v>
      </c>
      <c r="E44" s="11">
        <v>-4.844896965203703E-4</v>
      </c>
      <c r="F44" s="1">
        <v>2.7668914361233199E-2</v>
      </c>
      <c r="G44" s="3">
        <f t="shared" si="1"/>
        <v>2.5488710726891531E-2</v>
      </c>
      <c r="H44" s="16">
        <f>EXP(-G44*A44)</f>
        <v>0.89163430871427685</v>
      </c>
      <c r="I44" s="3">
        <f>(H44/H45-1)/(A45-A44)</f>
        <v>2.3254721570398651E-2</v>
      </c>
      <c r="J44" s="6">
        <v>5237.9909267968997</v>
      </c>
      <c r="K44" s="6">
        <v>10179.343085436542</v>
      </c>
    </row>
    <row r="45" spans="1:24" x14ac:dyDescent="0.35">
      <c r="A45" s="7">
        <v>4.75</v>
      </c>
      <c r="B45" s="7">
        <v>4</v>
      </c>
      <c r="C45" s="11">
        <v>0</v>
      </c>
      <c r="D45" s="11">
        <v>0</v>
      </c>
      <c r="E45" s="11">
        <v>-4.844896965203703E-4</v>
      </c>
      <c r="F45" s="1">
        <v>2.7668914361233199E-2</v>
      </c>
      <c r="G45" s="3">
        <f t="shared" si="1"/>
        <v>2.5367588302761441E-2</v>
      </c>
      <c r="H45" s="16">
        <f>EXP(-G45*A45)</f>
        <v>0.8864805938672905</v>
      </c>
      <c r="I45" s="3">
        <f>(H45/H46-1)/(A46-A45)</f>
        <v>2.3011075765831279E-2</v>
      </c>
      <c r="J45" s="6">
        <v>5153.7148469863723</v>
      </c>
      <c r="K45" s="6">
        <v>0</v>
      </c>
    </row>
    <row r="46" spans="1:24" x14ac:dyDescent="0.35">
      <c r="A46" s="7">
        <v>5</v>
      </c>
      <c r="B46" s="7">
        <v>5</v>
      </c>
      <c r="C46" s="11">
        <v>0</v>
      </c>
      <c r="D46" s="11">
        <v>0</v>
      </c>
      <c r="E46" s="11">
        <v>-2.4074066541381577E-4</v>
      </c>
      <c r="F46" s="1">
        <v>2.6450169205700425E-2</v>
      </c>
      <c r="G46" s="3">
        <f t="shared" si="1"/>
        <v>2.5246465878631344E-2</v>
      </c>
      <c r="H46" s="16">
        <f>EXP(-G46*A46)</f>
        <v>0.88141004553266122</v>
      </c>
      <c r="I46" s="3">
        <f>(H46/H47-1)/(A47-A46)</f>
        <v>2.4054616789715766E-2</v>
      </c>
      <c r="J46" s="6">
        <v>5070.5483346292158</v>
      </c>
      <c r="K46" s="6">
        <v>10062.617784823628</v>
      </c>
    </row>
    <row r="47" spans="1:24" x14ac:dyDescent="0.35">
      <c r="A47" s="7">
        <v>5.25</v>
      </c>
      <c r="B47" s="7">
        <v>5</v>
      </c>
      <c r="C47" s="11">
        <v>0</v>
      </c>
      <c r="D47" s="11">
        <v>0</v>
      </c>
      <c r="E47" s="11">
        <v>-2.4074066541381577E-4</v>
      </c>
      <c r="F47" s="1">
        <v>2.6450169205700425E-2</v>
      </c>
      <c r="G47" s="3">
        <f t="shared" si="1"/>
        <v>2.5186280712277891E-2</v>
      </c>
      <c r="H47" s="16">
        <f>EXP(-G47*A47)</f>
        <v>0.87614123511656194</v>
      </c>
      <c r="I47" s="3">
        <f>(H47/H48-1)/(A48-A47)</f>
        <v>2.3933524413453533E-2</v>
      </c>
      <c r="J47" s="6">
        <v>5268.8104160992898</v>
      </c>
      <c r="K47" s="6">
        <v>0</v>
      </c>
    </row>
    <row r="48" spans="1:24" x14ac:dyDescent="0.35">
      <c r="A48" s="7">
        <v>5.5</v>
      </c>
      <c r="B48" s="7">
        <v>5</v>
      </c>
      <c r="C48" s="11">
        <v>0</v>
      </c>
      <c r="D48" s="11">
        <v>0</v>
      </c>
      <c r="E48" s="11">
        <v>-2.4074066541381577E-4</v>
      </c>
      <c r="F48" s="1">
        <v>2.6450169205700425E-2</v>
      </c>
      <c r="G48" s="3">
        <f t="shared" si="1"/>
        <v>2.5126095545924439E-2</v>
      </c>
      <c r="H48" s="16">
        <f>EXP(-G48*A48)</f>
        <v>0.87093012824487182</v>
      </c>
      <c r="I48" s="3">
        <f>(H48/H49-1)/(A49-A48)</f>
        <v>2.381243568111735E-2</v>
      </c>
      <c r="J48" s="6">
        <v>5211.1068716902137</v>
      </c>
      <c r="K48" s="6">
        <v>9942.9738091075797</v>
      </c>
    </row>
    <row r="49" spans="1:11" x14ac:dyDescent="0.35">
      <c r="A49" s="7">
        <v>5.75</v>
      </c>
      <c r="B49" s="7">
        <v>5</v>
      </c>
      <c r="C49" s="11">
        <v>0</v>
      </c>
      <c r="D49" s="11">
        <v>0</v>
      </c>
      <c r="E49" s="11">
        <v>-2.4074066541381577E-4</v>
      </c>
      <c r="F49" s="1">
        <v>2.6450169205700425E-2</v>
      </c>
      <c r="G49" s="3">
        <f t="shared" si="1"/>
        <v>2.5065910379570983E-2</v>
      </c>
      <c r="H49" s="16">
        <f>EXP(-G49*A49)</f>
        <v>0.86577606900551074</v>
      </c>
      <c r="I49" s="3">
        <f>(H49/H50-1)/(A50-A49)</f>
        <v>2.3691350592599747E-2</v>
      </c>
      <c r="J49" s="6">
        <v>5154.0592393610859</v>
      </c>
      <c r="K49" s="6">
        <v>0</v>
      </c>
    </row>
    <row r="50" spans="1:11" x14ac:dyDescent="0.35">
      <c r="A50" s="7">
        <v>6</v>
      </c>
      <c r="B50" s="7">
        <v>5</v>
      </c>
      <c r="C50" s="11">
        <v>0</v>
      </c>
      <c r="D50" s="11">
        <v>0</v>
      </c>
      <c r="E50" s="11">
        <v>-2.4074066541381577E-4</v>
      </c>
      <c r="F50" s="1">
        <v>2.6450169205700425E-2</v>
      </c>
      <c r="G50" s="3">
        <f t="shared" si="1"/>
        <v>2.500572521321753E-2</v>
      </c>
      <c r="H50" s="16">
        <f>EXP(-G50*A50)</f>
        <v>0.86067841051277583</v>
      </c>
      <c r="I50" s="3">
        <f>(H50/H51-1)/(A51-A50)</f>
        <v>2.357026914779059E-2</v>
      </c>
      <c r="J50" s="6">
        <v>5097.6584927349149</v>
      </c>
      <c r="K50" s="6">
        <v>9825.9350736191063</v>
      </c>
    </row>
    <row r="51" spans="1:11" x14ac:dyDescent="0.35">
      <c r="A51" s="7">
        <v>6.25</v>
      </c>
      <c r="B51" s="7">
        <v>5</v>
      </c>
      <c r="C51" s="11">
        <v>0</v>
      </c>
      <c r="D51" s="11">
        <v>0</v>
      </c>
      <c r="E51" s="11">
        <v>-2.4074066541381577E-4</v>
      </c>
      <c r="F51" s="1">
        <v>2.6450169205700425E-2</v>
      </c>
      <c r="G51" s="3">
        <f t="shared" si="1"/>
        <v>2.4945540046864077E-2</v>
      </c>
      <c r="H51" s="16">
        <f>EXP(-G51*A51)</f>
        <v>0.85563651477628722</v>
      </c>
      <c r="I51" s="3">
        <f>(H51/H52-1)/(A52-A51)</f>
        <v>2.3449191346579745E-2</v>
      </c>
      <c r="J51" s="6">
        <v>5041.8957364886473</v>
      </c>
      <c r="K51" s="6">
        <v>0</v>
      </c>
    </row>
    <row r="52" spans="1:11" x14ac:dyDescent="0.35">
      <c r="A52" s="7">
        <v>6.5</v>
      </c>
      <c r="B52" s="7">
        <v>5</v>
      </c>
      <c r="C52" s="11">
        <v>0</v>
      </c>
      <c r="D52" s="11">
        <v>0</v>
      </c>
      <c r="E52" s="11">
        <v>-2.4074066541381577E-4</v>
      </c>
      <c r="F52" s="1">
        <v>2.6450169205700425E-2</v>
      </c>
      <c r="G52" s="3">
        <f t="shared" si="1"/>
        <v>2.4885354880510621E-2</v>
      </c>
      <c r="H52" s="16">
        <f>EXP(-G52*A52)</f>
        <v>0.85064975257204156</v>
      </c>
      <c r="I52" s="3">
        <f>(H52/H53-1)/(A53-A52)</f>
        <v>2.3328117188857966E-2</v>
      </c>
      <c r="J52" s="6">
        <v>4986.7622042456296</v>
      </c>
      <c r="K52" s="6">
        <v>9711.4429002387133</v>
      </c>
    </row>
    <row r="53" spans="1:11" x14ac:dyDescent="0.35">
      <c r="A53" s="7">
        <v>6.75</v>
      </c>
      <c r="B53" s="7">
        <v>5</v>
      </c>
      <c r="C53" s="11">
        <v>0</v>
      </c>
      <c r="D53" s="11">
        <v>0</v>
      </c>
      <c r="E53" s="11">
        <v>-2.4074066541381577E-4</v>
      </c>
      <c r="F53" s="1">
        <v>2.6450169205700425E-2</v>
      </c>
      <c r="G53" s="3">
        <f t="shared" si="1"/>
        <v>2.4825169714157169E-2</v>
      </c>
      <c r="H53" s="16">
        <f>EXP(-G53*A53)</f>
        <v>0.84571750331553819</v>
      </c>
      <c r="I53" s="3">
        <f>(H53/H54-1)/(A54-A53)</f>
        <v>2.3207046674516008E-2</v>
      </c>
      <c r="J53" s="6">
        <v>0</v>
      </c>
      <c r="K53" s="6">
        <v>0</v>
      </c>
    </row>
    <row r="54" spans="1:11" x14ac:dyDescent="0.35">
      <c r="A54" s="7">
        <v>7</v>
      </c>
      <c r="B54" s="7">
        <v>7</v>
      </c>
      <c r="C54" s="11">
        <v>0</v>
      </c>
      <c r="D54" s="11">
        <v>0</v>
      </c>
      <c r="E54" s="11">
        <v>8.3437771765218729E-5</v>
      </c>
      <c r="F54" s="1">
        <v>2.4180920145447184E-2</v>
      </c>
      <c r="G54" s="3">
        <f t="shared" si="1"/>
        <v>2.4764984547803716E-2</v>
      </c>
      <c r="H54" s="16">
        <f>EXP(-G54*A54)</f>
        <v>0.84083915493694272</v>
      </c>
      <c r="I54" s="3">
        <f>(H54/H55-1)/(A55-A54)</f>
        <v>2.5450532787248292E-2</v>
      </c>
      <c r="J54" s="6">
        <v>0</v>
      </c>
      <c r="K54" s="6">
        <v>0</v>
      </c>
    </row>
    <row r="55" spans="1:11" x14ac:dyDescent="0.35">
      <c r="A55" s="7">
        <v>7.25</v>
      </c>
      <c r="B55" s="7">
        <v>7</v>
      </c>
      <c r="C55" s="11">
        <v>0</v>
      </c>
      <c r="D55" s="11">
        <v>0</v>
      </c>
      <c r="E55" s="11">
        <v>8.3437771765218729E-5</v>
      </c>
      <c r="F55" s="1">
        <v>2.4180920145447184E-2</v>
      </c>
      <c r="G55" s="3">
        <f t="shared" si="1"/>
        <v>2.4785843990745019E-2</v>
      </c>
      <c r="H55" s="16">
        <f>EXP(-G55*A55)</f>
        <v>0.83552302837987202</v>
      </c>
      <c r="I55" s="3">
        <f>(H55/H56-1)/(A56-A55)</f>
        <v>2.5492517334041231E-2</v>
      </c>
      <c r="J55" s="6">
        <v>0</v>
      </c>
      <c r="K55" s="6">
        <v>0</v>
      </c>
    </row>
    <row r="56" spans="1:11" x14ac:dyDescent="0.35">
      <c r="A56" s="7">
        <v>7.5</v>
      </c>
      <c r="B56" s="7">
        <v>7</v>
      </c>
      <c r="C56" s="11">
        <v>0</v>
      </c>
      <c r="D56" s="11">
        <v>0</v>
      </c>
      <c r="E56" s="11">
        <v>8.3437771765218729E-5</v>
      </c>
      <c r="F56" s="1">
        <v>2.4180920145447184E-2</v>
      </c>
      <c r="G56" s="3">
        <f t="shared" si="1"/>
        <v>2.4806703433686322E-2</v>
      </c>
      <c r="H56" s="16">
        <f>EXP(-G56*A56)</f>
        <v>0.8302318534013452</v>
      </c>
      <c r="I56" s="3">
        <f>(H56/H57-1)/(A57-A56)</f>
        <v>2.5534502318725671E-2</v>
      </c>
      <c r="J56" s="6">
        <v>0</v>
      </c>
      <c r="K56" s="6">
        <v>0</v>
      </c>
    </row>
    <row r="57" spans="1:11" x14ac:dyDescent="0.35">
      <c r="A57" s="7">
        <v>7.75</v>
      </c>
      <c r="B57" s="7">
        <v>7</v>
      </c>
      <c r="C57" s="11">
        <v>0</v>
      </c>
      <c r="D57" s="11">
        <v>0</v>
      </c>
      <c r="E57" s="11">
        <v>8.3437771765218729E-5</v>
      </c>
      <c r="F57" s="1">
        <v>2.4180920145447184E-2</v>
      </c>
      <c r="G57" s="3">
        <f t="shared" si="1"/>
        <v>2.4827562876627629E-2</v>
      </c>
      <c r="H57" s="16">
        <f>EXP(-G57*A57)</f>
        <v>0.82496558200967152</v>
      </c>
      <c r="I57" s="3">
        <f>(H57/H58-1)/(A58-A57)</f>
        <v>2.55764877413025E-2</v>
      </c>
      <c r="J57" s="6">
        <v>0</v>
      </c>
      <c r="K57" s="6">
        <v>0</v>
      </c>
    </row>
    <row r="58" spans="1:11" x14ac:dyDescent="0.35">
      <c r="A58" s="7">
        <v>8</v>
      </c>
      <c r="B58" s="7">
        <v>7</v>
      </c>
      <c r="C58" s="11">
        <v>0</v>
      </c>
      <c r="D58" s="11">
        <v>0</v>
      </c>
      <c r="E58" s="11">
        <v>8.3437771765218729E-5</v>
      </c>
      <c r="F58" s="1">
        <v>2.4180920145447184E-2</v>
      </c>
      <c r="G58" s="3">
        <f t="shared" si="1"/>
        <v>2.4848422319568932E-2</v>
      </c>
      <c r="H58" s="16">
        <f>EXP(-G58*A58)</f>
        <v>0.81972416574059304</v>
      </c>
      <c r="I58" s="3">
        <f>(H58/H59-1)/(A59-A58)</f>
        <v>2.5618473601778824E-2</v>
      </c>
      <c r="J58" s="6">
        <v>0</v>
      </c>
      <c r="K58" s="6">
        <v>0</v>
      </c>
    </row>
    <row r="59" spans="1:11" x14ac:dyDescent="0.35">
      <c r="A59" s="7">
        <v>8.25</v>
      </c>
      <c r="B59" s="7">
        <v>7</v>
      </c>
      <c r="C59" s="11">
        <v>0</v>
      </c>
      <c r="D59" s="11">
        <v>0</v>
      </c>
      <c r="E59" s="11">
        <v>8.3437771765218729E-5</v>
      </c>
      <c r="F59" s="1">
        <v>2.4180920145447184E-2</v>
      </c>
      <c r="G59" s="3">
        <f t="shared" si="1"/>
        <v>2.4869281762510239E-2</v>
      </c>
      <c r="H59" s="16">
        <f>EXP(-G59*A59)</f>
        <v>0.81450755566229704</v>
      </c>
      <c r="I59" s="3">
        <f>(H59/H60-1)/(A60-A59)</f>
        <v>2.5660459900158195E-2</v>
      </c>
      <c r="J59" s="6">
        <v>0</v>
      </c>
      <c r="K59" s="6">
        <v>0</v>
      </c>
    </row>
    <row r="60" spans="1:11" x14ac:dyDescent="0.35">
      <c r="A60" s="7">
        <v>8.5</v>
      </c>
      <c r="B60" s="7">
        <v>7</v>
      </c>
      <c r="C60" s="11">
        <v>0</v>
      </c>
      <c r="D60" s="11">
        <v>0</v>
      </c>
      <c r="E60" s="11">
        <v>8.3437771765218729E-5</v>
      </c>
      <c r="F60" s="1">
        <v>2.4180920145447184E-2</v>
      </c>
      <c r="G60" s="3">
        <f t="shared" si="1"/>
        <v>2.4890141205451542E-2</v>
      </c>
      <c r="H60" s="16">
        <f>EXP(-G60*A60)</f>
        <v>0.80931570238042183</v>
      </c>
      <c r="I60" s="3">
        <f>(H60/H61-1)/(A61-A60)</f>
        <v>2.5702446636444165E-2</v>
      </c>
      <c r="J60" s="6">
        <v>0</v>
      </c>
      <c r="K60" s="6">
        <v>0</v>
      </c>
    </row>
    <row r="61" spans="1:11" x14ac:dyDescent="0.35">
      <c r="A61" s="7">
        <v>8.75</v>
      </c>
      <c r="B61" s="7">
        <v>7</v>
      </c>
      <c r="C61" s="11">
        <v>0</v>
      </c>
      <c r="D61" s="11">
        <v>0</v>
      </c>
      <c r="E61" s="11">
        <v>8.3437771765218729E-5</v>
      </c>
      <c r="F61" s="1">
        <v>2.4180920145447184E-2</v>
      </c>
      <c r="G61" s="3">
        <f t="shared" si="1"/>
        <v>2.4911000648392849E-2</v>
      </c>
      <c r="H61" s="16">
        <f>EXP(-G61*A61)</f>
        <v>0.80414855604305424</v>
      </c>
      <c r="I61" s="3">
        <f>(H61/H62-1)/(A62-A61)</f>
        <v>2.5744433810643841E-2</v>
      </c>
      <c r="J61" s="6">
        <v>0</v>
      </c>
      <c r="K61" s="6">
        <v>0</v>
      </c>
    </row>
    <row r="62" spans="1:11" x14ac:dyDescent="0.35">
      <c r="A62" s="7">
        <v>9</v>
      </c>
      <c r="B62" s="7">
        <v>7</v>
      </c>
      <c r="C62" s="11">
        <v>0</v>
      </c>
      <c r="D62" s="11">
        <v>0</v>
      </c>
      <c r="E62" s="11">
        <v>8.3437771765218729E-5</v>
      </c>
      <c r="F62" s="1">
        <v>2.4180920145447184E-2</v>
      </c>
      <c r="G62" s="3">
        <f t="shared" si="1"/>
        <v>2.4931860091334152E-2</v>
      </c>
      <c r="H62" s="16">
        <f>EXP(-G62*A62)</f>
        <v>0.79900606634571913</v>
      </c>
      <c r="I62" s="3">
        <f>(H62/H63-1)/(A63-A62)</f>
        <v>2.5786421422758998E-2</v>
      </c>
      <c r="J62" s="6">
        <v>0</v>
      </c>
      <c r="K62" s="6">
        <v>0</v>
      </c>
    </row>
    <row r="63" spans="1:11" x14ac:dyDescent="0.35">
      <c r="A63" s="7">
        <v>9.25</v>
      </c>
      <c r="B63" s="7">
        <v>7</v>
      </c>
      <c r="C63" s="11">
        <v>0</v>
      </c>
      <c r="D63" s="11">
        <v>0</v>
      </c>
      <c r="E63" s="11">
        <v>8.3437771765218729E-5</v>
      </c>
      <c r="F63" s="1">
        <v>2.4180920145447184E-2</v>
      </c>
      <c r="G63" s="3">
        <f t="shared" si="1"/>
        <v>2.4952719534275455E-2</v>
      </c>
      <c r="H63" s="16">
        <f>EXP(-G63*A63)</f>
        <v>0.7938881825363614</v>
      </c>
      <c r="I63" s="3">
        <f>(H63/H64-1)/(A64-A63)</f>
        <v>2.5828409472796743E-2</v>
      </c>
      <c r="J63" s="6">
        <v>0</v>
      </c>
      <c r="K63" s="6">
        <v>0</v>
      </c>
    </row>
    <row r="64" spans="1:11" x14ac:dyDescent="0.35">
      <c r="A64" s="7">
        <v>9.5</v>
      </c>
      <c r="B64" s="7">
        <v>7</v>
      </c>
      <c r="C64" s="11">
        <v>0</v>
      </c>
      <c r="D64" s="11">
        <v>0</v>
      </c>
      <c r="E64" s="11">
        <v>8.3437771765218729E-5</v>
      </c>
      <c r="F64" s="1">
        <v>2.4180920145447184E-2</v>
      </c>
      <c r="G64" s="3">
        <f t="shared" si="1"/>
        <v>2.4973578977216762E-2</v>
      </c>
      <c r="H64" s="16">
        <f>EXP(-G64*A64)</f>
        <v>0.78879485342031774</v>
      </c>
      <c r="I64" s="3">
        <f>(H64/H65-1)/(A65-A64)</f>
        <v>2.5870397960759739E-2</v>
      </c>
      <c r="J64" s="6">
        <v>0</v>
      </c>
      <c r="K64" s="6">
        <v>0</v>
      </c>
    </row>
    <row r="65" spans="1:11" x14ac:dyDescent="0.35">
      <c r="A65" s="7">
        <v>9.75</v>
      </c>
      <c r="B65" s="7">
        <v>7</v>
      </c>
      <c r="C65" s="11">
        <v>0</v>
      </c>
      <c r="D65" s="11">
        <v>0</v>
      </c>
      <c r="E65" s="11">
        <v>8.3437771765218729E-5</v>
      </c>
      <c r="F65" s="1">
        <v>2.4180920145447184E-2</v>
      </c>
      <c r="G65" s="3">
        <f t="shared" si="1"/>
        <v>2.4994438420158065E-2</v>
      </c>
      <c r="H65" s="16">
        <f>EXP(-G65*A65)</f>
        <v>0.78372602736528141</v>
      </c>
      <c r="I65" s="3">
        <f>(H65/H66-1)/(A66-A65)</f>
        <v>2.5912386886653316E-2</v>
      </c>
      <c r="J65" s="6">
        <v>0</v>
      </c>
      <c r="K65" s="6">
        <v>0</v>
      </c>
    </row>
    <row r="66" spans="1:11" x14ac:dyDescent="0.35">
      <c r="A66" s="7">
        <v>10</v>
      </c>
      <c r="B66" s="7">
        <v>10</v>
      </c>
      <c r="C66" s="11">
        <v>0</v>
      </c>
      <c r="D66" s="11">
        <v>0</v>
      </c>
      <c r="E66" s="11">
        <v>2.501529786309937E-3</v>
      </c>
      <c r="F66" s="1">
        <v>0</v>
      </c>
      <c r="G66" s="3">
        <f t="shared" si="1"/>
        <v>2.5015297863099369E-2</v>
      </c>
      <c r="H66" s="16">
        <f>EXP(-G66*A66)</f>
        <v>0.77868165230625686</v>
      </c>
      <c r="J66" s="6">
        <v>0</v>
      </c>
      <c r="K66" s="6">
        <v>0</v>
      </c>
    </row>
  </sheetData>
  <dataValidations disablePrompts="1" count="2">
    <dataValidation type="list" allowBlank="1" showInputMessage="1" showErrorMessage="1" sqref="G3" xr:uid="{49DECEDA-4F45-4B6A-88A2-D86B30E6DB9B}">
      <formula1>"Linear,Quadratic,Cubic"</formula1>
    </dataValidation>
    <dataValidation type="list" allowBlank="1" showInputMessage="1" showErrorMessage="1" sqref="K16" xr:uid="{8AC18142-66EB-4A3E-9FA9-601D0DCC4332}">
      <formula1>"1,2,4"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318-62C3-4E74-8E34-144034895045}">
  <dimension ref="A1:AI464"/>
  <sheetViews>
    <sheetView topLeftCell="O400" workbookViewId="0">
      <selection activeCell="AB420" sqref="AB420"/>
    </sheetView>
  </sheetViews>
  <sheetFormatPr defaultRowHeight="14.5" x14ac:dyDescent="0.35"/>
  <cols>
    <col min="5" max="5" width="11.453125" bestFit="1" customWidth="1"/>
    <col min="17" max="17" width="9.90625" bestFit="1" customWidth="1"/>
    <col min="26" max="26" width="9.54296875" bestFit="1" customWidth="1"/>
  </cols>
  <sheetData>
    <row r="1" spans="1:11" x14ac:dyDescent="0.35">
      <c r="A1" t="s">
        <v>19</v>
      </c>
      <c r="B1" t="s">
        <v>20</v>
      </c>
      <c r="C1" t="s">
        <v>21</v>
      </c>
      <c r="E1" t="s">
        <v>14</v>
      </c>
    </row>
    <row r="2" spans="1:11" x14ac:dyDescent="0.35">
      <c r="A2" t="str">
        <f>Pricing!A3</f>
        <v>3M Fixing</v>
      </c>
      <c r="B2" s="2">
        <f>Pricing!B3</f>
        <v>3.9399999999999998E-2</v>
      </c>
      <c r="C2" s="7">
        <f>Pricing!C3</f>
        <v>0.25</v>
      </c>
      <c r="E2" t="s">
        <v>15</v>
      </c>
    </row>
    <row r="3" spans="1:11" x14ac:dyDescent="0.35">
      <c r="A3" t="str">
        <f>Pricing!A4</f>
        <v>1Y Swap</v>
      </c>
      <c r="B3" s="2">
        <f>Pricing!B4</f>
        <v>3.5299999999999998E-2</v>
      </c>
      <c r="C3" s="7">
        <f>Pricing!C4</f>
        <v>1</v>
      </c>
      <c r="E3" t="s">
        <v>16</v>
      </c>
    </row>
    <row r="4" spans="1:11" x14ac:dyDescent="0.35">
      <c r="A4" t="str">
        <f>Pricing!A5</f>
        <v>2Y Swap</v>
      </c>
      <c r="B4" s="2">
        <f>Pricing!B5</f>
        <v>0.03</v>
      </c>
      <c r="C4" s="7">
        <f>Pricing!C5</f>
        <v>2</v>
      </c>
      <c r="E4" t="s">
        <v>51</v>
      </c>
    </row>
    <row r="5" spans="1:11" x14ac:dyDescent="0.35">
      <c r="A5" t="str">
        <f>Pricing!A6</f>
        <v>3Y Swap</v>
      </c>
      <c r="B5" s="2">
        <f>Pricing!B6</f>
        <v>2.75E-2</v>
      </c>
      <c r="C5" s="7">
        <f>Pricing!C6</f>
        <v>3</v>
      </c>
      <c r="E5" t="s">
        <v>52</v>
      </c>
    </row>
    <row r="6" spans="1:11" x14ac:dyDescent="0.35">
      <c r="A6" t="str">
        <f>Pricing!A7</f>
        <v>4Y Swap</v>
      </c>
      <c r="B6" s="2">
        <f>Pricing!B7</f>
        <v>2.6200000000000001E-2</v>
      </c>
      <c r="C6" s="7">
        <f>Pricing!C7</f>
        <v>4</v>
      </c>
      <c r="E6" t="s">
        <v>17</v>
      </c>
    </row>
    <row r="7" spans="1:11" x14ac:dyDescent="0.35">
      <c r="A7" t="str">
        <f>Pricing!A8</f>
        <v>5Y Swap</v>
      </c>
      <c r="B7" s="2">
        <f>Pricing!B8</f>
        <v>2.5700000000000001E-2</v>
      </c>
      <c r="C7" s="7">
        <f>Pricing!C8</f>
        <v>5</v>
      </c>
    </row>
    <row r="8" spans="1:11" x14ac:dyDescent="0.35">
      <c r="A8" t="str">
        <f>Pricing!A9</f>
        <v>7Y Swap</v>
      </c>
      <c r="B8" s="2">
        <f>Pricing!B9</f>
        <v>2.52E-2</v>
      </c>
      <c r="C8" s="7">
        <f>Pricing!C9</f>
        <v>7</v>
      </c>
      <c r="E8" t="s">
        <v>4</v>
      </c>
      <c r="F8" s="4">
        <v>1E-4</v>
      </c>
      <c r="G8" t="s">
        <v>22</v>
      </c>
    </row>
    <row r="9" spans="1:11" x14ac:dyDescent="0.35">
      <c r="A9" t="str">
        <f>Pricing!A10</f>
        <v>10Y Swap</v>
      </c>
      <c r="B9" s="2">
        <f>Pricing!B10</f>
        <v>2.5399999999999999E-2</v>
      </c>
      <c r="C9" s="7">
        <f>Pricing!C10</f>
        <v>10</v>
      </c>
      <c r="E9" t="s">
        <v>47</v>
      </c>
      <c r="F9" t="str">
        <f>Pricing!G3</f>
        <v>Linear</v>
      </c>
    </row>
    <row r="11" spans="1:11" s="5" customFormat="1" x14ac:dyDescent="0.35">
      <c r="A11" s="5" t="s">
        <v>31</v>
      </c>
    </row>
    <row r="13" spans="1:11" x14ac:dyDescent="0.35">
      <c r="A13" t="s">
        <v>10</v>
      </c>
      <c r="B13" t="s">
        <v>9</v>
      </c>
      <c r="C13" t="s">
        <v>43</v>
      </c>
      <c r="D13" t="s">
        <v>50</v>
      </c>
      <c r="E13" t="s">
        <v>44</v>
      </c>
      <c r="F13" t="s">
        <v>45</v>
      </c>
      <c r="G13" t="s">
        <v>46</v>
      </c>
      <c r="H13" t="s">
        <v>49</v>
      </c>
      <c r="J13" t="s">
        <v>26</v>
      </c>
      <c r="K13">
        <f>C2</f>
        <v>0.25</v>
      </c>
    </row>
    <row r="14" spans="1:11" x14ac:dyDescent="0.35">
      <c r="A14" s="7">
        <v>0</v>
      </c>
      <c r="B14" s="10">
        <f>LN(1+B2*C2)/C2</f>
        <v>3.920721988904103E-2</v>
      </c>
      <c r="C14" s="18">
        <v>0</v>
      </c>
      <c r="D14" s="11">
        <f>(B15-B14)/(A15-A14)</f>
        <v>0</v>
      </c>
      <c r="E14" s="11">
        <f>IF($G$3="Cubic",(C14+D14-2*(B15-B14)/(A15-A14))/(A15-A14)^2, 0)</f>
        <v>0</v>
      </c>
      <c r="F14" s="11">
        <f>IF($G$3="Cubic", ((B15-B14)/(A15-A14) - C14 - E14*(A15^2 + A14*A15 - 2*A14^2))/(A15-A14), IF($G$3="QUADRATIC", (B15-B14-C14*(A15-A14))/(A15-A14)^2, 0))</f>
        <v>0</v>
      </c>
      <c r="G14" s="18">
        <f>IF($G$3="Cubic", C14-2*F14*A14 - 3*E14*A14^2, IF($G$3="Quadratic", C14-2*F14*A14, (B15-B14)/(A15-A14)))</f>
        <v>0</v>
      </c>
      <c r="H14" s="11">
        <f>B14 -E14*A14^3 - F14*A14^2 - G14*A14</f>
        <v>3.920721988904103E-2</v>
      </c>
      <c r="J14" t="s">
        <v>29</v>
      </c>
      <c r="K14">
        <v>4</v>
      </c>
    </row>
    <row r="15" spans="1:11" x14ac:dyDescent="0.35">
      <c r="A15" s="7">
        <f>C2</f>
        <v>0.25</v>
      </c>
      <c r="B15" s="10">
        <f>LN(1+B2*C2)/C2</f>
        <v>3.920721988904103E-2</v>
      </c>
      <c r="C15" s="11">
        <f>3*E14*A15^2 + 2*F14*A15 + G14</f>
        <v>0</v>
      </c>
      <c r="D15" s="11">
        <f>(B16-B15)/(A16-A15)</f>
        <v>-5.227629318538804E-2</v>
      </c>
      <c r="E15" s="11">
        <f t="shared" ref="E15:E22" si="0">IF($G$3="Cubic",(C15+D15-2*(B16-B15)/(A16-A15))/(A16-A15)^2, 0)</f>
        <v>0</v>
      </c>
      <c r="F15" s="11">
        <f>IF($G$3="Cubic", ((B16-B15)/(A16-A15) - C15 - E15*(A16^2 + A15*A16 - 2*A15^2))/(A16-A15), IF($G$3="QUADRATIC", (B16-B15-C15*(A16-A15))/(A16-A15)^2, 0))</f>
        <v>0</v>
      </c>
      <c r="G15" s="18">
        <f>IF($G$3="Cubic", C15-2*F15*A15 - 3*E15*A15^2, IF($G$3="Quadratic", C15-2*F15*A15, (B16-B15)/(A16-A15)))</f>
        <v>-5.227629318538804E-2</v>
      </c>
      <c r="H15" s="11">
        <f>B15 -E15*A15^3 - F15*A15^2 - G15*A15</f>
        <v>5.227629318538804E-2</v>
      </c>
      <c r="J15" t="s">
        <v>30</v>
      </c>
      <c r="K15" s="9">
        <f>SUM(J25:J65) / SUM(K25:K65) * K14</f>
        <v>3.9399999999999658E-2</v>
      </c>
    </row>
    <row r="16" spans="1:11" x14ac:dyDescent="0.35">
      <c r="A16" s="7">
        <f t="shared" ref="A16:A22" si="1">C3</f>
        <v>1</v>
      </c>
      <c r="B16" s="9">
        <v>0</v>
      </c>
      <c r="C16" s="11">
        <f>3*E15*A16^2 + 2*F15*A16 + G15</f>
        <v>-5.227629318538804E-2</v>
      </c>
      <c r="D16" s="11">
        <f>(B17-B16)/(A17-A16)</f>
        <v>0</v>
      </c>
      <c r="E16" s="11">
        <f t="shared" si="0"/>
        <v>0</v>
      </c>
      <c r="F16" s="11">
        <f>IF($G$3="Cubic", ((B17-B16)/(A17-A16) - C16 - E16*(A17^2 + A16*A17 - 2*A16^2))/(A17-A16), IF($G$3="QUADRATIC", (B17-B16-C16*(A17-A16))/(A17-A16)^2, 0))</f>
        <v>0</v>
      </c>
      <c r="G16" s="18">
        <f>IF($G$3="Cubic", C16-2*F16*A16 - 3*E16*A16^2, IF($G$3="Quadratic", C16-2*F16*A16, (B17-B16)/(A17-A16)))</f>
        <v>0</v>
      </c>
      <c r="H16" s="11">
        <f>B16 -E16*A16^3 - F16*A16^2 - G16*A16</f>
        <v>0</v>
      </c>
      <c r="J16" t="s">
        <v>12</v>
      </c>
      <c r="K16" s="9">
        <f>B2</f>
        <v>3.9399999999999998E-2</v>
      </c>
    </row>
    <row r="17" spans="1:11" x14ac:dyDescent="0.35">
      <c r="A17" s="7">
        <f t="shared" si="1"/>
        <v>2</v>
      </c>
      <c r="B17" s="9">
        <v>0</v>
      </c>
      <c r="C17" s="11">
        <f>3*E16*A17^2 + 2*F16*A17 + G16</f>
        <v>0</v>
      </c>
      <c r="D17" s="11">
        <f>(B18-B17)/(A18-A17)</f>
        <v>0</v>
      </c>
      <c r="E17" s="11">
        <f t="shared" si="0"/>
        <v>0</v>
      </c>
      <c r="F17" s="11">
        <f>IF($G$3="Cubic", ((B18-B17)/(A18-A17) - C17 - E17*(A18^2 + A17*A18 - 2*A17^2))/(A18-A17), IF($G$3="QUADRATIC", (B18-B17-C17*(A18-A17))/(A18-A17)^2, 0))</f>
        <v>0</v>
      </c>
      <c r="G17" s="18">
        <f>IF($G$3="Cubic", C17-2*F17*A17 - 3*E17*A17^2, IF($G$3="Quadratic", C17-2*F17*A17, (B18-B17)/(A18-A17)))</f>
        <v>0</v>
      </c>
      <c r="H17" s="11">
        <f>B17 -E17*A17^3 - F17*A17^2 - G17*A17</f>
        <v>0</v>
      </c>
    </row>
    <row r="18" spans="1:11" x14ac:dyDescent="0.35">
      <c r="A18" s="7">
        <f t="shared" si="1"/>
        <v>3</v>
      </c>
      <c r="B18" s="9">
        <v>0</v>
      </c>
      <c r="C18" s="11">
        <f>3*E17*A18^2 + 2*F17*A18 + G17</f>
        <v>0</v>
      </c>
      <c r="D18" s="11">
        <f>(B19-B18)/(A19-A18)</f>
        <v>0</v>
      </c>
      <c r="E18" s="11">
        <f t="shared" si="0"/>
        <v>0</v>
      </c>
      <c r="F18" s="11">
        <f>IF($G$3="Cubic", ((B19-B18)/(A19-A18) - C18 - E18*(A19^2 + A18*A19 - 2*A18^2))/(A19-A18), IF($G$3="QUADRATIC", (B19-B18-C18*(A19-A18))/(A19-A18)^2, 0))</f>
        <v>0</v>
      </c>
      <c r="G18" s="18">
        <f>IF($G$3="Cubic", C18-2*F18*A18 - 3*E18*A18^2, IF($G$3="Quadratic", C18-2*F18*A18, (B19-B18)/(A19-A18)))</f>
        <v>0</v>
      </c>
      <c r="H18" s="11">
        <f>B18 -E18*A18^3 - F18*A18^2 - G18*A18</f>
        <v>0</v>
      </c>
    </row>
    <row r="19" spans="1:11" x14ac:dyDescent="0.35">
      <c r="A19" s="7">
        <f t="shared" si="1"/>
        <v>4</v>
      </c>
      <c r="B19" s="9">
        <v>0</v>
      </c>
      <c r="C19" s="11">
        <f>3*E18*A19^2 + 2*F18*A19 + G18</f>
        <v>0</v>
      </c>
      <c r="D19" s="11">
        <f>(B20-B19)/(A20-A19)</f>
        <v>0</v>
      </c>
      <c r="E19" s="11">
        <f t="shared" si="0"/>
        <v>0</v>
      </c>
      <c r="F19" s="11">
        <f>IF($G$3="Cubic", ((B20-B19)/(A20-A19) - C19 - E19*(A20^2 + A19*A20 - 2*A19^2))/(A20-A19), IF($G$3="QUADRATIC", (B20-B19-C19*(A20-A19))/(A20-A19)^2, 0))</f>
        <v>0</v>
      </c>
      <c r="G19" s="18">
        <f>IF($G$3="Cubic", C19-2*F19*A19 - 3*E19*A19^2, IF($G$3="Quadratic", C19-2*F19*A19, (B20-B19)/(A20-A19)))</f>
        <v>0</v>
      </c>
      <c r="H19" s="11">
        <f>B19 -E19*A19^3 - F19*A19^2 - G19*A19</f>
        <v>0</v>
      </c>
    </row>
    <row r="20" spans="1:11" x14ac:dyDescent="0.35">
      <c r="A20" s="7">
        <f t="shared" si="1"/>
        <v>5</v>
      </c>
      <c r="B20" s="9">
        <v>0</v>
      </c>
      <c r="C20" s="11">
        <f>3*E19*A20^2 + 2*F19*A20 + G19</f>
        <v>0</v>
      </c>
      <c r="D20" s="11">
        <f>(B21-B20)/(A21-A20)</f>
        <v>0</v>
      </c>
      <c r="E20" s="11">
        <f t="shared" si="0"/>
        <v>0</v>
      </c>
      <c r="F20" s="11">
        <f>IF($G$3="Cubic", ((B21-B20)/(A21-A20) - C20 - E20*(A21^2 + A20*A21 - 2*A20^2))/(A21-A20), IF($G$3="QUADRATIC", (B21-B20-C20*(A21-A20))/(A21-A20)^2, 0))</f>
        <v>0</v>
      </c>
      <c r="G20" s="18">
        <f>IF($G$3="Cubic", C20-2*F20*A20 - 3*E20*A20^2, IF($G$3="Quadratic", C20-2*F20*A20, (B21-B20)/(A21-A20)))</f>
        <v>0</v>
      </c>
      <c r="H20" s="11">
        <f>B20 -E20*A20^3 - F20*A20^2 - G20*A20</f>
        <v>0</v>
      </c>
    </row>
    <row r="21" spans="1:11" x14ac:dyDescent="0.35">
      <c r="A21" s="7">
        <f t="shared" si="1"/>
        <v>7</v>
      </c>
      <c r="B21" s="9">
        <v>0</v>
      </c>
      <c r="C21" s="11">
        <f>3*E20*A21^2 + 2*F20*A21 + G20</f>
        <v>0</v>
      </c>
      <c r="D21" s="11">
        <f>(B22-B21)/(A22-A21)</f>
        <v>0</v>
      </c>
      <c r="E21" s="11">
        <f t="shared" si="0"/>
        <v>0</v>
      </c>
      <c r="F21" s="11">
        <f>IF($G$3="Cubic", ((B22-B21)/(A22-A21) - C21 - E21*(A22^2 + A21*A22 - 2*A21^2))/(A22-A21), IF($G$3="QUADRATIC", (B22-B21-C21*(A22-A21))/(A22-A21)^2, 0))</f>
        <v>0</v>
      </c>
      <c r="G21" s="18">
        <f>IF($G$3="Cubic", C21-2*F21*A21 - 3*E21*A21^2, IF($G$3="Quadratic", C21-2*F21*A21, (B22-B21)/(A22-A21)))</f>
        <v>0</v>
      </c>
      <c r="H21" s="11">
        <f>B21 -E21*A21^3 - F21*A21^2 - G21*A21</f>
        <v>0</v>
      </c>
    </row>
    <row r="22" spans="1:11" x14ac:dyDescent="0.35">
      <c r="A22" s="7">
        <f t="shared" si="1"/>
        <v>10</v>
      </c>
      <c r="B22" s="9">
        <v>0</v>
      </c>
      <c r="C22" s="11">
        <f>3*E21*A22^2 + 2*F21*A22 + G21</f>
        <v>0</v>
      </c>
      <c r="D22" s="11">
        <v>0</v>
      </c>
      <c r="E22" s="11">
        <f t="shared" si="0"/>
        <v>0</v>
      </c>
      <c r="F22" s="11">
        <f>IF($G$3="Cubic", ((B23-B22)/(A23-A22) - C22 - E22*(A23^2 + A22*A23 - 2*A22^2))/(A23-A22), IF($G$3="QUADRATIC", (B23-B22-C22*(A23-A22))/(A23-A22)^2, 0))</f>
        <v>0</v>
      </c>
      <c r="G22" s="18">
        <f>IF($G$3="Cubic", C22-2*F22*A22 - 3*E22*A22^2, IF($G$3="Quadratic", C22-2*F22*A22, (B23-B22)/(A23-A22)))</f>
        <v>0</v>
      </c>
      <c r="H22" s="11">
        <f>B22 -E22*A22^3 - F22*A22^2 - G22*A22</f>
        <v>0</v>
      </c>
    </row>
    <row r="24" spans="1:11" x14ac:dyDescent="0.35">
      <c r="A24" t="s">
        <v>10</v>
      </c>
      <c r="B24" t="s">
        <v>23</v>
      </c>
      <c r="C24" t="s">
        <v>44</v>
      </c>
      <c r="D24" t="s">
        <v>45</v>
      </c>
      <c r="E24" t="s">
        <v>46</v>
      </c>
      <c r="F24" t="s">
        <v>49</v>
      </c>
      <c r="G24" t="s">
        <v>24</v>
      </c>
      <c r="H24" t="s">
        <v>25</v>
      </c>
      <c r="I24" t="s">
        <v>11</v>
      </c>
      <c r="J24" t="s">
        <v>27</v>
      </c>
      <c r="K24" t="s">
        <v>28</v>
      </c>
    </row>
    <row r="25" spans="1:11" x14ac:dyDescent="0.35">
      <c r="A25" s="7">
        <v>0</v>
      </c>
      <c r="B25" s="7">
        <f t="array" ref="B25:B65">INDEX(A14:A22, MATCH(A25:A65, A14:A22, 1))</f>
        <v>0</v>
      </c>
      <c r="C25" s="11">
        <f t="array" ref="C25:C65">VLOOKUP(B25:B65, A14:H22, 5, FALSE)</f>
        <v>0</v>
      </c>
      <c r="D25" s="11">
        <f t="array" ref="D25:D65">VLOOKUP(B25:B65, A14:H22, 6, FALSE)</f>
        <v>0</v>
      </c>
      <c r="E25" s="11">
        <f t="array" ref="E25:E65">VLOOKUP(B25:B65, A14:H22, 7, FALSE)</f>
        <v>0</v>
      </c>
      <c r="F25" s="1">
        <f t="array" ref="F25:F65">VLOOKUP(B25:B65, A14:H22, 8, FALSE)</f>
        <v>3.920721988904103E-2</v>
      </c>
      <c r="G25" s="3">
        <f>C25*A25^3 + D25*A25^2 + E25*A25 + F25</f>
        <v>3.920721988904103E-2</v>
      </c>
      <c r="H25" s="11">
        <f>EXP(-G25*A25)</f>
        <v>1</v>
      </c>
      <c r="I25" s="3">
        <f>(H25/H26-1)/(A26-A25)</f>
        <v>3.9399999999999658E-2</v>
      </c>
    </row>
    <row r="26" spans="1:11" x14ac:dyDescent="0.35">
      <c r="A26" s="7">
        <v>0.25</v>
      </c>
      <c r="B26" s="7">
        <v>0.25</v>
      </c>
      <c r="C26" s="11">
        <v>0</v>
      </c>
      <c r="D26" s="11">
        <v>0</v>
      </c>
      <c r="E26" s="11">
        <v>-5.227629318538804E-2</v>
      </c>
      <c r="F26" s="1">
        <v>5.227629318538804E-2</v>
      </c>
      <c r="G26" s="3">
        <f t="shared" ref="G26:G65" si="2">C26*A26^3 + D26*A26^2 + E26*A26 + F26</f>
        <v>3.920721988904103E-2</v>
      </c>
      <c r="H26" s="11">
        <f>EXP(-G26*A26)</f>
        <v>0.99024607614992333</v>
      </c>
      <c r="I26" s="3">
        <f>(H26/H27-1)/(A27-A26)</f>
        <v>1.3090446652107346E-2</v>
      </c>
      <c r="J26" s="3">
        <f t="array" ref="J26:J65">(A26:A65 &lt;= K13) * I25:I64 * H26:H65 * (A26:A65-A25:A64)</f>
        <v>9.7539238500766595E-3</v>
      </c>
      <c r="K26" s="11">
        <f t="array" ref="K26:K65">(A26:A65 &lt;= K13) * (ROUND(A26:A65*K14, 0)=A26:A65*K14) * H26:H65</f>
        <v>0.99024607614992333</v>
      </c>
    </row>
    <row r="27" spans="1:11" x14ac:dyDescent="0.35">
      <c r="A27" s="7">
        <v>0.5</v>
      </c>
      <c r="B27" s="7">
        <v>0.25</v>
      </c>
      <c r="C27" s="11">
        <v>0</v>
      </c>
      <c r="D27" s="11">
        <v>0</v>
      </c>
      <c r="E27" s="11">
        <v>-5.227629318538804E-2</v>
      </c>
      <c r="F27" s="1">
        <v>5.227629318538804E-2</v>
      </c>
      <c r="G27" s="3">
        <f t="shared" si="2"/>
        <v>2.613814659269402E-2</v>
      </c>
      <c r="H27" s="11">
        <f>EXP(-G27*A27)</f>
        <v>0.98701595622000426</v>
      </c>
      <c r="I27" s="3">
        <f>(H27/H28-1)/(A28-A27)</f>
        <v>-1.304774644491502E-2</v>
      </c>
      <c r="J27" s="3">
        <v>0</v>
      </c>
      <c r="K27" s="11">
        <v>0</v>
      </c>
    </row>
    <row r="28" spans="1:11" x14ac:dyDescent="0.35">
      <c r="A28" s="7">
        <v>0.75</v>
      </c>
      <c r="B28" s="7">
        <v>0.25</v>
      </c>
      <c r="C28" s="11">
        <v>0</v>
      </c>
      <c r="D28" s="11">
        <v>0</v>
      </c>
      <c r="E28" s="11">
        <v>-5.227629318538804E-2</v>
      </c>
      <c r="F28" s="1">
        <v>5.227629318538804E-2</v>
      </c>
      <c r="G28" s="3">
        <f t="shared" si="2"/>
        <v>1.306907329634701E-2</v>
      </c>
      <c r="H28" s="11">
        <f>EXP(-G28*A28)</f>
        <v>0.99024607614992333</v>
      </c>
      <c r="I28" s="3">
        <f>(H28/H29-1)/(A29-A28)</f>
        <v>-3.9015695400306694E-2</v>
      </c>
      <c r="J28" s="3">
        <v>0</v>
      </c>
      <c r="K28" s="11">
        <v>0</v>
      </c>
    </row>
    <row r="29" spans="1:11" x14ac:dyDescent="0.35">
      <c r="A29" s="7">
        <v>1</v>
      </c>
      <c r="B29" s="7">
        <v>1</v>
      </c>
      <c r="C29" s="11">
        <v>0</v>
      </c>
      <c r="D29" s="11">
        <v>0</v>
      </c>
      <c r="E29" s="11">
        <v>0</v>
      </c>
      <c r="F29" s="1">
        <v>0</v>
      </c>
      <c r="G29" s="3">
        <f t="shared" si="2"/>
        <v>0</v>
      </c>
      <c r="H29" s="11">
        <f>EXP(-G29*A29)</f>
        <v>1</v>
      </c>
      <c r="I29" s="3">
        <f>(H29/H30-1)/(A30-A29)</f>
        <v>0</v>
      </c>
      <c r="J29" s="3">
        <v>0</v>
      </c>
      <c r="K29" s="11">
        <v>0</v>
      </c>
    </row>
    <row r="30" spans="1:11" x14ac:dyDescent="0.35">
      <c r="A30" s="7">
        <v>1.25</v>
      </c>
      <c r="B30" s="7">
        <v>1</v>
      </c>
      <c r="C30" s="11">
        <v>0</v>
      </c>
      <c r="D30" s="11">
        <v>0</v>
      </c>
      <c r="E30" s="11">
        <v>0</v>
      </c>
      <c r="F30" s="1">
        <v>0</v>
      </c>
      <c r="G30" s="3">
        <f t="shared" si="2"/>
        <v>0</v>
      </c>
      <c r="H30" s="11">
        <f>EXP(-G30*A30)</f>
        <v>1</v>
      </c>
      <c r="I30" s="3">
        <f>(H30/H31-1)/(A31-A30)</f>
        <v>0</v>
      </c>
      <c r="J30" s="3">
        <v>0</v>
      </c>
      <c r="K30" s="11">
        <v>0</v>
      </c>
    </row>
    <row r="31" spans="1:11" x14ac:dyDescent="0.35">
      <c r="A31" s="7">
        <v>1.5</v>
      </c>
      <c r="B31" s="7">
        <v>1</v>
      </c>
      <c r="C31" s="11">
        <v>0</v>
      </c>
      <c r="D31" s="11">
        <v>0</v>
      </c>
      <c r="E31" s="11">
        <v>0</v>
      </c>
      <c r="F31" s="1">
        <v>0</v>
      </c>
      <c r="G31" s="3">
        <f t="shared" si="2"/>
        <v>0</v>
      </c>
      <c r="H31" s="11">
        <f>EXP(-G31*A31)</f>
        <v>1</v>
      </c>
      <c r="I31" s="3">
        <f>(H31/H32-1)/(A32-A31)</f>
        <v>0</v>
      </c>
      <c r="J31" s="3">
        <v>0</v>
      </c>
      <c r="K31" s="11">
        <v>0</v>
      </c>
    </row>
    <row r="32" spans="1:11" x14ac:dyDescent="0.35">
      <c r="A32" s="7">
        <v>1.75</v>
      </c>
      <c r="B32" s="7">
        <v>1</v>
      </c>
      <c r="C32" s="11">
        <v>0</v>
      </c>
      <c r="D32" s="11">
        <v>0</v>
      </c>
      <c r="E32" s="11">
        <v>0</v>
      </c>
      <c r="F32" s="1">
        <v>0</v>
      </c>
      <c r="G32" s="3">
        <f t="shared" si="2"/>
        <v>0</v>
      </c>
      <c r="H32" s="11">
        <f>EXP(-G32*A32)</f>
        <v>1</v>
      </c>
      <c r="I32" s="3">
        <f>(H32/H33-1)/(A33-A32)</f>
        <v>0</v>
      </c>
      <c r="J32" s="3">
        <v>0</v>
      </c>
      <c r="K32" s="11">
        <v>0</v>
      </c>
    </row>
    <row r="33" spans="1:11" x14ac:dyDescent="0.35">
      <c r="A33" s="7">
        <v>2</v>
      </c>
      <c r="B33" s="7">
        <v>2</v>
      </c>
      <c r="C33" s="11">
        <v>0</v>
      </c>
      <c r="D33" s="11">
        <v>0</v>
      </c>
      <c r="E33" s="11">
        <v>0</v>
      </c>
      <c r="F33" s="1">
        <v>0</v>
      </c>
      <c r="G33" s="3">
        <f t="shared" si="2"/>
        <v>0</v>
      </c>
      <c r="H33" s="11">
        <f>EXP(-G33*A33)</f>
        <v>1</v>
      </c>
      <c r="I33" s="3">
        <f>(H33/H34-1)/(A34-A33)</f>
        <v>0</v>
      </c>
      <c r="J33" s="3">
        <v>0</v>
      </c>
      <c r="K33" s="11">
        <v>0</v>
      </c>
    </row>
    <row r="34" spans="1:11" x14ac:dyDescent="0.35">
      <c r="A34" s="7">
        <v>2.25</v>
      </c>
      <c r="B34" s="7">
        <v>2</v>
      </c>
      <c r="C34" s="11">
        <v>0</v>
      </c>
      <c r="D34" s="11">
        <v>0</v>
      </c>
      <c r="E34" s="11">
        <v>0</v>
      </c>
      <c r="F34" s="1">
        <v>0</v>
      </c>
      <c r="G34" s="3">
        <f t="shared" si="2"/>
        <v>0</v>
      </c>
      <c r="H34" s="11">
        <f>EXP(-G34*A34)</f>
        <v>1</v>
      </c>
      <c r="I34" s="3">
        <f>(H34/H35-1)/(A35-A34)</f>
        <v>0</v>
      </c>
      <c r="J34" s="3">
        <v>0</v>
      </c>
      <c r="K34" s="11">
        <v>0</v>
      </c>
    </row>
    <row r="35" spans="1:11" x14ac:dyDescent="0.35">
      <c r="A35" s="7">
        <v>2.5</v>
      </c>
      <c r="B35" s="7">
        <v>2</v>
      </c>
      <c r="C35" s="11">
        <v>0</v>
      </c>
      <c r="D35" s="11">
        <v>0</v>
      </c>
      <c r="E35" s="11">
        <v>0</v>
      </c>
      <c r="F35" s="1">
        <v>0</v>
      </c>
      <c r="G35" s="3">
        <f t="shared" si="2"/>
        <v>0</v>
      </c>
      <c r="H35" s="11">
        <f>EXP(-G35*A35)</f>
        <v>1</v>
      </c>
      <c r="I35" s="3">
        <f>(H35/H36-1)/(A36-A35)</f>
        <v>0</v>
      </c>
      <c r="J35" s="3">
        <v>0</v>
      </c>
      <c r="K35" s="11">
        <v>0</v>
      </c>
    </row>
    <row r="36" spans="1:11" x14ac:dyDescent="0.35">
      <c r="A36" s="7">
        <v>2.75</v>
      </c>
      <c r="B36" s="7">
        <v>2</v>
      </c>
      <c r="C36" s="11">
        <v>0</v>
      </c>
      <c r="D36" s="11">
        <v>0</v>
      </c>
      <c r="E36" s="11">
        <v>0</v>
      </c>
      <c r="F36" s="1">
        <v>0</v>
      </c>
      <c r="G36" s="3">
        <f t="shared" si="2"/>
        <v>0</v>
      </c>
      <c r="H36" s="11">
        <f>EXP(-G36*A36)</f>
        <v>1</v>
      </c>
      <c r="I36" s="3">
        <f>(H36/H37-1)/(A37-A36)</f>
        <v>0</v>
      </c>
      <c r="J36" s="3">
        <v>0</v>
      </c>
      <c r="K36" s="11">
        <v>0</v>
      </c>
    </row>
    <row r="37" spans="1:11" x14ac:dyDescent="0.35">
      <c r="A37" s="7">
        <v>3</v>
      </c>
      <c r="B37" s="7">
        <v>3</v>
      </c>
      <c r="C37" s="11">
        <v>0</v>
      </c>
      <c r="D37" s="11">
        <v>0</v>
      </c>
      <c r="E37" s="11">
        <v>0</v>
      </c>
      <c r="F37" s="1">
        <v>0</v>
      </c>
      <c r="G37" s="3">
        <f t="shared" si="2"/>
        <v>0</v>
      </c>
      <c r="H37" s="11">
        <f>EXP(-G37*A37)</f>
        <v>1</v>
      </c>
      <c r="I37" s="3">
        <f>(H37/H38-1)/(A38-A37)</f>
        <v>0</v>
      </c>
      <c r="J37" s="3">
        <v>0</v>
      </c>
      <c r="K37" s="11">
        <v>0</v>
      </c>
    </row>
    <row r="38" spans="1:11" x14ac:dyDescent="0.35">
      <c r="A38" s="7">
        <v>3.25</v>
      </c>
      <c r="B38" s="7">
        <v>3</v>
      </c>
      <c r="C38" s="11">
        <v>0</v>
      </c>
      <c r="D38" s="11">
        <v>0</v>
      </c>
      <c r="E38" s="11">
        <v>0</v>
      </c>
      <c r="F38" s="1">
        <v>0</v>
      </c>
      <c r="G38" s="3">
        <f t="shared" si="2"/>
        <v>0</v>
      </c>
      <c r="H38" s="11">
        <f>EXP(-G38*A38)</f>
        <v>1</v>
      </c>
      <c r="I38" s="3">
        <f>(H38/H39-1)/(A39-A38)</f>
        <v>0</v>
      </c>
      <c r="J38" s="3">
        <v>0</v>
      </c>
      <c r="K38" s="11">
        <v>0</v>
      </c>
    </row>
    <row r="39" spans="1:11" x14ac:dyDescent="0.35">
      <c r="A39" s="7">
        <v>3.5</v>
      </c>
      <c r="B39" s="7">
        <v>3</v>
      </c>
      <c r="C39" s="11">
        <v>0</v>
      </c>
      <c r="D39" s="11">
        <v>0</v>
      </c>
      <c r="E39" s="11">
        <v>0</v>
      </c>
      <c r="F39" s="1">
        <v>0</v>
      </c>
      <c r="G39" s="3">
        <f t="shared" si="2"/>
        <v>0</v>
      </c>
      <c r="H39" s="11">
        <f>EXP(-G39*A39)</f>
        <v>1</v>
      </c>
      <c r="I39" s="3">
        <f>(H39/H40-1)/(A40-A39)</f>
        <v>0</v>
      </c>
      <c r="J39" s="3">
        <v>0</v>
      </c>
      <c r="K39" s="11">
        <v>0</v>
      </c>
    </row>
    <row r="40" spans="1:11" x14ac:dyDescent="0.35">
      <c r="A40" s="7">
        <v>3.75</v>
      </c>
      <c r="B40" s="7">
        <v>3</v>
      </c>
      <c r="C40" s="11">
        <v>0</v>
      </c>
      <c r="D40" s="11">
        <v>0</v>
      </c>
      <c r="E40" s="11">
        <v>0</v>
      </c>
      <c r="F40" s="1">
        <v>0</v>
      </c>
      <c r="G40" s="3">
        <f t="shared" si="2"/>
        <v>0</v>
      </c>
      <c r="H40" s="11">
        <f>EXP(-G40*A40)</f>
        <v>1</v>
      </c>
      <c r="I40" s="3">
        <f>(H40/H41-1)/(A41-A40)</f>
        <v>0</v>
      </c>
      <c r="J40" s="3">
        <v>0</v>
      </c>
      <c r="K40" s="11">
        <v>0</v>
      </c>
    </row>
    <row r="41" spans="1:11" x14ac:dyDescent="0.35">
      <c r="A41" s="7">
        <v>4</v>
      </c>
      <c r="B41" s="7">
        <v>4</v>
      </c>
      <c r="C41" s="11">
        <v>0</v>
      </c>
      <c r="D41" s="11">
        <v>0</v>
      </c>
      <c r="E41" s="11">
        <v>0</v>
      </c>
      <c r="F41" s="1">
        <v>0</v>
      </c>
      <c r="G41" s="3">
        <f t="shared" si="2"/>
        <v>0</v>
      </c>
      <c r="H41" s="11">
        <f>EXP(-G41*A41)</f>
        <v>1</v>
      </c>
      <c r="I41" s="3">
        <f>(H41/H42-1)/(A42-A41)</f>
        <v>0</v>
      </c>
      <c r="J41" s="3">
        <v>0</v>
      </c>
      <c r="K41" s="11">
        <v>0</v>
      </c>
    </row>
    <row r="42" spans="1:11" x14ac:dyDescent="0.35">
      <c r="A42" s="7">
        <v>4.25</v>
      </c>
      <c r="B42" s="7">
        <v>4</v>
      </c>
      <c r="C42" s="11">
        <v>0</v>
      </c>
      <c r="D42" s="11">
        <v>0</v>
      </c>
      <c r="E42" s="11">
        <v>0</v>
      </c>
      <c r="F42" s="1">
        <v>0</v>
      </c>
      <c r="G42" s="3">
        <f t="shared" si="2"/>
        <v>0</v>
      </c>
      <c r="H42" s="11">
        <f>EXP(-G42*A42)</f>
        <v>1</v>
      </c>
      <c r="I42" s="3">
        <f>(H42/H43-1)/(A43-A42)</f>
        <v>0</v>
      </c>
      <c r="J42" s="3">
        <v>0</v>
      </c>
      <c r="K42" s="11">
        <v>0</v>
      </c>
    </row>
    <row r="43" spans="1:11" x14ac:dyDescent="0.35">
      <c r="A43" s="7">
        <v>4.5</v>
      </c>
      <c r="B43" s="7">
        <v>4</v>
      </c>
      <c r="C43" s="11">
        <v>0</v>
      </c>
      <c r="D43" s="11">
        <v>0</v>
      </c>
      <c r="E43" s="11">
        <v>0</v>
      </c>
      <c r="F43" s="1">
        <v>0</v>
      </c>
      <c r="G43" s="3">
        <f t="shared" si="2"/>
        <v>0</v>
      </c>
      <c r="H43" s="11">
        <f>EXP(-G43*A43)</f>
        <v>1</v>
      </c>
      <c r="I43" s="3">
        <f>(H43/H44-1)/(A44-A43)</f>
        <v>0</v>
      </c>
      <c r="J43" s="3">
        <v>0</v>
      </c>
      <c r="K43" s="11">
        <v>0</v>
      </c>
    </row>
    <row r="44" spans="1:11" x14ac:dyDescent="0.35">
      <c r="A44" s="7">
        <v>4.75</v>
      </c>
      <c r="B44" s="7">
        <v>4</v>
      </c>
      <c r="C44" s="11">
        <v>0</v>
      </c>
      <c r="D44" s="11">
        <v>0</v>
      </c>
      <c r="E44" s="11">
        <v>0</v>
      </c>
      <c r="F44" s="1">
        <v>0</v>
      </c>
      <c r="G44" s="3">
        <f t="shared" si="2"/>
        <v>0</v>
      </c>
      <c r="H44" s="11">
        <f>EXP(-G44*A44)</f>
        <v>1</v>
      </c>
      <c r="I44" s="3">
        <f>(H44/H45-1)/(A45-A44)</f>
        <v>0</v>
      </c>
      <c r="J44" s="3">
        <v>0</v>
      </c>
      <c r="K44" s="11">
        <v>0</v>
      </c>
    </row>
    <row r="45" spans="1:11" x14ac:dyDescent="0.35">
      <c r="A45" s="7">
        <v>5</v>
      </c>
      <c r="B45" s="7">
        <v>5</v>
      </c>
      <c r="C45" s="11">
        <v>0</v>
      </c>
      <c r="D45" s="11">
        <v>0</v>
      </c>
      <c r="E45" s="11">
        <v>0</v>
      </c>
      <c r="F45" s="1">
        <v>0</v>
      </c>
      <c r="G45" s="3">
        <f t="shared" si="2"/>
        <v>0</v>
      </c>
      <c r="H45" s="11">
        <f>EXP(-G45*A45)</f>
        <v>1</v>
      </c>
      <c r="I45" s="3">
        <f>(H45/H46-1)/(A46-A45)</f>
        <v>0</v>
      </c>
      <c r="J45" s="3">
        <v>0</v>
      </c>
      <c r="K45" s="11">
        <v>0</v>
      </c>
    </row>
    <row r="46" spans="1:11" x14ac:dyDescent="0.35">
      <c r="A46" s="7">
        <v>5.25</v>
      </c>
      <c r="B46" s="7">
        <v>5</v>
      </c>
      <c r="C46" s="11">
        <v>0</v>
      </c>
      <c r="D46" s="11">
        <v>0</v>
      </c>
      <c r="E46" s="11">
        <v>0</v>
      </c>
      <c r="F46" s="1">
        <v>0</v>
      </c>
      <c r="G46" s="3">
        <f t="shared" si="2"/>
        <v>0</v>
      </c>
      <c r="H46" s="11">
        <f>EXP(-G46*A46)</f>
        <v>1</v>
      </c>
      <c r="I46" s="3">
        <f>(H46/H47-1)/(A47-A46)</f>
        <v>0</v>
      </c>
      <c r="J46" s="3">
        <v>0</v>
      </c>
      <c r="K46" s="11">
        <v>0</v>
      </c>
    </row>
    <row r="47" spans="1:11" x14ac:dyDescent="0.35">
      <c r="A47" s="7">
        <v>5.5</v>
      </c>
      <c r="B47" s="7">
        <v>5</v>
      </c>
      <c r="C47" s="11">
        <v>0</v>
      </c>
      <c r="D47" s="11">
        <v>0</v>
      </c>
      <c r="E47" s="11">
        <v>0</v>
      </c>
      <c r="F47" s="1">
        <v>0</v>
      </c>
      <c r="G47" s="3">
        <f t="shared" si="2"/>
        <v>0</v>
      </c>
      <c r="H47" s="11">
        <f>EXP(-G47*A47)</f>
        <v>1</v>
      </c>
      <c r="I47" s="3">
        <f>(H47/H48-1)/(A48-A47)</f>
        <v>0</v>
      </c>
      <c r="J47" s="3">
        <v>0</v>
      </c>
      <c r="K47" s="11">
        <v>0</v>
      </c>
    </row>
    <row r="48" spans="1:11" x14ac:dyDescent="0.35">
      <c r="A48" s="7">
        <v>5.75</v>
      </c>
      <c r="B48" s="7">
        <v>5</v>
      </c>
      <c r="C48" s="11">
        <v>0</v>
      </c>
      <c r="D48" s="11">
        <v>0</v>
      </c>
      <c r="E48" s="11">
        <v>0</v>
      </c>
      <c r="F48" s="1">
        <v>0</v>
      </c>
      <c r="G48" s="3">
        <f t="shared" si="2"/>
        <v>0</v>
      </c>
      <c r="H48" s="11">
        <f>EXP(-G48*A48)</f>
        <v>1</v>
      </c>
      <c r="I48" s="3">
        <f>(H48/H49-1)/(A49-A48)</f>
        <v>0</v>
      </c>
      <c r="J48" s="3">
        <v>0</v>
      </c>
      <c r="K48" s="11">
        <v>0</v>
      </c>
    </row>
    <row r="49" spans="1:11" x14ac:dyDescent="0.35">
      <c r="A49" s="7">
        <v>6</v>
      </c>
      <c r="B49" s="7">
        <v>5</v>
      </c>
      <c r="C49" s="11">
        <v>0</v>
      </c>
      <c r="D49" s="11">
        <v>0</v>
      </c>
      <c r="E49" s="11">
        <v>0</v>
      </c>
      <c r="F49" s="1">
        <v>0</v>
      </c>
      <c r="G49" s="3">
        <f t="shared" si="2"/>
        <v>0</v>
      </c>
      <c r="H49" s="11">
        <f>EXP(-G49*A49)</f>
        <v>1</v>
      </c>
      <c r="I49" s="3">
        <f>(H49/H50-1)/(A50-A49)</f>
        <v>0</v>
      </c>
      <c r="J49" s="3">
        <v>0</v>
      </c>
      <c r="K49" s="11">
        <v>0</v>
      </c>
    </row>
    <row r="50" spans="1:11" x14ac:dyDescent="0.35">
      <c r="A50" s="7">
        <v>6.25</v>
      </c>
      <c r="B50" s="7">
        <v>5</v>
      </c>
      <c r="C50" s="11">
        <v>0</v>
      </c>
      <c r="D50" s="11">
        <v>0</v>
      </c>
      <c r="E50" s="11">
        <v>0</v>
      </c>
      <c r="F50" s="1">
        <v>0</v>
      </c>
      <c r="G50" s="3">
        <f t="shared" si="2"/>
        <v>0</v>
      </c>
      <c r="H50" s="11">
        <f>EXP(-G50*A50)</f>
        <v>1</v>
      </c>
      <c r="I50" s="3">
        <f>(H50/H51-1)/(A51-A50)</f>
        <v>0</v>
      </c>
      <c r="J50" s="3">
        <v>0</v>
      </c>
      <c r="K50" s="11">
        <v>0</v>
      </c>
    </row>
    <row r="51" spans="1:11" x14ac:dyDescent="0.35">
      <c r="A51" s="7">
        <v>6.5</v>
      </c>
      <c r="B51" s="7">
        <v>5</v>
      </c>
      <c r="C51" s="11">
        <v>0</v>
      </c>
      <c r="D51" s="11">
        <v>0</v>
      </c>
      <c r="E51" s="11">
        <v>0</v>
      </c>
      <c r="F51" s="1">
        <v>0</v>
      </c>
      <c r="G51" s="3">
        <f t="shared" si="2"/>
        <v>0</v>
      </c>
      <c r="H51" s="11">
        <f>EXP(-G51*A51)</f>
        <v>1</v>
      </c>
      <c r="I51" s="3">
        <f>(H51/H52-1)/(A52-A51)</f>
        <v>0</v>
      </c>
      <c r="J51" s="3">
        <v>0</v>
      </c>
      <c r="K51" s="11">
        <v>0</v>
      </c>
    </row>
    <row r="52" spans="1:11" x14ac:dyDescent="0.35">
      <c r="A52" s="7">
        <v>6.75</v>
      </c>
      <c r="B52" s="7">
        <v>5</v>
      </c>
      <c r="C52" s="11">
        <v>0</v>
      </c>
      <c r="D52" s="11">
        <v>0</v>
      </c>
      <c r="E52" s="11">
        <v>0</v>
      </c>
      <c r="F52" s="1">
        <v>0</v>
      </c>
      <c r="G52" s="3">
        <f t="shared" si="2"/>
        <v>0</v>
      </c>
      <c r="H52" s="11">
        <f>EXP(-G52*A52)</f>
        <v>1</v>
      </c>
      <c r="I52" s="3">
        <f>(H52/H53-1)/(A53-A52)</f>
        <v>0</v>
      </c>
      <c r="J52" s="3">
        <v>0</v>
      </c>
      <c r="K52" s="11">
        <v>0</v>
      </c>
    </row>
    <row r="53" spans="1:11" x14ac:dyDescent="0.35">
      <c r="A53" s="7">
        <v>7</v>
      </c>
      <c r="B53" s="7">
        <v>7</v>
      </c>
      <c r="C53" s="11">
        <v>0</v>
      </c>
      <c r="D53" s="11">
        <v>0</v>
      </c>
      <c r="E53" s="11">
        <v>0</v>
      </c>
      <c r="F53" s="1">
        <v>0</v>
      </c>
      <c r="G53" s="3">
        <f t="shared" si="2"/>
        <v>0</v>
      </c>
      <c r="H53" s="11">
        <f>EXP(-G53*A53)</f>
        <v>1</v>
      </c>
      <c r="I53" s="3">
        <f>(H53/H54-1)/(A54-A53)</f>
        <v>0</v>
      </c>
      <c r="J53" s="3">
        <v>0</v>
      </c>
      <c r="K53" s="11">
        <v>0</v>
      </c>
    </row>
    <row r="54" spans="1:11" x14ac:dyDescent="0.35">
      <c r="A54" s="7">
        <v>7.25</v>
      </c>
      <c r="B54" s="7">
        <v>7</v>
      </c>
      <c r="C54" s="11">
        <v>0</v>
      </c>
      <c r="D54" s="11">
        <v>0</v>
      </c>
      <c r="E54" s="11">
        <v>0</v>
      </c>
      <c r="F54" s="1">
        <v>0</v>
      </c>
      <c r="G54" s="3">
        <f t="shared" si="2"/>
        <v>0</v>
      </c>
      <c r="H54" s="11">
        <f>EXP(-G54*A54)</f>
        <v>1</v>
      </c>
      <c r="I54" s="3">
        <f>(H54/H55-1)/(A55-A54)</f>
        <v>0</v>
      </c>
      <c r="J54" s="3">
        <v>0</v>
      </c>
      <c r="K54" s="11">
        <v>0</v>
      </c>
    </row>
    <row r="55" spans="1:11" x14ac:dyDescent="0.35">
      <c r="A55" s="7">
        <v>7.5</v>
      </c>
      <c r="B55" s="7">
        <v>7</v>
      </c>
      <c r="C55" s="11">
        <v>0</v>
      </c>
      <c r="D55" s="11">
        <v>0</v>
      </c>
      <c r="E55" s="11">
        <v>0</v>
      </c>
      <c r="F55" s="1">
        <v>0</v>
      </c>
      <c r="G55" s="3">
        <f t="shared" si="2"/>
        <v>0</v>
      </c>
      <c r="H55" s="11">
        <f>EXP(-G55*A55)</f>
        <v>1</v>
      </c>
      <c r="I55" s="3">
        <f>(H55/H56-1)/(A56-A55)</f>
        <v>0</v>
      </c>
      <c r="J55" s="3">
        <v>0</v>
      </c>
      <c r="K55" s="11">
        <v>0</v>
      </c>
    </row>
    <row r="56" spans="1:11" x14ac:dyDescent="0.35">
      <c r="A56" s="7">
        <v>7.75</v>
      </c>
      <c r="B56" s="7">
        <v>7</v>
      </c>
      <c r="C56" s="11">
        <v>0</v>
      </c>
      <c r="D56" s="11">
        <v>0</v>
      </c>
      <c r="E56" s="11">
        <v>0</v>
      </c>
      <c r="F56" s="1">
        <v>0</v>
      </c>
      <c r="G56" s="3">
        <f t="shared" si="2"/>
        <v>0</v>
      </c>
      <c r="H56" s="11">
        <f>EXP(-G56*A56)</f>
        <v>1</v>
      </c>
      <c r="I56" s="3">
        <f>(H56/H57-1)/(A57-A56)</f>
        <v>0</v>
      </c>
      <c r="J56" s="3">
        <v>0</v>
      </c>
      <c r="K56" s="11">
        <v>0</v>
      </c>
    </row>
    <row r="57" spans="1:11" x14ac:dyDescent="0.35">
      <c r="A57" s="7">
        <v>8</v>
      </c>
      <c r="B57" s="7">
        <v>7</v>
      </c>
      <c r="C57" s="11">
        <v>0</v>
      </c>
      <c r="D57" s="11">
        <v>0</v>
      </c>
      <c r="E57" s="11">
        <v>0</v>
      </c>
      <c r="F57" s="1">
        <v>0</v>
      </c>
      <c r="G57" s="3">
        <f t="shared" si="2"/>
        <v>0</v>
      </c>
      <c r="H57" s="11">
        <f>EXP(-G57*A57)</f>
        <v>1</v>
      </c>
      <c r="I57" s="3">
        <f>(H57/H58-1)/(A58-A57)</f>
        <v>0</v>
      </c>
      <c r="J57" s="3">
        <v>0</v>
      </c>
      <c r="K57" s="11">
        <v>0</v>
      </c>
    </row>
    <row r="58" spans="1:11" x14ac:dyDescent="0.35">
      <c r="A58" s="7">
        <v>8.25</v>
      </c>
      <c r="B58" s="7">
        <v>7</v>
      </c>
      <c r="C58" s="11">
        <v>0</v>
      </c>
      <c r="D58" s="11">
        <v>0</v>
      </c>
      <c r="E58" s="11">
        <v>0</v>
      </c>
      <c r="F58" s="1">
        <v>0</v>
      </c>
      <c r="G58" s="3">
        <f t="shared" si="2"/>
        <v>0</v>
      </c>
      <c r="H58" s="11">
        <f>EXP(-G58*A58)</f>
        <v>1</v>
      </c>
      <c r="I58" s="3">
        <f>(H58/H59-1)/(A59-A58)</f>
        <v>0</v>
      </c>
      <c r="J58" s="3">
        <v>0</v>
      </c>
      <c r="K58" s="11">
        <v>0</v>
      </c>
    </row>
    <row r="59" spans="1:11" x14ac:dyDescent="0.35">
      <c r="A59" s="7">
        <v>8.5</v>
      </c>
      <c r="B59" s="7">
        <v>7</v>
      </c>
      <c r="C59" s="11">
        <v>0</v>
      </c>
      <c r="D59" s="11">
        <v>0</v>
      </c>
      <c r="E59" s="11">
        <v>0</v>
      </c>
      <c r="F59" s="1">
        <v>0</v>
      </c>
      <c r="G59" s="3">
        <f t="shared" si="2"/>
        <v>0</v>
      </c>
      <c r="H59" s="11">
        <f>EXP(-G59*A59)</f>
        <v>1</v>
      </c>
      <c r="I59" s="3">
        <f>(H59/H60-1)/(A60-A59)</f>
        <v>0</v>
      </c>
      <c r="J59" s="3">
        <v>0</v>
      </c>
      <c r="K59" s="11">
        <v>0</v>
      </c>
    </row>
    <row r="60" spans="1:11" x14ac:dyDescent="0.35">
      <c r="A60" s="7">
        <v>8.75</v>
      </c>
      <c r="B60" s="7">
        <v>7</v>
      </c>
      <c r="C60" s="11">
        <v>0</v>
      </c>
      <c r="D60" s="11">
        <v>0</v>
      </c>
      <c r="E60" s="11">
        <v>0</v>
      </c>
      <c r="F60" s="1">
        <v>0</v>
      </c>
      <c r="G60" s="3">
        <f t="shared" si="2"/>
        <v>0</v>
      </c>
      <c r="H60" s="11">
        <f>EXP(-G60*A60)</f>
        <v>1</v>
      </c>
      <c r="I60" s="3">
        <f>(H60/H61-1)/(A61-A60)</f>
        <v>0</v>
      </c>
      <c r="J60" s="3">
        <v>0</v>
      </c>
      <c r="K60" s="11">
        <v>0</v>
      </c>
    </row>
    <row r="61" spans="1:11" x14ac:dyDescent="0.35">
      <c r="A61" s="7">
        <v>9</v>
      </c>
      <c r="B61" s="7">
        <v>7</v>
      </c>
      <c r="C61" s="11">
        <v>0</v>
      </c>
      <c r="D61" s="11">
        <v>0</v>
      </c>
      <c r="E61" s="11">
        <v>0</v>
      </c>
      <c r="F61" s="1">
        <v>0</v>
      </c>
      <c r="G61" s="3">
        <f t="shared" si="2"/>
        <v>0</v>
      </c>
      <c r="H61" s="11">
        <f>EXP(-G61*A61)</f>
        <v>1</v>
      </c>
      <c r="I61" s="3">
        <f>(H61/H62-1)/(A62-A61)</f>
        <v>0</v>
      </c>
      <c r="J61" s="3">
        <v>0</v>
      </c>
      <c r="K61" s="11">
        <v>0</v>
      </c>
    </row>
    <row r="62" spans="1:11" x14ac:dyDescent="0.35">
      <c r="A62" s="7">
        <v>9.25</v>
      </c>
      <c r="B62" s="7">
        <v>7</v>
      </c>
      <c r="C62" s="11">
        <v>0</v>
      </c>
      <c r="D62" s="11">
        <v>0</v>
      </c>
      <c r="E62" s="11">
        <v>0</v>
      </c>
      <c r="F62" s="1">
        <v>0</v>
      </c>
      <c r="G62" s="3">
        <f t="shared" si="2"/>
        <v>0</v>
      </c>
      <c r="H62" s="11">
        <f>EXP(-G62*A62)</f>
        <v>1</v>
      </c>
      <c r="I62" s="3">
        <f>(H62/H63-1)/(A63-A62)</f>
        <v>0</v>
      </c>
      <c r="J62" s="3">
        <v>0</v>
      </c>
      <c r="K62" s="11">
        <v>0</v>
      </c>
    </row>
    <row r="63" spans="1:11" x14ac:dyDescent="0.35">
      <c r="A63" s="7">
        <v>9.5</v>
      </c>
      <c r="B63" s="7">
        <v>7</v>
      </c>
      <c r="C63" s="11">
        <v>0</v>
      </c>
      <c r="D63" s="11">
        <v>0</v>
      </c>
      <c r="E63" s="11">
        <v>0</v>
      </c>
      <c r="F63" s="1">
        <v>0</v>
      </c>
      <c r="G63" s="3">
        <f t="shared" si="2"/>
        <v>0</v>
      </c>
      <c r="H63" s="11">
        <f>EXP(-G63*A63)</f>
        <v>1</v>
      </c>
      <c r="I63" s="3">
        <f>(H63/H64-1)/(A64-A63)</f>
        <v>0</v>
      </c>
      <c r="J63" s="3">
        <v>0</v>
      </c>
      <c r="K63" s="11">
        <v>0</v>
      </c>
    </row>
    <row r="64" spans="1:11" x14ac:dyDescent="0.35">
      <c r="A64" s="7">
        <v>9.75</v>
      </c>
      <c r="B64" s="7">
        <v>7</v>
      </c>
      <c r="C64" s="11">
        <v>0</v>
      </c>
      <c r="D64" s="11">
        <v>0</v>
      </c>
      <c r="E64" s="11">
        <v>0</v>
      </c>
      <c r="F64" s="1">
        <v>0</v>
      </c>
      <c r="G64" s="3">
        <f t="shared" si="2"/>
        <v>0</v>
      </c>
      <c r="H64" s="11">
        <f>EXP(-G64*A64)</f>
        <v>1</v>
      </c>
      <c r="I64" s="3">
        <f>(H64/H65-1)/(A65-A64)</f>
        <v>0</v>
      </c>
      <c r="J64" s="3">
        <v>0</v>
      </c>
      <c r="K64" s="11">
        <v>0</v>
      </c>
    </row>
    <row r="65" spans="1:34" x14ac:dyDescent="0.35">
      <c r="A65" s="7">
        <v>10</v>
      </c>
      <c r="B65" s="7">
        <v>10</v>
      </c>
      <c r="C65" s="11">
        <v>0</v>
      </c>
      <c r="D65" s="11">
        <v>0</v>
      </c>
      <c r="E65" s="11">
        <v>0</v>
      </c>
      <c r="F65" s="1">
        <v>0</v>
      </c>
      <c r="G65" s="3">
        <f t="shared" si="2"/>
        <v>0</v>
      </c>
      <c r="H65" s="11">
        <f>EXP(-G65*A65)</f>
        <v>1</v>
      </c>
      <c r="J65" s="3">
        <v>0</v>
      </c>
      <c r="K65" s="11">
        <v>0</v>
      </c>
    </row>
    <row r="67" spans="1:34" s="5" customFormat="1" x14ac:dyDescent="0.35">
      <c r="A67" s="5" t="str">
        <f>"Step 2. " &amp; A3</f>
        <v>Step 2. 1Y Swap</v>
      </c>
    </row>
    <row r="69" spans="1:34" x14ac:dyDescent="0.35">
      <c r="A69" s="5" t="str">
        <f>LEFT(A67, 6) &amp; ".1. Initial guess"</f>
        <v>Step 2.1. Initial guess</v>
      </c>
      <c r="B69" s="5"/>
      <c r="C69" s="5"/>
      <c r="D69" s="5"/>
      <c r="E69" s="5"/>
      <c r="F69" s="5"/>
      <c r="G69" s="5"/>
      <c r="H69" s="5"/>
      <c r="I69" s="5"/>
      <c r="J69" s="5"/>
      <c r="K69" s="5"/>
      <c r="M69" s="5" t="str">
        <f>LEFT(A69, 6) &amp; ".2. Estimate the derivative"</f>
        <v>Step 2.2. Estimate the derivative</v>
      </c>
      <c r="N69" s="5"/>
      <c r="O69" s="5"/>
      <c r="P69" s="5"/>
      <c r="Q69" s="5"/>
      <c r="R69" s="5"/>
      <c r="S69" s="5"/>
      <c r="T69" s="5"/>
      <c r="U69" s="5"/>
      <c r="V69" s="5"/>
      <c r="W69" s="5"/>
      <c r="Y69" s="5" t="str">
        <f>LEFT(M69, 6) &amp; ".3. Improve the initial guess using the Newton method"</f>
        <v>Step 2.3. Improve the initial guess using the Newton method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35">
      <c r="A70" t="s">
        <v>10</v>
      </c>
      <c r="B70" t="s">
        <v>9</v>
      </c>
      <c r="C70" t="s">
        <v>43</v>
      </c>
      <c r="D70" t="s">
        <v>50</v>
      </c>
      <c r="E70" t="s">
        <v>44</v>
      </c>
      <c r="F70" t="s">
        <v>45</v>
      </c>
      <c r="G70" t="s">
        <v>46</v>
      </c>
      <c r="H70" t="s">
        <v>49</v>
      </c>
      <c r="I70" t="s">
        <v>26</v>
      </c>
      <c r="J70">
        <f>C3</f>
        <v>1</v>
      </c>
      <c r="M70" t="s">
        <v>10</v>
      </c>
      <c r="N70" t="s">
        <v>9</v>
      </c>
      <c r="O70" t="s">
        <v>43</v>
      </c>
      <c r="P70" t="s">
        <v>50</v>
      </c>
      <c r="Q70" t="s">
        <v>44</v>
      </c>
      <c r="R70" t="s">
        <v>45</v>
      </c>
      <c r="S70" t="s">
        <v>46</v>
      </c>
      <c r="T70" t="s">
        <v>49</v>
      </c>
      <c r="U70" t="s">
        <v>26</v>
      </c>
      <c r="V70">
        <f>J70</f>
        <v>1</v>
      </c>
      <c r="Y70" t="s">
        <v>10</v>
      </c>
      <c r="Z70" t="s">
        <v>9</v>
      </c>
      <c r="AA70" t="s">
        <v>43</v>
      </c>
      <c r="AB70" t="s">
        <v>50</v>
      </c>
      <c r="AC70" t="s">
        <v>44</v>
      </c>
      <c r="AD70" t="s">
        <v>45</v>
      </c>
      <c r="AE70" t="s">
        <v>46</v>
      </c>
      <c r="AF70" t="s">
        <v>49</v>
      </c>
      <c r="AG70" t="s">
        <v>26</v>
      </c>
      <c r="AH70">
        <f>V70</f>
        <v>1</v>
      </c>
    </row>
    <row r="71" spans="1:34" x14ac:dyDescent="0.35">
      <c r="A71" s="7">
        <f>A14</f>
        <v>0</v>
      </c>
      <c r="B71" s="9">
        <f>B14</f>
        <v>3.920721988904103E-2</v>
      </c>
      <c r="C71" s="18">
        <v>0</v>
      </c>
      <c r="D71" s="11">
        <f>(B72-B71)/(A72-A71)</f>
        <v>0</v>
      </c>
      <c r="E71" s="11">
        <f>IF($G$3="Cubic",(C71+D71-2*(B72-B71)/(A72-A71))/(A72-A71)^2, 0)</f>
        <v>0</v>
      </c>
      <c r="F71" s="11">
        <f>IF($G$3="Cubic", ((B72-B71)/(A72-A71) - C71 - E71*(A72^2 + A71*A72 - 2*A71^2))/(A72-A71), IF($G$3="QUADRATIC", (B72-B71-C71*(A72-A71))/(A72-A71)^2, 0))</f>
        <v>0</v>
      </c>
      <c r="G71" s="18">
        <f>IF($G$3="Cubic", C71-2*F71*A71 - 3*E71*A71^2, IF($G$3="Quadratic", C71-2*F71*A71, (B72-B71)/(A72-A71)))</f>
        <v>0</v>
      </c>
      <c r="H71" s="11">
        <f>B71 -E71*A71^3 - F71*A71^2 - G71*A71</f>
        <v>3.920721988904103E-2</v>
      </c>
      <c r="I71" t="s">
        <v>29</v>
      </c>
      <c r="J71">
        <v>1</v>
      </c>
      <c r="M71" s="7">
        <f>A71</f>
        <v>0</v>
      </c>
      <c r="N71" s="9">
        <f>B71</f>
        <v>3.920721988904103E-2</v>
      </c>
      <c r="O71" s="18">
        <v>0</v>
      </c>
      <c r="P71" s="11">
        <f>(N72-N71)/(M72-M71)</f>
        <v>0</v>
      </c>
      <c r="Q71" s="11">
        <f>IF($G$3="Cubic",(O71+P71-2*(N72-N71)/(M72-M71))/(M72-M71)^2, 0)</f>
        <v>0</v>
      </c>
      <c r="R71" s="11">
        <f>IF($G$3="Cubic", ((N72-N71)/(M72-M71) - O71 - Q71*(M72^2 + M71*M72 - 2*M71^2))/(M72-M71), IF($G$3="QUADRATIC", (N72-N71-O71*(M72-M71))/(M72-M71)^2, 0))</f>
        <v>0</v>
      </c>
      <c r="S71" s="18">
        <f>IF($G$3="Cubic", O71-2*R71*M71 - 3*Q71*M71^2, IF($G$3="Quadratic", O71-2*R71*M71, (N72-N71)/(M72-M71)))</f>
        <v>0</v>
      </c>
      <c r="T71" s="11">
        <f>N71 -Q71*M71^3 - R71*M71^2 - S71*M71</f>
        <v>3.920721988904103E-2</v>
      </c>
      <c r="U71" t="s">
        <v>29</v>
      </c>
      <c r="V71">
        <f>J71</f>
        <v>1</v>
      </c>
      <c r="Y71" s="7">
        <f>M71</f>
        <v>0</v>
      </c>
      <c r="Z71" s="9">
        <f>N71</f>
        <v>3.920721988904103E-2</v>
      </c>
      <c r="AA71" s="18">
        <v>0</v>
      </c>
      <c r="AB71" s="11">
        <f>(Z72-Z71)/(Y72-Y71)</f>
        <v>0</v>
      </c>
      <c r="AC71" s="11">
        <f>IF($G$3="Cubic",(AA71+AB71-2*(Z72-Z71)/(Y72-Y71))/(Y72-Y71)^2, 0)</f>
        <v>0</v>
      </c>
      <c r="AD71" s="11">
        <f>IF($G$3="Cubic", ((Z72-Z71)/(Y72-Y71) - AA71 - AC71*(Y72^2 + Y71*Y72 - 2*Y71^2))/(Y72-Y71), IF($G$3="QUADRATIC", (Z72-Z71-AA71*(Y72-Y71))/(Y72-Y71)^2, 0))</f>
        <v>0</v>
      </c>
      <c r="AE71" s="18">
        <f>IF($G$3="Cubic", AA71-2*AD71*Y71 - 3*AC71*Y71^2, IF($G$3="Quadratic", AA71-2*AD71*Y71, (Z72-Z71)/(Y72-Y71)))</f>
        <v>0</v>
      </c>
      <c r="AF71" s="11">
        <f>Z71 -AC71*Y71^3 - AD71*Y71^2 - AE71*Y71</f>
        <v>3.920721988904103E-2</v>
      </c>
      <c r="AG71" t="s">
        <v>29</v>
      </c>
      <c r="AH71">
        <f>V71</f>
        <v>1</v>
      </c>
    </row>
    <row r="72" spans="1:34" x14ac:dyDescent="0.35">
      <c r="A72" s="7">
        <f>A15</f>
        <v>0.25</v>
      </c>
      <c r="B72" s="9">
        <f>B15</f>
        <v>3.920721988904103E-2</v>
      </c>
      <c r="C72" s="11">
        <f>3*E71*A72^2 + 2*F71*A72 + G71</f>
        <v>0</v>
      </c>
      <c r="D72" s="11">
        <f>(B73-B72)/(A73-A72)</f>
        <v>-6.0213067988143616E-3</v>
      </c>
      <c r="E72" s="11">
        <f t="shared" ref="E72:E79" si="3">IF($G$3="Cubic",(C72+D72-2*(B73-B72)/(A73-A72))/(A73-A72)^2, 0)</f>
        <v>0</v>
      </c>
      <c r="F72" s="11">
        <f>IF($G$3="Cubic", ((B73-B72)/(A73-A72) - C72 - E72*(A73^2 + A72*A73 - 2*A72^2))/(A73-A72), IF($G$3="QUADRATIC", (B73-B72-C72*(A73-A72))/(A73-A72)^2, 0))</f>
        <v>0</v>
      </c>
      <c r="G72" s="18">
        <f>IF($G$3="Cubic", C72-2*F72*A72 - 3*E72*A72^2, IF($G$3="Quadratic", C72-2*F72*A72, (B73-B72)/(A73-A72)))</f>
        <v>-6.0213067988143616E-3</v>
      </c>
      <c r="H72" s="11">
        <f>B72 -E72*A72^3 - F72*A72^2 - G72*A72</f>
        <v>4.0712546588744618E-2</v>
      </c>
      <c r="I72" t="s">
        <v>30</v>
      </c>
      <c r="J72" s="9">
        <f>SUM(J82:J122) / SUM(K82:K122) * J71</f>
        <v>3.5299999999999672E-2</v>
      </c>
      <c r="M72" s="7">
        <f t="shared" ref="M72:M79" si="4">A72</f>
        <v>0.25</v>
      </c>
      <c r="N72" s="9">
        <f>B72</f>
        <v>3.920721988904103E-2</v>
      </c>
      <c r="O72" s="11">
        <f>3*Q71*M72^2 + 2*R71*M72 + S71</f>
        <v>0</v>
      </c>
      <c r="P72" s="11">
        <f>(N73-N72)/(M73-M72)</f>
        <v>-5.8879734654810239E-3</v>
      </c>
      <c r="Q72" s="11">
        <f t="shared" ref="Q72:Q79" si="5">IF($G$3="Cubic",(O72+P72-2*(N73-N72)/(M73-M72))/(M73-M72)^2, 0)</f>
        <v>0</v>
      </c>
      <c r="R72" s="11">
        <f>IF($G$3="Cubic", ((N73-N72)/(M73-M72) - O72 - Q72*(M73^2 + M72*M73 - 2*M72^2))/(M73-M72), IF($G$3="QUADRATIC", (N73-N72-O72*(M73-M72))/(M73-M72)^2, 0))</f>
        <v>0</v>
      </c>
      <c r="S72" s="18">
        <f>IF($G$3="Cubic", O72-2*R72*M72 - 3*Q72*M72^2, IF($G$3="Quadratic", O72-2*R72*M72, (N73-N72)/(M73-M72)))</f>
        <v>-5.8879734654810239E-3</v>
      </c>
      <c r="T72" s="11">
        <f>N72 -Q72*M72^3 - R72*M72^2 - S72*M72</f>
        <v>4.0679213255411288E-2</v>
      </c>
      <c r="U72" t="s">
        <v>30</v>
      </c>
      <c r="V72" s="9">
        <f>SUM(V82:V122) / SUM(W82:W122) * V71</f>
        <v>3.5403535176672378E-2</v>
      </c>
      <c r="Y72" s="7">
        <f t="shared" ref="Y72:Y79" si="6">M72</f>
        <v>0.25</v>
      </c>
      <c r="Z72" s="9">
        <f>N72</f>
        <v>3.920721988904103E-2</v>
      </c>
      <c r="AA72" s="11">
        <f>3*AC71*Y72^2 + 2*AD71*Y72 + AE71</f>
        <v>0</v>
      </c>
      <c r="AB72" s="11">
        <f>(Z73-Z72)/(Y73-Y72)</f>
        <v>-6.0213067988139453E-3</v>
      </c>
      <c r="AC72" s="11">
        <f t="shared" ref="AC72:AC79" si="7">IF($G$3="Cubic",(AA72+AB72-2*(Z73-Z72)/(Y73-Y72))/(Y73-Y72)^2, 0)</f>
        <v>0</v>
      </c>
      <c r="AD72" s="11">
        <f>IF($G$3="Cubic", ((Z73-Z72)/(Y73-Y72) - AA72 - AC72*(Y73^2 + Y72*Y73 - 2*Y72^2))/(Y73-Y72), IF($G$3="QUADRATIC", (Z73-Z72-AA72*(Y73-Y72))/(Y73-Y72)^2, 0))</f>
        <v>0</v>
      </c>
      <c r="AE72" s="18">
        <f>IF($G$3="Cubic", AA72-2*AD72*Y72 - 3*AC72*Y72^2, IF($G$3="Quadratic", AA72-2*AD72*Y72, (Z73-Z72)/(Y73-Y72)))</f>
        <v>-6.0213067988139453E-3</v>
      </c>
      <c r="AF72" s="11">
        <f>Z72 -AC72*Y72^3 - AD72*Y72^2 - AE72*Y72</f>
        <v>4.0712546588744514E-2</v>
      </c>
      <c r="AG72" t="s">
        <v>30</v>
      </c>
      <c r="AH72" s="9">
        <f>SUM(AH82:AH122) / SUM(AI82:AI122) * AH71</f>
        <v>3.5300000000000123E-2</v>
      </c>
    </row>
    <row r="73" spans="1:34" x14ac:dyDescent="0.35">
      <c r="A73" s="7">
        <f t="shared" ref="A73:A79" si="8">A16</f>
        <v>1</v>
      </c>
      <c r="B73" s="10">
        <f>LN(1+B3)</f>
        <v>3.4691239789930259E-2</v>
      </c>
      <c r="C73" s="11">
        <f>3*E72*A73^2 + 2*F72*A73 + G72</f>
        <v>-6.0213067988143616E-3</v>
      </c>
      <c r="D73" s="11">
        <f>(B74-B73)/(A74-A73)</f>
        <v>-3.4691239789930259E-2</v>
      </c>
      <c r="E73" s="11">
        <f t="shared" si="3"/>
        <v>0</v>
      </c>
      <c r="F73" s="11">
        <f>IF($G$3="Cubic", ((B74-B73)/(A74-A73) - C73 - E73*(A74^2 + A73*A74 - 2*A73^2))/(A74-A73), IF($G$3="QUADRATIC", (B74-B73-C73*(A74-A73))/(A74-A73)^2, 0))</f>
        <v>0</v>
      </c>
      <c r="G73" s="18">
        <f>IF($G$3="Cubic", C73-2*F73*A73 - 3*E73*A73^2, IF($G$3="Quadratic", C73-2*F73*A73, (B74-B73)/(A74-A73)))</f>
        <v>-3.4691239789930259E-2</v>
      </c>
      <c r="H73" s="11">
        <f>B73 -E73*A73^3 - F73*A73^2 - G73*A73</f>
        <v>6.9382479579860518E-2</v>
      </c>
      <c r="I73" t="s">
        <v>12</v>
      </c>
      <c r="J73" s="9">
        <f>B3</f>
        <v>3.5299999999999998E-2</v>
      </c>
      <c r="M73" s="7">
        <f t="shared" si="4"/>
        <v>1</v>
      </c>
      <c r="N73" s="10">
        <f>B73 + $F$8</f>
        <v>3.4791239789930262E-2</v>
      </c>
      <c r="O73" s="11">
        <f>3*Q72*M73^2 + 2*R72*M73 + S72</f>
        <v>-5.8879734654810239E-3</v>
      </c>
      <c r="P73" s="11">
        <f>(N74-N73)/(M74-M73)</f>
        <v>-3.4791239789930262E-2</v>
      </c>
      <c r="Q73" s="11">
        <f t="shared" si="5"/>
        <v>0</v>
      </c>
      <c r="R73" s="11">
        <f>IF($G$3="Cubic", ((N74-N73)/(M74-M73) - O73 - Q73*(M74^2 + M73*M74 - 2*M73^2))/(M74-M73), IF($G$3="QUADRATIC", (N74-N73-O73*(M74-M73))/(M74-M73)^2, 0))</f>
        <v>0</v>
      </c>
      <c r="S73" s="18">
        <f>IF($G$3="Cubic", O73-2*R73*M73 - 3*Q73*M73^2, IF($G$3="Quadratic", O73-2*R73*M73, (N74-N73)/(M74-M73)))</f>
        <v>-3.4791239789930262E-2</v>
      </c>
      <c r="T73" s="11">
        <f>N73 -Q73*M73^3 - R73*M73^2 - S73*M73</f>
        <v>6.9582479579860523E-2</v>
      </c>
      <c r="U73" t="s">
        <v>13</v>
      </c>
      <c r="V73" s="11">
        <f>(V72-J72)/$F$8</f>
        <v>1.0353517667270606</v>
      </c>
      <c r="Y73" s="7">
        <f t="shared" si="6"/>
        <v>1</v>
      </c>
      <c r="Z73" s="10">
        <f>B73 + (J73-J72)/V73</f>
        <v>3.4691239789930571E-2</v>
      </c>
      <c r="AA73" s="11">
        <f>3*AC72*Y73^2 + 2*AD72*Y73 + AE72</f>
        <v>-6.0213067988139453E-3</v>
      </c>
      <c r="AB73" s="11">
        <f>(Z74-Z73)/(Y74-Y73)</f>
        <v>-3.4691239789930571E-2</v>
      </c>
      <c r="AC73" s="11">
        <f t="shared" si="7"/>
        <v>0</v>
      </c>
      <c r="AD73" s="11">
        <f>IF($G$3="Cubic", ((Z74-Z73)/(Y74-Y73) - AA73 - AC73*(Y74^2 + Y73*Y74 - 2*Y73^2))/(Y74-Y73), IF($G$3="QUADRATIC", (Z74-Z73-AA73*(Y74-Y73))/(Y74-Y73)^2, 0))</f>
        <v>0</v>
      </c>
      <c r="AE73" s="18">
        <f>IF($G$3="Cubic", AA73-2*AD73*Y73 - 3*AC73*Y73^2, IF($G$3="Quadratic", AA73-2*AD73*Y73, (Z74-Z73)/(Y74-Y73)))</f>
        <v>-3.4691239789930571E-2</v>
      </c>
      <c r="AF73" s="11">
        <f>Z73 -AC73*Y73^3 - AD73*Y73^2 - AE73*Y73</f>
        <v>6.9382479579861142E-2</v>
      </c>
      <c r="AG73" t="s">
        <v>12</v>
      </c>
      <c r="AH73" s="9">
        <f>J73</f>
        <v>3.5299999999999998E-2</v>
      </c>
    </row>
    <row r="74" spans="1:34" x14ac:dyDescent="0.35">
      <c r="A74" s="7">
        <f t="shared" si="8"/>
        <v>2</v>
      </c>
      <c r="B74" s="9">
        <f t="shared" ref="B74:B79" si="9">B17</f>
        <v>0</v>
      </c>
      <c r="C74" s="11">
        <f>3*E73*A74^2 + 2*F73*A74 + G73</f>
        <v>-3.4691239789930259E-2</v>
      </c>
      <c r="D74" s="11">
        <f>(B75-B74)/(A75-A74)</f>
        <v>0</v>
      </c>
      <c r="E74" s="11">
        <f t="shared" si="3"/>
        <v>0</v>
      </c>
      <c r="F74" s="11">
        <f>IF($G$3="Cubic", ((B75-B74)/(A75-A74) - C74 - E74*(A75^2 + A74*A75 - 2*A74^2))/(A75-A74), IF($G$3="QUADRATIC", (B75-B74-C74*(A75-A74))/(A75-A74)^2, 0))</f>
        <v>0</v>
      </c>
      <c r="G74" s="18">
        <f>IF($G$3="Cubic", C74-2*F74*A74 - 3*E74*A74^2, IF($G$3="Quadratic", C74-2*F74*A74, (B75-B74)/(A75-A74)))</f>
        <v>0</v>
      </c>
      <c r="H74" s="11">
        <f>B74 -E74*A74^3 - F74*A74^2 - G74*A74</f>
        <v>0</v>
      </c>
      <c r="M74" s="7">
        <f t="shared" si="4"/>
        <v>2</v>
      </c>
      <c r="N74" s="9">
        <f>B74</f>
        <v>0</v>
      </c>
      <c r="O74" s="11">
        <f>3*Q73*M74^2 + 2*R73*M74 + S73</f>
        <v>-3.4791239789930262E-2</v>
      </c>
      <c r="P74" s="11">
        <f>(N75-N74)/(M75-M74)</f>
        <v>0</v>
      </c>
      <c r="Q74" s="11">
        <f t="shared" si="5"/>
        <v>0</v>
      </c>
      <c r="R74" s="11">
        <f>IF($G$3="Cubic", ((N75-N74)/(M75-M74) - O74 - Q74*(M75^2 + M74*M75 - 2*M74^2))/(M75-M74), IF($G$3="QUADRATIC", (N75-N74-O74*(M75-M74))/(M75-M74)^2, 0))</f>
        <v>0</v>
      </c>
      <c r="S74" s="18">
        <f>IF($G$3="Cubic", O74-2*R74*M74 - 3*Q74*M74^2, IF($G$3="Quadratic", O74-2*R74*M74, (N75-N74)/(M75-M74)))</f>
        <v>0</v>
      </c>
      <c r="T74" s="11">
        <f>N74 -Q74*M74^3 - R74*M74^2 - S74*M74</f>
        <v>0</v>
      </c>
      <c r="Y74" s="7">
        <f t="shared" si="6"/>
        <v>2</v>
      </c>
      <c r="Z74" s="9">
        <f>N74</f>
        <v>0</v>
      </c>
      <c r="AA74" s="11">
        <f>3*AC73*Y74^2 + 2*AD73*Y74 + AE73</f>
        <v>-3.4691239789930571E-2</v>
      </c>
      <c r="AB74" s="11">
        <f>(Z75-Z74)/(Y75-Y74)</f>
        <v>0</v>
      </c>
      <c r="AC74" s="11">
        <f t="shared" si="7"/>
        <v>0</v>
      </c>
      <c r="AD74" s="11">
        <f>IF($G$3="Cubic", ((Z75-Z74)/(Y75-Y74) - AA74 - AC74*(Y75^2 + Y74*Y75 - 2*Y74^2))/(Y75-Y74), IF($G$3="QUADRATIC", (Z75-Z74-AA74*(Y75-Y74))/(Y75-Y74)^2, 0))</f>
        <v>0</v>
      </c>
      <c r="AE74" s="18">
        <f>IF($G$3="Cubic", AA74-2*AD74*Y74 - 3*AC74*Y74^2, IF($G$3="Quadratic", AA74-2*AD74*Y74, (Z75-Z74)/(Y75-Y74)))</f>
        <v>0</v>
      </c>
      <c r="AF74" s="11">
        <f>Z74 -AC74*Y74^3 - AD74*Y74^2 - AE74*Y74</f>
        <v>0</v>
      </c>
    </row>
    <row r="75" spans="1:34" x14ac:dyDescent="0.35">
      <c r="A75" s="7">
        <f t="shared" si="8"/>
        <v>3</v>
      </c>
      <c r="B75" s="9">
        <f t="shared" si="9"/>
        <v>0</v>
      </c>
      <c r="C75" s="11">
        <f>3*E74*A75^2 + 2*F74*A75 + G74</f>
        <v>0</v>
      </c>
      <c r="D75" s="11">
        <f>(B76-B75)/(A76-A75)</f>
        <v>0</v>
      </c>
      <c r="E75" s="11">
        <f t="shared" si="3"/>
        <v>0</v>
      </c>
      <c r="F75" s="11">
        <f>IF($G$3="Cubic", ((B76-B75)/(A76-A75) - C75 - E75*(A76^2 + A75*A76 - 2*A75^2))/(A76-A75), IF($G$3="QUADRATIC", (B76-B75-C75*(A76-A75))/(A76-A75)^2, 0))</f>
        <v>0</v>
      </c>
      <c r="G75" s="18">
        <f>IF($G$3="Cubic", C75-2*F75*A75 - 3*E75*A75^2, IF($G$3="Quadratic", C75-2*F75*A75, (B76-B75)/(A76-A75)))</f>
        <v>0</v>
      </c>
      <c r="H75" s="11">
        <f>B75 -E75*A75^3 - F75*A75^2 - G75*A75</f>
        <v>0</v>
      </c>
      <c r="M75" s="7">
        <f t="shared" si="4"/>
        <v>3</v>
      </c>
      <c r="N75" s="9">
        <f t="shared" ref="N75:N79" si="10">B75</f>
        <v>0</v>
      </c>
      <c r="O75" s="11">
        <f>3*Q74*M75^2 + 2*R74*M75 + S74</f>
        <v>0</v>
      </c>
      <c r="P75" s="11">
        <f>(N76-N75)/(M76-M75)</f>
        <v>0</v>
      </c>
      <c r="Q75" s="11">
        <f t="shared" si="5"/>
        <v>0</v>
      </c>
      <c r="R75" s="11">
        <f>IF($G$3="Cubic", ((N76-N75)/(M76-M75) - O75 - Q75*(M76^2 + M75*M76 - 2*M75^2))/(M76-M75), IF($G$3="QUADRATIC", (N76-N75-O75*(M76-M75))/(M76-M75)^2, 0))</f>
        <v>0</v>
      </c>
      <c r="S75" s="18">
        <f>IF($G$3="Cubic", O75-2*R75*M75 - 3*Q75*M75^2, IF($G$3="Quadratic", O75-2*R75*M75, (N76-N75)/(M76-M75)))</f>
        <v>0</v>
      </c>
      <c r="T75" s="11">
        <f>N75 -Q75*M75^3 - R75*M75^2 - S75*M75</f>
        <v>0</v>
      </c>
      <c r="Y75" s="7">
        <f t="shared" si="6"/>
        <v>3</v>
      </c>
      <c r="Z75" s="9">
        <f t="shared" ref="Z75:Z79" si="11">N75</f>
        <v>0</v>
      </c>
      <c r="AA75" s="11">
        <f>3*AC74*Y75^2 + 2*AD74*Y75 + AE74</f>
        <v>0</v>
      </c>
      <c r="AB75" s="11">
        <f>(Z76-Z75)/(Y76-Y75)</f>
        <v>0</v>
      </c>
      <c r="AC75" s="11">
        <f t="shared" si="7"/>
        <v>0</v>
      </c>
      <c r="AD75" s="11">
        <f>IF($G$3="Cubic", ((Z76-Z75)/(Y76-Y75) - AA75 - AC75*(Y76^2 + Y75*Y76 - 2*Y75^2))/(Y76-Y75), IF($G$3="QUADRATIC", (Z76-Z75-AA75*(Y76-Y75))/(Y76-Y75)^2, 0))</f>
        <v>0</v>
      </c>
      <c r="AE75" s="18">
        <f>IF($G$3="Cubic", AA75-2*AD75*Y75 - 3*AC75*Y75^2, IF($G$3="Quadratic", AA75-2*AD75*Y75, (Z76-Z75)/(Y76-Y75)))</f>
        <v>0</v>
      </c>
      <c r="AF75" s="11">
        <f>Z75 -AC75*Y75^3 - AD75*Y75^2 - AE75*Y75</f>
        <v>0</v>
      </c>
    </row>
    <row r="76" spans="1:34" x14ac:dyDescent="0.35">
      <c r="A76" s="7">
        <f t="shared" si="8"/>
        <v>4</v>
      </c>
      <c r="B76" s="9">
        <f t="shared" si="9"/>
        <v>0</v>
      </c>
      <c r="C76" s="11">
        <f>3*E75*A76^2 + 2*F75*A76 + G75</f>
        <v>0</v>
      </c>
      <c r="D76" s="11">
        <f>(B77-B76)/(A77-A76)</f>
        <v>0</v>
      </c>
      <c r="E76" s="11">
        <f t="shared" si="3"/>
        <v>0</v>
      </c>
      <c r="F76" s="11">
        <f>IF($G$3="Cubic", ((B77-B76)/(A77-A76) - C76 - E76*(A77^2 + A76*A77 - 2*A76^2))/(A77-A76), IF($G$3="QUADRATIC", (B77-B76-C76*(A77-A76))/(A77-A76)^2, 0))</f>
        <v>0</v>
      </c>
      <c r="G76" s="18">
        <f>IF($G$3="Cubic", C76-2*F76*A76 - 3*E76*A76^2, IF($G$3="Quadratic", C76-2*F76*A76, (B77-B76)/(A77-A76)))</f>
        <v>0</v>
      </c>
      <c r="H76" s="11">
        <f>B76 -E76*A76^3 - F76*A76^2 - G76*A76</f>
        <v>0</v>
      </c>
      <c r="M76" s="7">
        <f t="shared" si="4"/>
        <v>4</v>
      </c>
      <c r="N76" s="9">
        <f t="shared" si="10"/>
        <v>0</v>
      </c>
      <c r="O76" s="11">
        <f>3*Q75*M76^2 + 2*R75*M76 + S75</f>
        <v>0</v>
      </c>
      <c r="P76" s="11">
        <f>(N77-N76)/(M77-M76)</f>
        <v>0</v>
      </c>
      <c r="Q76" s="11">
        <f t="shared" si="5"/>
        <v>0</v>
      </c>
      <c r="R76" s="11">
        <f>IF($G$3="Cubic", ((N77-N76)/(M77-M76) - O76 - Q76*(M77^2 + M76*M77 - 2*M76^2))/(M77-M76), IF($G$3="QUADRATIC", (N77-N76-O76*(M77-M76))/(M77-M76)^2, 0))</f>
        <v>0</v>
      </c>
      <c r="S76" s="18">
        <f>IF($G$3="Cubic", O76-2*R76*M76 - 3*Q76*M76^2, IF($G$3="Quadratic", O76-2*R76*M76, (N77-N76)/(M77-M76)))</f>
        <v>0</v>
      </c>
      <c r="T76" s="11">
        <f>N76 -Q76*M76^3 - R76*M76^2 - S76*M76</f>
        <v>0</v>
      </c>
      <c r="Y76" s="7">
        <f t="shared" si="6"/>
        <v>4</v>
      </c>
      <c r="Z76" s="9">
        <f t="shared" si="11"/>
        <v>0</v>
      </c>
      <c r="AA76" s="11">
        <f>3*AC75*Y76^2 + 2*AD75*Y76 + AE75</f>
        <v>0</v>
      </c>
      <c r="AB76" s="11">
        <f>(Z77-Z76)/(Y77-Y76)</f>
        <v>0</v>
      </c>
      <c r="AC76" s="11">
        <f t="shared" si="7"/>
        <v>0</v>
      </c>
      <c r="AD76" s="11">
        <f>IF($G$3="Cubic", ((Z77-Z76)/(Y77-Y76) - AA76 - AC76*(Y77^2 + Y76*Y77 - 2*Y76^2))/(Y77-Y76), IF($G$3="QUADRATIC", (Z77-Z76-AA76*(Y77-Y76))/(Y77-Y76)^2, 0))</f>
        <v>0</v>
      </c>
      <c r="AE76" s="18">
        <f>IF($G$3="Cubic", AA76-2*AD76*Y76 - 3*AC76*Y76^2, IF($G$3="Quadratic", AA76-2*AD76*Y76, (Z77-Z76)/(Y77-Y76)))</f>
        <v>0</v>
      </c>
      <c r="AF76" s="11">
        <f>Z76 -AC76*Y76^3 - AD76*Y76^2 - AE76*Y76</f>
        <v>0</v>
      </c>
    </row>
    <row r="77" spans="1:34" x14ac:dyDescent="0.35">
      <c r="A77" s="7">
        <f t="shared" si="8"/>
        <v>5</v>
      </c>
      <c r="B77" s="9">
        <f t="shared" si="9"/>
        <v>0</v>
      </c>
      <c r="C77" s="11">
        <f>3*E76*A77^2 + 2*F76*A77 + G76</f>
        <v>0</v>
      </c>
      <c r="D77" s="11">
        <f>(B78-B77)/(A78-A77)</f>
        <v>0</v>
      </c>
      <c r="E77" s="11">
        <f t="shared" si="3"/>
        <v>0</v>
      </c>
      <c r="F77" s="11">
        <f>IF($G$3="Cubic", ((B78-B77)/(A78-A77) - C77 - E77*(A78^2 + A77*A78 - 2*A77^2))/(A78-A77), IF($G$3="QUADRATIC", (B78-B77-C77*(A78-A77))/(A78-A77)^2, 0))</f>
        <v>0</v>
      </c>
      <c r="G77" s="18">
        <f>IF($G$3="Cubic", C77-2*F77*A77 - 3*E77*A77^2, IF($G$3="Quadratic", C77-2*F77*A77, (B78-B77)/(A78-A77)))</f>
        <v>0</v>
      </c>
      <c r="H77" s="11">
        <f>B77 -E77*A77^3 - F77*A77^2 - G77*A77</f>
        <v>0</v>
      </c>
      <c r="M77" s="7">
        <f t="shared" si="4"/>
        <v>5</v>
      </c>
      <c r="N77" s="9">
        <f t="shared" si="10"/>
        <v>0</v>
      </c>
      <c r="O77" s="11">
        <f>3*Q76*M77^2 + 2*R76*M77 + S76</f>
        <v>0</v>
      </c>
      <c r="P77" s="11">
        <f>(N78-N77)/(M78-M77)</f>
        <v>0</v>
      </c>
      <c r="Q77" s="11">
        <f t="shared" si="5"/>
        <v>0</v>
      </c>
      <c r="R77" s="11">
        <f>IF($G$3="Cubic", ((N78-N77)/(M78-M77) - O77 - Q77*(M78^2 + M77*M78 - 2*M77^2))/(M78-M77), IF($G$3="QUADRATIC", (N78-N77-O77*(M78-M77))/(M78-M77)^2, 0))</f>
        <v>0</v>
      </c>
      <c r="S77" s="18">
        <f>IF($G$3="Cubic", O77-2*R77*M77 - 3*Q77*M77^2, IF($G$3="Quadratic", O77-2*R77*M77, (N78-N77)/(M78-M77)))</f>
        <v>0</v>
      </c>
      <c r="T77" s="11">
        <f>N77 -Q77*M77^3 - R77*M77^2 - S77*M77</f>
        <v>0</v>
      </c>
      <c r="Y77" s="7">
        <f t="shared" si="6"/>
        <v>5</v>
      </c>
      <c r="Z77" s="9">
        <f t="shared" si="11"/>
        <v>0</v>
      </c>
      <c r="AA77" s="11">
        <f>3*AC76*Y77^2 + 2*AD76*Y77 + AE76</f>
        <v>0</v>
      </c>
      <c r="AB77" s="11">
        <f>(Z78-Z77)/(Y78-Y77)</f>
        <v>0</v>
      </c>
      <c r="AC77" s="11">
        <f t="shared" si="7"/>
        <v>0</v>
      </c>
      <c r="AD77" s="11">
        <f>IF($G$3="Cubic", ((Z78-Z77)/(Y78-Y77) - AA77 - AC77*(Y78^2 + Y77*Y78 - 2*Y77^2))/(Y78-Y77), IF($G$3="QUADRATIC", (Z78-Z77-AA77*(Y78-Y77))/(Y78-Y77)^2, 0))</f>
        <v>0</v>
      </c>
      <c r="AE77" s="18">
        <f>IF($G$3="Cubic", AA77-2*AD77*Y77 - 3*AC77*Y77^2, IF($G$3="Quadratic", AA77-2*AD77*Y77, (Z78-Z77)/(Y78-Y77)))</f>
        <v>0</v>
      </c>
      <c r="AF77" s="11">
        <f>Z77 -AC77*Y77^3 - AD77*Y77^2 - AE77*Y77</f>
        <v>0</v>
      </c>
    </row>
    <row r="78" spans="1:34" x14ac:dyDescent="0.35">
      <c r="A78" s="7">
        <f t="shared" si="8"/>
        <v>7</v>
      </c>
      <c r="B78" s="9">
        <f t="shared" si="9"/>
        <v>0</v>
      </c>
      <c r="C78" s="11">
        <f>3*E77*A78^2 + 2*F77*A78 + G77</f>
        <v>0</v>
      </c>
      <c r="D78" s="11">
        <f>(B79-B78)/(A79-A78)</f>
        <v>0</v>
      </c>
      <c r="E78" s="11">
        <f t="shared" si="3"/>
        <v>0</v>
      </c>
      <c r="F78" s="11">
        <f>IF($G$3="Cubic", ((B79-B78)/(A79-A78) - C78 - E78*(A79^2 + A78*A79 - 2*A78^2))/(A79-A78), IF($G$3="QUADRATIC", (B79-B78-C78*(A79-A78))/(A79-A78)^2, 0))</f>
        <v>0</v>
      </c>
      <c r="G78" s="18">
        <f>IF($G$3="Cubic", C78-2*F78*A78 - 3*E78*A78^2, IF($G$3="Quadratic", C78-2*F78*A78, (B79-B78)/(A79-A78)))</f>
        <v>0</v>
      </c>
      <c r="H78" s="11">
        <f>B78 -E78*A78^3 - F78*A78^2 - G78*A78</f>
        <v>0</v>
      </c>
      <c r="M78" s="7">
        <f t="shared" si="4"/>
        <v>7</v>
      </c>
      <c r="N78" s="9">
        <f t="shared" si="10"/>
        <v>0</v>
      </c>
      <c r="O78" s="11">
        <f>3*Q77*M78^2 + 2*R77*M78 + S77</f>
        <v>0</v>
      </c>
      <c r="P78" s="11">
        <f>(N79-N78)/(M79-M78)</f>
        <v>0</v>
      </c>
      <c r="Q78" s="11">
        <f t="shared" si="5"/>
        <v>0</v>
      </c>
      <c r="R78" s="11">
        <f>IF($G$3="Cubic", ((N79-N78)/(M79-M78) - O78 - Q78*(M79^2 + M78*M79 - 2*M78^2))/(M79-M78), IF($G$3="QUADRATIC", (N79-N78-O78*(M79-M78))/(M79-M78)^2, 0))</f>
        <v>0</v>
      </c>
      <c r="S78" s="18">
        <f>IF($G$3="Cubic", O78-2*R78*M78 - 3*Q78*M78^2, IF($G$3="Quadratic", O78-2*R78*M78, (N79-N78)/(M79-M78)))</f>
        <v>0</v>
      </c>
      <c r="T78" s="11">
        <f>N78 -Q78*M78^3 - R78*M78^2 - S78*M78</f>
        <v>0</v>
      </c>
      <c r="Y78" s="7">
        <f t="shared" si="6"/>
        <v>7</v>
      </c>
      <c r="Z78" s="9">
        <f t="shared" si="11"/>
        <v>0</v>
      </c>
      <c r="AA78" s="11">
        <f>3*AC77*Y78^2 + 2*AD77*Y78 + AE77</f>
        <v>0</v>
      </c>
      <c r="AB78" s="11">
        <f>(Z79-Z78)/(Y79-Y78)</f>
        <v>0</v>
      </c>
      <c r="AC78" s="11">
        <f t="shared" si="7"/>
        <v>0</v>
      </c>
      <c r="AD78" s="11">
        <f>IF($G$3="Cubic", ((Z79-Z78)/(Y79-Y78) - AA78 - AC78*(Y79^2 + Y78*Y79 - 2*Y78^2))/(Y79-Y78), IF($G$3="QUADRATIC", (Z79-Z78-AA78*(Y79-Y78))/(Y79-Y78)^2, 0))</f>
        <v>0</v>
      </c>
      <c r="AE78" s="18">
        <f>IF($G$3="Cubic", AA78-2*AD78*Y78 - 3*AC78*Y78^2, IF($G$3="Quadratic", AA78-2*AD78*Y78, (Z79-Z78)/(Y79-Y78)))</f>
        <v>0</v>
      </c>
      <c r="AF78" s="11">
        <f>Z78 -AC78*Y78^3 - AD78*Y78^2 - AE78*Y78</f>
        <v>0</v>
      </c>
    </row>
    <row r="79" spans="1:34" x14ac:dyDescent="0.35">
      <c r="A79" s="7">
        <f t="shared" si="8"/>
        <v>10</v>
      </c>
      <c r="B79" s="9">
        <f t="shared" si="9"/>
        <v>0</v>
      </c>
      <c r="C79" s="11">
        <f>3*E78*A79^2 + 2*F78*A79 + G78</f>
        <v>0</v>
      </c>
      <c r="D79" s="11">
        <v>0</v>
      </c>
      <c r="E79" s="11">
        <f t="shared" si="3"/>
        <v>0</v>
      </c>
      <c r="F79" s="11">
        <f>IF($G$3="Cubic", ((B80-B79)/(A80-A79) - C79 - E79*(A80^2 + A79*A80 - 2*A79^2))/(A80-A79), IF($G$3="QUADRATIC", (B80-B79-C79*(A80-A79))/(A80-A79)^2, 0))</f>
        <v>0</v>
      </c>
      <c r="G79" s="18">
        <f>IF($G$3="Cubic", C79-2*F79*A79 - 3*E79*A79^2, IF($G$3="Quadratic", C79-2*F79*A79, (B80-B79)/(A80-A79)))</f>
        <v>0</v>
      </c>
      <c r="H79" s="11">
        <f>B79 -E79*A79^3 - F79*A79^2 - G79*A79</f>
        <v>0</v>
      </c>
      <c r="M79" s="7">
        <f t="shared" si="4"/>
        <v>10</v>
      </c>
      <c r="N79" s="9">
        <f t="shared" si="10"/>
        <v>0</v>
      </c>
      <c r="O79" s="11">
        <f>3*Q78*M79^2 + 2*R78*M79 + S78</f>
        <v>0</v>
      </c>
      <c r="P79" s="11">
        <v>0</v>
      </c>
      <c r="Q79" s="11">
        <f t="shared" si="5"/>
        <v>0</v>
      </c>
      <c r="R79" s="11">
        <f>IF($G$3="Cubic", ((N80-N79)/(M80-M79) - O79 - Q79*(M80^2 + M79*M80 - 2*M79^2))/(M80-M79), IF($G$3="QUADRATIC", (N80-N79-O79*(M80-M79))/(M80-M79)^2, 0))</f>
        <v>0</v>
      </c>
      <c r="S79" s="18">
        <f>IF($G$3="Cubic", O79-2*R79*M79 - 3*Q79*M79^2, IF($G$3="Quadratic", O79-2*R79*M79, (N80-N79)/(M80-M79)))</f>
        <v>0</v>
      </c>
      <c r="T79" s="11">
        <f>N79 -Q79*M79^3 - R79*M79^2 - S79*M79</f>
        <v>0</v>
      </c>
      <c r="Y79" s="7">
        <f t="shared" si="6"/>
        <v>10</v>
      </c>
      <c r="Z79" s="9">
        <f t="shared" si="11"/>
        <v>0</v>
      </c>
      <c r="AA79" s="11">
        <f>3*AC78*Y79^2 + 2*AD78*Y79 + AE78</f>
        <v>0</v>
      </c>
      <c r="AB79" s="11">
        <v>0</v>
      </c>
      <c r="AC79" s="11">
        <f t="shared" si="7"/>
        <v>0</v>
      </c>
      <c r="AD79" s="11">
        <f>IF($G$3="Cubic", ((Z80-Z79)/(Y80-Y79) - AA79 - AC79*(Y80^2 + Y79*Y80 - 2*Y79^2))/(Y80-Y79), IF($G$3="QUADRATIC", (Z80-Z79-AA79*(Y80-Y79))/(Y80-Y79)^2, 0))</f>
        <v>0</v>
      </c>
      <c r="AE79" s="18">
        <f>IF($G$3="Cubic", AA79-2*AD79*Y79 - 3*AC79*Y79^2, IF($G$3="Quadratic", AA79-2*AD79*Y79, (Z80-Z79)/(Y80-Y79)))</f>
        <v>0</v>
      </c>
      <c r="AF79" s="11">
        <f>Z79 -AC79*Y79^3 - AD79*Y79^2 - AE79*Y79</f>
        <v>0</v>
      </c>
    </row>
    <row r="81" spans="1:35" x14ac:dyDescent="0.35">
      <c r="A81" t="s">
        <v>10</v>
      </c>
      <c r="B81" t="s">
        <v>23</v>
      </c>
      <c r="C81" t="s">
        <v>44</v>
      </c>
      <c r="D81" t="s">
        <v>45</v>
      </c>
      <c r="E81" t="s">
        <v>46</v>
      </c>
      <c r="F81" t="s">
        <v>49</v>
      </c>
      <c r="G81" t="s">
        <v>24</v>
      </c>
      <c r="H81" t="s">
        <v>25</v>
      </c>
      <c r="I81" t="s">
        <v>11</v>
      </c>
      <c r="J81" t="s">
        <v>27</v>
      </c>
      <c r="K81" t="s">
        <v>28</v>
      </c>
      <c r="M81" t="s">
        <v>10</v>
      </c>
      <c r="N81" t="s">
        <v>23</v>
      </c>
      <c r="O81" t="s">
        <v>44</v>
      </c>
      <c r="P81" t="s">
        <v>45</v>
      </c>
      <c r="Q81" t="s">
        <v>46</v>
      </c>
      <c r="R81" t="s">
        <v>49</v>
      </c>
      <c r="S81" t="s">
        <v>24</v>
      </c>
      <c r="T81" t="s">
        <v>25</v>
      </c>
      <c r="U81" t="s">
        <v>11</v>
      </c>
      <c r="V81" t="s">
        <v>27</v>
      </c>
      <c r="W81" t="s">
        <v>28</v>
      </c>
      <c r="Y81" t="s">
        <v>10</v>
      </c>
      <c r="Z81" t="s">
        <v>23</v>
      </c>
      <c r="AA81" t="s">
        <v>44</v>
      </c>
      <c r="AB81" t="s">
        <v>45</v>
      </c>
      <c r="AC81" t="s">
        <v>46</v>
      </c>
      <c r="AD81" t="s">
        <v>49</v>
      </c>
      <c r="AE81" t="s">
        <v>24</v>
      </c>
      <c r="AF81" t="s">
        <v>25</v>
      </c>
      <c r="AG81" t="s">
        <v>11</v>
      </c>
      <c r="AH81" t="s">
        <v>27</v>
      </c>
      <c r="AI81" t="s">
        <v>28</v>
      </c>
    </row>
    <row r="82" spans="1:35" x14ac:dyDescent="0.35">
      <c r="A82" s="7">
        <v>0</v>
      </c>
      <c r="B82" s="7">
        <f t="array" ref="B82:B122">INDEX(A71:A79, MATCH(A82:A122, A71:A79, 1))</f>
        <v>0</v>
      </c>
      <c r="C82" s="11">
        <f t="array" ref="C82:C122">VLOOKUP(B82:B122, A71:H79, 5, FALSE)</f>
        <v>0</v>
      </c>
      <c r="D82" s="11">
        <f t="array" ref="D82:D122">VLOOKUP(B82:B122, A71:H79, 6, FALSE)</f>
        <v>0</v>
      </c>
      <c r="E82" s="11">
        <f t="array" ref="E82:E122">VLOOKUP(B82:B122, A71:H79, 7, FALSE)</f>
        <v>0</v>
      </c>
      <c r="F82" s="1">
        <f t="array" ref="F82:F122">VLOOKUP(B82:B122, A71:H79, 8, FALSE)</f>
        <v>3.920721988904103E-2</v>
      </c>
      <c r="G82" s="3">
        <f>C82*A82^3 + D82*A82^2 + E82*A82 + F82</f>
        <v>3.920721988904103E-2</v>
      </c>
      <c r="H82" s="11">
        <f>EXP(-G82*A82)</f>
        <v>1</v>
      </c>
      <c r="I82" s="3">
        <f>(H82/H83-1)/(A83-A82)</f>
        <v>3.9399999999999658E-2</v>
      </c>
      <c r="M82" s="7">
        <v>0</v>
      </c>
      <c r="N82" s="7">
        <f t="array" ref="N82:N122">INDEX(M71:M79, MATCH(M82:M122, M71:M79, 1))</f>
        <v>0</v>
      </c>
      <c r="O82" s="11">
        <f t="array" ref="O82:O122">VLOOKUP(N82:N122, M71:T79, 5, FALSE)</f>
        <v>0</v>
      </c>
      <c r="P82" s="11">
        <f t="array" ref="P82:P122">VLOOKUP(N82:N122, M71:T79, 6, FALSE)</f>
        <v>0</v>
      </c>
      <c r="Q82" s="11">
        <f t="array" ref="Q82:Q122">VLOOKUP(N82:N122, M71:T79, 7, FALSE)</f>
        <v>0</v>
      </c>
      <c r="R82" s="1">
        <f t="array" ref="R82:R122">VLOOKUP(N82:N122, M71:T79, 8, FALSE)</f>
        <v>3.920721988904103E-2</v>
      </c>
      <c r="S82" s="3">
        <f>O82*M82^3 + P82*M82^2 + Q82*M82 + R82</f>
        <v>3.920721988904103E-2</v>
      </c>
      <c r="T82" s="11">
        <f>EXP(-S82*M82)</f>
        <v>1</v>
      </c>
      <c r="U82" s="3">
        <f>(T82/T83-1)/(M83-M82)</f>
        <v>3.9399999999999658E-2</v>
      </c>
      <c r="Y82" s="7">
        <v>0</v>
      </c>
      <c r="Z82" s="7">
        <f t="array" ref="Z82:Z122">INDEX(Y71:Y79, MATCH(Y82:Y122, Y71:Y79, 1))</f>
        <v>0</v>
      </c>
      <c r="AA82" s="11">
        <f t="array" ref="AA82:AA122">VLOOKUP(Z82:Z122, Y71:AF79, 5, FALSE)</f>
        <v>0</v>
      </c>
      <c r="AB82" s="11">
        <f t="array" ref="AB82:AB122">VLOOKUP(Z82:Z122, Y71:AF79, 6, FALSE)</f>
        <v>0</v>
      </c>
      <c r="AC82" s="11">
        <f t="array" ref="AC82:AC122">VLOOKUP(Z82:Z122, Y71:AF79, 7, FALSE)</f>
        <v>0</v>
      </c>
      <c r="AD82" s="1">
        <f t="array" ref="AD82:AD122">VLOOKUP(Z82:Z122, Y71:AF79, 8, FALSE)</f>
        <v>3.920721988904103E-2</v>
      </c>
      <c r="AE82" s="3">
        <f>AA82*Y82^3 + AB82*Y82^2 + AC82*Y82 + AD82</f>
        <v>3.920721988904103E-2</v>
      </c>
      <c r="AF82" s="11">
        <f>EXP(-AE82*Y82)</f>
        <v>1</v>
      </c>
      <c r="AG82" s="3">
        <f>(AF82/AF83-1)/(Y83-Y82)</f>
        <v>3.9399999999999658E-2</v>
      </c>
    </row>
    <row r="83" spans="1:35" x14ac:dyDescent="0.35">
      <c r="A83" s="7">
        <v>0.25</v>
      </c>
      <c r="B83" s="7">
        <v>0.25</v>
      </c>
      <c r="C83" s="11">
        <v>0</v>
      </c>
      <c r="D83" s="11">
        <v>0</v>
      </c>
      <c r="E83" s="11">
        <v>-6.0213067988143616E-3</v>
      </c>
      <c r="F83" s="1">
        <v>4.0712546588744618E-2</v>
      </c>
      <c r="G83" s="3">
        <f t="shared" ref="G83:G122" si="12">C83*A83^3 + D83*A83^2 + E83*A83 + F83</f>
        <v>3.920721988904103E-2</v>
      </c>
      <c r="H83" s="11">
        <f>EXP(-G83*A83)</f>
        <v>0.99024607614992333</v>
      </c>
      <c r="I83" s="3">
        <f>(H83/H84-1)/(A84-A83)</f>
        <v>3.6360835541933589E-2</v>
      </c>
      <c r="J83" s="3">
        <f t="array" ref="J83:J122">(A83:A122 &lt;= J70) * I82:I121 * H83:H122 * (A83:A122-A82:A121)</f>
        <v>9.7539238500766595E-3</v>
      </c>
      <c r="K83" s="11">
        <f t="array" ref="K83:K122">(A83:A122 &lt;= J70) * (ROUND(A83:A122*J71, 0)=A83:A122*J71) * H83:H122</f>
        <v>0</v>
      </c>
      <c r="M83" s="7">
        <v>0.25</v>
      </c>
      <c r="N83" s="7">
        <v>0.25</v>
      </c>
      <c r="O83" s="11">
        <v>0</v>
      </c>
      <c r="P83" s="11">
        <v>0</v>
      </c>
      <c r="Q83" s="11">
        <v>-5.8879734654810239E-3</v>
      </c>
      <c r="R83" s="1">
        <v>4.0679213255411288E-2</v>
      </c>
      <c r="S83" s="3">
        <f t="shared" ref="S83:S122" si="13">O83*M83^3 + P83*M83^2 + Q83*M83 + R83</f>
        <v>3.920721988904103E-2</v>
      </c>
      <c r="T83" s="11">
        <f>EXP(-S83*M83)</f>
        <v>0.99024607614992333</v>
      </c>
      <c r="U83" s="3">
        <f>(T83/T84-1)/(M84-M83)</f>
        <v>3.6428108783134405E-2</v>
      </c>
      <c r="V83" s="3">
        <f t="array" ref="V83:V122">(M83:M122 &lt;= V70) * U82:U121 * T83:T122 * (M83:M122-M82:M121)</f>
        <v>9.7539238500766595E-3</v>
      </c>
      <c r="W83" s="11">
        <f t="array" ref="W83:W122">(M83:M122 &lt;= V70) * (ROUND(M83:M122*V71, 0)=M83:M122*V71) * T83:T122</f>
        <v>0</v>
      </c>
      <c r="Y83" s="7">
        <v>0.25</v>
      </c>
      <c r="Z83" s="7">
        <v>0.25</v>
      </c>
      <c r="AA83" s="11">
        <v>0</v>
      </c>
      <c r="AB83" s="11">
        <v>0</v>
      </c>
      <c r="AC83" s="11">
        <v>-6.0213067988139453E-3</v>
      </c>
      <c r="AD83" s="1">
        <v>4.0712546588744514E-2</v>
      </c>
      <c r="AE83" s="3">
        <f t="shared" ref="AE83:AE122" si="14">AA83*Y83^3 + AB83*Y83^2 + AC83*Y83 + AD83</f>
        <v>3.920721988904103E-2</v>
      </c>
      <c r="AF83" s="11">
        <f>EXP(-AE83*Y83)</f>
        <v>0.99024607614992333</v>
      </c>
      <c r="AG83" s="3">
        <f>(AF83/AF84-1)/(Y84-Y83)</f>
        <v>3.6360835541933589E-2</v>
      </c>
      <c r="AH83" s="3">
        <f t="array" ref="AH83:AH122">(Y83:Y122 &lt;= AH70) * AG82:AG121 * AF83:AF122 * (Y83:Y122-Y82:Y121)</f>
        <v>9.7539238500766595E-3</v>
      </c>
      <c r="AI83" s="11">
        <f t="array" ref="AI83:AI122">(Y83:Y122 &lt;= AH70) * (ROUND(Y83:Y122*AH71, 0)=Y83:Y122*AH71) * AF83:AF122</f>
        <v>0</v>
      </c>
    </row>
    <row r="84" spans="1:35" x14ac:dyDescent="0.35">
      <c r="A84" s="7">
        <v>0.5</v>
      </c>
      <c r="B84" s="7">
        <v>0.25</v>
      </c>
      <c r="C84" s="11">
        <v>0</v>
      </c>
      <c r="D84" s="11">
        <v>0</v>
      </c>
      <c r="E84" s="11">
        <v>-6.0213067988143616E-3</v>
      </c>
      <c r="F84" s="1">
        <v>4.0712546588744618E-2</v>
      </c>
      <c r="G84" s="3">
        <f t="shared" si="12"/>
        <v>3.7701893189337435E-2</v>
      </c>
      <c r="H84" s="11">
        <f>EXP(-G84*A84)</f>
        <v>0.98132562126792111</v>
      </c>
      <c r="I84" s="3">
        <f>(H84/H85-1)/(A85-A84)</f>
        <v>3.3323957690938322E-2</v>
      </c>
      <c r="J84" s="3">
        <v>8.9204548820021722E-3</v>
      </c>
      <c r="K84" s="11">
        <v>0</v>
      </c>
      <c r="M84" s="7">
        <v>0.5</v>
      </c>
      <c r="N84" s="7">
        <v>0.25</v>
      </c>
      <c r="O84" s="11">
        <v>0</v>
      </c>
      <c r="P84" s="11">
        <v>0</v>
      </c>
      <c r="Q84" s="11">
        <v>-5.8879734654810239E-3</v>
      </c>
      <c r="R84" s="1">
        <v>4.0679213255411288E-2</v>
      </c>
      <c r="S84" s="3">
        <f t="shared" si="13"/>
        <v>3.7735226522670778E-2</v>
      </c>
      <c r="T84" s="11">
        <f>EXP(-S84*M84)</f>
        <v>0.98130926597719448</v>
      </c>
      <c r="U84" s="3">
        <f>(T84/T85-1)/(M85-M84)</f>
        <v>3.3458404063622105E-2</v>
      </c>
      <c r="V84" s="3">
        <v>8.9368101727287531E-3</v>
      </c>
      <c r="W84" s="11">
        <v>0</v>
      </c>
      <c r="Y84" s="7">
        <v>0.5</v>
      </c>
      <c r="Z84" s="7">
        <v>0.25</v>
      </c>
      <c r="AA84" s="11">
        <v>0</v>
      </c>
      <c r="AB84" s="11">
        <v>0</v>
      </c>
      <c r="AC84" s="11">
        <v>-6.0213067988139453E-3</v>
      </c>
      <c r="AD84" s="1">
        <v>4.0712546588744514E-2</v>
      </c>
      <c r="AE84" s="3">
        <f t="shared" si="14"/>
        <v>3.7701893189337539E-2</v>
      </c>
      <c r="AF84" s="11">
        <f>EXP(-AE84*Y84)</f>
        <v>0.98132562126792111</v>
      </c>
      <c r="AG84" s="3">
        <f>(AF84/AF85-1)/(Y85-Y84)</f>
        <v>3.332395769093921E-2</v>
      </c>
      <c r="AH84" s="3">
        <v>8.9204548820021722E-3</v>
      </c>
      <c r="AI84" s="11">
        <v>0</v>
      </c>
    </row>
    <row r="85" spans="1:35" x14ac:dyDescent="0.35">
      <c r="A85" s="7">
        <v>0.75</v>
      </c>
      <c r="B85" s="7">
        <v>0.25</v>
      </c>
      <c r="C85" s="11">
        <v>0</v>
      </c>
      <c r="D85" s="11">
        <v>0</v>
      </c>
      <c r="E85" s="11">
        <v>-6.0213067988143616E-3</v>
      </c>
      <c r="F85" s="1">
        <v>4.0712546588744618E-2</v>
      </c>
      <c r="G85" s="3">
        <f t="shared" si="12"/>
        <v>3.6196566489633847E-2</v>
      </c>
      <c r="H85" s="11">
        <f>EXP(-G85*A85)</f>
        <v>0.97321775444958403</v>
      </c>
      <c r="I85" s="3">
        <f>(H85/H86-1)/(A86-A85)</f>
        <v>3.0289364726616697E-2</v>
      </c>
      <c r="J85" s="3">
        <v>8.107866818336985E-3</v>
      </c>
      <c r="K85" s="11">
        <v>0</v>
      </c>
      <c r="M85" s="7">
        <v>0.75</v>
      </c>
      <c r="N85" s="7">
        <v>0.25</v>
      </c>
      <c r="O85" s="11">
        <v>0</v>
      </c>
      <c r="P85" s="11">
        <v>0</v>
      </c>
      <c r="Q85" s="11">
        <v>-5.8879734654810239E-3</v>
      </c>
      <c r="R85" s="1">
        <v>4.0679213255411288E-2</v>
      </c>
      <c r="S85" s="3">
        <f t="shared" si="13"/>
        <v>3.626323315630052E-2</v>
      </c>
      <c r="T85" s="11">
        <f>EXP(-S85*M85)</f>
        <v>0.97316909477836355</v>
      </c>
      <c r="U85" s="3">
        <f>(T85/T86-1)/(M86-M85)</f>
        <v>3.0490884232799331E-2</v>
      </c>
      <c r="V85" s="3">
        <v>8.1401711988309602E-3</v>
      </c>
      <c r="W85" s="11">
        <v>0</v>
      </c>
      <c r="Y85" s="7">
        <v>0.75</v>
      </c>
      <c r="Z85" s="7">
        <v>0.25</v>
      </c>
      <c r="AA85" s="11">
        <v>0</v>
      </c>
      <c r="AB85" s="11">
        <v>0</v>
      </c>
      <c r="AC85" s="11">
        <v>-6.0213067988139453E-3</v>
      </c>
      <c r="AD85" s="1">
        <v>4.0712546588744514E-2</v>
      </c>
      <c r="AE85" s="3">
        <f t="shared" si="14"/>
        <v>3.6196566489634055E-2</v>
      </c>
      <c r="AF85" s="11">
        <f>EXP(-AE85*Y85)</f>
        <v>0.97321775444958392</v>
      </c>
      <c r="AG85" s="3">
        <f>(AF85/AF86-1)/(Y86-Y85)</f>
        <v>3.0289364726617585E-2</v>
      </c>
      <c r="AH85" s="3">
        <v>8.1078668183372001E-3</v>
      </c>
      <c r="AI85" s="11">
        <v>0</v>
      </c>
    </row>
    <row r="86" spans="1:35" x14ac:dyDescent="0.35">
      <c r="A86" s="7">
        <v>1</v>
      </c>
      <c r="B86" s="7">
        <v>1</v>
      </c>
      <c r="C86" s="11">
        <v>0</v>
      </c>
      <c r="D86" s="11">
        <v>0</v>
      </c>
      <c r="E86" s="11">
        <v>-3.4691239789930259E-2</v>
      </c>
      <c r="F86" s="1">
        <v>6.9382479579860518E-2</v>
      </c>
      <c r="G86" s="3">
        <f t="shared" si="12"/>
        <v>3.4691239789930259E-2</v>
      </c>
      <c r="H86" s="11">
        <f>EXP(-G86*A86)</f>
        <v>0.96590360282043863</v>
      </c>
      <c r="I86" s="3">
        <f>(H86/H87-1)/(A87-A86)</f>
        <v>-8.6634145350465985E-3</v>
      </c>
      <c r="J86" s="3">
        <v>7.314151629145344E-3</v>
      </c>
      <c r="K86" s="11">
        <v>0.96590360282043863</v>
      </c>
      <c r="M86" s="7">
        <v>1</v>
      </c>
      <c r="N86" s="7">
        <v>1</v>
      </c>
      <c r="O86" s="11">
        <v>0</v>
      </c>
      <c r="P86" s="11">
        <v>0</v>
      </c>
      <c r="Q86" s="11">
        <v>-3.4791239789930262E-2</v>
      </c>
      <c r="R86" s="1">
        <v>6.9582479579860523E-2</v>
      </c>
      <c r="S86" s="3">
        <f t="shared" si="13"/>
        <v>3.4791239789930262E-2</v>
      </c>
      <c r="T86" s="11">
        <f>EXP(-S86*M86)</f>
        <v>0.96580701728951357</v>
      </c>
      <c r="U86" s="3">
        <f>(T86/T87-1)/(M87-M86)</f>
        <v>-8.688360310750376E-3</v>
      </c>
      <c r="V86" s="3">
        <v>7.3620774888499448E-3</v>
      </c>
      <c r="W86" s="11">
        <v>0.96580701728951357</v>
      </c>
      <c r="Y86" s="7">
        <v>1</v>
      </c>
      <c r="Z86" s="7">
        <v>1</v>
      </c>
      <c r="AA86" s="11">
        <v>0</v>
      </c>
      <c r="AB86" s="11">
        <v>0</v>
      </c>
      <c r="AC86" s="11">
        <v>-3.4691239789930571E-2</v>
      </c>
      <c r="AD86" s="1">
        <v>6.9382479579861142E-2</v>
      </c>
      <c r="AE86" s="3">
        <f t="shared" si="14"/>
        <v>3.4691239789930571E-2</v>
      </c>
      <c r="AF86" s="11">
        <f>EXP(-AE86*Y86)</f>
        <v>0.9659036028204383</v>
      </c>
      <c r="AG86" s="3">
        <f>(AF86/AF87-1)/(Y87-Y86)</f>
        <v>-8.6634145350470426E-3</v>
      </c>
      <c r="AH86" s="3">
        <v>7.3141516291455565E-3</v>
      </c>
      <c r="AI86" s="11">
        <v>0.9659036028204383</v>
      </c>
    </row>
    <row r="87" spans="1:35" x14ac:dyDescent="0.35">
      <c r="A87" s="7">
        <v>1.25</v>
      </c>
      <c r="B87" s="7">
        <v>1</v>
      </c>
      <c r="C87" s="11">
        <v>0</v>
      </c>
      <c r="D87" s="11">
        <v>0</v>
      </c>
      <c r="E87" s="11">
        <v>-3.4691239789930259E-2</v>
      </c>
      <c r="F87" s="1">
        <v>6.9382479579860518E-2</v>
      </c>
      <c r="G87" s="3">
        <f t="shared" si="12"/>
        <v>2.6018429842447691E-2</v>
      </c>
      <c r="H87" s="11">
        <f>EXP(-G87*A87)</f>
        <v>0.96800014946163193</v>
      </c>
      <c r="I87" s="3">
        <f>(H87/H88-1)/(A88-A87)</f>
        <v>-2.5933993180987436E-2</v>
      </c>
      <c r="J87" s="3">
        <v>0</v>
      </c>
      <c r="K87" s="11">
        <v>0</v>
      </c>
      <c r="M87" s="7">
        <v>1.25</v>
      </c>
      <c r="N87" s="7">
        <v>1</v>
      </c>
      <c r="O87" s="11">
        <v>0</v>
      </c>
      <c r="P87" s="11">
        <v>0</v>
      </c>
      <c r="Q87" s="11">
        <v>-3.4791239789930262E-2</v>
      </c>
      <c r="R87" s="1">
        <v>6.9582479579860523E-2</v>
      </c>
      <c r="S87" s="3">
        <f t="shared" si="13"/>
        <v>2.6093429842447696E-2</v>
      </c>
      <c r="T87" s="11">
        <f>EXP(-S87*M87)</f>
        <v>0.96790940370139389</v>
      </c>
      <c r="U87" s="3">
        <f>(T87/T88-1)/(M88-M87)</f>
        <v>-2.6008506220053018E-2</v>
      </c>
      <c r="V87" s="3">
        <v>0</v>
      </c>
      <c r="W87" s="11">
        <v>0</v>
      </c>
      <c r="Y87" s="7">
        <v>1.25</v>
      </c>
      <c r="Z87" s="7">
        <v>1</v>
      </c>
      <c r="AA87" s="11">
        <v>0</v>
      </c>
      <c r="AB87" s="11">
        <v>0</v>
      </c>
      <c r="AC87" s="11">
        <v>-3.4691239789930571E-2</v>
      </c>
      <c r="AD87" s="1">
        <v>6.9382479579861142E-2</v>
      </c>
      <c r="AE87" s="3">
        <f t="shared" si="14"/>
        <v>2.6018429842447927E-2</v>
      </c>
      <c r="AF87" s="11">
        <f>EXP(-AE87*Y87)</f>
        <v>0.96800014946163171</v>
      </c>
      <c r="AG87" s="3">
        <f>(AF87/AF88-1)/(Y88-Y87)</f>
        <v>-2.5933993180987436E-2</v>
      </c>
      <c r="AH87" s="3">
        <v>0</v>
      </c>
      <c r="AI87" s="11">
        <v>0</v>
      </c>
    </row>
    <row r="88" spans="1:35" x14ac:dyDescent="0.35">
      <c r="A88" s="7">
        <v>1.5</v>
      </c>
      <c r="B88" s="7">
        <v>1</v>
      </c>
      <c r="C88" s="11">
        <v>0</v>
      </c>
      <c r="D88" s="11">
        <v>0</v>
      </c>
      <c r="E88" s="11">
        <v>-3.4691239789930259E-2</v>
      </c>
      <c r="F88" s="1">
        <v>6.9382479579860518E-2</v>
      </c>
      <c r="G88" s="3">
        <f t="shared" si="12"/>
        <v>1.7345619894965129E-2</v>
      </c>
      <c r="H88" s="11">
        <f>EXP(-G88*A88)</f>
        <v>0.97431713293202649</v>
      </c>
      <c r="I88" s="3">
        <f>(H88/H89-1)/(A89-A88)</f>
        <v>-4.3129841750829012E-2</v>
      </c>
      <c r="J88" s="3">
        <v>0</v>
      </c>
      <c r="K88" s="11">
        <v>0</v>
      </c>
      <c r="M88" s="7">
        <v>1.5</v>
      </c>
      <c r="N88" s="7">
        <v>1</v>
      </c>
      <c r="O88" s="11">
        <v>0</v>
      </c>
      <c r="P88" s="11">
        <v>0</v>
      </c>
      <c r="Q88" s="11">
        <v>-3.4791239789930262E-2</v>
      </c>
      <c r="R88" s="1">
        <v>6.9582479579860523E-2</v>
      </c>
      <c r="S88" s="3">
        <f t="shared" si="13"/>
        <v>1.7395619894965131E-2</v>
      </c>
      <c r="T88" s="11">
        <f>EXP(-S88*M88)</f>
        <v>0.97424406188725499</v>
      </c>
      <c r="U88" s="3">
        <f>(T88/T89-1)/(M89-M88)</f>
        <v>-4.3253492011228634E-2</v>
      </c>
      <c r="V88" s="3">
        <v>0</v>
      </c>
      <c r="W88" s="11">
        <v>0</v>
      </c>
      <c r="Y88" s="7">
        <v>1.5</v>
      </c>
      <c r="Z88" s="7">
        <v>1</v>
      </c>
      <c r="AA88" s="11">
        <v>0</v>
      </c>
      <c r="AB88" s="11">
        <v>0</v>
      </c>
      <c r="AC88" s="11">
        <v>-3.4691239789930571E-2</v>
      </c>
      <c r="AD88" s="1">
        <v>6.9382479579861142E-2</v>
      </c>
      <c r="AE88" s="3">
        <f t="shared" si="14"/>
        <v>1.7345619894965289E-2</v>
      </c>
      <c r="AF88" s="11">
        <f>EXP(-AE88*Y88)</f>
        <v>0.97431713293202626</v>
      </c>
      <c r="AG88" s="3">
        <f>(AF88/AF89-1)/(Y89-Y88)</f>
        <v>-4.3129841750829456E-2</v>
      </c>
      <c r="AH88" s="3">
        <v>0</v>
      </c>
      <c r="AI88" s="11">
        <v>0</v>
      </c>
    </row>
    <row r="89" spans="1:35" x14ac:dyDescent="0.35">
      <c r="A89" s="7">
        <v>1.75</v>
      </c>
      <c r="B89" s="7">
        <v>1</v>
      </c>
      <c r="C89" s="11">
        <v>0</v>
      </c>
      <c r="D89" s="11">
        <v>0</v>
      </c>
      <c r="E89" s="11">
        <v>-3.4691239789930259E-2</v>
      </c>
      <c r="F89" s="1">
        <v>6.9382479579860518E-2</v>
      </c>
      <c r="G89" s="3">
        <f t="shared" si="12"/>
        <v>8.6728099474825682E-3</v>
      </c>
      <c r="H89" s="11">
        <f>EXP(-G89*A89)</f>
        <v>0.98493717909929157</v>
      </c>
      <c r="I89" s="3">
        <f>(H89/H90-1)/(A90-A89)</f>
        <v>-6.0251283602833716E-2</v>
      </c>
      <c r="J89" s="3">
        <v>0</v>
      </c>
      <c r="K89" s="11">
        <v>0</v>
      </c>
      <c r="M89" s="7">
        <v>1.75</v>
      </c>
      <c r="N89" s="7">
        <v>1</v>
      </c>
      <c r="O89" s="11">
        <v>0</v>
      </c>
      <c r="P89" s="11">
        <v>0</v>
      </c>
      <c r="Q89" s="11">
        <v>-3.4791239789930262E-2</v>
      </c>
      <c r="R89" s="1">
        <v>6.9582479579860523E-2</v>
      </c>
      <c r="S89" s="3">
        <f t="shared" si="13"/>
        <v>8.6978099474825654E-3</v>
      </c>
      <c r="T89" s="11">
        <f>EXP(-S89*M89)</f>
        <v>0.98489408904030784</v>
      </c>
      <c r="U89" s="3">
        <f>(T89/T90-1)/(M90-M89)</f>
        <v>-6.0423643838768637E-2</v>
      </c>
      <c r="V89" s="3">
        <v>0</v>
      </c>
      <c r="W89" s="11">
        <v>0</v>
      </c>
      <c r="Y89" s="7">
        <v>1.75</v>
      </c>
      <c r="Z89" s="7">
        <v>1</v>
      </c>
      <c r="AA89" s="11">
        <v>0</v>
      </c>
      <c r="AB89" s="11">
        <v>0</v>
      </c>
      <c r="AC89" s="11">
        <v>-3.4691239789930571E-2</v>
      </c>
      <c r="AD89" s="1">
        <v>6.9382479579861142E-2</v>
      </c>
      <c r="AE89" s="3">
        <f t="shared" si="14"/>
        <v>8.6728099474826445E-3</v>
      </c>
      <c r="AF89" s="11">
        <f>EXP(-AE89*Y89)</f>
        <v>0.98493717909929146</v>
      </c>
      <c r="AG89" s="3">
        <f>(AF89/AF90-1)/(Y90-Y89)</f>
        <v>-6.025128360283416E-2</v>
      </c>
      <c r="AH89" s="3">
        <v>0</v>
      </c>
      <c r="AI89" s="11">
        <v>0</v>
      </c>
    </row>
    <row r="90" spans="1:35" x14ac:dyDescent="0.35">
      <c r="A90" s="7">
        <v>2</v>
      </c>
      <c r="B90" s="7">
        <v>2</v>
      </c>
      <c r="C90" s="11">
        <v>0</v>
      </c>
      <c r="D90" s="11">
        <v>0</v>
      </c>
      <c r="E90" s="11">
        <v>0</v>
      </c>
      <c r="F90" s="1">
        <v>0</v>
      </c>
      <c r="G90" s="3">
        <f t="shared" si="12"/>
        <v>0</v>
      </c>
      <c r="H90" s="11">
        <f>EXP(-G90*A90)</f>
        <v>1</v>
      </c>
      <c r="I90" s="3">
        <f>(H90/H91-1)/(A91-A90)</f>
        <v>0</v>
      </c>
      <c r="J90" s="3">
        <v>0</v>
      </c>
      <c r="K90" s="11">
        <v>0</v>
      </c>
      <c r="M90" s="7">
        <v>2</v>
      </c>
      <c r="N90" s="7">
        <v>2</v>
      </c>
      <c r="O90" s="11">
        <v>0</v>
      </c>
      <c r="P90" s="11">
        <v>0</v>
      </c>
      <c r="Q90" s="11">
        <v>0</v>
      </c>
      <c r="R90" s="1">
        <v>0</v>
      </c>
      <c r="S90" s="3">
        <f t="shared" si="13"/>
        <v>0</v>
      </c>
      <c r="T90" s="11">
        <f>EXP(-S90*M90)</f>
        <v>1</v>
      </c>
      <c r="U90" s="3">
        <f>(T90/T91-1)/(M91-M90)</f>
        <v>0</v>
      </c>
      <c r="V90" s="3">
        <v>0</v>
      </c>
      <c r="W90" s="11">
        <v>0</v>
      </c>
      <c r="Y90" s="7">
        <v>2</v>
      </c>
      <c r="Z90" s="7">
        <v>2</v>
      </c>
      <c r="AA90" s="11">
        <v>0</v>
      </c>
      <c r="AB90" s="11">
        <v>0</v>
      </c>
      <c r="AC90" s="11">
        <v>0</v>
      </c>
      <c r="AD90" s="1">
        <v>0</v>
      </c>
      <c r="AE90" s="3">
        <f t="shared" si="14"/>
        <v>0</v>
      </c>
      <c r="AF90" s="11">
        <f>EXP(-AE90*Y90)</f>
        <v>1</v>
      </c>
      <c r="AG90" s="3">
        <f>(AF90/AF91-1)/(Y91-Y90)</f>
        <v>0</v>
      </c>
      <c r="AH90" s="3">
        <v>0</v>
      </c>
      <c r="AI90" s="11">
        <v>0</v>
      </c>
    </row>
    <row r="91" spans="1:35" x14ac:dyDescent="0.35">
      <c r="A91" s="7">
        <v>2.25</v>
      </c>
      <c r="B91" s="7">
        <v>2</v>
      </c>
      <c r="C91" s="11">
        <v>0</v>
      </c>
      <c r="D91" s="11">
        <v>0</v>
      </c>
      <c r="E91" s="11">
        <v>0</v>
      </c>
      <c r="F91" s="1">
        <v>0</v>
      </c>
      <c r="G91" s="3">
        <f t="shared" si="12"/>
        <v>0</v>
      </c>
      <c r="H91" s="11">
        <f>EXP(-G91*A91)</f>
        <v>1</v>
      </c>
      <c r="I91" s="3">
        <f>(H91/H92-1)/(A92-A91)</f>
        <v>0</v>
      </c>
      <c r="J91" s="3">
        <v>0</v>
      </c>
      <c r="K91" s="11">
        <v>0</v>
      </c>
      <c r="M91" s="7">
        <v>2.25</v>
      </c>
      <c r="N91" s="7">
        <v>2</v>
      </c>
      <c r="O91" s="11">
        <v>0</v>
      </c>
      <c r="P91" s="11">
        <v>0</v>
      </c>
      <c r="Q91" s="11">
        <v>0</v>
      </c>
      <c r="R91" s="1">
        <v>0</v>
      </c>
      <c r="S91" s="3">
        <f t="shared" si="13"/>
        <v>0</v>
      </c>
      <c r="T91" s="11">
        <f>EXP(-S91*M91)</f>
        <v>1</v>
      </c>
      <c r="U91" s="3">
        <f>(T91/T92-1)/(M92-M91)</f>
        <v>0</v>
      </c>
      <c r="V91" s="3">
        <v>0</v>
      </c>
      <c r="W91" s="11">
        <v>0</v>
      </c>
      <c r="Y91" s="7">
        <v>2.25</v>
      </c>
      <c r="Z91" s="7">
        <v>2</v>
      </c>
      <c r="AA91" s="11">
        <v>0</v>
      </c>
      <c r="AB91" s="11">
        <v>0</v>
      </c>
      <c r="AC91" s="11">
        <v>0</v>
      </c>
      <c r="AD91" s="1">
        <v>0</v>
      </c>
      <c r="AE91" s="3">
        <f t="shared" si="14"/>
        <v>0</v>
      </c>
      <c r="AF91" s="11">
        <f>EXP(-AE91*Y91)</f>
        <v>1</v>
      </c>
      <c r="AG91" s="3">
        <f>(AF91/AF92-1)/(Y92-Y91)</f>
        <v>0</v>
      </c>
      <c r="AH91" s="3">
        <v>0</v>
      </c>
      <c r="AI91" s="11">
        <v>0</v>
      </c>
    </row>
    <row r="92" spans="1:35" x14ac:dyDescent="0.35">
      <c r="A92" s="7">
        <v>2.5</v>
      </c>
      <c r="B92" s="7">
        <v>2</v>
      </c>
      <c r="C92" s="11">
        <v>0</v>
      </c>
      <c r="D92" s="11">
        <v>0</v>
      </c>
      <c r="E92" s="11">
        <v>0</v>
      </c>
      <c r="F92" s="1">
        <v>0</v>
      </c>
      <c r="G92" s="3">
        <f t="shared" si="12"/>
        <v>0</v>
      </c>
      <c r="H92" s="11">
        <f>EXP(-G92*A92)</f>
        <v>1</v>
      </c>
      <c r="I92" s="3">
        <f>(H92/H93-1)/(A93-A92)</f>
        <v>0</v>
      </c>
      <c r="J92" s="3">
        <v>0</v>
      </c>
      <c r="K92" s="11">
        <v>0</v>
      </c>
      <c r="M92" s="7">
        <v>2.5</v>
      </c>
      <c r="N92" s="7">
        <v>2</v>
      </c>
      <c r="O92" s="11">
        <v>0</v>
      </c>
      <c r="P92" s="11">
        <v>0</v>
      </c>
      <c r="Q92" s="11">
        <v>0</v>
      </c>
      <c r="R92" s="1">
        <v>0</v>
      </c>
      <c r="S92" s="3">
        <f t="shared" si="13"/>
        <v>0</v>
      </c>
      <c r="T92" s="11">
        <f>EXP(-S92*M92)</f>
        <v>1</v>
      </c>
      <c r="U92" s="3">
        <f>(T92/T93-1)/(M93-M92)</f>
        <v>0</v>
      </c>
      <c r="V92" s="3">
        <v>0</v>
      </c>
      <c r="W92" s="11">
        <v>0</v>
      </c>
      <c r="Y92" s="7">
        <v>2.5</v>
      </c>
      <c r="Z92" s="7">
        <v>2</v>
      </c>
      <c r="AA92" s="11">
        <v>0</v>
      </c>
      <c r="AB92" s="11">
        <v>0</v>
      </c>
      <c r="AC92" s="11">
        <v>0</v>
      </c>
      <c r="AD92" s="1">
        <v>0</v>
      </c>
      <c r="AE92" s="3">
        <f t="shared" si="14"/>
        <v>0</v>
      </c>
      <c r="AF92" s="11">
        <f>EXP(-AE92*Y92)</f>
        <v>1</v>
      </c>
      <c r="AG92" s="3">
        <f>(AF92/AF93-1)/(Y93-Y92)</f>
        <v>0</v>
      </c>
      <c r="AH92" s="3">
        <v>0</v>
      </c>
      <c r="AI92" s="11">
        <v>0</v>
      </c>
    </row>
    <row r="93" spans="1:35" x14ac:dyDescent="0.35">
      <c r="A93" s="7">
        <v>2.75</v>
      </c>
      <c r="B93" s="7">
        <v>2</v>
      </c>
      <c r="C93" s="11">
        <v>0</v>
      </c>
      <c r="D93" s="11">
        <v>0</v>
      </c>
      <c r="E93" s="11">
        <v>0</v>
      </c>
      <c r="F93" s="1">
        <v>0</v>
      </c>
      <c r="G93" s="3">
        <f t="shared" si="12"/>
        <v>0</v>
      </c>
      <c r="H93" s="11">
        <f>EXP(-G93*A93)</f>
        <v>1</v>
      </c>
      <c r="I93" s="3">
        <f>(H93/H94-1)/(A94-A93)</f>
        <v>0</v>
      </c>
      <c r="J93" s="3">
        <v>0</v>
      </c>
      <c r="K93" s="11">
        <v>0</v>
      </c>
      <c r="M93" s="7">
        <v>2.75</v>
      </c>
      <c r="N93" s="7">
        <v>2</v>
      </c>
      <c r="O93" s="11">
        <v>0</v>
      </c>
      <c r="P93" s="11">
        <v>0</v>
      </c>
      <c r="Q93" s="11">
        <v>0</v>
      </c>
      <c r="R93" s="1">
        <v>0</v>
      </c>
      <c r="S93" s="3">
        <f t="shared" si="13"/>
        <v>0</v>
      </c>
      <c r="T93" s="11">
        <f>EXP(-S93*M93)</f>
        <v>1</v>
      </c>
      <c r="U93" s="3">
        <f>(T93/T94-1)/(M94-M93)</f>
        <v>0</v>
      </c>
      <c r="V93" s="3">
        <v>0</v>
      </c>
      <c r="W93" s="11">
        <v>0</v>
      </c>
      <c r="Y93" s="7">
        <v>2.75</v>
      </c>
      <c r="Z93" s="7">
        <v>2</v>
      </c>
      <c r="AA93" s="11">
        <v>0</v>
      </c>
      <c r="AB93" s="11">
        <v>0</v>
      </c>
      <c r="AC93" s="11">
        <v>0</v>
      </c>
      <c r="AD93" s="1">
        <v>0</v>
      </c>
      <c r="AE93" s="3">
        <f t="shared" si="14"/>
        <v>0</v>
      </c>
      <c r="AF93" s="11">
        <f>EXP(-AE93*Y93)</f>
        <v>1</v>
      </c>
      <c r="AG93" s="3">
        <f>(AF93/AF94-1)/(Y94-Y93)</f>
        <v>0</v>
      </c>
      <c r="AH93" s="3">
        <v>0</v>
      </c>
      <c r="AI93" s="11">
        <v>0</v>
      </c>
    </row>
    <row r="94" spans="1:35" x14ac:dyDescent="0.35">
      <c r="A94" s="7">
        <v>3</v>
      </c>
      <c r="B94" s="7">
        <v>3</v>
      </c>
      <c r="C94" s="11">
        <v>0</v>
      </c>
      <c r="D94" s="11">
        <v>0</v>
      </c>
      <c r="E94" s="11">
        <v>0</v>
      </c>
      <c r="F94" s="1">
        <v>0</v>
      </c>
      <c r="G94" s="3">
        <f t="shared" si="12"/>
        <v>0</v>
      </c>
      <c r="H94" s="11">
        <f>EXP(-G94*A94)</f>
        <v>1</v>
      </c>
      <c r="I94" s="3">
        <f>(H94/H95-1)/(A95-A94)</f>
        <v>0</v>
      </c>
      <c r="J94" s="3">
        <v>0</v>
      </c>
      <c r="K94" s="11">
        <v>0</v>
      </c>
      <c r="M94" s="7">
        <v>3</v>
      </c>
      <c r="N94" s="7">
        <v>3</v>
      </c>
      <c r="O94" s="11">
        <v>0</v>
      </c>
      <c r="P94" s="11">
        <v>0</v>
      </c>
      <c r="Q94" s="11">
        <v>0</v>
      </c>
      <c r="R94" s="1">
        <v>0</v>
      </c>
      <c r="S94" s="3">
        <f t="shared" si="13"/>
        <v>0</v>
      </c>
      <c r="T94" s="11">
        <f>EXP(-S94*M94)</f>
        <v>1</v>
      </c>
      <c r="U94" s="3">
        <f>(T94/T95-1)/(M95-M94)</f>
        <v>0</v>
      </c>
      <c r="V94" s="3">
        <v>0</v>
      </c>
      <c r="W94" s="11">
        <v>0</v>
      </c>
      <c r="Y94" s="7">
        <v>3</v>
      </c>
      <c r="Z94" s="7">
        <v>3</v>
      </c>
      <c r="AA94" s="11">
        <v>0</v>
      </c>
      <c r="AB94" s="11">
        <v>0</v>
      </c>
      <c r="AC94" s="11">
        <v>0</v>
      </c>
      <c r="AD94" s="1">
        <v>0</v>
      </c>
      <c r="AE94" s="3">
        <f t="shared" si="14"/>
        <v>0</v>
      </c>
      <c r="AF94" s="11">
        <f>EXP(-AE94*Y94)</f>
        <v>1</v>
      </c>
      <c r="AG94" s="3">
        <f>(AF94/AF95-1)/(Y95-Y94)</f>
        <v>0</v>
      </c>
      <c r="AH94" s="3">
        <v>0</v>
      </c>
      <c r="AI94" s="11">
        <v>0</v>
      </c>
    </row>
    <row r="95" spans="1:35" x14ac:dyDescent="0.35">
      <c r="A95" s="7">
        <v>3.25</v>
      </c>
      <c r="B95" s="7">
        <v>3</v>
      </c>
      <c r="C95" s="11">
        <v>0</v>
      </c>
      <c r="D95" s="11">
        <v>0</v>
      </c>
      <c r="E95" s="11">
        <v>0</v>
      </c>
      <c r="F95" s="1">
        <v>0</v>
      </c>
      <c r="G95" s="3">
        <f t="shared" si="12"/>
        <v>0</v>
      </c>
      <c r="H95" s="11">
        <f>EXP(-G95*A95)</f>
        <v>1</v>
      </c>
      <c r="I95" s="3">
        <f>(H95/H96-1)/(A96-A95)</f>
        <v>0</v>
      </c>
      <c r="J95" s="3">
        <v>0</v>
      </c>
      <c r="K95" s="11">
        <v>0</v>
      </c>
      <c r="M95" s="7">
        <v>3.25</v>
      </c>
      <c r="N95" s="7">
        <v>3</v>
      </c>
      <c r="O95" s="11">
        <v>0</v>
      </c>
      <c r="P95" s="11">
        <v>0</v>
      </c>
      <c r="Q95" s="11">
        <v>0</v>
      </c>
      <c r="R95" s="1">
        <v>0</v>
      </c>
      <c r="S95" s="3">
        <f t="shared" si="13"/>
        <v>0</v>
      </c>
      <c r="T95" s="11">
        <f>EXP(-S95*M95)</f>
        <v>1</v>
      </c>
      <c r="U95" s="3">
        <f>(T95/T96-1)/(M96-M95)</f>
        <v>0</v>
      </c>
      <c r="V95" s="3">
        <v>0</v>
      </c>
      <c r="W95" s="11">
        <v>0</v>
      </c>
      <c r="Y95" s="7">
        <v>3.25</v>
      </c>
      <c r="Z95" s="7">
        <v>3</v>
      </c>
      <c r="AA95" s="11">
        <v>0</v>
      </c>
      <c r="AB95" s="11">
        <v>0</v>
      </c>
      <c r="AC95" s="11">
        <v>0</v>
      </c>
      <c r="AD95" s="1">
        <v>0</v>
      </c>
      <c r="AE95" s="3">
        <f t="shared" si="14"/>
        <v>0</v>
      </c>
      <c r="AF95" s="11">
        <f>EXP(-AE95*Y95)</f>
        <v>1</v>
      </c>
      <c r="AG95" s="3">
        <f>(AF95/AF96-1)/(Y96-Y95)</f>
        <v>0</v>
      </c>
      <c r="AH95" s="3">
        <v>0</v>
      </c>
      <c r="AI95" s="11">
        <v>0</v>
      </c>
    </row>
    <row r="96" spans="1:35" x14ac:dyDescent="0.35">
      <c r="A96" s="7">
        <v>3.5</v>
      </c>
      <c r="B96" s="7">
        <v>3</v>
      </c>
      <c r="C96" s="11">
        <v>0</v>
      </c>
      <c r="D96" s="11">
        <v>0</v>
      </c>
      <c r="E96" s="11">
        <v>0</v>
      </c>
      <c r="F96" s="1">
        <v>0</v>
      </c>
      <c r="G96" s="3">
        <f t="shared" si="12"/>
        <v>0</v>
      </c>
      <c r="H96" s="11">
        <f>EXP(-G96*A96)</f>
        <v>1</v>
      </c>
      <c r="I96" s="3">
        <f>(H96/H97-1)/(A97-A96)</f>
        <v>0</v>
      </c>
      <c r="J96" s="3">
        <v>0</v>
      </c>
      <c r="K96" s="11">
        <v>0</v>
      </c>
      <c r="M96" s="7">
        <v>3.5</v>
      </c>
      <c r="N96" s="7">
        <v>3</v>
      </c>
      <c r="O96" s="11">
        <v>0</v>
      </c>
      <c r="P96" s="11">
        <v>0</v>
      </c>
      <c r="Q96" s="11">
        <v>0</v>
      </c>
      <c r="R96" s="1">
        <v>0</v>
      </c>
      <c r="S96" s="3">
        <f t="shared" si="13"/>
        <v>0</v>
      </c>
      <c r="T96" s="11">
        <f>EXP(-S96*M96)</f>
        <v>1</v>
      </c>
      <c r="U96" s="3">
        <f>(T96/T97-1)/(M97-M96)</f>
        <v>0</v>
      </c>
      <c r="V96" s="3">
        <v>0</v>
      </c>
      <c r="W96" s="11">
        <v>0</v>
      </c>
      <c r="Y96" s="7">
        <v>3.5</v>
      </c>
      <c r="Z96" s="7">
        <v>3</v>
      </c>
      <c r="AA96" s="11">
        <v>0</v>
      </c>
      <c r="AB96" s="11">
        <v>0</v>
      </c>
      <c r="AC96" s="11">
        <v>0</v>
      </c>
      <c r="AD96" s="1">
        <v>0</v>
      </c>
      <c r="AE96" s="3">
        <f t="shared" si="14"/>
        <v>0</v>
      </c>
      <c r="AF96" s="11">
        <f>EXP(-AE96*Y96)</f>
        <v>1</v>
      </c>
      <c r="AG96" s="3">
        <f>(AF96/AF97-1)/(Y97-Y96)</f>
        <v>0</v>
      </c>
      <c r="AH96" s="3">
        <v>0</v>
      </c>
      <c r="AI96" s="11">
        <v>0</v>
      </c>
    </row>
    <row r="97" spans="1:35" x14ac:dyDescent="0.35">
      <c r="A97" s="7">
        <v>3.75</v>
      </c>
      <c r="B97" s="7">
        <v>3</v>
      </c>
      <c r="C97" s="11">
        <v>0</v>
      </c>
      <c r="D97" s="11">
        <v>0</v>
      </c>
      <c r="E97" s="11">
        <v>0</v>
      </c>
      <c r="F97" s="1">
        <v>0</v>
      </c>
      <c r="G97" s="3">
        <f t="shared" si="12"/>
        <v>0</v>
      </c>
      <c r="H97" s="11">
        <f>EXP(-G97*A97)</f>
        <v>1</v>
      </c>
      <c r="I97" s="3">
        <f>(H97/H98-1)/(A98-A97)</f>
        <v>0</v>
      </c>
      <c r="J97" s="3">
        <v>0</v>
      </c>
      <c r="K97" s="11">
        <v>0</v>
      </c>
      <c r="M97" s="7">
        <v>3.75</v>
      </c>
      <c r="N97" s="7">
        <v>3</v>
      </c>
      <c r="O97" s="11">
        <v>0</v>
      </c>
      <c r="P97" s="11">
        <v>0</v>
      </c>
      <c r="Q97" s="11">
        <v>0</v>
      </c>
      <c r="R97" s="1">
        <v>0</v>
      </c>
      <c r="S97" s="3">
        <f t="shared" si="13"/>
        <v>0</v>
      </c>
      <c r="T97" s="11">
        <f>EXP(-S97*M97)</f>
        <v>1</v>
      </c>
      <c r="U97" s="3">
        <f>(T97/T98-1)/(M98-M97)</f>
        <v>0</v>
      </c>
      <c r="V97" s="3">
        <v>0</v>
      </c>
      <c r="W97" s="11">
        <v>0</v>
      </c>
      <c r="Y97" s="7">
        <v>3.75</v>
      </c>
      <c r="Z97" s="7">
        <v>3</v>
      </c>
      <c r="AA97" s="11">
        <v>0</v>
      </c>
      <c r="AB97" s="11">
        <v>0</v>
      </c>
      <c r="AC97" s="11">
        <v>0</v>
      </c>
      <c r="AD97" s="1">
        <v>0</v>
      </c>
      <c r="AE97" s="3">
        <f t="shared" si="14"/>
        <v>0</v>
      </c>
      <c r="AF97" s="11">
        <f>EXP(-AE97*Y97)</f>
        <v>1</v>
      </c>
      <c r="AG97" s="3">
        <f>(AF97/AF98-1)/(Y98-Y97)</f>
        <v>0</v>
      </c>
      <c r="AH97" s="3">
        <v>0</v>
      </c>
      <c r="AI97" s="11">
        <v>0</v>
      </c>
    </row>
    <row r="98" spans="1:35" x14ac:dyDescent="0.35">
      <c r="A98" s="7">
        <v>4</v>
      </c>
      <c r="B98" s="7">
        <v>4</v>
      </c>
      <c r="C98" s="11">
        <v>0</v>
      </c>
      <c r="D98" s="11">
        <v>0</v>
      </c>
      <c r="E98" s="11">
        <v>0</v>
      </c>
      <c r="F98" s="1">
        <v>0</v>
      </c>
      <c r="G98" s="3">
        <f t="shared" si="12"/>
        <v>0</v>
      </c>
      <c r="H98" s="11">
        <f>EXP(-G98*A98)</f>
        <v>1</v>
      </c>
      <c r="I98" s="3">
        <f>(H98/H99-1)/(A99-A98)</f>
        <v>0</v>
      </c>
      <c r="J98" s="3">
        <v>0</v>
      </c>
      <c r="K98" s="11">
        <v>0</v>
      </c>
      <c r="M98" s="7">
        <v>4</v>
      </c>
      <c r="N98" s="7">
        <v>4</v>
      </c>
      <c r="O98" s="11">
        <v>0</v>
      </c>
      <c r="P98" s="11">
        <v>0</v>
      </c>
      <c r="Q98" s="11">
        <v>0</v>
      </c>
      <c r="R98" s="1">
        <v>0</v>
      </c>
      <c r="S98" s="3">
        <f t="shared" si="13"/>
        <v>0</v>
      </c>
      <c r="T98" s="11">
        <f>EXP(-S98*M98)</f>
        <v>1</v>
      </c>
      <c r="U98" s="3">
        <f>(T98/T99-1)/(M99-M98)</f>
        <v>0</v>
      </c>
      <c r="V98" s="3">
        <v>0</v>
      </c>
      <c r="W98" s="11">
        <v>0</v>
      </c>
      <c r="Y98" s="7">
        <v>4</v>
      </c>
      <c r="Z98" s="7">
        <v>4</v>
      </c>
      <c r="AA98" s="11">
        <v>0</v>
      </c>
      <c r="AB98" s="11">
        <v>0</v>
      </c>
      <c r="AC98" s="11">
        <v>0</v>
      </c>
      <c r="AD98" s="1">
        <v>0</v>
      </c>
      <c r="AE98" s="3">
        <f t="shared" si="14"/>
        <v>0</v>
      </c>
      <c r="AF98" s="11">
        <f>EXP(-AE98*Y98)</f>
        <v>1</v>
      </c>
      <c r="AG98" s="3">
        <f>(AF98/AF99-1)/(Y99-Y98)</f>
        <v>0</v>
      </c>
      <c r="AH98" s="3">
        <v>0</v>
      </c>
      <c r="AI98" s="11">
        <v>0</v>
      </c>
    </row>
    <row r="99" spans="1:35" x14ac:dyDescent="0.35">
      <c r="A99" s="7">
        <v>4.25</v>
      </c>
      <c r="B99" s="7">
        <v>4</v>
      </c>
      <c r="C99" s="11">
        <v>0</v>
      </c>
      <c r="D99" s="11">
        <v>0</v>
      </c>
      <c r="E99" s="11">
        <v>0</v>
      </c>
      <c r="F99" s="1">
        <v>0</v>
      </c>
      <c r="G99" s="3">
        <f t="shared" si="12"/>
        <v>0</v>
      </c>
      <c r="H99" s="11">
        <f>EXP(-G99*A99)</f>
        <v>1</v>
      </c>
      <c r="I99" s="3">
        <f>(H99/H100-1)/(A100-A99)</f>
        <v>0</v>
      </c>
      <c r="J99" s="3">
        <v>0</v>
      </c>
      <c r="K99" s="11">
        <v>0</v>
      </c>
      <c r="M99" s="7">
        <v>4.25</v>
      </c>
      <c r="N99" s="7">
        <v>4</v>
      </c>
      <c r="O99" s="11">
        <v>0</v>
      </c>
      <c r="P99" s="11">
        <v>0</v>
      </c>
      <c r="Q99" s="11">
        <v>0</v>
      </c>
      <c r="R99" s="1">
        <v>0</v>
      </c>
      <c r="S99" s="3">
        <f t="shared" si="13"/>
        <v>0</v>
      </c>
      <c r="T99" s="11">
        <f>EXP(-S99*M99)</f>
        <v>1</v>
      </c>
      <c r="U99" s="3">
        <f>(T99/T100-1)/(M100-M99)</f>
        <v>0</v>
      </c>
      <c r="V99" s="3">
        <v>0</v>
      </c>
      <c r="W99" s="11">
        <v>0</v>
      </c>
      <c r="Y99" s="7">
        <v>4.25</v>
      </c>
      <c r="Z99" s="7">
        <v>4</v>
      </c>
      <c r="AA99" s="11">
        <v>0</v>
      </c>
      <c r="AB99" s="11">
        <v>0</v>
      </c>
      <c r="AC99" s="11">
        <v>0</v>
      </c>
      <c r="AD99" s="1">
        <v>0</v>
      </c>
      <c r="AE99" s="3">
        <f t="shared" si="14"/>
        <v>0</v>
      </c>
      <c r="AF99" s="11">
        <f>EXP(-AE99*Y99)</f>
        <v>1</v>
      </c>
      <c r="AG99" s="3">
        <f>(AF99/AF100-1)/(Y100-Y99)</f>
        <v>0</v>
      </c>
      <c r="AH99" s="3">
        <v>0</v>
      </c>
      <c r="AI99" s="11">
        <v>0</v>
      </c>
    </row>
    <row r="100" spans="1:35" x14ac:dyDescent="0.35">
      <c r="A100" s="7">
        <v>4.5</v>
      </c>
      <c r="B100" s="7">
        <v>4</v>
      </c>
      <c r="C100" s="11">
        <v>0</v>
      </c>
      <c r="D100" s="11">
        <v>0</v>
      </c>
      <c r="E100" s="11">
        <v>0</v>
      </c>
      <c r="F100" s="1">
        <v>0</v>
      </c>
      <c r="G100" s="3">
        <f t="shared" si="12"/>
        <v>0</v>
      </c>
      <c r="H100" s="11">
        <f>EXP(-G100*A100)</f>
        <v>1</v>
      </c>
      <c r="I100" s="3">
        <f>(H100/H101-1)/(A101-A100)</f>
        <v>0</v>
      </c>
      <c r="J100" s="3">
        <v>0</v>
      </c>
      <c r="K100" s="11">
        <v>0</v>
      </c>
      <c r="M100" s="7">
        <v>4.5</v>
      </c>
      <c r="N100" s="7">
        <v>4</v>
      </c>
      <c r="O100" s="11">
        <v>0</v>
      </c>
      <c r="P100" s="11">
        <v>0</v>
      </c>
      <c r="Q100" s="11">
        <v>0</v>
      </c>
      <c r="R100" s="1">
        <v>0</v>
      </c>
      <c r="S100" s="3">
        <f t="shared" si="13"/>
        <v>0</v>
      </c>
      <c r="T100" s="11">
        <f>EXP(-S100*M100)</f>
        <v>1</v>
      </c>
      <c r="U100" s="3">
        <f>(T100/T101-1)/(M101-M100)</f>
        <v>0</v>
      </c>
      <c r="V100" s="3">
        <v>0</v>
      </c>
      <c r="W100" s="11">
        <v>0</v>
      </c>
      <c r="Y100" s="7">
        <v>4.5</v>
      </c>
      <c r="Z100" s="7">
        <v>4</v>
      </c>
      <c r="AA100" s="11">
        <v>0</v>
      </c>
      <c r="AB100" s="11">
        <v>0</v>
      </c>
      <c r="AC100" s="11">
        <v>0</v>
      </c>
      <c r="AD100" s="1">
        <v>0</v>
      </c>
      <c r="AE100" s="3">
        <f t="shared" si="14"/>
        <v>0</v>
      </c>
      <c r="AF100" s="11">
        <f>EXP(-AE100*Y100)</f>
        <v>1</v>
      </c>
      <c r="AG100" s="3">
        <f>(AF100/AF101-1)/(Y101-Y100)</f>
        <v>0</v>
      </c>
      <c r="AH100" s="3">
        <v>0</v>
      </c>
      <c r="AI100" s="11">
        <v>0</v>
      </c>
    </row>
    <row r="101" spans="1:35" x14ac:dyDescent="0.35">
      <c r="A101" s="7">
        <v>4.75</v>
      </c>
      <c r="B101" s="7">
        <v>4</v>
      </c>
      <c r="C101" s="11">
        <v>0</v>
      </c>
      <c r="D101" s="11">
        <v>0</v>
      </c>
      <c r="E101" s="11">
        <v>0</v>
      </c>
      <c r="F101" s="1">
        <v>0</v>
      </c>
      <c r="G101" s="3">
        <f t="shared" si="12"/>
        <v>0</v>
      </c>
      <c r="H101" s="11">
        <f>EXP(-G101*A101)</f>
        <v>1</v>
      </c>
      <c r="I101" s="3">
        <f>(H101/H102-1)/(A102-A101)</f>
        <v>0</v>
      </c>
      <c r="J101" s="3">
        <v>0</v>
      </c>
      <c r="K101" s="11">
        <v>0</v>
      </c>
      <c r="M101" s="7">
        <v>4.75</v>
      </c>
      <c r="N101" s="7">
        <v>4</v>
      </c>
      <c r="O101" s="11">
        <v>0</v>
      </c>
      <c r="P101" s="11">
        <v>0</v>
      </c>
      <c r="Q101" s="11">
        <v>0</v>
      </c>
      <c r="R101" s="1">
        <v>0</v>
      </c>
      <c r="S101" s="3">
        <f t="shared" si="13"/>
        <v>0</v>
      </c>
      <c r="T101" s="11">
        <f>EXP(-S101*M101)</f>
        <v>1</v>
      </c>
      <c r="U101" s="3">
        <f>(T101/T102-1)/(M102-M101)</f>
        <v>0</v>
      </c>
      <c r="V101" s="3">
        <v>0</v>
      </c>
      <c r="W101" s="11">
        <v>0</v>
      </c>
      <c r="Y101" s="7">
        <v>4.75</v>
      </c>
      <c r="Z101" s="7">
        <v>4</v>
      </c>
      <c r="AA101" s="11">
        <v>0</v>
      </c>
      <c r="AB101" s="11">
        <v>0</v>
      </c>
      <c r="AC101" s="11">
        <v>0</v>
      </c>
      <c r="AD101" s="1">
        <v>0</v>
      </c>
      <c r="AE101" s="3">
        <f t="shared" si="14"/>
        <v>0</v>
      </c>
      <c r="AF101" s="11">
        <f>EXP(-AE101*Y101)</f>
        <v>1</v>
      </c>
      <c r="AG101" s="3">
        <f>(AF101/AF102-1)/(Y102-Y101)</f>
        <v>0</v>
      </c>
      <c r="AH101" s="3">
        <v>0</v>
      </c>
      <c r="AI101" s="11">
        <v>0</v>
      </c>
    </row>
    <row r="102" spans="1:35" x14ac:dyDescent="0.35">
      <c r="A102" s="7">
        <v>5</v>
      </c>
      <c r="B102" s="7">
        <v>5</v>
      </c>
      <c r="C102" s="11">
        <v>0</v>
      </c>
      <c r="D102" s="11">
        <v>0</v>
      </c>
      <c r="E102" s="11">
        <v>0</v>
      </c>
      <c r="F102" s="1">
        <v>0</v>
      </c>
      <c r="G102" s="3">
        <f t="shared" si="12"/>
        <v>0</v>
      </c>
      <c r="H102" s="11">
        <f>EXP(-G102*A102)</f>
        <v>1</v>
      </c>
      <c r="I102" s="3">
        <f>(H102/H103-1)/(A103-A102)</f>
        <v>0</v>
      </c>
      <c r="J102" s="3">
        <v>0</v>
      </c>
      <c r="K102" s="11">
        <v>0</v>
      </c>
      <c r="M102" s="7">
        <v>5</v>
      </c>
      <c r="N102" s="7">
        <v>5</v>
      </c>
      <c r="O102" s="11">
        <v>0</v>
      </c>
      <c r="P102" s="11">
        <v>0</v>
      </c>
      <c r="Q102" s="11">
        <v>0</v>
      </c>
      <c r="R102" s="1">
        <v>0</v>
      </c>
      <c r="S102" s="3">
        <f t="shared" si="13"/>
        <v>0</v>
      </c>
      <c r="T102" s="11">
        <f>EXP(-S102*M102)</f>
        <v>1</v>
      </c>
      <c r="U102" s="3">
        <f>(T102/T103-1)/(M103-M102)</f>
        <v>0</v>
      </c>
      <c r="V102" s="3">
        <v>0</v>
      </c>
      <c r="W102" s="11">
        <v>0</v>
      </c>
      <c r="Y102" s="7">
        <v>5</v>
      </c>
      <c r="Z102" s="7">
        <v>5</v>
      </c>
      <c r="AA102" s="11">
        <v>0</v>
      </c>
      <c r="AB102" s="11">
        <v>0</v>
      </c>
      <c r="AC102" s="11">
        <v>0</v>
      </c>
      <c r="AD102" s="1">
        <v>0</v>
      </c>
      <c r="AE102" s="3">
        <f t="shared" si="14"/>
        <v>0</v>
      </c>
      <c r="AF102" s="11">
        <f>EXP(-AE102*Y102)</f>
        <v>1</v>
      </c>
      <c r="AG102" s="3">
        <f>(AF102/AF103-1)/(Y103-Y102)</f>
        <v>0</v>
      </c>
      <c r="AH102" s="3">
        <v>0</v>
      </c>
      <c r="AI102" s="11">
        <v>0</v>
      </c>
    </row>
    <row r="103" spans="1:35" x14ac:dyDescent="0.35">
      <c r="A103" s="7">
        <v>5.25</v>
      </c>
      <c r="B103" s="7">
        <v>5</v>
      </c>
      <c r="C103" s="11">
        <v>0</v>
      </c>
      <c r="D103" s="11">
        <v>0</v>
      </c>
      <c r="E103" s="11">
        <v>0</v>
      </c>
      <c r="F103" s="1">
        <v>0</v>
      </c>
      <c r="G103" s="3">
        <f t="shared" si="12"/>
        <v>0</v>
      </c>
      <c r="H103" s="11">
        <f>EXP(-G103*A103)</f>
        <v>1</v>
      </c>
      <c r="I103" s="3">
        <f>(H103/H104-1)/(A104-A103)</f>
        <v>0</v>
      </c>
      <c r="J103" s="3">
        <v>0</v>
      </c>
      <c r="K103" s="11">
        <v>0</v>
      </c>
      <c r="M103" s="7">
        <v>5.25</v>
      </c>
      <c r="N103" s="7">
        <v>5</v>
      </c>
      <c r="O103" s="11">
        <v>0</v>
      </c>
      <c r="P103" s="11">
        <v>0</v>
      </c>
      <c r="Q103" s="11">
        <v>0</v>
      </c>
      <c r="R103" s="1">
        <v>0</v>
      </c>
      <c r="S103" s="3">
        <f t="shared" si="13"/>
        <v>0</v>
      </c>
      <c r="T103" s="11">
        <f>EXP(-S103*M103)</f>
        <v>1</v>
      </c>
      <c r="U103" s="3">
        <f>(T103/T104-1)/(M104-M103)</f>
        <v>0</v>
      </c>
      <c r="V103" s="3">
        <v>0</v>
      </c>
      <c r="W103" s="11">
        <v>0</v>
      </c>
      <c r="Y103" s="7">
        <v>5.25</v>
      </c>
      <c r="Z103" s="7">
        <v>5</v>
      </c>
      <c r="AA103" s="11">
        <v>0</v>
      </c>
      <c r="AB103" s="11">
        <v>0</v>
      </c>
      <c r="AC103" s="11">
        <v>0</v>
      </c>
      <c r="AD103" s="1">
        <v>0</v>
      </c>
      <c r="AE103" s="3">
        <f t="shared" si="14"/>
        <v>0</v>
      </c>
      <c r="AF103" s="11">
        <f>EXP(-AE103*Y103)</f>
        <v>1</v>
      </c>
      <c r="AG103" s="3">
        <f>(AF103/AF104-1)/(Y104-Y103)</f>
        <v>0</v>
      </c>
      <c r="AH103" s="3">
        <v>0</v>
      </c>
      <c r="AI103" s="11">
        <v>0</v>
      </c>
    </row>
    <row r="104" spans="1:35" x14ac:dyDescent="0.35">
      <c r="A104" s="7">
        <v>5.5</v>
      </c>
      <c r="B104" s="7">
        <v>5</v>
      </c>
      <c r="C104" s="11">
        <v>0</v>
      </c>
      <c r="D104" s="11">
        <v>0</v>
      </c>
      <c r="E104" s="11">
        <v>0</v>
      </c>
      <c r="F104" s="1">
        <v>0</v>
      </c>
      <c r="G104" s="3">
        <f t="shared" si="12"/>
        <v>0</v>
      </c>
      <c r="H104" s="11">
        <f>EXP(-G104*A104)</f>
        <v>1</v>
      </c>
      <c r="I104" s="3">
        <f>(H104/H105-1)/(A105-A104)</f>
        <v>0</v>
      </c>
      <c r="J104" s="3">
        <v>0</v>
      </c>
      <c r="K104" s="11">
        <v>0</v>
      </c>
      <c r="M104" s="7">
        <v>5.5</v>
      </c>
      <c r="N104" s="7">
        <v>5</v>
      </c>
      <c r="O104" s="11">
        <v>0</v>
      </c>
      <c r="P104" s="11">
        <v>0</v>
      </c>
      <c r="Q104" s="11">
        <v>0</v>
      </c>
      <c r="R104" s="1">
        <v>0</v>
      </c>
      <c r="S104" s="3">
        <f t="shared" si="13"/>
        <v>0</v>
      </c>
      <c r="T104" s="11">
        <f>EXP(-S104*M104)</f>
        <v>1</v>
      </c>
      <c r="U104" s="3">
        <f>(T104/T105-1)/(M105-M104)</f>
        <v>0</v>
      </c>
      <c r="V104" s="3">
        <v>0</v>
      </c>
      <c r="W104" s="11">
        <v>0</v>
      </c>
      <c r="Y104" s="7">
        <v>5.5</v>
      </c>
      <c r="Z104" s="7">
        <v>5</v>
      </c>
      <c r="AA104" s="11">
        <v>0</v>
      </c>
      <c r="AB104" s="11">
        <v>0</v>
      </c>
      <c r="AC104" s="11">
        <v>0</v>
      </c>
      <c r="AD104" s="1">
        <v>0</v>
      </c>
      <c r="AE104" s="3">
        <f t="shared" si="14"/>
        <v>0</v>
      </c>
      <c r="AF104" s="11">
        <f>EXP(-AE104*Y104)</f>
        <v>1</v>
      </c>
      <c r="AG104" s="3">
        <f>(AF104/AF105-1)/(Y105-Y104)</f>
        <v>0</v>
      </c>
      <c r="AH104" s="3">
        <v>0</v>
      </c>
      <c r="AI104" s="11">
        <v>0</v>
      </c>
    </row>
    <row r="105" spans="1:35" x14ac:dyDescent="0.35">
      <c r="A105" s="7">
        <v>5.75</v>
      </c>
      <c r="B105" s="7">
        <v>5</v>
      </c>
      <c r="C105" s="11">
        <v>0</v>
      </c>
      <c r="D105" s="11">
        <v>0</v>
      </c>
      <c r="E105" s="11">
        <v>0</v>
      </c>
      <c r="F105" s="1">
        <v>0</v>
      </c>
      <c r="G105" s="3">
        <f t="shared" si="12"/>
        <v>0</v>
      </c>
      <c r="H105" s="11">
        <f>EXP(-G105*A105)</f>
        <v>1</v>
      </c>
      <c r="I105" s="3">
        <f>(H105/H106-1)/(A106-A105)</f>
        <v>0</v>
      </c>
      <c r="J105" s="3">
        <v>0</v>
      </c>
      <c r="K105" s="11">
        <v>0</v>
      </c>
      <c r="M105" s="7">
        <v>5.75</v>
      </c>
      <c r="N105" s="7">
        <v>5</v>
      </c>
      <c r="O105" s="11">
        <v>0</v>
      </c>
      <c r="P105" s="11">
        <v>0</v>
      </c>
      <c r="Q105" s="11">
        <v>0</v>
      </c>
      <c r="R105" s="1">
        <v>0</v>
      </c>
      <c r="S105" s="3">
        <f t="shared" si="13"/>
        <v>0</v>
      </c>
      <c r="T105" s="11">
        <f>EXP(-S105*M105)</f>
        <v>1</v>
      </c>
      <c r="U105" s="3">
        <f>(T105/T106-1)/(M106-M105)</f>
        <v>0</v>
      </c>
      <c r="V105" s="3">
        <v>0</v>
      </c>
      <c r="W105" s="11">
        <v>0</v>
      </c>
      <c r="Y105" s="7">
        <v>5.75</v>
      </c>
      <c r="Z105" s="7">
        <v>5</v>
      </c>
      <c r="AA105" s="11">
        <v>0</v>
      </c>
      <c r="AB105" s="11">
        <v>0</v>
      </c>
      <c r="AC105" s="11">
        <v>0</v>
      </c>
      <c r="AD105" s="1">
        <v>0</v>
      </c>
      <c r="AE105" s="3">
        <f t="shared" si="14"/>
        <v>0</v>
      </c>
      <c r="AF105" s="11">
        <f>EXP(-AE105*Y105)</f>
        <v>1</v>
      </c>
      <c r="AG105" s="3">
        <f>(AF105/AF106-1)/(Y106-Y105)</f>
        <v>0</v>
      </c>
      <c r="AH105" s="3">
        <v>0</v>
      </c>
      <c r="AI105" s="11">
        <v>0</v>
      </c>
    </row>
    <row r="106" spans="1:35" x14ac:dyDescent="0.35">
      <c r="A106" s="7">
        <v>6</v>
      </c>
      <c r="B106" s="7">
        <v>5</v>
      </c>
      <c r="C106" s="11">
        <v>0</v>
      </c>
      <c r="D106" s="11">
        <v>0</v>
      </c>
      <c r="E106" s="11">
        <v>0</v>
      </c>
      <c r="F106" s="1">
        <v>0</v>
      </c>
      <c r="G106" s="3">
        <f t="shared" si="12"/>
        <v>0</v>
      </c>
      <c r="H106" s="11">
        <f>EXP(-G106*A106)</f>
        <v>1</v>
      </c>
      <c r="I106" s="3">
        <f>(H106/H107-1)/(A107-A106)</f>
        <v>0</v>
      </c>
      <c r="J106" s="3">
        <v>0</v>
      </c>
      <c r="K106" s="11">
        <v>0</v>
      </c>
      <c r="M106" s="7">
        <v>6</v>
      </c>
      <c r="N106" s="7">
        <v>5</v>
      </c>
      <c r="O106" s="11">
        <v>0</v>
      </c>
      <c r="P106" s="11">
        <v>0</v>
      </c>
      <c r="Q106" s="11">
        <v>0</v>
      </c>
      <c r="R106" s="1">
        <v>0</v>
      </c>
      <c r="S106" s="3">
        <f t="shared" si="13"/>
        <v>0</v>
      </c>
      <c r="T106" s="11">
        <f>EXP(-S106*M106)</f>
        <v>1</v>
      </c>
      <c r="U106" s="3">
        <f>(T106/T107-1)/(M107-M106)</f>
        <v>0</v>
      </c>
      <c r="V106" s="3">
        <v>0</v>
      </c>
      <c r="W106" s="11">
        <v>0</v>
      </c>
      <c r="Y106" s="7">
        <v>6</v>
      </c>
      <c r="Z106" s="7">
        <v>5</v>
      </c>
      <c r="AA106" s="11">
        <v>0</v>
      </c>
      <c r="AB106" s="11">
        <v>0</v>
      </c>
      <c r="AC106" s="11">
        <v>0</v>
      </c>
      <c r="AD106" s="1">
        <v>0</v>
      </c>
      <c r="AE106" s="3">
        <f t="shared" si="14"/>
        <v>0</v>
      </c>
      <c r="AF106" s="11">
        <f>EXP(-AE106*Y106)</f>
        <v>1</v>
      </c>
      <c r="AG106" s="3">
        <f>(AF106/AF107-1)/(Y107-Y106)</f>
        <v>0</v>
      </c>
      <c r="AH106" s="3">
        <v>0</v>
      </c>
      <c r="AI106" s="11">
        <v>0</v>
      </c>
    </row>
    <row r="107" spans="1:35" x14ac:dyDescent="0.35">
      <c r="A107" s="7">
        <v>6.25</v>
      </c>
      <c r="B107" s="7">
        <v>5</v>
      </c>
      <c r="C107" s="11">
        <v>0</v>
      </c>
      <c r="D107" s="11">
        <v>0</v>
      </c>
      <c r="E107" s="11">
        <v>0</v>
      </c>
      <c r="F107" s="1">
        <v>0</v>
      </c>
      <c r="G107" s="3">
        <f t="shared" si="12"/>
        <v>0</v>
      </c>
      <c r="H107" s="11">
        <f>EXP(-G107*A107)</f>
        <v>1</v>
      </c>
      <c r="I107" s="3">
        <f>(H107/H108-1)/(A108-A107)</f>
        <v>0</v>
      </c>
      <c r="J107" s="3">
        <v>0</v>
      </c>
      <c r="K107" s="11">
        <v>0</v>
      </c>
      <c r="M107" s="7">
        <v>6.25</v>
      </c>
      <c r="N107" s="7">
        <v>5</v>
      </c>
      <c r="O107" s="11">
        <v>0</v>
      </c>
      <c r="P107" s="11">
        <v>0</v>
      </c>
      <c r="Q107" s="11">
        <v>0</v>
      </c>
      <c r="R107" s="1">
        <v>0</v>
      </c>
      <c r="S107" s="3">
        <f t="shared" si="13"/>
        <v>0</v>
      </c>
      <c r="T107" s="11">
        <f>EXP(-S107*M107)</f>
        <v>1</v>
      </c>
      <c r="U107" s="3">
        <f>(T107/T108-1)/(M108-M107)</f>
        <v>0</v>
      </c>
      <c r="V107" s="3">
        <v>0</v>
      </c>
      <c r="W107" s="11">
        <v>0</v>
      </c>
      <c r="Y107" s="7">
        <v>6.25</v>
      </c>
      <c r="Z107" s="7">
        <v>5</v>
      </c>
      <c r="AA107" s="11">
        <v>0</v>
      </c>
      <c r="AB107" s="11">
        <v>0</v>
      </c>
      <c r="AC107" s="11">
        <v>0</v>
      </c>
      <c r="AD107" s="1">
        <v>0</v>
      </c>
      <c r="AE107" s="3">
        <f t="shared" si="14"/>
        <v>0</v>
      </c>
      <c r="AF107" s="11">
        <f>EXP(-AE107*Y107)</f>
        <v>1</v>
      </c>
      <c r="AG107" s="3">
        <f>(AF107/AF108-1)/(Y108-Y107)</f>
        <v>0</v>
      </c>
      <c r="AH107" s="3">
        <v>0</v>
      </c>
      <c r="AI107" s="11">
        <v>0</v>
      </c>
    </row>
    <row r="108" spans="1:35" x14ac:dyDescent="0.35">
      <c r="A108" s="7">
        <v>6.5</v>
      </c>
      <c r="B108" s="7">
        <v>5</v>
      </c>
      <c r="C108" s="11">
        <v>0</v>
      </c>
      <c r="D108" s="11">
        <v>0</v>
      </c>
      <c r="E108" s="11">
        <v>0</v>
      </c>
      <c r="F108" s="1">
        <v>0</v>
      </c>
      <c r="G108" s="3">
        <f t="shared" si="12"/>
        <v>0</v>
      </c>
      <c r="H108" s="11">
        <f>EXP(-G108*A108)</f>
        <v>1</v>
      </c>
      <c r="I108" s="3">
        <f>(H108/H109-1)/(A109-A108)</f>
        <v>0</v>
      </c>
      <c r="J108" s="3">
        <v>0</v>
      </c>
      <c r="K108" s="11">
        <v>0</v>
      </c>
      <c r="M108" s="7">
        <v>6.5</v>
      </c>
      <c r="N108" s="7">
        <v>5</v>
      </c>
      <c r="O108" s="11">
        <v>0</v>
      </c>
      <c r="P108" s="11">
        <v>0</v>
      </c>
      <c r="Q108" s="11">
        <v>0</v>
      </c>
      <c r="R108" s="1">
        <v>0</v>
      </c>
      <c r="S108" s="3">
        <f t="shared" si="13"/>
        <v>0</v>
      </c>
      <c r="T108" s="11">
        <f>EXP(-S108*M108)</f>
        <v>1</v>
      </c>
      <c r="U108" s="3">
        <f>(T108/T109-1)/(M109-M108)</f>
        <v>0</v>
      </c>
      <c r="V108" s="3">
        <v>0</v>
      </c>
      <c r="W108" s="11">
        <v>0</v>
      </c>
      <c r="Y108" s="7">
        <v>6.5</v>
      </c>
      <c r="Z108" s="7">
        <v>5</v>
      </c>
      <c r="AA108" s="11">
        <v>0</v>
      </c>
      <c r="AB108" s="11">
        <v>0</v>
      </c>
      <c r="AC108" s="11">
        <v>0</v>
      </c>
      <c r="AD108" s="1">
        <v>0</v>
      </c>
      <c r="AE108" s="3">
        <f t="shared" si="14"/>
        <v>0</v>
      </c>
      <c r="AF108" s="11">
        <f>EXP(-AE108*Y108)</f>
        <v>1</v>
      </c>
      <c r="AG108" s="3">
        <f>(AF108/AF109-1)/(Y109-Y108)</f>
        <v>0</v>
      </c>
      <c r="AH108" s="3">
        <v>0</v>
      </c>
      <c r="AI108" s="11">
        <v>0</v>
      </c>
    </row>
    <row r="109" spans="1:35" x14ac:dyDescent="0.35">
      <c r="A109" s="7">
        <v>6.75</v>
      </c>
      <c r="B109" s="7">
        <v>5</v>
      </c>
      <c r="C109" s="11">
        <v>0</v>
      </c>
      <c r="D109" s="11">
        <v>0</v>
      </c>
      <c r="E109" s="11">
        <v>0</v>
      </c>
      <c r="F109" s="1">
        <v>0</v>
      </c>
      <c r="G109" s="3">
        <f t="shared" si="12"/>
        <v>0</v>
      </c>
      <c r="H109" s="11">
        <f>EXP(-G109*A109)</f>
        <v>1</v>
      </c>
      <c r="I109" s="3">
        <f>(H109/H110-1)/(A110-A109)</f>
        <v>0</v>
      </c>
      <c r="J109" s="3">
        <v>0</v>
      </c>
      <c r="K109" s="11">
        <v>0</v>
      </c>
      <c r="M109" s="7">
        <v>6.75</v>
      </c>
      <c r="N109" s="7">
        <v>5</v>
      </c>
      <c r="O109" s="11">
        <v>0</v>
      </c>
      <c r="P109" s="11">
        <v>0</v>
      </c>
      <c r="Q109" s="11">
        <v>0</v>
      </c>
      <c r="R109" s="1">
        <v>0</v>
      </c>
      <c r="S109" s="3">
        <f t="shared" si="13"/>
        <v>0</v>
      </c>
      <c r="T109" s="11">
        <f>EXP(-S109*M109)</f>
        <v>1</v>
      </c>
      <c r="U109" s="3">
        <f>(T109/T110-1)/(M110-M109)</f>
        <v>0</v>
      </c>
      <c r="V109" s="3">
        <v>0</v>
      </c>
      <c r="W109" s="11">
        <v>0</v>
      </c>
      <c r="Y109" s="7">
        <v>6.75</v>
      </c>
      <c r="Z109" s="7">
        <v>5</v>
      </c>
      <c r="AA109" s="11">
        <v>0</v>
      </c>
      <c r="AB109" s="11">
        <v>0</v>
      </c>
      <c r="AC109" s="11">
        <v>0</v>
      </c>
      <c r="AD109" s="1">
        <v>0</v>
      </c>
      <c r="AE109" s="3">
        <f t="shared" si="14"/>
        <v>0</v>
      </c>
      <c r="AF109" s="11">
        <f>EXP(-AE109*Y109)</f>
        <v>1</v>
      </c>
      <c r="AG109" s="3">
        <f>(AF109/AF110-1)/(Y110-Y109)</f>
        <v>0</v>
      </c>
      <c r="AH109" s="3">
        <v>0</v>
      </c>
      <c r="AI109" s="11">
        <v>0</v>
      </c>
    </row>
    <row r="110" spans="1:35" x14ac:dyDescent="0.35">
      <c r="A110" s="7">
        <v>7</v>
      </c>
      <c r="B110" s="7">
        <v>7</v>
      </c>
      <c r="C110" s="11">
        <v>0</v>
      </c>
      <c r="D110" s="11">
        <v>0</v>
      </c>
      <c r="E110" s="11">
        <v>0</v>
      </c>
      <c r="F110" s="1">
        <v>0</v>
      </c>
      <c r="G110" s="3">
        <f t="shared" si="12"/>
        <v>0</v>
      </c>
      <c r="H110" s="11">
        <f>EXP(-G110*A110)</f>
        <v>1</v>
      </c>
      <c r="I110" s="3">
        <f>(H110/H111-1)/(A111-A110)</f>
        <v>0</v>
      </c>
      <c r="J110" s="3">
        <v>0</v>
      </c>
      <c r="K110" s="11">
        <v>0</v>
      </c>
      <c r="M110" s="7">
        <v>7</v>
      </c>
      <c r="N110" s="7">
        <v>7</v>
      </c>
      <c r="O110" s="11">
        <v>0</v>
      </c>
      <c r="P110" s="11">
        <v>0</v>
      </c>
      <c r="Q110" s="11">
        <v>0</v>
      </c>
      <c r="R110" s="1">
        <v>0</v>
      </c>
      <c r="S110" s="3">
        <f t="shared" si="13"/>
        <v>0</v>
      </c>
      <c r="T110" s="11">
        <f>EXP(-S110*M110)</f>
        <v>1</v>
      </c>
      <c r="U110" s="3">
        <f>(T110/T111-1)/(M111-M110)</f>
        <v>0</v>
      </c>
      <c r="V110" s="3">
        <v>0</v>
      </c>
      <c r="W110" s="11">
        <v>0</v>
      </c>
      <c r="Y110" s="7">
        <v>7</v>
      </c>
      <c r="Z110" s="7">
        <v>7</v>
      </c>
      <c r="AA110" s="11">
        <v>0</v>
      </c>
      <c r="AB110" s="11">
        <v>0</v>
      </c>
      <c r="AC110" s="11">
        <v>0</v>
      </c>
      <c r="AD110" s="1">
        <v>0</v>
      </c>
      <c r="AE110" s="3">
        <f t="shared" si="14"/>
        <v>0</v>
      </c>
      <c r="AF110" s="11">
        <f>EXP(-AE110*Y110)</f>
        <v>1</v>
      </c>
      <c r="AG110" s="3">
        <f>(AF110/AF111-1)/(Y111-Y110)</f>
        <v>0</v>
      </c>
      <c r="AH110" s="3">
        <v>0</v>
      </c>
      <c r="AI110" s="11">
        <v>0</v>
      </c>
    </row>
    <row r="111" spans="1:35" x14ac:dyDescent="0.35">
      <c r="A111" s="7">
        <v>7.25</v>
      </c>
      <c r="B111" s="7">
        <v>7</v>
      </c>
      <c r="C111" s="11">
        <v>0</v>
      </c>
      <c r="D111" s="11">
        <v>0</v>
      </c>
      <c r="E111" s="11">
        <v>0</v>
      </c>
      <c r="F111" s="1">
        <v>0</v>
      </c>
      <c r="G111" s="3">
        <f t="shared" si="12"/>
        <v>0</v>
      </c>
      <c r="H111" s="11">
        <f>EXP(-G111*A111)</f>
        <v>1</v>
      </c>
      <c r="I111" s="3">
        <f>(H111/H112-1)/(A112-A111)</f>
        <v>0</v>
      </c>
      <c r="J111" s="3">
        <v>0</v>
      </c>
      <c r="K111" s="11">
        <v>0</v>
      </c>
      <c r="M111" s="7">
        <v>7.25</v>
      </c>
      <c r="N111" s="7">
        <v>7</v>
      </c>
      <c r="O111" s="11">
        <v>0</v>
      </c>
      <c r="P111" s="11">
        <v>0</v>
      </c>
      <c r="Q111" s="11">
        <v>0</v>
      </c>
      <c r="R111" s="1">
        <v>0</v>
      </c>
      <c r="S111" s="3">
        <f t="shared" si="13"/>
        <v>0</v>
      </c>
      <c r="T111" s="11">
        <f>EXP(-S111*M111)</f>
        <v>1</v>
      </c>
      <c r="U111" s="3">
        <f>(T111/T112-1)/(M112-M111)</f>
        <v>0</v>
      </c>
      <c r="V111" s="3">
        <v>0</v>
      </c>
      <c r="W111" s="11">
        <v>0</v>
      </c>
      <c r="Y111" s="7">
        <v>7.25</v>
      </c>
      <c r="Z111" s="7">
        <v>7</v>
      </c>
      <c r="AA111" s="11">
        <v>0</v>
      </c>
      <c r="AB111" s="11">
        <v>0</v>
      </c>
      <c r="AC111" s="11">
        <v>0</v>
      </c>
      <c r="AD111" s="1">
        <v>0</v>
      </c>
      <c r="AE111" s="3">
        <f t="shared" si="14"/>
        <v>0</v>
      </c>
      <c r="AF111" s="11">
        <f>EXP(-AE111*Y111)</f>
        <v>1</v>
      </c>
      <c r="AG111" s="3">
        <f>(AF111/AF112-1)/(Y112-Y111)</f>
        <v>0</v>
      </c>
      <c r="AH111" s="3">
        <v>0</v>
      </c>
      <c r="AI111" s="11">
        <v>0</v>
      </c>
    </row>
    <row r="112" spans="1:35" x14ac:dyDescent="0.35">
      <c r="A112" s="7">
        <v>7.5</v>
      </c>
      <c r="B112" s="7">
        <v>7</v>
      </c>
      <c r="C112" s="11">
        <v>0</v>
      </c>
      <c r="D112" s="11">
        <v>0</v>
      </c>
      <c r="E112" s="11">
        <v>0</v>
      </c>
      <c r="F112" s="1">
        <v>0</v>
      </c>
      <c r="G112" s="3">
        <f t="shared" si="12"/>
        <v>0</v>
      </c>
      <c r="H112" s="11">
        <f>EXP(-G112*A112)</f>
        <v>1</v>
      </c>
      <c r="I112" s="3">
        <f>(H112/H113-1)/(A113-A112)</f>
        <v>0</v>
      </c>
      <c r="J112" s="3">
        <v>0</v>
      </c>
      <c r="K112" s="11">
        <v>0</v>
      </c>
      <c r="M112" s="7">
        <v>7.5</v>
      </c>
      <c r="N112" s="7">
        <v>7</v>
      </c>
      <c r="O112" s="11">
        <v>0</v>
      </c>
      <c r="P112" s="11">
        <v>0</v>
      </c>
      <c r="Q112" s="11">
        <v>0</v>
      </c>
      <c r="R112" s="1">
        <v>0</v>
      </c>
      <c r="S112" s="3">
        <f t="shared" si="13"/>
        <v>0</v>
      </c>
      <c r="T112" s="11">
        <f>EXP(-S112*M112)</f>
        <v>1</v>
      </c>
      <c r="U112" s="3">
        <f>(T112/T113-1)/(M113-M112)</f>
        <v>0</v>
      </c>
      <c r="V112" s="3">
        <v>0</v>
      </c>
      <c r="W112" s="11">
        <v>0</v>
      </c>
      <c r="Y112" s="7">
        <v>7.5</v>
      </c>
      <c r="Z112" s="7">
        <v>7</v>
      </c>
      <c r="AA112" s="11">
        <v>0</v>
      </c>
      <c r="AB112" s="11">
        <v>0</v>
      </c>
      <c r="AC112" s="11">
        <v>0</v>
      </c>
      <c r="AD112" s="1">
        <v>0</v>
      </c>
      <c r="AE112" s="3">
        <f t="shared" si="14"/>
        <v>0</v>
      </c>
      <c r="AF112" s="11">
        <f>EXP(-AE112*Y112)</f>
        <v>1</v>
      </c>
      <c r="AG112" s="3">
        <f>(AF112/AF113-1)/(Y113-Y112)</f>
        <v>0</v>
      </c>
      <c r="AH112" s="3">
        <v>0</v>
      </c>
      <c r="AI112" s="11">
        <v>0</v>
      </c>
    </row>
    <row r="113" spans="1:35" x14ac:dyDescent="0.35">
      <c r="A113" s="7">
        <v>7.75</v>
      </c>
      <c r="B113" s="7">
        <v>7</v>
      </c>
      <c r="C113" s="11">
        <v>0</v>
      </c>
      <c r="D113" s="11">
        <v>0</v>
      </c>
      <c r="E113" s="11">
        <v>0</v>
      </c>
      <c r="F113" s="1">
        <v>0</v>
      </c>
      <c r="G113" s="3">
        <f t="shared" si="12"/>
        <v>0</v>
      </c>
      <c r="H113" s="11">
        <f>EXP(-G113*A113)</f>
        <v>1</v>
      </c>
      <c r="I113" s="3">
        <f>(H113/H114-1)/(A114-A113)</f>
        <v>0</v>
      </c>
      <c r="J113" s="3">
        <v>0</v>
      </c>
      <c r="K113" s="11">
        <v>0</v>
      </c>
      <c r="M113" s="7">
        <v>7.75</v>
      </c>
      <c r="N113" s="7">
        <v>7</v>
      </c>
      <c r="O113" s="11">
        <v>0</v>
      </c>
      <c r="P113" s="11">
        <v>0</v>
      </c>
      <c r="Q113" s="11">
        <v>0</v>
      </c>
      <c r="R113" s="1">
        <v>0</v>
      </c>
      <c r="S113" s="3">
        <f t="shared" si="13"/>
        <v>0</v>
      </c>
      <c r="T113" s="11">
        <f>EXP(-S113*M113)</f>
        <v>1</v>
      </c>
      <c r="U113" s="3">
        <f>(T113/T114-1)/(M114-M113)</f>
        <v>0</v>
      </c>
      <c r="V113" s="3">
        <v>0</v>
      </c>
      <c r="W113" s="11">
        <v>0</v>
      </c>
      <c r="Y113" s="7">
        <v>7.75</v>
      </c>
      <c r="Z113" s="7">
        <v>7</v>
      </c>
      <c r="AA113" s="11">
        <v>0</v>
      </c>
      <c r="AB113" s="11">
        <v>0</v>
      </c>
      <c r="AC113" s="11">
        <v>0</v>
      </c>
      <c r="AD113" s="1">
        <v>0</v>
      </c>
      <c r="AE113" s="3">
        <f t="shared" si="14"/>
        <v>0</v>
      </c>
      <c r="AF113" s="11">
        <f>EXP(-AE113*Y113)</f>
        <v>1</v>
      </c>
      <c r="AG113" s="3">
        <f>(AF113/AF114-1)/(Y114-Y113)</f>
        <v>0</v>
      </c>
      <c r="AH113" s="3">
        <v>0</v>
      </c>
      <c r="AI113" s="11">
        <v>0</v>
      </c>
    </row>
    <row r="114" spans="1:35" x14ac:dyDescent="0.35">
      <c r="A114" s="7">
        <v>8</v>
      </c>
      <c r="B114" s="7">
        <v>7</v>
      </c>
      <c r="C114" s="11">
        <v>0</v>
      </c>
      <c r="D114" s="11">
        <v>0</v>
      </c>
      <c r="E114" s="11">
        <v>0</v>
      </c>
      <c r="F114" s="1">
        <v>0</v>
      </c>
      <c r="G114" s="3">
        <f t="shared" si="12"/>
        <v>0</v>
      </c>
      <c r="H114" s="11">
        <f>EXP(-G114*A114)</f>
        <v>1</v>
      </c>
      <c r="I114" s="3">
        <f>(H114/H115-1)/(A115-A114)</f>
        <v>0</v>
      </c>
      <c r="J114" s="3">
        <v>0</v>
      </c>
      <c r="K114" s="11">
        <v>0</v>
      </c>
      <c r="M114" s="7">
        <v>8</v>
      </c>
      <c r="N114" s="7">
        <v>7</v>
      </c>
      <c r="O114" s="11">
        <v>0</v>
      </c>
      <c r="P114" s="11">
        <v>0</v>
      </c>
      <c r="Q114" s="11">
        <v>0</v>
      </c>
      <c r="R114" s="1">
        <v>0</v>
      </c>
      <c r="S114" s="3">
        <f t="shared" si="13"/>
        <v>0</v>
      </c>
      <c r="T114" s="11">
        <f>EXP(-S114*M114)</f>
        <v>1</v>
      </c>
      <c r="U114" s="3">
        <f>(T114/T115-1)/(M115-M114)</f>
        <v>0</v>
      </c>
      <c r="V114" s="3">
        <v>0</v>
      </c>
      <c r="W114" s="11">
        <v>0</v>
      </c>
      <c r="Y114" s="7">
        <v>8</v>
      </c>
      <c r="Z114" s="7">
        <v>7</v>
      </c>
      <c r="AA114" s="11">
        <v>0</v>
      </c>
      <c r="AB114" s="11">
        <v>0</v>
      </c>
      <c r="AC114" s="11">
        <v>0</v>
      </c>
      <c r="AD114" s="1">
        <v>0</v>
      </c>
      <c r="AE114" s="3">
        <f t="shared" si="14"/>
        <v>0</v>
      </c>
      <c r="AF114" s="11">
        <f>EXP(-AE114*Y114)</f>
        <v>1</v>
      </c>
      <c r="AG114" s="3">
        <f>(AF114/AF115-1)/(Y115-Y114)</f>
        <v>0</v>
      </c>
      <c r="AH114" s="3">
        <v>0</v>
      </c>
      <c r="AI114" s="11">
        <v>0</v>
      </c>
    </row>
    <row r="115" spans="1:35" x14ac:dyDescent="0.35">
      <c r="A115" s="7">
        <v>8.25</v>
      </c>
      <c r="B115" s="7">
        <v>7</v>
      </c>
      <c r="C115" s="11">
        <v>0</v>
      </c>
      <c r="D115" s="11">
        <v>0</v>
      </c>
      <c r="E115" s="11">
        <v>0</v>
      </c>
      <c r="F115" s="1">
        <v>0</v>
      </c>
      <c r="G115" s="3">
        <f t="shared" si="12"/>
        <v>0</v>
      </c>
      <c r="H115" s="11">
        <f>EXP(-G115*A115)</f>
        <v>1</v>
      </c>
      <c r="I115" s="3">
        <f>(H115/H116-1)/(A116-A115)</f>
        <v>0</v>
      </c>
      <c r="J115" s="3">
        <v>0</v>
      </c>
      <c r="K115" s="11">
        <v>0</v>
      </c>
      <c r="M115" s="7">
        <v>8.25</v>
      </c>
      <c r="N115" s="7">
        <v>7</v>
      </c>
      <c r="O115" s="11">
        <v>0</v>
      </c>
      <c r="P115" s="11">
        <v>0</v>
      </c>
      <c r="Q115" s="11">
        <v>0</v>
      </c>
      <c r="R115" s="1">
        <v>0</v>
      </c>
      <c r="S115" s="3">
        <f t="shared" si="13"/>
        <v>0</v>
      </c>
      <c r="T115" s="11">
        <f>EXP(-S115*M115)</f>
        <v>1</v>
      </c>
      <c r="U115" s="3">
        <f>(T115/T116-1)/(M116-M115)</f>
        <v>0</v>
      </c>
      <c r="V115" s="3">
        <v>0</v>
      </c>
      <c r="W115" s="11">
        <v>0</v>
      </c>
      <c r="Y115" s="7">
        <v>8.25</v>
      </c>
      <c r="Z115" s="7">
        <v>7</v>
      </c>
      <c r="AA115" s="11">
        <v>0</v>
      </c>
      <c r="AB115" s="11">
        <v>0</v>
      </c>
      <c r="AC115" s="11">
        <v>0</v>
      </c>
      <c r="AD115" s="1">
        <v>0</v>
      </c>
      <c r="AE115" s="3">
        <f t="shared" si="14"/>
        <v>0</v>
      </c>
      <c r="AF115" s="11">
        <f>EXP(-AE115*Y115)</f>
        <v>1</v>
      </c>
      <c r="AG115" s="3">
        <f>(AF115/AF116-1)/(Y116-Y115)</f>
        <v>0</v>
      </c>
      <c r="AH115" s="3">
        <v>0</v>
      </c>
      <c r="AI115" s="11">
        <v>0</v>
      </c>
    </row>
    <row r="116" spans="1:35" x14ac:dyDescent="0.35">
      <c r="A116" s="7">
        <v>8.5</v>
      </c>
      <c r="B116" s="7">
        <v>7</v>
      </c>
      <c r="C116" s="11">
        <v>0</v>
      </c>
      <c r="D116" s="11">
        <v>0</v>
      </c>
      <c r="E116" s="11">
        <v>0</v>
      </c>
      <c r="F116" s="1">
        <v>0</v>
      </c>
      <c r="G116" s="3">
        <f t="shared" si="12"/>
        <v>0</v>
      </c>
      <c r="H116" s="11">
        <f>EXP(-G116*A116)</f>
        <v>1</v>
      </c>
      <c r="I116" s="3">
        <f>(H116/H117-1)/(A117-A116)</f>
        <v>0</v>
      </c>
      <c r="J116" s="3">
        <v>0</v>
      </c>
      <c r="K116" s="11">
        <v>0</v>
      </c>
      <c r="M116" s="7">
        <v>8.5</v>
      </c>
      <c r="N116" s="7">
        <v>7</v>
      </c>
      <c r="O116" s="11">
        <v>0</v>
      </c>
      <c r="P116" s="11">
        <v>0</v>
      </c>
      <c r="Q116" s="11">
        <v>0</v>
      </c>
      <c r="R116" s="1">
        <v>0</v>
      </c>
      <c r="S116" s="3">
        <f t="shared" si="13"/>
        <v>0</v>
      </c>
      <c r="T116" s="11">
        <f>EXP(-S116*M116)</f>
        <v>1</v>
      </c>
      <c r="U116" s="3">
        <f>(T116/T117-1)/(M117-M116)</f>
        <v>0</v>
      </c>
      <c r="V116" s="3">
        <v>0</v>
      </c>
      <c r="W116" s="11">
        <v>0</v>
      </c>
      <c r="Y116" s="7">
        <v>8.5</v>
      </c>
      <c r="Z116" s="7">
        <v>7</v>
      </c>
      <c r="AA116" s="11">
        <v>0</v>
      </c>
      <c r="AB116" s="11">
        <v>0</v>
      </c>
      <c r="AC116" s="11">
        <v>0</v>
      </c>
      <c r="AD116" s="1">
        <v>0</v>
      </c>
      <c r="AE116" s="3">
        <f t="shared" si="14"/>
        <v>0</v>
      </c>
      <c r="AF116" s="11">
        <f>EXP(-AE116*Y116)</f>
        <v>1</v>
      </c>
      <c r="AG116" s="3">
        <f>(AF116/AF117-1)/(Y117-Y116)</f>
        <v>0</v>
      </c>
      <c r="AH116" s="3">
        <v>0</v>
      </c>
      <c r="AI116" s="11">
        <v>0</v>
      </c>
    </row>
    <row r="117" spans="1:35" x14ac:dyDescent="0.35">
      <c r="A117" s="7">
        <v>8.75</v>
      </c>
      <c r="B117" s="7">
        <v>7</v>
      </c>
      <c r="C117" s="11">
        <v>0</v>
      </c>
      <c r="D117" s="11">
        <v>0</v>
      </c>
      <c r="E117" s="11">
        <v>0</v>
      </c>
      <c r="F117" s="1">
        <v>0</v>
      </c>
      <c r="G117" s="3">
        <f t="shared" si="12"/>
        <v>0</v>
      </c>
      <c r="H117" s="11">
        <f>EXP(-G117*A117)</f>
        <v>1</v>
      </c>
      <c r="I117" s="3">
        <f>(H117/H118-1)/(A118-A117)</f>
        <v>0</v>
      </c>
      <c r="J117" s="3">
        <v>0</v>
      </c>
      <c r="K117" s="11">
        <v>0</v>
      </c>
      <c r="M117" s="7">
        <v>8.75</v>
      </c>
      <c r="N117" s="7">
        <v>7</v>
      </c>
      <c r="O117" s="11">
        <v>0</v>
      </c>
      <c r="P117" s="11">
        <v>0</v>
      </c>
      <c r="Q117" s="11">
        <v>0</v>
      </c>
      <c r="R117" s="1">
        <v>0</v>
      </c>
      <c r="S117" s="3">
        <f t="shared" si="13"/>
        <v>0</v>
      </c>
      <c r="T117" s="11">
        <f>EXP(-S117*M117)</f>
        <v>1</v>
      </c>
      <c r="U117" s="3">
        <f>(T117/T118-1)/(M118-M117)</f>
        <v>0</v>
      </c>
      <c r="V117" s="3">
        <v>0</v>
      </c>
      <c r="W117" s="11">
        <v>0</v>
      </c>
      <c r="Y117" s="7">
        <v>8.75</v>
      </c>
      <c r="Z117" s="7">
        <v>7</v>
      </c>
      <c r="AA117" s="11">
        <v>0</v>
      </c>
      <c r="AB117" s="11">
        <v>0</v>
      </c>
      <c r="AC117" s="11">
        <v>0</v>
      </c>
      <c r="AD117" s="1">
        <v>0</v>
      </c>
      <c r="AE117" s="3">
        <f t="shared" si="14"/>
        <v>0</v>
      </c>
      <c r="AF117" s="11">
        <f>EXP(-AE117*Y117)</f>
        <v>1</v>
      </c>
      <c r="AG117" s="3">
        <f>(AF117/AF118-1)/(Y118-Y117)</f>
        <v>0</v>
      </c>
      <c r="AH117" s="3">
        <v>0</v>
      </c>
      <c r="AI117" s="11">
        <v>0</v>
      </c>
    </row>
    <row r="118" spans="1:35" x14ac:dyDescent="0.35">
      <c r="A118" s="7">
        <v>9</v>
      </c>
      <c r="B118" s="7">
        <v>7</v>
      </c>
      <c r="C118" s="11">
        <v>0</v>
      </c>
      <c r="D118" s="11">
        <v>0</v>
      </c>
      <c r="E118" s="11">
        <v>0</v>
      </c>
      <c r="F118" s="1">
        <v>0</v>
      </c>
      <c r="G118" s="3">
        <f t="shared" si="12"/>
        <v>0</v>
      </c>
      <c r="H118" s="11">
        <f>EXP(-G118*A118)</f>
        <v>1</v>
      </c>
      <c r="I118" s="3">
        <f>(H118/H119-1)/(A119-A118)</f>
        <v>0</v>
      </c>
      <c r="J118" s="3">
        <v>0</v>
      </c>
      <c r="K118" s="11">
        <v>0</v>
      </c>
      <c r="M118" s="7">
        <v>9</v>
      </c>
      <c r="N118" s="7">
        <v>7</v>
      </c>
      <c r="O118" s="11">
        <v>0</v>
      </c>
      <c r="P118" s="11">
        <v>0</v>
      </c>
      <c r="Q118" s="11">
        <v>0</v>
      </c>
      <c r="R118" s="1">
        <v>0</v>
      </c>
      <c r="S118" s="3">
        <f t="shared" si="13"/>
        <v>0</v>
      </c>
      <c r="T118" s="11">
        <f>EXP(-S118*M118)</f>
        <v>1</v>
      </c>
      <c r="U118" s="3">
        <f>(T118/T119-1)/(M119-M118)</f>
        <v>0</v>
      </c>
      <c r="V118" s="3">
        <v>0</v>
      </c>
      <c r="W118" s="11">
        <v>0</v>
      </c>
      <c r="Y118" s="7">
        <v>9</v>
      </c>
      <c r="Z118" s="7">
        <v>7</v>
      </c>
      <c r="AA118" s="11">
        <v>0</v>
      </c>
      <c r="AB118" s="11">
        <v>0</v>
      </c>
      <c r="AC118" s="11">
        <v>0</v>
      </c>
      <c r="AD118" s="1">
        <v>0</v>
      </c>
      <c r="AE118" s="3">
        <f t="shared" si="14"/>
        <v>0</v>
      </c>
      <c r="AF118" s="11">
        <f>EXP(-AE118*Y118)</f>
        <v>1</v>
      </c>
      <c r="AG118" s="3">
        <f>(AF118/AF119-1)/(Y119-Y118)</f>
        <v>0</v>
      </c>
      <c r="AH118" s="3">
        <v>0</v>
      </c>
      <c r="AI118" s="11">
        <v>0</v>
      </c>
    </row>
    <row r="119" spans="1:35" x14ac:dyDescent="0.35">
      <c r="A119" s="7">
        <v>9.25</v>
      </c>
      <c r="B119" s="7">
        <v>7</v>
      </c>
      <c r="C119" s="11">
        <v>0</v>
      </c>
      <c r="D119" s="11">
        <v>0</v>
      </c>
      <c r="E119" s="11">
        <v>0</v>
      </c>
      <c r="F119" s="1">
        <v>0</v>
      </c>
      <c r="G119" s="3">
        <f t="shared" si="12"/>
        <v>0</v>
      </c>
      <c r="H119" s="11">
        <f>EXP(-G119*A119)</f>
        <v>1</v>
      </c>
      <c r="I119" s="3">
        <f>(H119/H120-1)/(A120-A119)</f>
        <v>0</v>
      </c>
      <c r="J119" s="3">
        <v>0</v>
      </c>
      <c r="K119" s="11">
        <v>0</v>
      </c>
      <c r="M119" s="7">
        <v>9.25</v>
      </c>
      <c r="N119" s="7">
        <v>7</v>
      </c>
      <c r="O119" s="11">
        <v>0</v>
      </c>
      <c r="P119" s="11">
        <v>0</v>
      </c>
      <c r="Q119" s="11">
        <v>0</v>
      </c>
      <c r="R119" s="1">
        <v>0</v>
      </c>
      <c r="S119" s="3">
        <f t="shared" si="13"/>
        <v>0</v>
      </c>
      <c r="T119" s="11">
        <f>EXP(-S119*M119)</f>
        <v>1</v>
      </c>
      <c r="U119" s="3">
        <f>(T119/T120-1)/(M120-M119)</f>
        <v>0</v>
      </c>
      <c r="V119" s="3">
        <v>0</v>
      </c>
      <c r="W119" s="11">
        <v>0</v>
      </c>
      <c r="Y119" s="7">
        <v>9.25</v>
      </c>
      <c r="Z119" s="7">
        <v>7</v>
      </c>
      <c r="AA119" s="11">
        <v>0</v>
      </c>
      <c r="AB119" s="11">
        <v>0</v>
      </c>
      <c r="AC119" s="11">
        <v>0</v>
      </c>
      <c r="AD119" s="1">
        <v>0</v>
      </c>
      <c r="AE119" s="3">
        <f t="shared" si="14"/>
        <v>0</v>
      </c>
      <c r="AF119" s="11">
        <f>EXP(-AE119*Y119)</f>
        <v>1</v>
      </c>
      <c r="AG119" s="3">
        <f>(AF119/AF120-1)/(Y120-Y119)</f>
        <v>0</v>
      </c>
      <c r="AH119" s="3">
        <v>0</v>
      </c>
      <c r="AI119" s="11">
        <v>0</v>
      </c>
    </row>
    <row r="120" spans="1:35" x14ac:dyDescent="0.35">
      <c r="A120" s="7">
        <v>9.5</v>
      </c>
      <c r="B120" s="7">
        <v>7</v>
      </c>
      <c r="C120" s="11">
        <v>0</v>
      </c>
      <c r="D120" s="11">
        <v>0</v>
      </c>
      <c r="E120" s="11">
        <v>0</v>
      </c>
      <c r="F120" s="1">
        <v>0</v>
      </c>
      <c r="G120" s="3">
        <f t="shared" si="12"/>
        <v>0</v>
      </c>
      <c r="H120" s="11">
        <f>EXP(-G120*A120)</f>
        <v>1</v>
      </c>
      <c r="I120" s="3">
        <f>(H120/H121-1)/(A121-A120)</f>
        <v>0</v>
      </c>
      <c r="J120" s="3">
        <v>0</v>
      </c>
      <c r="K120" s="11">
        <v>0</v>
      </c>
      <c r="M120" s="7">
        <v>9.5</v>
      </c>
      <c r="N120" s="7">
        <v>7</v>
      </c>
      <c r="O120" s="11">
        <v>0</v>
      </c>
      <c r="P120" s="11">
        <v>0</v>
      </c>
      <c r="Q120" s="11">
        <v>0</v>
      </c>
      <c r="R120" s="1">
        <v>0</v>
      </c>
      <c r="S120" s="3">
        <f t="shared" si="13"/>
        <v>0</v>
      </c>
      <c r="T120" s="11">
        <f>EXP(-S120*M120)</f>
        <v>1</v>
      </c>
      <c r="U120" s="3">
        <f>(T120/T121-1)/(M121-M120)</f>
        <v>0</v>
      </c>
      <c r="V120" s="3">
        <v>0</v>
      </c>
      <c r="W120" s="11">
        <v>0</v>
      </c>
      <c r="Y120" s="7">
        <v>9.5</v>
      </c>
      <c r="Z120" s="7">
        <v>7</v>
      </c>
      <c r="AA120" s="11">
        <v>0</v>
      </c>
      <c r="AB120" s="11">
        <v>0</v>
      </c>
      <c r="AC120" s="11">
        <v>0</v>
      </c>
      <c r="AD120" s="1">
        <v>0</v>
      </c>
      <c r="AE120" s="3">
        <f t="shared" si="14"/>
        <v>0</v>
      </c>
      <c r="AF120" s="11">
        <f>EXP(-AE120*Y120)</f>
        <v>1</v>
      </c>
      <c r="AG120" s="3">
        <f>(AF120/AF121-1)/(Y121-Y120)</f>
        <v>0</v>
      </c>
      <c r="AH120" s="3">
        <v>0</v>
      </c>
      <c r="AI120" s="11">
        <v>0</v>
      </c>
    </row>
    <row r="121" spans="1:35" x14ac:dyDescent="0.35">
      <c r="A121" s="7">
        <v>9.75</v>
      </c>
      <c r="B121" s="7">
        <v>7</v>
      </c>
      <c r="C121" s="11">
        <v>0</v>
      </c>
      <c r="D121" s="11">
        <v>0</v>
      </c>
      <c r="E121" s="11">
        <v>0</v>
      </c>
      <c r="F121" s="1">
        <v>0</v>
      </c>
      <c r="G121" s="3">
        <f t="shared" si="12"/>
        <v>0</v>
      </c>
      <c r="H121" s="11">
        <f>EXP(-G121*A121)</f>
        <v>1</v>
      </c>
      <c r="I121" s="3">
        <f>(H121/H122-1)/(A122-A121)</f>
        <v>0</v>
      </c>
      <c r="J121" s="3">
        <v>0</v>
      </c>
      <c r="K121" s="11">
        <v>0</v>
      </c>
      <c r="M121" s="7">
        <v>9.75</v>
      </c>
      <c r="N121" s="7">
        <v>7</v>
      </c>
      <c r="O121" s="11">
        <v>0</v>
      </c>
      <c r="P121" s="11">
        <v>0</v>
      </c>
      <c r="Q121" s="11">
        <v>0</v>
      </c>
      <c r="R121" s="1">
        <v>0</v>
      </c>
      <c r="S121" s="3">
        <f t="shared" si="13"/>
        <v>0</v>
      </c>
      <c r="T121" s="11">
        <f>EXP(-S121*M121)</f>
        <v>1</v>
      </c>
      <c r="U121" s="3">
        <f>(T121/T122-1)/(M122-M121)</f>
        <v>0</v>
      </c>
      <c r="V121" s="3">
        <v>0</v>
      </c>
      <c r="W121" s="11">
        <v>0</v>
      </c>
      <c r="Y121" s="7">
        <v>9.75</v>
      </c>
      <c r="Z121" s="7">
        <v>7</v>
      </c>
      <c r="AA121" s="11">
        <v>0</v>
      </c>
      <c r="AB121" s="11">
        <v>0</v>
      </c>
      <c r="AC121" s="11">
        <v>0</v>
      </c>
      <c r="AD121" s="1">
        <v>0</v>
      </c>
      <c r="AE121" s="3">
        <f t="shared" si="14"/>
        <v>0</v>
      </c>
      <c r="AF121" s="11">
        <f>EXP(-AE121*Y121)</f>
        <v>1</v>
      </c>
      <c r="AG121" s="3">
        <f>(AF121/AF122-1)/(Y122-Y121)</f>
        <v>0</v>
      </c>
      <c r="AH121" s="3">
        <v>0</v>
      </c>
      <c r="AI121" s="11">
        <v>0</v>
      </c>
    </row>
    <row r="122" spans="1:35" x14ac:dyDescent="0.35">
      <c r="A122" s="7">
        <v>10</v>
      </c>
      <c r="B122" s="7">
        <v>10</v>
      </c>
      <c r="C122" s="11">
        <v>0</v>
      </c>
      <c r="D122" s="11">
        <v>0</v>
      </c>
      <c r="E122" s="11">
        <v>0</v>
      </c>
      <c r="F122" s="1">
        <v>0</v>
      </c>
      <c r="G122" s="3">
        <f t="shared" si="12"/>
        <v>0</v>
      </c>
      <c r="H122" s="11">
        <f>EXP(-G122*A122)</f>
        <v>1</v>
      </c>
      <c r="J122" s="3">
        <v>0</v>
      </c>
      <c r="K122" s="11">
        <v>0</v>
      </c>
      <c r="M122" s="7">
        <v>10</v>
      </c>
      <c r="N122" s="7">
        <v>10</v>
      </c>
      <c r="O122" s="11">
        <v>0</v>
      </c>
      <c r="P122" s="11">
        <v>0</v>
      </c>
      <c r="Q122" s="11">
        <v>0</v>
      </c>
      <c r="R122" s="1">
        <v>0</v>
      </c>
      <c r="S122" s="3">
        <f t="shared" si="13"/>
        <v>0</v>
      </c>
      <c r="T122" s="11">
        <f>EXP(-S122*M122)</f>
        <v>1</v>
      </c>
      <c r="V122" s="3">
        <v>0</v>
      </c>
      <c r="W122" s="11">
        <v>0</v>
      </c>
      <c r="Y122" s="7">
        <v>10</v>
      </c>
      <c r="Z122" s="7">
        <v>10</v>
      </c>
      <c r="AA122" s="11">
        <v>0</v>
      </c>
      <c r="AB122" s="11">
        <v>0</v>
      </c>
      <c r="AC122" s="11">
        <v>0</v>
      </c>
      <c r="AD122" s="1">
        <v>0</v>
      </c>
      <c r="AE122" s="3">
        <f t="shared" si="14"/>
        <v>0</v>
      </c>
      <c r="AF122" s="11">
        <f>EXP(-AE122*Y122)</f>
        <v>1</v>
      </c>
      <c r="AH122" s="3">
        <v>0</v>
      </c>
      <c r="AI122" s="11">
        <v>0</v>
      </c>
    </row>
    <row r="124" spans="1:35" s="5" customFormat="1" x14ac:dyDescent="0.35">
      <c r="A124" s="5" t="str">
        <f>"Step 3. " &amp; A4</f>
        <v>Step 3. 2Y Swap</v>
      </c>
    </row>
    <row r="126" spans="1:35" x14ac:dyDescent="0.35">
      <c r="A126" s="5" t="str">
        <f>LEFT(A124, 6) &amp; ".1. Initial guess"</f>
        <v>Step 3.1. Initial guess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 t="str">
        <f>LEFT(A126, 6) &amp; ".2. Estimate the derivative"</f>
        <v>Step 3.2. Estimate the derivative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Y126" s="5" t="str">
        <f>LEFT(M126, 6) &amp; ".3. Improve the initial guess using the Newton method"</f>
        <v>Step 3.3. Improve the initial guess using the Newton method</v>
      </c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5" x14ac:dyDescent="0.35">
      <c r="A127" t="s">
        <v>10</v>
      </c>
      <c r="B127" t="s">
        <v>9</v>
      </c>
      <c r="C127" t="s">
        <v>43</v>
      </c>
      <c r="D127" t="s">
        <v>50</v>
      </c>
      <c r="E127" t="s">
        <v>44</v>
      </c>
      <c r="F127" t="s">
        <v>45</v>
      </c>
      <c r="G127" t="s">
        <v>46</v>
      </c>
      <c r="H127" t="s">
        <v>49</v>
      </c>
      <c r="I127" t="s">
        <v>26</v>
      </c>
      <c r="J127">
        <f>C4</f>
        <v>2</v>
      </c>
      <c r="M127" t="s">
        <v>10</v>
      </c>
      <c r="N127" t="s">
        <v>9</v>
      </c>
      <c r="O127" t="s">
        <v>43</v>
      </c>
      <c r="P127" t="s">
        <v>50</v>
      </c>
      <c r="Q127" t="s">
        <v>44</v>
      </c>
      <c r="R127" t="s">
        <v>45</v>
      </c>
      <c r="S127" t="s">
        <v>46</v>
      </c>
      <c r="T127" t="s">
        <v>49</v>
      </c>
      <c r="U127" t="s">
        <v>26</v>
      </c>
      <c r="V127">
        <f>J127</f>
        <v>2</v>
      </c>
      <c r="Y127" t="s">
        <v>10</v>
      </c>
      <c r="Z127" t="s">
        <v>9</v>
      </c>
      <c r="AA127" t="s">
        <v>43</v>
      </c>
      <c r="AB127" t="s">
        <v>50</v>
      </c>
      <c r="AC127" t="s">
        <v>44</v>
      </c>
      <c r="AD127" t="s">
        <v>45</v>
      </c>
      <c r="AE127" t="s">
        <v>46</v>
      </c>
      <c r="AF127" t="s">
        <v>49</v>
      </c>
      <c r="AG127" t="s">
        <v>26</v>
      </c>
      <c r="AH127">
        <f>V127</f>
        <v>2</v>
      </c>
    </row>
    <row r="128" spans="1:35" x14ac:dyDescent="0.35">
      <c r="A128" s="7">
        <f t="shared" ref="A128:A136" si="15">A71</f>
        <v>0</v>
      </c>
      <c r="B128" s="9">
        <f>Z71</f>
        <v>3.920721988904103E-2</v>
      </c>
      <c r="C128" s="18">
        <v>0</v>
      </c>
      <c r="D128" s="11">
        <f>(B129-B128)/(A129-A128)</f>
        <v>0</v>
      </c>
      <c r="E128" s="11">
        <f>IF($G$3="Cubic",(C128+D128-2*(B129-B128)/(A129-A128))/(A129-A128)^2, 0)</f>
        <v>0</v>
      </c>
      <c r="F128" s="11">
        <f>IF($G$3="Cubic", ((B129-B128)/(A129-A128) - C128 - E128*(A129^2 + A128*A129 - 2*A128^2))/(A129-A128), IF($G$3="QUADRATIC", (B129-B128-C128*(A129-A128))/(A129-A128)^2, 0))</f>
        <v>0</v>
      </c>
      <c r="G128" s="18">
        <f>IF($G$3="Cubic", C128-2*F128*A128 - 3*E128*A128^2, IF($G$3="Quadratic", C128-2*F128*A128, (B129-B128)/(A129-A128)))</f>
        <v>0</v>
      </c>
      <c r="H128" s="11">
        <f>B128 -E128*A128^3 - F128*A128^2 - G128*A128</f>
        <v>3.920721988904103E-2</v>
      </c>
      <c r="I128" t="s">
        <v>29</v>
      </c>
      <c r="J128">
        <v>1</v>
      </c>
      <c r="M128" s="7">
        <f>A128</f>
        <v>0</v>
      </c>
      <c r="N128" s="9">
        <f>B128</f>
        <v>3.920721988904103E-2</v>
      </c>
      <c r="O128" s="18">
        <v>0</v>
      </c>
      <c r="P128" s="11">
        <f>(N129-N128)/(M129-M128)</f>
        <v>0</v>
      </c>
      <c r="Q128" s="11">
        <f>IF($G$3="Cubic",(O128+P128-2*(N129-N128)/(M129-M128))/(M129-M128)^2, 0)</f>
        <v>0</v>
      </c>
      <c r="R128" s="11">
        <f>IF($G$3="Cubic", ((N129-N128)/(M129-M128) - O128 - Q128*(M129^2 + M128*M129 - 2*M128^2))/(M129-M128), IF($G$3="QUADRATIC", (N129-N128-O128*(M129-M128))/(M129-M128)^2, 0))</f>
        <v>0</v>
      </c>
      <c r="S128" s="18">
        <f>IF($G$3="Cubic", O128-2*R128*M128 - 3*Q128*M128^2, IF($G$3="Quadratic", O128-2*R128*M128, (N129-N128)/(M129-M128)))</f>
        <v>0</v>
      </c>
      <c r="T128" s="11">
        <f>N128 -Q128*M128^3 - R128*M128^2 - S128*M128</f>
        <v>3.920721988904103E-2</v>
      </c>
      <c r="U128" t="s">
        <v>29</v>
      </c>
      <c r="V128">
        <f>J128</f>
        <v>1</v>
      </c>
      <c r="Y128" s="7">
        <f>M128</f>
        <v>0</v>
      </c>
      <c r="Z128" s="9">
        <f>N128</f>
        <v>3.920721988904103E-2</v>
      </c>
      <c r="AA128" s="18">
        <v>0</v>
      </c>
      <c r="AB128" s="11">
        <f>(Z129-Z128)/(Y129-Y128)</f>
        <v>0</v>
      </c>
      <c r="AC128" s="11">
        <f>IF($G$3="Cubic",(AA128+AB128-2*(Z129-Z128)/(Y129-Y128))/(Y129-Y128)^2, 0)</f>
        <v>0</v>
      </c>
      <c r="AD128" s="11">
        <f>IF($G$3="Cubic", ((Z129-Z128)/(Y129-Y128) - AA128 - AC128*(Y129^2 + Y128*Y129 - 2*Y128^2))/(Y129-Y128), IF($G$3="QUADRATIC", (Z129-Z128-AA128*(Y129-Y128))/(Y129-Y128)^2, 0))</f>
        <v>0</v>
      </c>
      <c r="AE128" s="18">
        <f>IF($G$3="Cubic", AA128-2*AD128*Y128 - 3*AC128*Y128^2, IF($G$3="Quadratic", AA128-2*AD128*Y128, (Z129-Z128)/(Y129-Y128)))</f>
        <v>0</v>
      </c>
      <c r="AF128" s="11">
        <f>Z128 -AC128*Y128^3 - AD128*Y128^2 - AE128*Y128</f>
        <v>3.920721988904103E-2</v>
      </c>
      <c r="AG128" t="s">
        <v>29</v>
      </c>
      <c r="AH128">
        <f>V128</f>
        <v>1</v>
      </c>
    </row>
    <row r="129" spans="1:35" x14ac:dyDescent="0.35">
      <c r="A129" s="7">
        <f t="shared" si="15"/>
        <v>0.25</v>
      </c>
      <c r="B129" s="9">
        <f t="shared" ref="B129:B130" si="16">Z72</f>
        <v>3.920721988904103E-2</v>
      </c>
      <c r="C129" s="11">
        <f>3*E128*A129^2 + 2*F128*A129 + G128</f>
        <v>0</v>
      </c>
      <c r="D129" s="11">
        <f>(B130-B129)/(A130-A129)</f>
        <v>-6.0213067988139453E-3</v>
      </c>
      <c r="E129" s="11">
        <f t="shared" ref="E129:E136" si="17">IF($G$3="Cubic",(C129+D129-2*(B130-B129)/(A130-A129))/(A130-A129)^2, 0)</f>
        <v>0</v>
      </c>
      <c r="F129" s="11">
        <f>IF($G$3="Cubic", ((B130-B129)/(A130-A129) - C129 - E129*(A130^2 + A129*A130 - 2*A129^2))/(A130-A129), IF($G$3="QUADRATIC", (B130-B129-C129*(A130-A129))/(A130-A129)^2, 0))</f>
        <v>0</v>
      </c>
      <c r="G129" s="18">
        <f>IF($G$3="Cubic", C129-2*F129*A129 - 3*E129*A129^2, IF($G$3="Quadratic", C129-2*F129*A129, (B130-B129)/(A130-A129)))</f>
        <v>-6.0213067988139453E-3</v>
      </c>
      <c r="H129" s="11">
        <f>B129 -E129*A129^3 - F129*A129^2 - G129*A129</f>
        <v>4.0712546588744514E-2</v>
      </c>
      <c r="I129" t="s">
        <v>30</v>
      </c>
      <c r="J129" s="9">
        <f>SUM(J139:J179) / SUM(K139:K179) * J128</f>
        <v>3.0078127087109892E-2</v>
      </c>
      <c r="M129" s="7">
        <f t="shared" ref="M129:M136" si="18">A129</f>
        <v>0.25</v>
      </c>
      <c r="N129" s="9">
        <f t="shared" ref="N129:N130" si="19">B129</f>
        <v>3.920721988904103E-2</v>
      </c>
      <c r="O129" s="11">
        <f>3*Q128*M129^2 + 2*R128*M129 + S128</f>
        <v>0</v>
      </c>
      <c r="P129" s="11">
        <f>(N130-N129)/(M130-M129)</f>
        <v>-6.0213067988139453E-3</v>
      </c>
      <c r="Q129" s="11">
        <f t="shared" ref="Q129:Q136" si="20">IF($G$3="Cubic",(O129+P129-2*(N130-N129)/(M130-M129))/(M130-M129)^2, 0)</f>
        <v>0</v>
      </c>
      <c r="R129" s="11">
        <f>IF($G$3="Cubic", ((N130-N129)/(M130-M129) - O129 - Q129*(M130^2 + M129*M130 - 2*M129^2))/(M130-M129), IF($G$3="QUADRATIC", (N130-N129-O129*(M130-M129))/(M130-M129)^2, 0))</f>
        <v>0</v>
      </c>
      <c r="S129" s="18">
        <f>IF($G$3="Cubic", O129-2*R129*M129 - 3*Q129*M129^2, IF($G$3="Quadratic", O129-2*R129*M129, (N130-N129)/(M130-M129)))</f>
        <v>-6.0213067988139453E-3</v>
      </c>
      <c r="T129" s="11">
        <f>N129 -Q129*M129^3 - R129*M129^2 - S129*M129</f>
        <v>4.0712546588744514E-2</v>
      </c>
      <c r="U129" t="s">
        <v>30</v>
      </c>
      <c r="V129" s="9">
        <f>SUM(V139:V179) / SUM(W139:W179) * V128</f>
        <v>3.0179876784564567E-2</v>
      </c>
      <c r="Y129" s="7">
        <f t="shared" ref="Y129:Y136" si="21">M129</f>
        <v>0.25</v>
      </c>
      <c r="Z129" s="9">
        <f>N129</f>
        <v>3.920721988904103E-2</v>
      </c>
      <c r="AA129" s="11">
        <f>3*AC128*Y129^2 + 2*AD128*Y129 + AE128</f>
        <v>0</v>
      </c>
      <c r="AB129" s="11">
        <f>(Z130-Z129)/(Y130-Y129)</f>
        <v>-6.0213067988139453E-3</v>
      </c>
      <c r="AC129" s="11">
        <f t="shared" ref="AC129:AC136" si="22">IF($G$3="Cubic",(AA129+AB129-2*(Z130-Z129)/(Y130-Y129))/(Y130-Y129)^2, 0)</f>
        <v>0</v>
      </c>
      <c r="AD129" s="11">
        <f>IF($G$3="Cubic", ((Z130-Z129)/(Y130-Y129) - AA129 - AC129*(Y130^2 + Y129*Y130 - 2*Y129^2))/(Y130-Y129), IF($G$3="QUADRATIC", (Z130-Z129-AA129*(Y130-Y129))/(Y130-Y129)^2, 0))</f>
        <v>0</v>
      </c>
      <c r="AE129" s="18">
        <f>IF($G$3="Cubic", AA129-2*AD129*Y129 - 3*AC129*Y129^2, IF($G$3="Quadratic", AA129-2*AD129*Y129, (Z130-Z129)/(Y130-Y129)))</f>
        <v>-6.0213067988139453E-3</v>
      </c>
      <c r="AF129" s="11">
        <f>Z129 -AC129*Y129^3 - AD129*Y129^2 - AE129*Y129</f>
        <v>4.0712546588744514E-2</v>
      </c>
      <c r="AG129" t="s">
        <v>30</v>
      </c>
      <c r="AH129" s="9">
        <f>SUM(AH139:AH179) / SUM(AI139:AI179) * AH128</f>
        <v>2.9999999831217976E-2</v>
      </c>
    </row>
    <row r="130" spans="1:35" x14ac:dyDescent="0.35">
      <c r="A130" s="7">
        <f t="shared" si="15"/>
        <v>1</v>
      </c>
      <c r="B130" s="9">
        <f t="shared" si="16"/>
        <v>3.4691239789930571E-2</v>
      </c>
      <c r="C130" s="11">
        <f>3*E129*A130^2 + 2*F129*A130 + G129</f>
        <v>-6.0213067988139453E-3</v>
      </c>
      <c r="D130" s="11">
        <f>(B131-B130)/(A131-A130)</f>
        <v>-5.1324375483861422E-3</v>
      </c>
      <c r="E130" s="11">
        <f t="shared" si="17"/>
        <v>0</v>
      </c>
      <c r="F130" s="11">
        <f>IF($G$3="Cubic", ((B131-B130)/(A131-A130) - C130 - E130*(A131^2 + A130*A131 - 2*A130^2))/(A131-A130), IF($G$3="QUADRATIC", (B131-B130-C130*(A131-A130))/(A131-A130)^2, 0))</f>
        <v>0</v>
      </c>
      <c r="G130" s="18">
        <f>IF($G$3="Cubic", C130-2*F130*A130 - 3*E130*A130^2, IF($G$3="Quadratic", C130-2*F130*A130, (B131-B130)/(A131-A130)))</f>
        <v>-5.1324375483861422E-3</v>
      </c>
      <c r="H130" s="11">
        <f>B130 -E130*A130^3 - F130*A130^2 - G130*A130</f>
        <v>3.982367733831671E-2</v>
      </c>
      <c r="I130" t="s">
        <v>12</v>
      </c>
      <c r="J130" s="9">
        <f>B4</f>
        <v>0.03</v>
      </c>
      <c r="M130" s="7">
        <f t="shared" si="18"/>
        <v>1</v>
      </c>
      <c r="N130" s="9">
        <f t="shared" si="19"/>
        <v>3.4691239789930571E-2</v>
      </c>
      <c r="O130" s="11">
        <f>3*Q129*M130^2 + 2*R129*M130 + S129</f>
        <v>-6.0213067988139453E-3</v>
      </c>
      <c r="P130" s="11">
        <f>(N131-N130)/(M131-M130)</f>
        <v>-5.0324375483861428E-3</v>
      </c>
      <c r="Q130" s="11">
        <f t="shared" si="20"/>
        <v>0</v>
      </c>
      <c r="R130" s="11">
        <f>IF($G$3="Cubic", ((N131-N130)/(M131-M130) - O130 - Q130*(M131^2 + M130*M131 - 2*M130^2))/(M131-M130), IF($G$3="QUADRATIC", (N131-N130-O130*(M131-M130))/(M131-M130)^2, 0))</f>
        <v>0</v>
      </c>
      <c r="S130" s="18">
        <f>IF($G$3="Cubic", O130-2*R130*M130 - 3*Q130*M130^2, IF($G$3="Quadratic", O130-2*R130*M130, (N131-N130)/(M131-M130)))</f>
        <v>-5.0324375483861428E-3</v>
      </c>
      <c r="T130" s="11">
        <f>N130 -Q130*M130^3 - R130*M130^2 - S130*M130</f>
        <v>3.9723677338316714E-2</v>
      </c>
      <c r="U130" t="s">
        <v>13</v>
      </c>
      <c r="V130" s="11">
        <f>(V129-J129)/$F$8</f>
        <v>1.0174969745467555</v>
      </c>
      <c r="Y130" s="7">
        <f t="shared" si="21"/>
        <v>1</v>
      </c>
      <c r="Z130" s="9">
        <f>N130</f>
        <v>3.4691239789930571E-2</v>
      </c>
      <c r="AA130" s="11">
        <f>3*AC129*Y130^2 + 2*AD129*Y130 + AE129</f>
        <v>-6.0213067988139453E-3</v>
      </c>
      <c r="AB130" s="11">
        <f>(Z131-Z130)/(Y131-Y130)</f>
        <v>-5.2092211546909128E-3</v>
      </c>
      <c r="AC130" s="11">
        <f t="shared" si="22"/>
        <v>0</v>
      </c>
      <c r="AD130" s="11">
        <f>IF($G$3="Cubic", ((Z131-Z130)/(Y131-Y130) - AA130 - AC130*(Y131^2 + Y130*Y131 - 2*Y130^2))/(Y131-Y130), IF($G$3="QUADRATIC", (Z131-Z130-AA130*(Y131-Y130))/(Y131-Y130)^2, 0))</f>
        <v>0</v>
      </c>
      <c r="AE130" s="18">
        <f>IF($G$3="Cubic", AA130-2*AD130*Y130 - 3*AC130*Y130^2, IF($G$3="Quadratic", AA130-2*AD130*Y130, (Z131-Z130)/(Y131-Y130)))</f>
        <v>-5.2092211546909128E-3</v>
      </c>
      <c r="AF130" s="11">
        <f>Z130 -AC130*Y130^3 - AD130*Y130^2 - AE130*Y130</f>
        <v>3.9900460944621484E-2</v>
      </c>
      <c r="AG130" t="s">
        <v>12</v>
      </c>
      <c r="AH130" s="9">
        <f>J130</f>
        <v>0.03</v>
      </c>
    </row>
    <row r="131" spans="1:35" x14ac:dyDescent="0.35">
      <c r="A131" s="7">
        <f t="shared" si="15"/>
        <v>2</v>
      </c>
      <c r="B131" s="10">
        <f>LN(1+B4)</f>
        <v>2.9558802241544429E-2</v>
      </c>
      <c r="C131" s="11">
        <f>3*E130*A131^2 + 2*F130*A131 + G130</f>
        <v>-5.1324375483861422E-3</v>
      </c>
      <c r="D131" s="11">
        <f>(B132-B131)/(A132-A131)</f>
        <v>-2.9558802241544429E-2</v>
      </c>
      <c r="E131" s="11">
        <f t="shared" si="17"/>
        <v>0</v>
      </c>
      <c r="F131" s="11">
        <f>IF($G$3="Cubic", ((B132-B131)/(A132-A131) - C131 - E131*(A132^2 + A131*A132 - 2*A131^2))/(A132-A131), IF($G$3="QUADRATIC", (B132-B131-C131*(A132-A131))/(A132-A131)^2, 0))</f>
        <v>0</v>
      </c>
      <c r="G131" s="18">
        <f>IF($G$3="Cubic", C131-2*F131*A131 - 3*E131*A131^2, IF($G$3="Quadratic", C131-2*F131*A131, (B132-B131)/(A132-A131)))</f>
        <v>-2.9558802241544429E-2</v>
      </c>
      <c r="H131" s="11">
        <f>B131 -E131*A131^3 - F131*A131^2 - G131*A131</f>
        <v>8.8676406724633283E-2</v>
      </c>
      <c r="M131" s="7">
        <f t="shared" si="18"/>
        <v>2</v>
      </c>
      <c r="N131" s="10">
        <f>B131+$F$8</f>
        <v>2.9658802241544428E-2</v>
      </c>
      <c r="O131" s="11">
        <f>3*Q130*M131^2 + 2*R130*M131 + S130</f>
        <v>-5.0324375483861428E-3</v>
      </c>
      <c r="P131" s="11">
        <f>(N132-N131)/(M132-M131)</f>
        <v>-2.9658802241544428E-2</v>
      </c>
      <c r="Q131" s="11">
        <f t="shared" si="20"/>
        <v>0</v>
      </c>
      <c r="R131" s="11">
        <f>IF($G$3="Cubic", ((N132-N131)/(M132-M131) - O131 - Q131*(M132^2 + M131*M132 - 2*M131^2))/(M132-M131), IF($G$3="QUADRATIC", (N132-N131-O131*(M132-M131))/(M132-M131)^2, 0))</f>
        <v>0</v>
      </c>
      <c r="S131" s="18">
        <f>IF($G$3="Cubic", O131-2*R131*M131 - 3*Q131*M131^2, IF($G$3="Quadratic", O131-2*R131*M131, (N132-N131)/(M132-M131)))</f>
        <v>-2.9658802241544428E-2</v>
      </c>
      <c r="T131" s="11">
        <f>N131 -Q131*M131^3 - R131*M131^2 - S131*M131</f>
        <v>8.8976406724633278E-2</v>
      </c>
      <c r="Y131" s="7">
        <f t="shared" si="21"/>
        <v>2</v>
      </c>
      <c r="Z131" s="10">
        <f>B131 + (J130-J129)/V130</f>
        <v>2.9482018635239658E-2</v>
      </c>
      <c r="AA131" s="11">
        <f>3*AC130*Y131^2 + 2*AD130*Y131 + AE130</f>
        <v>-5.2092211546909128E-3</v>
      </c>
      <c r="AB131" s="11">
        <f>(Z132-Z131)/(Y132-Y131)</f>
        <v>-2.9482018635239658E-2</v>
      </c>
      <c r="AC131" s="11">
        <f t="shared" si="22"/>
        <v>0</v>
      </c>
      <c r="AD131" s="11">
        <f>IF($G$3="Cubic", ((Z132-Z131)/(Y132-Y131) - AA131 - AC131*(Y132^2 + Y131*Y132 - 2*Y131^2))/(Y132-Y131), IF($G$3="QUADRATIC", (Z132-Z131-AA131*(Y132-Y131))/(Y132-Y131)^2, 0))</f>
        <v>0</v>
      </c>
      <c r="AE131" s="18">
        <f>IF($G$3="Cubic", AA131-2*AD131*Y131 - 3*AC131*Y131^2, IF($G$3="Quadratic", AA131-2*AD131*Y131, (Z132-Z131)/(Y132-Y131)))</f>
        <v>-2.9482018635239658E-2</v>
      </c>
      <c r="AF131" s="11">
        <f>Z131 -AC131*Y131^3 - AD131*Y131^2 - AE131*Y131</f>
        <v>8.8446055905718968E-2</v>
      </c>
    </row>
    <row r="132" spans="1:35" x14ac:dyDescent="0.35">
      <c r="A132" s="7">
        <f t="shared" si="15"/>
        <v>3</v>
      </c>
      <c r="B132" s="9">
        <f>B75</f>
        <v>0</v>
      </c>
      <c r="C132" s="11">
        <f>3*E131*A132^2 + 2*F131*A132 + G131</f>
        <v>-2.9558802241544429E-2</v>
      </c>
      <c r="D132" s="11">
        <f>(B133-B132)/(A133-A132)</f>
        <v>0</v>
      </c>
      <c r="E132" s="11">
        <f t="shared" si="17"/>
        <v>0</v>
      </c>
      <c r="F132" s="11">
        <f>IF($G$3="Cubic", ((B133-B132)/(A133-A132) - C132 - E132*(A133^2 + A132*A133 - 2*A132^2))/(A133-A132), IF($G$3="QUADRATIC", (B133-B132-C132*(A133-A132))/(A133-A132)^2, 0))</f>
        <v>0</v>
      </c>
      <c r="G132" s="18">
        <f>IF($G$3="Cubic", C132-2*F132*A132 - 3*E132*A132^2, IF($G$3="Quadratic", C132-2*F132*A132, (B133-B132)/(A133-A132)))</f>
        <v>0</v>
      </c>
      <c r="H132" s="11">
        <f>B132 -E132*A132^3 - F132*A132^2 - G132*A132</f>
        <v>0</v>
      </c>
      <c r="M132" s="7">
        <f t="shared" si="18"/>
        <v>3</v>
      </c>
      <c r="N132" s="9">
        <f t="shared" ref="N132:N136" si="23">B132</f>
        <v>0</v>
      </c>
      <c r="O132" s="11">
        <f>3*Q131*M132^2 + 2*R131*M132 + S131</f>
        <v>-2.9658802241544428E-2</v>
      </c>
      <c r="P132" s="11">
        <f>(N133-N132)/(M133-M132)</f>
        <v>0</v>
      </c>
      <c r="Q132" s="11">
        <f t="shared" si="20"/>
        <v>0</v>
      </c>
      <c r="R132" s="11">
        <f>IF($G$3="Cubic", ((N133-N132)/(M133-M132) - O132 - Q132*(M133^2 + M132*M133 - 2*M132^2))/(M133-M132), IF($G$3="QUADRATIC", (N133-N132-O132*(M133-M132))/(M133-M132)^2, 0))</f>
        <v>0</v>
      </c>
      <c r="S132" s="18">
        <f>IF($G$3="Cubic", O132-2*R132*M132 - 3*Q132*M132^2, IF($G$3="Quadratic", O132-2*R132*M132, (N133-N132)/(M133-M132)))</f>
        <v>0</v>
      </c>
      <c r="T132" s="11">
        <f>N132 -Q132*M132^3 - R132*M132^2 - S132*M132</f>
        <v>0</v>
      </c>
      <c r="Y132" s="7">
        <f t="shared" si="21"/>
        <v>3</v>
      </c>
      <c r="Z132" s="9">
        <f t="shared" ref="Z132:Z136" si="24">N132</f>
        <v>0</v>
      </c>
      <c r="AA132" s="11">
        <f>3*AC131*Y132^2 + 2*AD131*Y132 + AE131</f>
        <v>-2.9482018635239658E-2</v>
      </c>
      <c r="AB132" s="11">
        <f>(Z133-Z132)/(Y133-Y132)</f>
        <v>0</v>
      </c>
      <c r="AC132" s="11">
        <f t="shared" si="22"/>
        <v>0</v>
      </c>
      <c r="AD132" s="11">
        <f>IF($G$3="Cubic", ((Z133-Z132)/(Y133-Y132) - AA132 - AC132*(Y133^2 + Y132*Y133 - 2*Y132^2))/(Y133-Y132), IF($G$3="QUADRATIC", (Z133-Z132-AA132*(Y133-Y132))/(Y133-Y132)^2, 0))</f>
        <v>0</v>
      </c>
      <c r="AE132" s="18">
        <f>IF($G$3="Cubic", AA132-2*AD132*Y132 - 3*AC132*Y132^2, IF($G$3="Quadratic", AA132-2*AD132*Y132, (Z133-Z132)/(Y133-Y132)))</f>
        <v>0</v>
      </c>
      <c r="AF132" s="11">
        <f>Z132 -AC132*Y132^3 - AD132*Y132^2 - AE132*Y132</f>
        <v>0</v>
      </c>
    </row>
    <row r="133" spans="1:35" x14ac:dyDescent="0.35">
      <c r="A133" s="7">
        <f t="shared" si="15"/>
        <v>4</v>
      </c>
      <c r="B133" s="9">
        <f>B76</f>
        <v>0</v>
      </c>
      <c r="C133" s="11">
        <f>3*E132*A133^2 + 2*F132*A133 + G132</f>
        <v>0</v>
      </c>
      <c r="D133" s="11">
        <f>(B134-B133)/(A134-A133)</f>
        <v>0</v>
      </c>
      <c r="E133" s="11">
        <f t="shared" si="17"/>
        <v>0</v>
      </c>
      <c r="F133" s="11">
        <f>IF($G$3="Cubic", ((B134-B133)/(A134-A133) - C133 - E133*(A134^2 + A133*A134 - 2*A133^2))/(A134-A133), IF($G$3="QUADRATIC", (B134-B133-C133*(A134-A133))/(A134-A133)^2, 0))</f>
        <v>0</v>
      </c>
      <c r="G133" s="18">
        <f>IF($G$3="Cubic", C133-2*F133*A133 - 3*E133*A133^2, IF($G$3="Quadratic", C133-2*F133*A133, (B134-B133)/(A134-A133)))</f>
        <v>0</v>
      </c>
      <c r="H133" s="11">
        <f>B133 -E133*A133^3 - F133*A133^2 - G133*A133</f>
        <v>0</v>
      </c>
      <c r="M133" s="7">
        <f t="shared" si="18"/>
        <v>4</v>
      </c>
      <c r="N133" s="9">
        <f t="shared" si="23"/>
        <v>0</v>
      </c>
      <c r="O133" s="11">
        <f>3*Q132*M133^2 + 2*R132*M133 + S132</f>
        <v>0</v>
      </c>
      <c r="P133" s="11">
        <f>(N134-N133)/(M134-M133)</f>
        <v>0</v>
      </c>
      <c r="Q133" s="11">
        <f t="shared" si="20"/>
        <v>0</v>
      </c>
      <c r="R133" s="11">
        <f>IF($G$3="Cubic", ((N134-N133)/(M134-M133) - O133 - Q133*(M134^2 + M133*M134 - 2*M133^2))/(M134-M133), IF($G$3="QUADRATIC", (N134-N133-O133*(M134-M133))/(M134-M133)^2, 0))</f>
        <v>0</v>
      </c>
      <c r="S133" s="18">
        <f>IF($G$3="Cubic", O133-2*R133*M133 - 3*Q133*M133^2, IF($G$3="Quadratic", O133-2*R133*M133, (N134-N133)/(M134-M133)))</f>
        <v>0</v>
      </c>
      <c r="T133" s="11">
        <f>N133 -Q133*M133^3 - R133*M133^2 - S133*M133</f>
        <v>0</v>
      </c>
      <c r="Y133" s="7">
        <f t="shared" si="21"/>
        <v>4</v>
      </c>
      <c r="Z133" s="9">
        <f t="shared" si="24"/>
        <v>0</v>
      </c>
      <c r="AA133" s="11">
        <f>3*AC132*Y133^2 + 2*AD132*Y133 + AE132</f>
        <v>0</v>
      </c>
      <c r="AB133" s="11">
        <f>(Z134-Z133)/(Y134-Y133)</f>
        <v>0</v>
      </c>
      <c r="AC133" s="11">
        <f t="shared" si="22"/>
        <v>0</v>
      </c>
      <c r="AD133" s="11">
        <f>IF($G$3="Cubic", ((Z134-Z133)/(Y134-Y133) - AA133 - AC133*(Y134^2 + Y133*Y134 - 2*Y133^2))/(Y134-Y133), IF($G$3="QUADRATIC", (Z134-Z133-AA133*(Y134-Y133))/(Y134-Y133)^2, 0))</f>
        <v>0</v>
      </c>
      <c r="AE133" s="18">
        <f>IF($G$3="Cubic", AA133-2*AD133*Y133 - 3*AC133*Y133^2, IF($G$3="Quadratic", AA133-2*AD133*Y133, (Z134-Z133)/(Y134-Y133)))</f>
        <v>0</v>
      </c>
      <c r="AF133" s="11">
        <f>Z133 -AC133*Y133^3 - AD133*Y133^2 - AE133*Y133</f>
        <v>0</v>
      </c>
    </row>
    <row r="134" spans="1:35" x14ac:dyDescent="0.35">
      <c r="A134" s="7">
        <f t="shared" si="15"/>
        <v>5</v>
      </c>
      <c r="B134" s="9">
        <f>B77</f>
        <v>0</v>
      </c>
      <c r="C134" s="11">
        <f>3*E133*A134^2 + 2*F133*A134 + G133</f>
        <v>0</v>
      </c>
      <c r="D134" s="11">
        <f>(B135-B134)/(A135-A134)</f>
        <v>0</v>
      </c>
      <c r="E134" s="11">
        <f t="shared" si="17"/>
        <v>0</v>
      </c>
      <c r="F134" s="11">
        <f>IF($G$3="Cubic", ((B135-B134)/(A135-A134) - C134 - E134*(A135^2 + A134*A135 - 2*A134^2))/(A135-A134), IF($G$3="QUADRATIC", (B135-B134-C134*(A135-A134))/(A135-A134)^2, 0))</f>
        <v>0</v>
      </c>
      <c r="G134" s="18">
        <f>IF($G$3="Cubic", C134-2*F134*A134 - 3*E134*A134^2, IF($G$3="Quadratic", C134-2*F134*A134, (B135-B134)/(A135-A134)))</f>
        <v>0</v>
      </c>
      <c r="H134" s="11">
        <f>B134 -E134*A134^3 - F134*A134^2 - G134*A134</f>
        <v>0</v>
      </c>
      <c r="M134" s="7">
        <f t="shared" si="18"/>
        <v>5</v>
      </c>
      <c r="N134" s="9">
        <f t="shared" si="23"/>
        <v>0</v>
      </c>
      <c r="O134" s="11">
        <f>3*Q133*M134^2 + 2*R133*M134 + S133</f>
        <v>0</v>
      </c>
      <c r="P134" s="11">
        <f>(N135-N134)/(M135-M134)</f>
        <v>0</v>
      </c>
      <c r="Q134" s="11">
        <f t="shared" si="20"/>
        <v>0</v>
      </c>
      <c r="R134" s="11">
        <f>IF($G$3="Cubic", ((N135-N134)/(M135-M134) - O134 - Q134*(M135^2 + M134*M135 - 2*M134^2))/(M135-M134), IF($G$3="QUADRATIC", (N135-N134-O134*(M135-M134))/(M135-M134)^2, 0))</f>
        <v>0</v>
      </c>
      <c r="S134" s="18">
        <f>IF($G$3="Cubic", O134-2*R134*M134 - 3*Q134*M134^2, IF($G$3="Quadratic", O134-2*R134*M134, (N135-N134)/(M135-M134)))</f>
        <v>0</v>
      </c>
      <c r="T134" s="11">
        <f>N134 -Q134*M134^3 - R134*M134^2 - S134*M134</f>
        <v>0</v>
      </c>
      <c r="Y134" s="7">
        <f t="shared" si="21"/>
        <v>5</v>
      </c>
      <c r="Z134" s="9">
        <f t="shared" si="24"/>
        <v>0</v>
      </c>
      <c r="AA134" s="11">
        <f>3*AC133*Y134^2 + 2*AD133*Y134 + AE133</f>
        <v>0</v>
      </c>
      <c r="AB134" s="11">
        <f>(Z135-Z134)/(Y135-Y134)</f>
        <v>0</v>
      </c>
      <c r="AC134" s="11">
        <f t="shared" si="22"/>
        <v>0</v>
      </c>
      <c r="AD134" s="11">
        <f>IF($G$3="Cubic", ((Z135-Z134)/(Y135-Y134) - AA134 - AC134*(Y135^2 + Y134*Y135 - 2*Y134^2))/(Y135-Y134), IF($G$3="QUADRATIC", (Z135-Z134-AA134*(Y135-Y134))/(Y135-Y134)^2, 0))</f>
        <v>0</v>
      </c>
      <c r="AE134" s="18">
        <f>IF($G$3="Cubic", AA134-2*AD134*Y134 - 3*AC134*Y134^2, IF($G$3="Quadratic", AA134-2*AD134*Y134, (Z135-Z134)/(Y135-Y134)))</f>
        <v>0</v>
      </c>
      <c r="AF134" s="11">
        <f>Z134 -AC134*Y134^3 - AD134*Y134^2 - AE134*Y134</f>
        <v>0</v>
      </c>
    </row>
    <row r="135" spans="1:35" x14ac:dyDescent="0.35">
      <c r="A135" s="7">
        <f t="shared" si="15"/>
        <v>7</v>
      </c>
      <c r="B135" s="9">
        <f>B78</f>
        <v>0</v>
      </c>
      <c r="C135" s="11">
        <f>3*E134*A135^2 + 2*F134*A135 + G134</f>
        <v>0</v>
      </c>
      <c r="D135" s="11">
        <f>(B136-B135)/(A136-A135)</f>
        <v>0</v>
      </c>
      <c r="E135" s="11">
        <f t="shared" si="17"/>
        <v>0</v>
      </c>
      <c r="F135" s="11">
        <f>IF($G$3="Cubic", ((B136-B135)/(A136-A135) - C135 - E135*(A136^2 + A135*A136 - 2*A135^2))/(A136-A135), IF($G$3="QUADRATIC", (B136-B135-C135*(A136-A135))/(A136-A135)^2, 0))</f>
        <v>0</v>
      </c>
      <c r="G135" s="18">
        <f>IF($G$3="Cubic", C135-2*F135*A135 - 3*E135*A135^2, IF($G$3="Quadratic", C135-2*F135*A135, (B136-B135)/(A136-A135)))</f>
        <v>0</v>
      </c>
      <c r="H135" s="11">
        <f>B135 -E135*A135^3 - F135*A135^2 - G135*A135</f>
        <v>0</v>
      </c>
      <c r="M135" s="7">
        <f t="shared" si="18"/>
        <v>7</v>
      </c>
      <c r="N135" s="9">
        <f t="shared" si="23"/>
        <v>0</v>
      </c>
      <c r="O135" s="11">
        <f>3*Q134*M135^2 + 2*R134*M135 + S134</f>
        <v>0</v>
      </c>
      <c r="P135" s="11">
        <f>(N136-N135)/(M136-M135)</f>
        <v>0</v>
      </c>
      <c r="Q135" s="11">
        <f t="shared" si="20"/>
        <v>0</v>
      </c>
      <c r="R135" s="11">
        <f>IF($G$3="Cubic", ((N136-N135)/(M136-M135) - O135 - Q135*(M136^2 + M135*M136 - 2*M135^2))/(M136-M135), IF($G$3="QUADRATIC", (N136-N135-O135*(M136-M135))/(M136-M135)^2, 0))</f>
        <v>0</v>
      </c>
      <c r="S135" s="18">
        <f>IF($G$3="Cubic", O135-2*R135*M135 - 3*Q135*M135^2, IF($G$3="Quadratic", O135-2*R135*M135, (N136-N135)/(M136-M135)))</f>
        <v>0</v>
      </c>
      <c r="T135" s="11">
        <f>N135 -Q135*M135^3 - R135*M135^2 - S135*M135</f>
        <v>0</v>
      </c>
      <c r="Y135" s="7">
        <f t="shared" si="21"/>
        <v>7</v>
      </c>
      <c r="Z135" s="9">
        <f t="shared" si="24"/>
        <v>0</v>
      </c>
      <c r="AA135" s="11">
        <f>3*AC134*Y135^2 + 2*AD134*Y135 + AE134</f>
        <v>0</v>
      </c>
      <c r="AB135" s="11">
        <f>(Z136-Z135)/(Y136-Y135)</f>
        <v>0</v>
      </c>
      <c r="AC135" s="11">
        <f t="shared" si="22"/>
        <v>0</v>
      </c>
      <c r="AD135" s="11">
        <f>IF($G$3="Cubic", ((Z136-Z135)/(Y136-Y135) - AA135 - AC135*(Y136^2 + Y135*Y136 - 2*Y135^2))/(Y136-Y135), IF($G$3="QUADRATIC", (Z136-Z135-AA135*(Y136-Y135))/(Y136-Y135)^2, 0))</f>
        <v>0</v>
      </c>
      <c r="AE135" s="18">
        <f>IF($G$3="Cubic", AA135-2*AD135*Y135 - 3*AC135*Y135^2, IF($G$3="Quadratic", AA135-2*AD135*Y135, (Z136-Z135)/(Y136-Y135)))</f>
        <v>0</v>
      </c>
      <c r="AF135" s="11">
        <f>Z135 -AC135*Y135^3 - AD135*Y135^2 - AE135*Y135</f>
        <v>0</v>
      </c>
    </row>
    <row r="136" spans="1:35" x14ac:dyDescent="0.35">
      <c r="A136" s="7">
        <f t="shared" si="15"/>
        <v>10</v>
      </c>
      <c r="B136" s="9">
        <f>B79</f>
        <v>0</v>
      </c>
      <c r="C136" s="11">
        <f>3*E135*A136^2 + 2*F135*A136 + G135</f>
        <v>0</v>
      </c>
      <c r="D136" s="11">
        <v>0</v>
      </c>
      <c r="E136" s="11">
        <f t="shared" si="17"/>
        <v>0</v>
      </c>
      <c r="F136" s="11">
        <f>IF($G$3="Cubic", ((B137-B136)/(A137-A136) - C136 - E136*(A137^2 + A136*A137 - 2*A136^2))/(A137-A136), IF($G$3="QUADRATIC", (B137-B136-C136*(A137-A136))/(A137-A136)^2, 0))</f>
        <v>0</v>
      </c>
      <c r="G136" s="18">
        <f>IF($G$3="Cubic", C136-2*F136*A136 - 3*E136*A136^2, IF($G$3="Quadratic", C136-2*F136*A136, (B137-B136)/(A137-A136)))</f>
        <v>0</v>
      </c>
      <c r="H136" s="11">
        <f>B136 -E136*A136^3 - F136*A136^2 - G136*A136</f>
        <v>0</v>
      </c>
      <c r="M136" s="7">
        <f t="shared" si="18"/>
        <v>10</v>
      </c>
      <c r="N136" s="9">
        <f t="shared" si="23"/>
        <v>0</v>
      </c>
      <c r="O136" s="11">
        <f>3*Q135*M136^2 + 2*R135*M136 + S135</f>
        <v>0</v>
      </c>
      <c r="P136" s="11">
        <v>0</v>
      </c>
      <c r="Q136" s="11">
        <f t="shared" si="20"/>
        <v>0</v>
      </c>
      <c r="R136" s="11">
        <f>IF($G$3="Cubic", ((N137-N136)/(M137-M136) - O136 - Q136*(M137^2 + M136*M137 - 2*M136^2))/(M137-M136), IF($G$3="QUADRATIC", (N137-N136-O136*(M137-M136))/(M137-M136)^2, 0))</f>
        <v>0</v>
      </c>
      <c r="S136" s="18">
        <f>IF($G$3="Cubic", O136-2*R136*M136 - 3*Q136*M136^2, IF($G$3="Quadratic", O136-2*R136*M136, (N137-N136)/(M137-M136)))</f>
        <v>0</v>
      </c>
      <c r="T136" s="11">
        <f>N136 -Q136*M136^3 - R136*M136^2 - S136*M136</f>
        <v>0</v>
      </c>
      <c r="Y136" s="7">
        <f t="shared" si="21"/>
        <v>10</v>
      </c>
      <c r="Z136" s="9">
        <f t="shared" si="24"/>
        <v>0</v>
      </c>
      <c r="AA136" s="11">
        <f>3*AC135*Y136^2 + 2*AD135*Y136 + AE135</f>
        <v>0</v>
      </c>
      <c r="AB136" s="11">
        <v>0</v>
      </c>
      <c r="AC136" s="11">
        <f t="shared" si="22"/>
        <v>0</v>
      </c>
      <c r="AD136" s="11">
        <f>IF($G$3="Cubic", ((Z137-Z136)/(Y137-Y136) - AA136 - AC136*(Y137^2 + Y136*Y137 - 2*Y136^2))/(Y137-Y136), IF($G$3="QUADRATIC", (Z137-Z136-AA136*(Y137-Y136))/(Y137-Y136)^2, 0))</f>
        <v>0</v>
      </c>
      <c r="AE136" s="18">
        <f>IF($G$3="Cubic", AA136-2*AD136*Y136 - 3*AC136*Y136^2, IF($G$3="Quadratic", AA136-2*AD136*Y136, (Z137-Z136)/(Y137-Y136)))</f>
        <v>0</v>
      </c>
      <c r="AF136" s="11">
        <f>Z136 -AC136*Y136^3 - AD136*Y136^2 - AE136*Y136</f>
        <v>0</v>
      </c>
    </row>
    <row r="138" spans="1:35" x14ac:dyDescent="0.35">
      <c r="A138" t="s">
        <v>10</v>
      </c>
      <c r="B138" t="s">
        <v>23</v>
      </c>
      <c r="C138" t="s">
        <v>44</v>
      </c>
      <c r="D138" t="s">
        <v>45</v>
      </c>
      <c r="E138" t="s">
        <v>46</v>
      </c>
      <c r="F138" t="s">
        <v>49</v>
      </c>
      <c r="G138" t="s">
        <v>24</v>
      </c>
      <c r="H138" t="s">
        <v>25</v>
      </c>
      <c r="I138" t="s">
        <v>11</v>
      </c>
      <c r="J138" t="s">
        <v>27</v>
      </c>
      <c r="K138" t="s">
        <v>28</v>
      </c>
      <c r="M138" t="s">
        <v>10</v>
      </c>
      <c r="N138" t="s">
        <v>23</v>
      </c>
      <c r="O138" t="s">
        <v>44</v>
      </c>
      <c r="P138" t="s">
        <v>45</v>
      </c>
      <c r="Q138" t="s">
        <v>46</v>
      </c>
      <c r="R138" t="s">
        <v>49</v>
      </c>
      <c r="S138" t="s">
        <v>24</v>
      </c>
      <c r="T138" t="s">
        <v>25</v>
      </c>
      <c r="U138" t="s">
        <v>11</v>
      </c>
      <c r="V138" t="s">
        <v>27</v>
      </c>
      <c r="W138" t="s">
        <v>28</v>
      </c>
      <c r="Y138" t="s">
        <v>10</v>
      </c>
      <c r="Z138" t="s">
        <v>23</v>
      </c>
      <c r="AA138" t="s">
        <v>44</v>
      </c>
      <c r="AB138" t="s">
        <v>45</v>
      </c>
      <c r="AC138" t="s">
        <v>46</v>
      </c>
      <c r="AD138" t="s">
        <v>49</v>
      </c>
      <c r="AE138" t="s">
        <v>24</v>
      </c>
      <c r="AF138" t="s">
        <v>25</v>
      </c>
      <c r="AG138" t="s">
        <v>11</v>
      </c>
      <c r="AH138" t="s">
        <v>27</v>
      </c>
      <c r="AI138" t="s">
        <v>28</v>
      </c>
    </row>
    <row r="139" spans="1:35" x14ac:dyDescent="0.35">
      <c r="A139" s="7">
        <v>0</v>
      </c>
      <c r="B139" s="7">
        <f t="array" ref="B139:B179">INDEX(A128:A136, MATCH(A139:A179, A128:A136, 1))</f>
        <v>0</v>
      </c>
      <c r="C139" s="11">
        <f t="array" ref="C139:C179">VLOOKUP(B139:B179, A128:H136, 5, FALSE)</f>
        <v>0</v>
      </c>
      <c r="D139" s="11">
        <f t="array" ref="D139:D179">VLOOKUP(B139:B179, A128:H136, 6, FALSE)</f>
        <v>0</v>
      </c>
      <c r="E139" s="11">
        <f t="array" ref="E139:E179">VLOOKUP(B139:B179, A128:H136, 7, FALSE)</f>
        <v>0</v>
      </c>
      <c r="F139" s="1">
        <f t="array" ref="F139:F179">VLOOKUP(B139:B179, A128:H136, 8, FALSE)</f>
        <v>3.920721988904103E-2</v>
      </c>
      <c r="G139" s="3">
        <f>C139*A139^3 + D139*A139^2 + E139*A139 + F139</f>
        <v>3.920721988904103E-2</v>
      </c>
      <c r="H139" s="11">
        <f>EXP(-G139*A139)</f>
        <v>1</v>
      </c>
      <c r="I139" s="3">
        <f>(H139/H140-1)/(A140-A139)</f>
        <v>3.9399999999999658E-2</v>
      </c>
      <c r="M139" s="7">
        <v>0</v>
      </c>
      <c r="N139" s="7">
        <f t="array" ref="N139:N179">INDEX(M128:M136, MATCH(M139:M179, M128:M136, 1))</f>
        <v>0</v>
      </c>
      <c r="O139" s="11">
        <f t="array" ref="O139:O179">VLOOKUP(N139:N179, M128:T136, 5, FALSE)</f>
        <v>0</v>
      </c>
      <c r="P139" s="11">
        <f t="array" ref="P139:P179">VLOOKUP(N139:N179, M128:T136, 6, FALSE)</f>
        <v>0</v>
      </c>
      <c r="Q139" s="11">
        <f t="array" ref="Q139:Q179">VLOOKUP(N139:N179, M128:T136, 7, FALSE)</f>
        <v>0</v>
      </c>
      <c r="R139" s="1">
        <f t="array" ref="R139:R179">VLOOKUP(N139:N179, M128:T136, 8, FALSE)</f>
        <v>3.920721988904103E-2</v>
      </c>
      <c r="S139" s="3">
        <f>O139*M139^3 + P139*M139^2 + Q139*M139 + R139</f>
        <v>3.920721988904103E-2</v>
      </c>
      <c r="T139" s="11">
        <f>EXP(-S139*M139)</f>
        <v>1</v>
      </c>
      <c r="U139" s="3">
        <f>(T139/T140-1)/(M140-M139)</f>
        <v>3.9399999999999658E-2</v>
      </c>
      <c r="Y139" s="7">
        <v>0</v>
      </c>
      <c r="Z139" s="7">
        <f t="array" ref="Z139:Z179">INDEX(Y128:Y136, MATCH(Y139:Y179, Y128:Y136, 1))</f>
        <v>0</v>
      </c>
      <c r="AA139" s="11">
        <f t="array" ref="AA139:AA179">VLOOKUP(Z139:Z179, Y128:AF136, 5, FALSE)</f>
        <v>0</v>
      </c>
      <c r="AB139" s="11">
        <f t="array" ref="AB139:AB179">VLOOKUP(Z139:Z179, Y128:AF136, 6, FALSE)</f>
        <v>0</v>
      </c>
      <c r="AC139" s="11">
        <f t="array" ref="AC139:AC179">VLOOKUP(Z139:Z179, Y128:AF136, 7, FALSE)</f>
        <v>0</v>
      </c>
      <c r="AD139" s="1">
        <f t="array" ref="AD139:AD179">VLOOKUP(Z139:Z179, Y128:AF136, 8, FALSE)</f>
        <v>3.920721988904103E-2</v>
      </c>
      <c r="AE139" s="3">
        <f>AA139*Y139^3 + AB139*Y139^2 + AC139*Y139 + AD139</f>
        <v>3.920721988904103E-2</v>
      </c>
      <c r="AF139" s="11">
        <f>EXP(-AE139*Y139)</f>
        <v>1</v>
      </c>
      <c r="AG139" s="3">
        <f>(AF139/AF140-1)/(Y140-Y139)</f>
        <v>3.9399999999999658E-2</v>
      </c>
    </row>
    <row r="140" spans="1:35" x14ac:dyDescent="0.35">
      <c r="A140" s="7">
        <v>0.25</v>
      </c>
      <c r="B140" s="7">
        <v>0.25</v>
      </c>
      <c r="C140" s="11">
        <v>0</v>
      </c>
      <c r="D140" s="11">
        <v>0</v>
      </c>
      <c r="E140" s="11">
        <v>-6.0213067988139453E-3</v>
      </c>
      <c r="F140" s="1">
        <v>4.0712546588744514E-2</v>
      </c>
      <c r="G140" s="3">
        <f t="shared" ref="G140:G179" si="25">C140*A140^3 + D140*A140^2 + E140*A140 + F140</f>
        <v>3.920721988904103E-2</v>
      </c>
      <c r="H140" s="11">
        <f>EXP(-G140*A140)</f>
        <v>0.99024607614992333</v>
      </c>
      <c r="I140" s="3">
        <f>(H140/H141-1)/(A141-A140)</f>
        <v>3.6360835541933589E-2</v>
      </c>
      <c r="J140" s="3">
        <f t="array" ref="J140:J179">(A140:A179 &lt;= J127) * I139:I178 * H140:H179 * (A140:A179-A139:A178)</f>
        <v>9.7539238500766595E-3</v>
      </c>
      <c r="K140" s="11">
        <f t="array" ref="K140:K179">(A140:A179 &lt;= J127) * (ROUND(A140:A179*J128, 0)=A140:A179*J128) * H140:H179</f>
        <v>0</v>
      </c>
      <c r="M140" s="7">
        <v>0.25</v>
      </c>
      <c r="N140" s="7">
        <v>0.25</v>
      </c>
      <c r="O140" s="11">
        <v>0</v>
      </c>
      <c r="P140" s="11">
        <v>0</v>
      </c>
      <c r="Q140" s="11">
        <v>-6.0213067988139453E-3</v>
      </c>
      <c r="R140" s="1">
        <v>4.0712546588744514E-2</v>
      </c>
      <c r="S140" s="3">
        <f t="shared" ref="S140:S179" si="26">O140*M140^3 + P140*M140^2 + Q140*M140 + R140</f>
        <v>3.920721988904103E-2</v>
      </c>
      <c r="T140" s="11">
        <f>EXP(-S140*M140)</f>
        <v>0.99024607614992333</v>
      </c>
      <c r="U140" s="3">
        <f>(T140/T141-1)/(M141-M140)</f>
        <v>3.6360835541933589E-2</v>
      </c>
      <c r="V140" s="3">
        <f t="array" ref="V140:V179">(M140:M179 &lt;= V127) * U139:U178 * T140:T179 * (M140:M179-M139:M178)</f>
        <v>9.7539238500766595E-3</v>
      </c>
      <c r="W140" s="11">
        <f t="array" ref="W140:W179">(M140:M179 &lt;= V127) * (ROUND(M140:M179*V128, 0)=M140:M179*V128) * T140:T179</f>
        <v>0</v>
      </c>
      <c r="Y140" s="7">
        <v>0.25</v>
      </c>
      <c r="Z140" s="7">
        <v>0.25</v>
      </c>
      <c r="AA140" s="11">
        <v>0</v>
      </c>
      <c r="AB140" s="11">
        <v>0</v>
      </c>
      <c r="AC140" s="11">
        <v>-6.0213067988139453E-3</v>
      </c>
      <c r="AD140" s="1">
        <v>4.0712546588744514E-2</v>
      </c>
      <c r="AE140" s="3">
        <f t="shared" ref="AE140:AE179" si="27">AA140*Y140^3 + AB140*Y140^2 + AC140*Y140 + AD140</f>
        <v>3.920721988904103E-2</v>
      </c>
      <c r="AF140" s="11">
        <f>EXP(-AE140*Y140)</f>
        <v>0.99024607614992333</v>
      </c>
      <c r="AG140" s="3">
        <f>(AF140/AF141-1)/(Y141-Y140)</f>
        <v>3.6360835541933589E-2</v>
      </c>
      <c r="AH140" s="3">
        <f t="array" ref="AH140:AH179">(Y140:Y179 &lt;= AH127) * AG139:AG178 * AF140:AF179 * (Y140:Y179-Y139:Y178)</f>
        <v>9.7539238500766595E-3</v>
      </c>
      <c r="AI140" s="11">
        <f t="array" ref="AI140:AI179">(Y140:Y179 &lt;= AH127) * (ROUND(Y140:Y179*AH128, 0)=Y140:Y179*AH128) * AF140:AF179</f>
        <v>0</v>
      </c>
    </row>
    <row r="141" spans="1:35" x14ac:dyDescent="0.35">
      <c r="A141" s="7">
        <v>0.5</v>
      </c>
      <c r="B141" s="7">
        <v>0.25</v>
      </c>
      <c r="C141" s="11">
        <v>0</v>
      </c>
      <c r="D141" s="11">
        <v>0</v>
      </c>
      <c r="E141" s="11">
        <v>-6.0213067988139453E-3</v>
      </c>
      <c r="F141" s="1">
        <v>4.0712546588744514E-2</v>
      </c>
      <c r="G141" s="3">
        <f t="shared" si="25"/>
        <v>3.7701893189337539E-2</v>
      </c>
      <c r="H141" s="11">
        <f>EXP(-G141*A141)</f>
        <v>0.98132562126792111</v>
      </c>
      <c r="I141" s="3">
        <f>(H141/H142-1)/(A142-A141)</f>
        <v>3.332395769093921E-2</v>
      </c>
      <c r="J141" s="3">
        <v>8.9204548820021722E-3</v>
      </c>
      <c r="K141" s="11">
        <v>0</v>
      </c>
      <c r="M141" s="7">
        <v>0.5</v>
      </c>
      <c r="N141" s="7">
        <v>0.25</v>
      </c>
      <c r="O141" s="11">
        <v>0</v>
      </c>
      <c r="P141" s="11">
        <v>0</v>
      </c>
      <c r="Q141" s="11">
        <v>-6.0213067988139453E-3</v>
      </c>
      <c r="R141" s="1">
        <v>4.0712546588744514E-2</v>
      </c>
      <c r="S141" s="3">
        <f t="shared" si="26"/>
        <v>3.7701893189337539E-2</v>
      </c>
      <c r="T141" s="11">
        <f>EXP(-S141*M141)</f>
        <v>0.98132562126792111</v>
      </c>
      <c r="U141" s="3">
        <f>(T141/T142-1)/(M142-M141)</f>
        <v>3.332395769093921E-2</v>
      </c>
      <c r="V141" s="3">
        <v>8.9204548820021722E-3</v>
      </c>
      <c r="W141" s="11">
        <v>0</v>
      </c>
      <c r="Y141" s="7">
        <v>0.5</v>
      </c>
      <c r="Z141" s="7">
        <v>0.25</v>
      </c>
      <c r="AA141" s="11">
        <v>0</v>
      </c>
      <c r="AB141" s="11">
        <v>0</v>
      </c>
      <c r="AC141" s="11">
        <v>-6.0213067988139453E-3</v>
      </c>
      <c r="AD141" s="1">
        <v>4.0712546588744514E-2</v>
      </c>
      <c r="AE141" s="3">
        <f t="shared" si="27"/>
        <v>3.7701893189337539E-2</v>
      </c>
      <c r="AF141" s="11">
        <f>EXP(-AE141*Y141)</f>
        <v>0.98132562126792111</v>
      </c>
      <c r="AG141" s="3">
        <f>(AF141/AF142-1)/(Y142-Y141)</f>
        <v>3.332395769093921E-2</v>
      </c>
      <c r="AH141" s="3">
        <v>8.9204548820021722E-3</v>
      </c>
      <c r="AI141" s="11">
        <v>0</v>
      </c>
    </row>
    <row r="142" spans="1:35" x14ac:dyDescent="0.35">
      <c r="A142" s="7">
        <v>0.75</v>
      </c>
      <c r="B142" s="7">
        <v>0.25</v>
      </c>
      <c r="C142" s="11">
        <v>0</v>
      </c>
      <c r="D142" s="11">
        <v>0</v>
      </c>
      <c r="E142" s="11">
        <v>-6.0213067988139453E-3</v>
      </c>
      <c r="F142" s="1">
        <v>4.0712546588744514E-2</v>
      </c>
      <c r="G142" s="3">
        <f t="shared" si="25"/>
        <v>3.6196566489634055E-2</v>
      </c>
      <c r="H142" s="11">
        <f>EXP(-G142*A142)</f>
        <v>0.97321775444958392</v>
      </c>
      <c r="I142" s="3">
        <f>(H142/H143-1)/(A143-A142)</f>
        <v>3.0289364726617585E-2</v>
      </c>
      <c r="J142" s="3">
        <v>8.1078668183372001E-3</v>
      </c>
      <c r="K142" s="11">
        <v>0</v>
      </c>
      <c r="M142" s="7">
        <v>0.75</v>
      </c>
      <c r="N142" s="7">
        <v>0.25</v>
      </c>
      <c r="O142" s="11">
        <v>0</v>
      </c>
      <c r="P142" s="11">
        <v>0</v>
      </c>
      <c r="Q142" s="11">
        <v>-6.0213067988139453E-3</v>
      </c>
      <c r="R142" s="1">
        <v>4.0712546588744514E-2</v>
      </c>
      <c r="S142" s="3">
        <f t="shared" si="26"/>
        <v>3.6196566489634055E-2</v>
      </c>
      <c r="T142" s="11">
        <f>EXP(-S142*M142)</f>
        <v>0.97321775444958392</v>
      </c>
      <c r="U142" s="3">
        <f>(T142/T143-1)/(M143-M142)</f>
        <v>3.0289364726617585E-2</v>
      </c>
      <c r="V142" s="3">
        <v>8.1078668183372001E-3</v>
      </c>
      <c r="W142" s="11">
        <v>0</v>
      </c>
      <c r="Y142" s="7">
        <v>0.75</v>
      </c>
      <c r="Z142" s="7">
        <v>0.25</v>
      </c>
      <c r="AA142" s="11">
        <v>0</v>
      </c>
      <c r="AB142" s="11">
        <v>0</v>
      </c>
      <c r="AC142" s="11">
        <v>-6.0213067988139453E-3</v>
      </c>
      <c r="AD142" s="1">
        <v>4.0712546588744514E-2</v>
      </c>
      <c r="AE142" s="3">
        <f t="shared" si="27"/>
        <v>3.6196566489634055E-2</v>
      </c>
      <c r="AF142" s="11">
        <f>EXP(-AE142*Y142)</f>
        <v>0.97321775444958392</v>
      </c>
      <c r="AG142" s="3">
        <f>(AF142/AF143-1)/(Y143-Y142)</f>
        <v>3.0289364726617585E-2</v>
      </c>
      <c r="AH142" s="3">
        <v>8.1078668183372001E-3</v>
      </c>
      <c r="AI142" s="11">
        <v>0</v>
      </c>
    </row>
    <row r="143" spans="1:35" x14ac:dyDescent="0.35">
      <c r="A143" s="7">
        <v>1</v>
      </c>
      <c r="B143" s="7">
        <v>1</v>
      </c>
      <c r="C143" s="11">
        <v>0</v>
      </c>
      <c r="D143" s="11">
        <v>0</v>
      </c>
      <c r="E143" s="11">
        <v>-5.1324375483861422E-3</v>
      </c>
      <c r="F143" s="1">
        <v>3.982367733831671E-2</v>
      </c>
      <c r="G143" s="3">
        <f t="shared" si="25"/>
        <v>3.4691239789930564E-2</v>
      </c>
      <c r="H143" s="11">
        <f>EXP(-G143*A143)</f>
        <v>0.9659036028204383</v>
      </c>
      <c r="I143" s="3">
        <f>(H143/H144-1)/(A144-A143)</f>
        <v>2.8375868109863589E-2</v>
      </c>
      <c r="J143" s="3">
        <v>7.3141516291455565E-3</v>
      </c>
      <c r="K143" s="11">
        <v>0.9659036028204383</v>
      </c>
      <c r="M143" s="7">
        <v>1</v>
      </c>
      <c r="N143" s="7">
        <v>1</v>
      </c>
      <c r="O143" s="11">
        <v>0</v>
      </c>
      <c r="P143" s="11">
        <v>0</v>
      </c>
      <c r="Q143" s="11">
        <v>-5.0324375483861428E-3</v>
      </c>
      <c r="R143" s="1">
        <v>3.9723677338316714E-2</v>
      </c>
      <c r="S143" s="3">
        <f t="shared" si="26"/>
        <v>3.4691239789930571E-2</v>
      </c>
      <c r="T143" s="11">
        <f>EXP(-S143*M143)</f>
        <v>0.9659036028204383</v>
      </c>
      <c r="U143" s="3">
        <f>(T143/T144-1)/(M144-M143)</f>
        <v>2.8501756822742585E-2</v>
      </c>
      <c r="V143" s="3">
        <v>7.3141516291455565E-3</v>
      </c>
      <c r="W143" s="11">
        <v>0.9659036028204383</v>
      </c>
      <c r="Y143" s="7">
        <v>1</v>
      </c>
      <c r="Z143" s="7">
        <v>1</v>
      </c>
      <c r="AA143" s="11">
        <v>0</v>
      </c>
      <c r="AB143" s="11">
        <v>0</v>
      </c>
      <c r="AC143" s="11">
        <v>-5.2092211546909128E-3</v>
      </c>
      <c r="AD143" s="1">
        <v>3.9900460944621484E-2</v>
      </c>
      <c r="AE143" s="3">
        <f t="shared" si="27"/>
        <v>3.4691239789930571E-2</v>
      </c>
      <c r="AF143" s="11">
        <f>EXP(-AE143*Y143)</f>
        <v>0.9659036028204383</v>
      </c>
      <c r="AG143" s="3">
        <f>(AF143/AF144-1)/(Y144-Y143)</f>
        <v>2.8279208886186069E-2</v>
      </c>
      <c r="AH143" s="3">
        <v>7.3141516291455565E-3</v>
      </c>
      <c r="AI143" s="11">
        <v>0.9659036028204383</v>
      </c>
    </row>
    <row r="144" spans="1:35" x14ac:dyDescent="0.35">
      <c r="A144" s="7">
        <v>1.25</v>
      </c>
      <c r="B144" s="7">
        <v>1</v>
      </c>
      <c r="C144" s="11">
        <v>0</v>
      </c>
      <c r="D144" s="11">
        <v>0</v>
      </c>
      <c r="E144" s="11">
        <v>-5.1324375483861422E-3</v>
      </c>
      <c r="F144" s="1">
        <v>3.982367733831671E-2</v>
      </c>
      <c r="G144" s="3">
        <f t="shared" si="25"/>
        <v>3.3408130402834031E-2</v>
      </c>
      <c r="H144" s="11">
        <f>EXP(-G144*A144)</f>
        <v>0.95909978060080636</v>
      </c>
      <c r="I144" s="3">
        <f>(H144/H145-1)/(A145-A144)</f>
        <v>2.5792273511537012E-2</v>
      </c>
      <c r="J144" s="3">
        <v>6.8038222196318962E-3</v>
      </c>
      <c r="K144" s="11">
        <v>0</v>
      </c>
      <c r="M144" s="7">
        <v>1.25</v>
      </c>
      <c r="N144" s="7">
        <v>1</v>
      </c>
      <c r="O144" s="11">
        <v>0</v>
      </c>
      <c r="P144" s="11">
        <v>0</v>
      </c>
      <c r="Q144" s="11">
        <v>-5.0324375483861428E-3</v>
      </c>
      <c r="R144" s="1">
        <v>3.9723677338316714E-2</v>
      </c>
      <c r="S144" s="3">
        <f t="shared" si="26"/>
        <v>3.3433130402834035E-2</v>
      </c>
      <c r="T144" s="11">
        <f>EXP(-S144*M144)</f>
        <v>0.95906980920096818</v>
      </c>
      <c r="U144" s="3">
        <f>(T144/T145-1)/(M145-M144)</f>
        <v>2.5968405776368719E-2</v>
      </c>
      <c r="V144" s="3">
        <v>6.8337936194700312E-3</v>
      </c>
      <c r="W144" s="11">
        <v>0</v>
      </c>
      <c r="Y144" s="7">
        <v>1.25</v>
      </c>
      <c r="Z144" s="7">
        <v>1</v>
      </c>
      <c r="AA144" s="11">
        <v>0</v>
      </c>
      <c r="AB144" s="11">
        <v>0</v>
      </c>
      <c r="AC144" s="11">
        <v>-5.2092211546909128E-3</v>
      </c>
      <c r="AD144" s="1">
        <v>3.9900460944621484E-2</v>
      </c>
      <c r="AE144" s="3">
        <f t="shared" si="27"/>
        <v>3.3388934501257843E-2</v>
      </c>
      <c r="AF144" s="11">
        <f>EXP(-AE144*Y144)</f>
        <v>0.95912279435814907</v>
      </c>
      <c r="AG144" s="3">
        <f>(AF144/AF145-1)/(Y145-Y144)</f>
        <v>2.5657038036586144E-2</v>
      </c>
      <c r="AH144" s="3">
        <v>6.7808084622891455E-3</v>
      </c>
      <c r="AI144" s="11">
        <v>0</v>
      </c>
    </row>
    <row r="145" spans="1:35" x14ac:dyDescent="0.35">
      <c r="A145" s="7">
        <v>1.5</v>
      </c>
      <c r="B145" s="7">
        <v>1</v>
      </c>
      <c r="C145" s="11">
        <v>0</v>
      </c>
      <c r="D145" s="11">
        <v>0</v>
      </c>
      <c r="E145" s="11">
        <v>-5.1324375483861422E-3</v>
      </c>
      <c r="F145" s="1">
        <v>3.982367733831671E-2</v>
      </c>
      <c r="G145" s="3">
        <f t="shared" si="25"/>
        <v>3.2125021015737498E-2</v>
      </c>
      <c r="H145" s="11">
        <f>EXP(-G145*A145)</f>
        <v>0.95295506120510487</v>
      </c>
      <c r="I145" s="3">
        <f>(H145/H146-1)/(A146-A145)</f>
        <v>2.3210335898871115E-2</v>
      </c>
      <c r="J145" s="3">
        <v>6.1447193957013899E-3</v>
      </c>
      <c r="K145" s="11">
        <v>0</v>
      </c>
      <c r="M145" s="7">
        <v>1.5</v>
      </c>
      <c r="N145" s="7">
        <v>1</v>
      </c>
      <c r="O145" s="11">
        <v>0</v>
      </c>
      <c r="P145" s="11">
        <v>0</v>
      </c>
      <c r="Q145" s="11">
        <v>-5.0324375483861428E-3</v>
      </c>
      <c r="R145" s="1">
        <v>3.9723677338316714E-2</v>
      </c>
      <c r="S145" s="3">
        <f t="shared" si="26"/>
        <v>3.21750210157375E-2</v>
      </c>
      <c r="T145" s="11">
        <f>EXP(-S145*M145)</f>
        <v>0.95288359225563357</v>
      </c>
      <c r="U145" s="3">
        <f>(T145/T146-1)/(M146-M145)</f>
        <v>2.3436647845229253E-2</v>
      </c>
      <c r="V145" s="3">
        <v>6.1862169453345429E-3</v>
      </c>
      <c r="W145" s="11">
        <v>0</v>
      </c>
      <c r="Y145" s="7">
        <v>1.5</v>
      </c>
      <c r="Z145" s="7">
        <v>1</v>
      </c>
      <c r="AA145" s="11">
        <v>0</v>
      </c>
      <c r="AB145" s="11">
        <v>0</v>
      </c>
      <c r="AC145" s="11">
        <v>-5.2092211546909128E-3</v>
      </c>
      <c r="AD145" s="1">
        <v>3.9900460944621484E-2</v>
      </c>
      <c r="AE145" s="3">
        <f t="shared" si="27"/>
        <v>3.2086629212585115E-2</v>
      </c>
      <c r="AF145" s="11">
        <f>EXP(-AE145*Y145)</f>
        <v>0.95300994127998273</v>
      </c>
      <c r="AG145" s="3">
        <f>(AF145/AF146-1)/(Y146-Y145)</f>
        <v>2.3036574064689397E-2</v>
      </c>
      <c r="AH145" s="3">
        <v>6.1128530781663108E-3</v>
      </c>
      <c r="AI145" s="11">
        <v>0</v>
      </c>
    </row>
    <row r="146" spans="1:35" x14ac:dyDescent="0.35">
      <c r="A146" s="7">
        <v>1.75</v>
      </c>
      <c r="B146" s="7">
        <v>1</v>
      </c>
      <c r="C146" s="11">
        <v>0</v>
      </c>
      <c r="D146" s="11">
        <v>0</v>
      </c>
      <c r="E146" s="11">
        <v>-5.1324375483861422E-3</v>
      </c>
      <c r="F146" s="1">
        <v>3.982367733831671E-2</v>
      </c>
      <c r="G146" s="3">
        <f t="shared" si="25"/>
        <v>3.0841911628640962E-2</v>
      </c>
      <c r="H146" s="11">
        <f>EXP(-G146*A146)</f>
        <v>0.94745736030944483</v>
      </c>
      <c r="I146" s="3">
        <f>(H146/H147-1)/(A147-A146)</f>
        <v>2.063005420916042E-2</v>
      </c>
      <c r="J146" s="3">
        <v>5.4977008956599927E-3</v>
      </c>
      <c r="K146" s="11">
        <v>0</v>
      </c>
      <c r="M146" s="7">
        <v>1.75</v>
      </c>
      <c r="N146" s="7">
        <v>1</v>
      </c>
      <c r="O146" s="11">
        <v>0</v>
      </c>
      <c r="P146" s="11">
        <v>0</v>
      </c>
      <c r="Q146" s="11">
        <v>-5.0324375483861428E-3</v>
      </c>
      <c r="R146" s="1">
        <v>3.9723677338316714E-2</v>
      </c>
      <c r="S146" s="3">
        <f t="shared" si="26"/>
        <v>3.0916911628640964E-2</v>
      </c>
      <c r="T146" s="11">
        <f>EXP(-S146*M146)</f>
        <v>0.94733301469126385</v>
      </c>
      <c r="U146" s="3">
        <f>(T146/T147-1)/(M147-M146)</f>
        <v>2.0906482027484685E-2</v>
      </c>
      <c r="V146" s="3">
        <v>5.5505775643696353E-3</v>
      </c>
      <c r="W146" s="11">
        <v>0</v>
      </c>
      <c r="Y146" s="7">
        <v>1.75</v>
      </c>
      <c r="Z146" s="7">
        <v>1</v>
      </c>
      <c r="AA146" s="11">
        <v>0</v>
      </c>
      <c r="AB146" s="11">
        <v>0</v>
      </c>
      <c r="AC146" s="11">
        <v>-5.2092211546909128E-3</v>
      </c>
      <c r="AD146" s="1">
        <v>3.9900460944621484E-2</v>
      </c>
      <c r="AE146" s="3">
        <f t="shared" si="27"/>
        <v>3.0784323923912386E-2</v>
      </c>
      <c r="AF146" s="11">
        <f>EXP(-AE146*Y146)</f>
        <v>0.94755284843667797</v>
      </c>
      <c r="AG146" s="3">
        <f>(AF146/AF147-1)/(Y147-Y146)</f>
        <v>2.0417815859420152E-2</v>
      </c>
      <c r="AH146" s="3">
        <v>5.4570928433047344E-3</v>
      </c>
      <c r="AI146" s="11">
        <v>0</v>
      </c>
    </row>
    <row r="147" spans="1:35" x14ac:dyDescent="0.35">
      <c r="A147" s="7">
        <v>2</v>
      </c>
      <c r="B147" s="7">
        <v>2</v>
      </c>
      <c r="C147" s="11">
        <v>0</v>
      </c>
      <c r="D147" s="11">
        <v>0</v>
      </c>
      <c r="E147" s="11">
        <v>-2.9558802241544429E-2</v>
      </c>
      <c r="F147" s="1">
        <v>8.8676406724633283E-2</v>
      </c>
      <c r="G147" s="3">
        <f t="shared" si="25"/>
        <v>2.9558802241544425E-2</v>
      </c>
      <c r="H147" s="11">
        <f>EXP(-G147*A147)</f>
        <v>0.94259590913375435</v>
      </c>
      <c r="I147" s="3">
        <f>(H147/H148-1)/(A148-A147)</f>
        <v>-3.6778378043744286E-2</v>
      </c>
      <c r="J147" s="3">
        <v>4.8614511756905508E-3</v>
      </c>
      <c r="K147" s="11">
        <v>0.94259590913375435</v>
      </c>
      <c r="M147" s="7">
        <v>2</v>
      </c>
      <c r="N147" s="7">
        <v>2</v>
      </c>
      <c r="O147" s="11">
        <v>0</v>
      </c>
      <c r="P147" s="11">
        <v>0</v>
      </c>
      <c r="Q147" s="11">
        <v>-2.9658802241544428E-2</v>
      </c>
      <c r="R147" s="1">
        <v>8.8976406724633278E-2</v>
      </c>
      <c r="S147" s="3">
        <f t="shared" si="26"/>
        <v>2.9658802241544421E-2</v>
      </c>
      <c r="T147" s="11">
        <f>EXP(-S147*M147)</f>
        <v>0.942407408802589</v>
      </c>
      <c r="U147" s="3">
        <f>(T147/T148-1)/(M148-M147)</f>
        <v>-3.6902226784284231E-2</v>
      </c>
      <c r="V147" s="3">
        <v>4.9256058886749344E-3</v>
      </c>
      <c r="W147" s="11">
        <v>0.942407408802589</v>
      </c>
      <c r="Y147" s="7">
        <v>2</v>
      </c>
      <c r="Z147" s="7">
        <v>2</v>
      </c>
      <c r="AA147" s="11">
        <v>0</v>
      </c>
      <c r="AB147" s="11">
        <v>0</v>
      </c>
      <c r="AC147" s="11">
        <v>-2.9482018635239658E-2</v>
      </c>
      <c r="AD147" s="1">
        <v>8.8446055905718968E-2</v>
      </c>
      <c r="AE147" s="3">
        <f t="shared" si="27"/>
        <v>2.9482018635239651E-2</v>
      </c>
      <c r="AF147" s="11">
        <f>EXP(-AE147*Y147)</f>
        <v>0.94274067207527334</v>
      </c>
      <c r="AG147" s="3">
        <f>(AF147/AF148-1)/(Y148-Y147)</f>
        <v>-3.6683279887590015E-2</v>
      </c>
      <c r="AH147" s="3">
        <v>4.8121763614047321E-3</v>
      </c>
      <c r="AI147" s="11">
        <v>0.94274067207527334</v>
      </c>
    </row>
    <row r="148" spans="1:35" x14ac:dyDescent="0.35">
      <c r="A148" s="7">
        <v>2.25</v>
      </c>
      <c r="B148" s="7">
        <v>2</v>
      </c>
      <c r="C148" s="11">
        <v>0</v>
      </c>
      <c r="D148" s="11">
        <v>0</v>
      </c>
      <c r="E148" s="11">
        <v>-2.9558802241544429E-2</v>
      </c>
      <c r="F148" s="1">
        <v>8.8676406724633283E-2</v>
      </c>
      <c r="G148" s="3">
        <f t="shared" si="25"/>
        <v>2.2169101681158321E-2</v>
      </c>
      <c r="H148" s="11">
        <f>EXP(-G148*A148)</f>
        <v>0.95134312339413085</v>
      </c>
      <c r="I148" s="3">
        <f>(H148/H149-1)/(A149-A148)</f>
        <v>-5.1394869062536763E-2</v>
      </c>
      <c r="J148" s="3">
        <v>0</v>
      </c>
      <c r="K148" s="11">
        <v>0</v>
      </c>
      <c r="M148" s="7">
        <v>2.25</v>
      </c>
      <c r="N148" s="7">
        <v>2</v>
      </c>
      <c r="O148" s="11">
        <v>0</v>
      </c>
      <c r="P148" s="11">
        <v>0</v>
      </c>
      <c r="Q148" s="11">
        <v>-2.9658802241544428E-2</v>
      </c>
      <c r="R148" s="1">
        <v>8.8976406724633278E-2</v>
      </c>
      <c r="S148" s="3">
        <f t="shared" si="26"/>
        <v>2.2244101681158313E-2</v>
      </c>
      <c r="T148" s="11">
        <f>EXP(-S148*M148)</f>
        <v>0.95118259778678715</v>
      </c>
      <c r="U148" s="3">
        <f>(T148/T149-1)/(M149-M148)</f>
        <v>-5.156761675813204E-2</v>
      </c>
      <c r="V148" s="3">
        <v>0</v>
      </c>
      <c r="W148" s="11">
        <v>0</v>
      </c>
      <c r="Y148" s="7">
        <v>2.25</v>
      </c>
      <c r="Z148" s="7">
        <v>2</v>
      </c>
      <c r="AA148" s="11">
        <v>0</v>
      </c>
      <c r="AB148" s="11">
        <v>0</v>
      </c>
      <c r="AC148" s="11">
        <v>-2.9482018635239658E-2</v>
      </c>
      <c r="AD148" s="1">
        <v>8.8446055905718968E-2</v>
      </c>
      <c r="AE148" s="3">
        <f t="shared" si="27"/>
        <v>2.2111513976429742E-2</v>
      </c>
      <c r="AF148" s="11">
        <f>EXP(-AE148*Y148)</f>
        <v>0.9514663991310135</v>
      </c>
      <c r="AG148" s="3">
        <f>(AF148/AF149-1)/(Y149-Y148)</f>
        <v>-5.1262222022505632E-2</v>
      </c>
      <c r="AH148" s="3">
        <v>0</v>
      </c>
      <c r="AI148" s="11">
        <v>0</v>
      </c>
    </row>
    <row r="149" spans="1:35" x14ac:dyDescent="0.35">
      <c r="A149" s="7">
        <v>2.5</v>
      </c>
      <c r="B149" s="7">
        <v>2</v>
      </c>
      <c r="C149" s="11">
        <v>0</v>
      </c>
      <c r="D149" s="11">
        <v>0</v>
      </c>
      <c r="E149" s="11">
        <v>-2.9558802241544429E-2</v>
      </c>
      <c r="F149" s="1">
        <v>8.8676406724633283E-2</v>
      </c>
      <c r="G149" s="3">
        <f t="shared" si="25"/>
        <v>1.4779401120772209E-2</v>
      </c>
      <c r="H149" s="11">
        <f>EXP(-G149*A149)</f>
        <v>0.9637257632477082</v>
      </c>
      <c r="I149" s="3">
        <f>(H149/H150-1)/(A150-A149)</f>
        <v>-6.595745398419961E-2</v>
      </c>
      <c r="J149" s="3">
        <v>0</v>
      </c>
      <c r="K149" s="11">
        <v>0</v>
      </c>
      <c r="M149" s="7">
        <v>2.5</v>
      </c>
      <c r="N149" s="7">
        <v>2</v>
      </c>
      <c r="O149" s="11">
        <v>0</v>
      </c>
      <c r="P149" s="11">
        <v>0</v>
      </c>
      <c r="Q149" s="11">
        <v>-2.9658802241544428E-2</v>
      </c>
      <c r="R149" s="1">
        <v>8.8976406724633278E-2</v>
      </c>
      <c r="S149" s="3">
        <f t="shared" si="26"/>
        <v>1.4829401120772204E-2</v>
      </c>
      <c r="T149" s="11">
        <f>EXP(-S149*M149)</f>
        <v>0.9636053050560961</v>
      </c>
      <c r="U149" s="3">
        <f>(T149/T150-1)/(M150-M149)</f>
        <v>-6.6178737653751263E-2</v>
      </c>
      <c r="V149" s="3">
        <v>0</v>
      </c>
      <c r="W149" s="11">
        <v>0</v>
      </c>
      <c r="Y149" s="7">
        <v>2.5</v>
      </c>
      <c r="Z149" s="7">
        <v>2</v>
      </c>
      <c r="AA149" s="11">
        <v>0</v>
      </c>
      <c r="AB149" s="11">
        <v>0</v>
      </c>
      <c r="AC149" s="11">
        <v>-2.9482018635239658E-2</v>
      </c>
      <c r="AD149" s="1">
        <v>8.8446055905718968E-2</v>
      </c>
      <c r="AE149" s="3">
        <f t="shared" si="27"/>
        <v>1.4741009317619819E-2</v>
      </c>
      <c r="AF149" s="11">
        <f>EXP(-AE149*Y149)</f>
        <v>0.96381826561129158</v>
      </c>
      <c r="AG149" s="3">
        <f>(AF149/AF150-1)/(Y150-Y149)</f>
        <v>-6.578753595438247E-2</v>
      </c>
      <c r="AH149" s="3">
        <v>0</v>
      </c>
      <c r="AI149" s="11">
        <v>0</v>
      </c>
    </row>
    <row r="150" spans="1:35" x14ac:dyDescent="0.35">
      <c r="A150" s="7">
        <v>2.75</v>
      </c>
      <c r="B150" s="7">
        <v>2</v>
      </c>
      <c r="C150" s="11">
        <v>0</v>
      </c>
      <c r="D150" s="11">
        <v>0</v>
      </c>
      <c r="E150" s="11">
        <v>-2.9558802241544429E-2</v>
      </c>
      <c r="F150" s="1">
        <v>8.8676406724633283E-2</v>
      </c>
      <c r="G150" s="3">
        <f t="shared" si="25"/>
        <v>7.3897005603860977E-3</v>
      </c>
      <c r="H150" s="11">
        <f>EXP(-G150*A150)</f>
        <v>0.97988341709595483</v>
      </c>
      <c r="I150" s="3">
        <f>(H150/H151-1)/(A151-A150)</f>
        <v>-8.0466331616180664E-2</v>
      </c>
      <c r="J150" s="3">
        <v>0</v>
      </c>
      <c r="K150" s="11">
        <v>0</v>
      </c>
      <c r="M150" s="7">
        <v>2.75</v>
      </c>
      <c r="N150" s="7">
        <v>2</v>
      </c>
      <c r="O150" s="11">
        <v>0</v>
      </c>
      <c r="P150" s="11">
        <v>0</v>
      </c>
      <c r="Q150" s="11">
        <v>-2.9658802241544428E-2</v>
      </c>
      <c r="R150" s="1">
        <v>8.8976406724633278E-2</v>
      </c>
      <c r="S150" s="3">
        <f t="shared" si="26"/>
        <v>7.4147005603860949E-3</v>
      </c>
      <c r="T150" s="11">
        <f>EXP(-S150*M150)</f>
        <v>0.97981605242671654</v>
      </c>
      <c r="U150" s="3">
        <f>(T150/T151-1)/(M151-M150)</f>
        <v>-8.0735790293133824E-2</v>
      </c>
      <c r="V150" s="3">
        <v>0</v>
      </c>
      <c r="W150" s="11">
        <v>0</v>
      </c>
      <c r="Y150" s="7">
        <v>2.75</v>
      </c>
      <c r="Z150" s="7">
        <v>2</v>
      </c>
      <c r="AA150" s="11">
        <v>0</v>
      </c>
      <c r="AB150" s="11">
        <v>0</v>
      </c>
      <c r="AC150" s="11">
        <v>-2.9482018635239658E-2</v>
      </c>
      <c r="AD150" s="1">
        <v>8.8446055905718968E-2</v>
      </c>
      <c r="AE150" s="3">
        <f t="shared" si="27"/>
        <v>7.3705046588099093E-3</v>
      </c>
      <c r="AF150" s="11">
        <f>EXP(-AE150*Y150)</f>
        <v>0.97993514526175929</v>
      </c>
      <c r="AG150" s="3">
        <f>(AF150/AF151-1)/(Y151-Y150)</f>
        <v>-8.0259418952962847E-2</v>
      </c>
      <c r="AH150" s="3">
        <v>0</v>
      </c>
      <c r="AI150" s="11">
        <v>0</v>
      </c>
    </row>
    <row r="151" spans="1:35" x14ac:dyDescent="0.35">
      <c r="A151" s="7">
        <v>3</v>
      </c>
      <c r="B151" s="7">
        <v>3</v>
      </c>
      <c r="C151" s="11">
        <v>0</v>
      </c>
      <c r="D151" s="11">
        <v>0</v>
      </c>
      <c r="E151" s="11">
        <v>0</v>
      </c>
      <c r="F151" s="1">
        <v>0</v>
      </c>
      <c r="G151" s="3">
        <f t="shared" si="25"/>
        <v>0</v>
      </c>
      <c r="H151" s="11">
        <f>EXP(-G151*A151)</f>
        <v>1</v>
      </c>
      <c r="I151" s="3">
        <f>(H151/H152-1)/(A152-A151)</f>
        <v>0</v>
      </c>
      <c r="J151" s="3">
        <v>0</v>
      </c>
      <c r="K151" s="11">
        <v>0</v>
      </c>
      <c r="M151" s="7">
        <v>3</v>
      </c>
      <c r="N151" s="7">
        <v>3</v>
      </c>
      <c r="O151" s="11">
        <v>0</v>
      </c>
      <c r="P151" s="11">
        <v>0</v>
      </c>
      <c r="Q151" s="11">
        <v>0</v>
      </c>
      <c r="R151" s="1">
        <v>0</v>
      </c>
      <c r="S151" s="3">
        <f t="shared" si="26"/>
        <v>0</v>
      </c>
      <c r="T151" s="11">
        <f>EXP(-S151*M151)</f>
        <v>1</v>
      </c>
      <c r="U151" s="3">
        <f>(T151/T152-1)/(M152-M151)</f>
        <v>0</v>
      </c>
      <c r="V151" s="3">
        <v>0</v>
      </c>
      <c r="W151" s="11">
        <v>0</v>
      </c>
      <c r="Y151" s="7">
        <v>3</v>
      </c>
      <c r="Z151" s="7">
        <v>3</v>
      </c>
      <c r="AA151" s="11">
        <v>0</v>
      </c>
      <c r="AB151" s="11">
        <v>0</v>
      </c>
      <c r="AC151" s="11">
        <v>0</v>
      </c>
      <c r="AD151" s="1">
        <v>0</v>
      </c>
      <c r="AE151" s="3">
        <f t="shared" si="27"/>
        <v>0</v>
      </c>
      <c r="AF151" s="11">
        <f>EXP(-AE151*Y151)</f>
        <v>1</v>
      </c>
      <c r="AG151" s="3">
        <f>(AF151/AF152-1)/(Y152-Y151)</f>
        <v>0</v>
      </c>
      <c r="AH151" s="3">
        <v>0</v>
      </c>
      <c r="AI151" s="11">
        <v>0</v>
      </c>
    </row>
    <row r="152" spans="1:35" x14ac:dyDescent="0.35">
      <c r="A152" s="7">
        <v>3.25</v>
      </c>
      <c r="B152" s="7">
        <v>3</v>
      </c>
      <c r="C152" s="11">
        <v>0</v>
      </c>
      <c r="D152" s="11">
        <v>0</v>
      </c>
      <c r="E152" s="11">
        <v>0</v>
      </c>
      <c r="F152" s="1">
        <v>0</v>
      </c>
      <c r="G152" s="3">
        <f t="shared" si="25"/>
        <v>0</v>
      </c>
      <c r="H152" s="11">
        <f>EXP(-G152*A152)</f>
        <v>1</v>
      </c>
      <c r="I152" s="3">
        <f>(H152/H153-1)/(A153-A152)</f>
        <v>0</v>
      </c>
      <c r="J152" s="3">
        <v>0</v>
      </c>
      <c r="K152" s="11">
        <v>0</v>
      </c>
      <c r="M152" s="7">
        <v>3.25</v>
      </c>
      <c r="N152" s="7">
        <v>3</v>
      </c>
      <c r="O152" s="11">
        <v>0</v>
      </c>
      <c r="P152" s="11">
        <v>0</v>
      </c>
      <c r="Q152" s="11">
        <v>0</v>
      </c>
      <c r="R152" s="1">
        <v>0</v>
      </c>
      <c r="S152" s="3">
        <f t="shared" si="26"/>
        <v>0</v>
      </c>
      <c r="T152" s="11">
        <f>EXP(-S152*M152)</f>
        <v>1</v>
      </c>
      <c r="U152" s="3">
        <f>(T152/T153-1)/(M153-M152)</f>
        <v>0</v>
      </c>
      <c r="V152" s="3">
        <v>0</v>
      </c>
      <c r="W152" s="11">
        <v>0</v>
      </c>
      <c r="Y152" s="7">
        <v>3.25</v>
      </c>
      <c r="Z152" s="7">
        <v>3</v>
      </c>
      <c r="AA152" s="11">
        <v>0</v>
      </c>
      <c r="AB152" s="11">
        <v>0</v>
      </c>
      <c r="AC152" s="11">
        <v>0</v>
      </c>
      <c r="AD152" s="1">
        <v>0</v>
      </c>
      <c r="AE152" s="3">
        <f t="shared" si="27"/>
        <v>0</v>
      </c>
      <c r="AF152" s="11">
        <f>EXP(-AE152*Y152)</f>
        <v>1</v>
      </c>
      <c r="AG152" s="3">
        <f>(AF152/AF153-1)/(Y153-Y152)</f>
        <v>0</v>
      </c>
      <c r="AH152" s="3">
        <v>0</v>
      </c>
      <c r="AI152" s="11">
        <v>0</v>
      </c>
    </row>
    <row r="153" spans="1:35" x14ac:dyDescent="0.35">
      <c r="A153" s="7">
        <v>3.5</v>
      </c>
      <c r="B153" s="7">
        <v>3</v>
      </c>
      <c r="C153" s="11">
        <v>0</v>
      </c>
      <c r="D153" s="11">
        <v>0</v>
      </c>
      <c r="E153" s="11">
        <v>0</v>
      </c>
      <c r="F153" s="1">
        <v>0</v>
      </c>
      <c r="G153" s="3">
        <f t="shared" si="25"/>
        <v>0</v>
      </c>
      <c r="H153" s="11">
        <f>EXP(-G153*A153)</f>
        <v>1</v>
      </c>
      <c r="I153" s="3">
        <f>(H153/H154-1)/(A154-A153)</f>
        <v>0</v>
      </c>
      <c r="J153" s="3">
        <v>0</v>
      </c>
      <c r="K153" s="11">
        <v>0</v>
      </c>
      <c r="M153" s="7">
        <v>3.5</v>
      </c>
      <c r="N153" s="7">
        <v>3</v>
      </c>
      <c r="O153" s="11">
        <v>0</v>
      </c>
      <c r="P153" s="11">
        <v>0</v>
      </c>
      <c r="Q153" s="11">
        <v>0</v>
      </c>
      <c r="R153" s="1">
        <v>0</v>
      </c>
      <c r="S153" s="3">
        <f t="shared" si="26"/>
        <v>0</v>
      </c>
      <c r="T153" s="11">
        <f>EXP(-S153*M153)</f>
        <v>1</v>
      </c>
      <c r="U153" s="3">
        <f>(T153/T154-1)/(M154-M153)</f>
        <v>0</v>
      </c>
      <c r="V153" s="3">
        <v>0</v>
      </c>
      <c r="W153" s="11">
        <v>0</v>
      </c>
      <c r="Y153" s="7">
        <v>3.5</v>
      </c>
      <c r="Z153" s="7">
        <v>3</v>
      </c>
      <c r="AA153" s="11">
        <v>0</v>
      </c>
      <c r="AB153" s="11">
        <v>0</v>
      </c>
      <c r="AC153" s="11">
        <v>0</v>
      </c>
      <c r="AD153" s="1">
        <v>0</v>
      </c>
      <c r="AE153" s="3">
        <f t="shared" si="27"/>
        <v>0</v>
      </c>
      <c r="AF153" s="11">
        <f>EXP(-AE153*Y153)</f>
        <v>1</v>
      </c>
      <c r="AG153" s="3">
        <f>(AF153/AF154-1)/(Y154-Y153)</f>
        <v>0</v>
      </c>
      <c r="AH153" s="3">
        <v>0</v>
      </c>
      <c r="AI153" s="11">
        <v>0</v>
      </c>
    </row>
    <row r="154" spans="1:35" x14ac:dyDescent="0.35">
      <c r="A154" s="7">
        <v>3.75</v>
      </c>
      <c r="B154" s="7">
        <v>3</v>
      </c>
      <c r="C154" s="11">
        <v>0</v>
      </c>
      <c r="D154" s="11">
        <v>0</v>
      </c>
      <c r="E154" s="11">
        <v>0</v>
      </c>
      <c r="F154" s="1">
        <v>0</v>
      </c>
      <c r="G154" s="3">
        <f t="shared" si="25"/>
        <v>0</v>
      </c>
      <c r="H154" s="11">
        <f>EXP(-G154*A154)</f>
        <v>1</v>
      </c>
      <c r="I154" s="3">
        <f>(H154/H155-1)/(A155-A154)</f>
        <v>0</v>
      </c>
      <c r="J154" s="3">
        <v>0</v>
      </c>
      <c r="K154" s="11">
        <v>0</v>
      </c>
      <c r="M154" s="7">
        <v>3.75</v>
      </c>
      <c r="N154" s="7">
        <v>3</v>
      </c>
      <c r="O154" s="11">
        <v>0</v>
      </c>
      <c r="P154" s="11">
        <v>0</v>
      </c>
      <c r="Q154" s="11">
        <v>0</v>
      </c>
      <c r="R154" s="1">
        <v>0</v>
      </c>
      <c r="S154" s="3">
        <f t="shared" si="26"/>
        <v>0</v>
      </c>
      <c r="T154" s="11">
        <f>EXP(-S154*M154)</f>
        <v>1</v>
      </c>
      <c r="U154" s="3">
        <f>(T154/T155-1)/(M155-M154)</f>
        <v>0</v>
      </c>
      <c r="V154" s="3">
        <v>0</v>
      </c>
      <c r="W154" s="11">
        <v>0</v>
      </c>
      <c r="Y154" s="7">
        <v>3.75</v>
      </c>
      <c r="Z154" s="7">
        <v>3</v>
      </c>
      <c r="AA154" s="11">
        <v>0</v>
      </c>
      <c r="AB154" s="11">
        <v>0</v>
      </c>
      <c r="AC154" s="11">
        <v>0</v>
      </c>
      <c r="AD154" s="1">
        <v>0</v>
      </c>
      <c r="AE154" s="3">
        <f t="shared" si="27"/>
        <v>0</v>
      </c>
      <c r="AF154" s="11">
        <f>EXP(-AE154*Y154)</f>
        <v>1</v>
      </c>
      <c r="AG154" s="3">
        <f>(AF154/AF155-1)/(Y155-Y154)</f>
        <v>0</v>
      </c>
      <c r="AH154" s="3">
        <v>0</v>
      </c>
      <c r="AI154" s="11">
        <v>0</v>
      </c>
    </row>
    <row r="155" spans="1:35" x14ac:dyDescent="0.35">
      <c r="A155" s="7">
        <v>4</v>
      </c>
      <c r="B155" s="7">
        <v>4</v>
      </c>
      <c r="C155" s="11">
        <v>0</v>
      </c>
      <c r="D155" s="11">
        <v>0</v>
      </c>
      <c r="E155" s="11">
        <v>0</v>
      </c>
      <c r="F155" s="1">
        <v>0</v>
      </c>
      <c r="G155" s="3">
        <f t="shared" si="25"/>
        <v>0</v>
      </c>
      <c r="H155" s="11">
        <f>EXP(-G155*A155)</f>
        <v>1</v>
      </c>
      <c r="I155" s="3">
        <f>(H155/H156-1)/(A156-A155)</f>
        <v>0</v>
      </c>
      <c r="J155" s="3">
        <v>0</v>
      </c>
      <c r="K155" s="11">
        <v>0</v>
      </c>
      <c r="M155" s="7">
        <v>4</v>
      </c>
      <c r="N155" s="7">
        <v>4</v>
      </c>
      <c r="O155" s="11">
        <v>0</v>
      </c>
      <c r="P155" s="11">
        <v>0</v>
      </c>
      <c r="Q155" s="11">
        <v>0</v>
      </c>
      <c r="R155" s="1">
        <v>0</v>
      </c>
      <c r="S155" s="3">
        <f t="shared" si="26"/>
        <v>0</v>
      </c>
      <c r="T155" s="11">
        <f>EXP(-S155*M155)</f>
        <v>1</v>
      </c>
      <c r="U155" s="3">
        <f>(T155/T156-1)/(M156-M155)</f>
        <v>0</v>
      </c>
      <c r="V155" s="3">
        <v>0</v>
      </c>
      <c r="W155" s="11">
        <v>0</v>
      </c>
      <c r="Y155" s="7">
        <v>4</v>
      </c>
      <c r="Z155" s="7">
        <v>4</v>
      </c>
      <c r="AA155" s="11">
        <v>0</v>
      </c>
      <c r="AB155" s="11">
        <v>0</v>
      </c>
      <c r="AC155" s="11">
        <v>0</v>
      </c>
      <c r="AD155" s="1">
        <v>0</v>
      </c>
      <c r="AE155" s="3">
        <f t="shared" si="27"/>
        <v>0</v>
      </c>
      <c r="AF155" s="11">
        <f>EXP(-AE155*Y155)</f>
        <v>1</v>
      </c>
      <c r="AG155" s="3">
        <f>(AF155/AF156-1)/(Y156-Y155)</f>
        <v>0</v>
      </c>
      <c r="AH155" s="3">
        <v>0</v>
      </c>
      <c r="AI155" s="11">
        <v>0</v>
      </c>
    </row>
    <row r="156" spans="1:35" x14ac:dyDescent="0.35">
      <c r="A156" s="7">
        <v>4.25</v>
      </c>
      <c r="B156" s="7">
        <v>4</v>
      </c>
      <c r="C156" s="11">
        <v>0</v>
      </c>
      <c r="D156" s="11">
        <v>0</v>
      </c>
      <c r="E156" s="11">
        <v>0</v>
      </c>
      <c r="F156" s="1">
        <v>0</v>
      </c>
      <c r="G156" s="3">
        <f t="shared" si="25"/>
        <v>0</v>
      </c>
      <c r="H156" s="11">
        <f>EXP(-G156*A156)</f>
        <v>1</v>
      </c>
      <c r="I156" s="3">
        <f>(H156/H157-1)/(A157-A156)</f>
        <v>0</v>
      </c>
      <c r="J156" s="3">
        <v>0</v>
      </c>
      <c r="K156" s="11">
        <v>0</v>
      </c>
      <c r="M156" s="7">
        <v>4.25</v>
      </c>
      <c r="N156" s="7">
        <v>4</v>
      </c>
      <c r="O156" s="11">
        <v>0</v>
      </c>
      <c r="P156" s="11">
        <v>0</v>
      </c>
      <c r="Q156" s="11">
        <v>0</v>
      </c>
      <c r="R156" s="1">
        <v>0</v>
      </c>
      <c r="S156" s="3">
        <f t="shared" si="26"/>
        <v>0</v>
      </c>
      <c r="T156" s="11">
        <f>EXP(-S156*M156)</f>
        <v>1</v>
      </c>
      <c r="U156" s="3">
        <f>(T156/T157-1)/(M157-M156)</f>
        <v>0</v>
      </c>
      <c r="V156" s="3">
        <v>0</v>
      </c>
      <c r="W156" s="11">
        <v>0</v>
      </c>
      <c r="Y156" s="7">
        <v>4.25</v>
      </c>
      <c r="Z156" s="7">
        <v>4</v>
      </c>
      <c r="AA156" s="11">
        <v>0</v>
      </c>
      <c r="AB156" s="11">
        <v>0</v>
      </c>
      <c r="AC156" s="11">
        <v>0</v>
      </c>
      <c r="AD156" s="1">
        <v>0</v>
      </c>
      <c r="AE156" s="3">
        <f t="shared" si="27"/>
        <v>0</v>
      </c>
      <c r="AF156" s="11">
        <f>EXP(-AE156*Y156)</f>
        <v>1</v>
      </c>
      <c r="AG156" s="3">
        <f>(AF156/AF157-1)/(Y157-Y156)</f>
        <v>0</v>
      </c>
      <c r="AH156" s="3">
        <v>0</v>
      </c>
      <c r="AI156" s="11">
        <v>0</v>
      </c>
    </row>
    <row r="157" spans="1:35" x14ac:dyDescent="0.35">
      <c r="A157" s="7">
        <v>4.5</v>
      </c>
      <c r="B157" s="7">
        <v>4</v>
      </c>
      <c r="C157" s="11">
        <v>0</v>
      </c>
      <c r="D157" s="11">
        <v>0</v>
      </c>
      <c r="E157" s="11">
        <v>0</v>
      </c>
      <c r="F157" s="1">
        <v>0</v>
      </c>
      <c r="G157" s="3">
        <f t="shared" si="25"/>
        <v>0</v>
      </c>
      <c r="H157" s="11">
        <f>EXP(-G157*A157)</f>
        <v>1</v>
      </c>
      <c r="I157" s="3">
        <f>(H157/H158-1)/(A158-A157)</f>
        <v>0</v>
      </c>
      <c r="J157" s="3">
        <v>0</v>
      </c>
      <c r="K157" s="11">
        <v>0</v>
      </c>
      <c r="M157" s="7">
        <v>4.5</v>
      </c>
      <c r="N157" s="7">
        <v>4</v>
      </c>
      <c r="O157" s="11">
        <v>0</v>
      </c>
      <c r="P157" s="11">
        <v>0</v>
      </c>
      <c r="Q157" s="11">
        <v>0</v>
      </c>
      <c r="R157" s="1">
        <v>0</v>
      </c>
      <c r="S157" s="3">
        <f t="shared" si="26"/>
        <v>0</v>
      </c>
      <c r="T157" s="11">
        <f>EXP(-S157*M157)</f>
        <v>1</v>
      </c>
      <c r="U157" s="3">
        <f>(T157/T158-1)/(M158-M157)</f>
        <v>0</v>
      </c>
      <c r="V157" s="3">
        <v>0</v>
      </c>
      <c r="W157" s="11">
        <v>0</v>
      </c>
      <c r="Y157" s="7">
        <v>4.5</v>
      </c>
      <c r="Z157" s="7">
        <v>4</v>
      </c>
      <c r="AA157" s="11">
        <v>0</v>
      </c>
      <c r="AB157" s="11">
        <v>0</v>
      </c>
      <c r="AC157" s="11">
        <v>0</v>
      </c>
      <c r="AD157" s="1">
        <v>0</v>
      </c>
      <c r="AE157" s="3">
        <f t="shared" si="27"/>
        <v>0</v>
      </c>
      <c r="AF157" s="11">
        <f>EXP(-AE157*Y157)</f>
        <v>1</v>
      </c>
      <c r="AG157" s="3">
        <f>(AF157/AF158-1)/(Y158-Y157)</f>
        <v>0</v>
      </c>
      <c r="AH157" s="3">
        <v>0</v>
      </c>
      <c r="AI157" s="11">
        <v>0</v>
      </c>
    </row>
    <row r="158" spans="1:35" x14ac:dyDescent="0.35">
      <c r="A158" s="7">
        <v>4.75</v>
      </c>
      <c r="B158" s="7">
        <v>4</v>
      </c>
      <c r="C158" s="11">
        <v>0</v>
      </c>
      <c r="D158" s="11">
        <v>0</v>
      </c>
      <c r="E158" s="11">
        <v>0</v>
      </c>
      <c r="F158" s="1">
        <v>0</v>
      </c>
      <c r="G158" s="3">
        <f t="shared" si="25"/>
        <v>0</v>
      </c>
      <c r="H158" s="11">
        <f>EXP(-G158*A158)</f>
        <v>1</v>
      </c>
      <c r="I158" s="3">
        <f>(H158/H159-1)/(A159-A158)</f>
        <v>0</v>
      </c>
      <c r="J158" s="3">
        <v>0</v>
      </c>
      <c r="K158" s="11">
        <v>0</v>
      </c>
      <c r="M158" s="7">
        <v>4.75</v>
      </c>
      <c r="N158" s="7">
        <v>4</v>
      </c>
      <c r="O158" s="11">
        <v>0</v>
      </c>
      <c r="P158" s="11">
        <v>0</v>
      </c>
      <c r="Q158" s="11">
        <v>0</v>
      </c>
      <c r="R158" s="1">
        <v>0</v>
      </c>
      <c r="S158" s="3">
        <f t="shared" si="26"/>
        <v>0</v>
      </c>
      <c r="T158" s="11">
        <f>EXP(-S158*M158)</f>
        <v>1</v>
      </c>
      <c r="U158" s="3">
        <f>(T158/T159-1)/(M159-M158)</f>
        <v>0</v>
      </c>
      <c r="V158" s="3">
        <v>0</v>
      </c>
      <c r="W158" s="11">
        <v>0</v>
      </c>
      <c r="Y158" s="7">
        <v>4.75</v>
      </c>
      <c r="Z158" s="7">
        <v>4</v>
      </c>
      <c r="AA158" s="11">
        <v>0</v>
      </c>
      <c r="AB158" s="11">
        <v>0</v>
      </c>
      <c r="AC158" s="11">
        <v>0</v>
      </c>
      <c r="AD158" s="1">
        <v>0</v>
      </c>
      <c r="AE158" s="3">
        <f t="shared" si="27"/>
        <v>0</v>
      </c>
      <c r="AF158" s="11">
        <f>EXP(-AE158*Y158)</f>
        <v>1</v>
      </c>
      <c r="AG158" s="3">
        <f>(AF158/AF159-1)/(Y159-Y158)</f>
        <v>0</v>
      </c>
      <c r="AH158" s="3">
        <v>0</v>
      </c>
      <c r="AI158" s="11">
        <v>0</v>
      </c>
    </row>
    <row r="159" spans="1:35" x14ac:dyDescent="0.35">
      <c r="A159" s="7">
        <v>5</v>
      </c>
      <c r="B159" s="7">
        <v>5</v>
      </c>
      <c r="C159" s="11">
        <v>0</v>
      </c>
      <c r="D159" s="11">
        <v>0</v>
      </c>
      <c r="E159" s="11">
        <v>0</v>
      </c>
      <c r="F159" s="1">
        <v>0</v>
      </c>
      <c r="G159" s="3">
        <f t="shared" si="25"/>
        <v>0</v>
      </c>
      <c r="H159" s="11">
        <f>EXP(-G159*A159)</f>
        <v>1</v>
      </c>
      <c r="I159" s="3">
        <f>(H159/H160-1)/(A160-A159)</f>
        <v>0</v>
      </c>
      <c r="J159" s="3">
        <v>0</v>
      </c>
      <c r="K159" s="11">
        <v>0</v>
      </c>
      <c r="M159" s="7">
        <v>5</v>
      </c>
      <c r="N159" s="7">
        <v>5</v>
      </c>
      <c r="O159" s="11">
        <v>0</v>
      </c>
      <c r="P159" s="11">
        <v>0</v>
      </c>
      <c r="Q159" s="11">
        <v>0</v>
      </c>
      <c r="R159" s="1">
        <v>0</v>
      </c>
      <c r="S159" s="3">
        <f t="shared" si="26"/>
        <v>0</v>
      </c>
      <c r="T159" s="11">
        <f>EXP(-S159*M159)</f>
        <v>1</v>
      </c>
      <c r="U159" s="3">
        <f>(T159/T160-1)/(M160-M159)</f>
        <v>0</v>
      </c>
      <c r="V159" s="3">
        <v>0</v>
      </c>
      <c r="W159" s="11">
        <v>0</v>
      </c>
      <c r="Y159" s="7">
        <v>5</v>
      </c>
      <c r="Z159" s="7">
        <v>5</v>
      </c>
      <c r="AA159" s="11">
        <v>0</v>
      </c>
      <c r="AB159" s="11">
        <v>0</v>
      </c>
      <c r="AC159" s="11">
        <v>0</v>
      </c>
      <c r="AD159" s="1">
        <v>0</v>
      </c>
      <c r="AE159" s="3">
        <f t="shared" si="27"/>
        <v>0</v>
      </c>
      <c r="AF159" s="11">
        <f>EXP(-AE159*Y159)</f>
        <v>1</v>
      </c>
      <c r="AG159" s="3">
        <f>(AF159/AF160-1)/(Y160-Y159)</f>
        <v>0</v>
      </c>
      <c r="AH159" s="3">
        <v>0</v>
      </c>
      <c r="AI159" s="11">
        <v>0</v>
      </c>
    </row>
    <row r="160" spans="1:35" x14ac:dyDescent="0.35">
      <c r="A160" s="7">
        <v>5.25</v>
      </c>
      <c r="B160" s="7">
        <v>5</v>
      </c>
      <c r="C160" s="11">
        <v>0</v>
      </c>
      <c r="D160" s="11">
        <v>0</v>
      </c>
      <c r="E160" s="11">
        <v>0</v>
      </c>
      <c r="F160" s="1">
        <v>0</v>
      </c>
      <c r="G160" s="3">
        <f t="shared" si="25"/>
        <v>0</v>
      </c>
      <c r="H160" s="11">
        <f>EXP(-G160*A160)</f>
        <v>1</v>
      </c>
      <c r="I160" s="3">
        <f>(H160/H161-1)/(A161-A160)</f>
        <v>0</v>
      </c>
      <c r="J160" s="3">
        <v>0</v>
      </c>
      <c r="K160" s="11">
        <v>0</v>
      </c>
      <c r="M160" s="7">
        <v>5.25</v>
      </c>
      <c r="N160" s="7">
        <v>5</v>
      </c>
      <c r="O160" s="11">
        <v>0</v>
      </c>
      <c r="P160" s="11">
        <v>0</v>
      </c>
      <c r="Q160" s="11">
        <v>0</v>
      </c>
      <c r="R160" s="1">
        <v>0</v>
      </c>
      <c r="S160" s="3">
        <f t="shared" si="26"/>
        <v>0</v>
      </c>
      <c r="T160" s="11">
        <f>EXP(-S160*M160)</f>
        <v>1</v>
      </c>
      <c r="U160" s="3">
        <f>(T160/T161-1)/(M161-M160)</f>
        <v>0</v>
      </c>
      <c r="V160" s="3">
        <v>0</v>
      </c>
      <c r="W160" s="11">
        <v>0</v>
      </c>
      <c r="Y160" s="7">
        <v>5.25</v>
      </c>
      <c r="Z160" s="7">
        <v>5</v>
      </c>
      <c r="AA160" s="11">
        <v>0</v>
      </c>
      <c r="AB160" s="11">
        <v>0</v>
      </c>
      <c r="AC160" s="11">
        <v>0</v>
      </c>
      <c r="AD160" s="1">
        <v>0</v>
      </c>
      <c r="AE160" s="3">
        <f t="shared" si="27"/>
        <v>0</v>
      </c>
      <c r="AF160" s="11">
        <f>EXP(-AE160*Y160)</f>
        <v>1</v>
      </c>
      <c r="AG160" s="3">
        <f>(AF160/AF161-1)/(Y161-Y160)</f>
        <v>0</v>
      </c>
      <c r="AH160" s="3">
        <v>0</v>
      </c>
      <c r="AI160" s="11">
        <v>0</v>
      </c>
    </row>
    <row r="161" spans="1:35" x14ac:dyDescent="0.35">
      <c r="A161" s="7">
        <v>5.5</v>
      </c>
      <c r="B161" s="7">
        <v>5</v>
      </c>
      <c r="C161" s="11">
        <v>0</v>
      </c>
      <c r="D161" s="11">
        <v>0</v>
      </c>
      <c r="E161" s="11">
        <v>0</v>
      </c>
      <c r="F161" s="1">
        <v>0</v>
      </c>
      <c r="G161" s="3">
        <f t="shared" si="25"/>
        <v>0</v>
      </c>
      <c r="H161" s="11">
        <f>EXP(-G161*A161)</f>
        <v>1</v>
      </c>
      <c r="I161" s="3">
        <f>(H161/H162-1)/(A162-A161)</f>
        <v>0</v>
      </c>
      <c r="J161" s="3">
        <v>0</v>
      </c>
      <c r="K161" s="11">
        <v>0</v>
      </c>
      <c r="M161" s="7">
        <v>5.5</v>
      </c>
      <c r="N161" s="7">
        <v>5</v>
      </c>
      <c r="O161" s="11">
        <v>0</v>
      </c>
      <c r="P161" s="11">
        <v>0</v>
      </c>
      <c r="Q161" s="11">
        <v>0</v>
      </c>
      <c r="R161" s="1">
        <v>0</v>
      </c>
      <c r="S161" s="3">
        <f t="shared" si="26"/>
        <v>0</v>
      </c>
      <c r="T161" s="11">
        <f>EXP(-S161*M161)</f>
        <v>1</v>
      </c>
      <c r="U161" s="3">
        <f>(T161/T162-1)/(M162-M161)</f>
        <v>0</v>
      </c>
      <c r="V161" s="3">
        <v>0</v>
      </c>
      <c r="W161" s="11">
        <v>0</v>
      </c>
      <c r="Y161" s="7">
        <v>5.5</v>
      </c>
      <c r="Z161" s="7">
        <v>5</v>
      </c>
      <c r="AA161" s="11">
        <v>0</v>
      </c>
      <c r="AB161" s="11">
        <v>0</v>
      </c>
      <c r="AC161" s="11">
        <v>0</v>
      </c>
      <c r="AD161" s="1">
        <v>0</v>
      </c>
      <c r="AE161" s="3">
        <f t="shared" si="27"/>
        <v>0</v>
      </c>
      <c r="AF161" s="11">
        <f>EXP(-AE161*Y161)</f>
        <v>1</v>
      </c>
      <c r="AG161" s="3">
        <f>(AF161/AF162-1)/(Y162-Y161)</f>
        <v>0</v>
      </c>
      <c r="AH161" s="3">
        <v>0</v>
      </c>
      <c r="AI161" s="11">
        <v>0</v>
      </c>
    </row>
    <row r="162" spans="1:35" x14ac:dyDescent="0.35">
      <c r="A162" s="7">
        <v>5.75</v>
      </c>
      <c r="B162" s="7">
        <v>5</v>
      </c>
      <c r="C162" s="11">
        <v>0</v>
      </c>
      <c r="D162" s="11">
        <v>0</v>
      </c>
      <c r="E162" s="11">
        <v>0</v>
      </c>
      <c r="F162" s="1">
        <v>0</v>
      </c>
      <c r="G162" s="3">
        <f t="shared" si="25"/>
        <v>0</v>
      </c>
      <c r="H162" s="11">
        <f>EXP(-G162*A162)</f>
        <v>1</v>
      </c>
      <c r="I162" s="3">
        <f>(H162/H163-1)/(A163-A162)</f>
        <v>0</v>
      </c>
      <c r="J162" s="3">
        <v>0</v>
      </c>
      <c r="K162" s="11">
        <v>0</v>
      </c>
      <c r="M162" s="7">
        <v>5.75</v>
      </c>
      <c r="N162" s="7">
        <v>5</v>
      </c>
      <c r="O162" s="11">
        <v>0</v>
      </c>
      <c r="P162" s="11">
        <v>0</v>
      </c>
      <c r="Q162" s="11">
        <v>0</v>
      </c>
      <c r="R162" s="1">
        <v>0</v>
      </c>
      <c r="S162" s="3">
        <f t="shared" si="26"/>
        <v>0</v>
      </c>
      <c r="T162" s="11">
        <f>EXP(-S162*M162)</f>
        <v>1</v>
      </c>
      <c r="U162" s="3">
        <f>(T162/T163-1)/(M163-M162)</f>
        <v>0</v>
      </c>
      <c r="V162" s="3">
        <v>0</v>
      </c>
      <c r="W162" s="11">
        <v>0</v>
      </c>
      <c r="Y162" s="7">
        <v>5.75</v>
      </c>
      <c r="Z162" s="7">
        <v>5</v>
      </c>
      <c r="AA162" s="11">
        <v>0</v>
      </c>
      <c r="AB162" s="11">
        <v>0</v>
      </c>
      <c r="AC162" s="11">
        <v>0</v>
      </c>
      <c r="AD162" s="1">
        <v>0</v>
      </c>
      <c r="AE162" s="3">
        <f t="shared" si="27"/>
        <v>0</v>
      </c>
      <c r="AF162" s="11">
        <f>EXP(-AE162*Y162)</f>
        <v>1</v>
      </c>
      <c r="AG162" s="3">
        <f>(AF162/AF163-1)/(Y163-Y162)</f>
        <v>0</v>
      </c>
      <c r="AH162" s="3">
        <v>0</v>
      </c>
      <c r="AI162" s="11">
        <v>0</v>
      </c>
    </row>
    <row r="163" spans="1:35" x14ac:dyDescent="0.35">
      <c r="A163" s="7">
        <v>6</v>
      </c>
      <c r="B163" s="7">
        <v>5</v>
      </c>
      <c r="C163" s="11">
        <v>0</v>
      </c>
      <c r="D163" s="11">
        <v>0</v>
      </c>
      <c r="E163" s="11">
        <v>0</v>
      </c>
      <c r="F163" s="1">
        <v>0</v>
      </c>
      <c r="G163" s="3">
        <f t="shared" si="25"/>
        <v>0</v>
      </c>
      <c r="H163" s="11">
        <f>EXP(-G163*A163)</f>
        <v>1</v>
      </c>
      <c r="I163" s="3">
        <f>(H163/H164-1)/(A164-A163)</f>
        <v>0</v>
      </c>
      <c r="J163" s="3">
        <v>0</v>
      </c>
      <c r="K163" s="11">
        <v>0</v>
      </c>
      <c r="M163" s="7">
        <v>6</v>
      </c>
      <c r="N163" s="7">
        <v>5</v>
      </c>
      <c r="O163" s="11">
        <v>0</v>
      </c>
      <c r="P163" s="11">
        <v>0</v>
      </c>
      <c r="Q163" s="11">
        <v>0</v>
      </c>
      <c r="R163" s="1">
        <v>0</v>
      </c>
      <c r="S163" s="3">
        <f t="shared" si="26"/>
        <v>0</v>
      </c>
      <c r="T163" s="11">
        <f>EXP(-S163*M163)</f>
        <v>1</v>
      </c>
      <c r="U163" s="3">
        <f>(T163/T164-1)/(M164-M163)</f>
        <v>0</v>
      </c>
      <c r="V163" s="3">
        <v>0</v>
      </c>
      <c r="W163" s="11">
        <v>0</v>
      </c>
      <c r="Y163" s="7">
        <v>6</v>
      </c>
      <c r="Z163" s="7">
        <v>5</v>
      </c>
      <c r="AA163" s="11">
        <v>0</v>
      </c>
      <c r="AB163" s="11">
        <v>0</v>
      </c>
      <c r="AC163" s="11">
        <v>0</v>
      </c>
      <c r="AD163" s="1">
        <v>0</v>
      </c>
      <c r="AE163" s="3">
        <f t="shared" si="27"/>
        <v>0</v>
      </c>
      <c r="AF163" s="11">
        <f>EXP(-AE163*Y163)</f>
        <v>1</v>
      </c>
      <c r="AG163" s="3">
        <f>(AF163/AF164-1)/(Y164-Y163)</f>
        <v>0</v>
      </c>
      <c r="AH163" s="3">
        <v>0</v>
      </c>
      <c r="AI163" s="11">
        <v>0</v>
      </c>
    </row>
    <row r="164" spans="1:35" x14ac:dyDescent="0.35">
      <c r="A164" s="7">
        <v>6.25</v>
      </c>
      <c r="B164" s="7">
        <v>5</v>
      </c>
      <c r="C164" s="11">
        <v>0</v>
      </c>
      <c r="D164" s="11">
        <v>0</v>
      </c>
      <c r="E164" s="11">
        <v>0</v>
      </c>
      <c r="F164" s="1">
        <v>0</v>
      </c>
      <c r="G164" s="3">
        <f t="shared" si="25"/>
        <v>0</v>
      </c>
      <c r="H164" s="11">
        <f>EXP(-G164*A164)</f>
        <v>1</v>
      </c>
      <c r="I164" s="3">
        <f>(H164/H165-1)/(A165-A164)</f>
        <v>0</v>
      </c>
      <c r="J164" s="3">
        <v>0</v>
      </c>
      <c r="K164" s="11">
        <v>0</v>
      </c>
      <c r="M164" s="7">
        <v>6.25</v>
      </c>
      <c r="N164" s="7">
        <v>5</v>
      </c>
      <c r="O164" s="11">
        <v>0</v>
      </c>
      <c r="P164" s="11">
        <v>0</v>
      </c>
      <c r="Q164" s="11">
        <v>0</v>
      </c>
      <c r="R164" s="1">
        <v>0</v>
      </c>
      <c r="S164" s="3">
        <f t="shared" si="26"/>
        <v>0</v>
      </c>
      <c r="T164" s="11">
        <f>EXP(-S164*M164)</f>
        <v>1</v>
      </c>
      <c r="U164" s="3">
        <f>(T164/T165-1)/(M165-M164)</f>
        <v>0</v>
      </c>
      <c r="V164" s="3">
        <v>0</v>
      </c>
      <c r="W164" s="11">
        <v>0</v>
      </c>
      <c r="Y164" s="7">
        <v>6.25</v>
      </c>
      <c r="Z164" s="7">
        <v>5</v>
      </c>
      <c r="AA164" s="11">
        <v>0</v>
      </c>
      <c r="AB164" s="11">
        <v>0</v>
      </c>
      <c r="AC164" s="11">
        <v>0</v>
      </c>
      <c r="AD164" s="1">
        <v>0</v>
      </c>
      <c r="AE164" s="3">
        <f t="shared" si="27"/>
        <v>0</v>
      </c>
      <c r="AF164" s="11">
        <f>EXP(-AE164*Y164)</f>
        <v>1</v>
      </c>
      <c r="AG164" s="3">
        <f>(AF164/AF165-1)/(Y165-Y164)</f>
        <v>0</v>
      </c>
      <c r="AH164" s="3">
        <v>0</v>
      </c>
      <c r="AI164" s="11">
        <v>0</v>
      </c>
    </row>
    <row r="165" spans="1:35" x14ac:dyDescent="0.35">
      <c r="A165" s="7">
        <v>6.5</v>
      </c>
      <c r="B165" s="7">
        <v>5</v>
      </c>
      <c r="C165" s="11">
        <v>0</v>
      </c>
      <c r="D165" s="11">
        <v>0</v>
      </c>
      <c r="E165" s="11">
        <v>0</v>
      </c>
      <c r="F165" s="1">
        <v>0</v>
      </c>
      <c r="G165" s="3">
        <f t="shared" si="25"/>
        <v>0</v>
      </c>
      <c r="H165" s="11">
        <f>EXP(-G165*A165)</f>
        <v>1</v>
      </c>
      <c r="I165" s="3">
        <f>(H165/H166-1)/(A166-A165)</f>
        <v>0</v>
      </c>
      <c r="J165" s="3">
        <v>0</v>
      </c>
      <c r="K165" s="11">
        <v>0</v>
      </c>
      <c r="M165" s="7">
        <v>6.5</v>
      </c>
      <c r="N165" s="7">
        <v>5</v>
      </c>
      <c r="O165" s="11">
        <v>0</v>
      </c>
      <c r="P165" s="11">
        <v>0</v>
      </c>
      <c r="Q165" s="11">
        <v>0</v>
      </c>
      <c r="R165" s="1">
        <v>0</v>
      </c>
      <c r="S165" s="3">
        <f t="shared" si="26"/>
        <v>0</v>
      </c>
      <c r="T165" s="11">
        <f>EXP(-S165*M165)</f>
        <v>1</v>
      </c>
      <c r="U165" s="3">
        <f>(T165/T166-1)/(M166-M165)</f>
        <v>0</v>
      </c>
      <c r="V165" s="3">
        <v>0</v>
      </c>
      <c r="W165" s="11">
        <v>0</v>
      </c>
      <c r="Y165" s="7">
        <v>6.5</v>
      </c>
      <c r="Z165" s="7">
        <v>5</v>
      </c>
      <c r="AA165" s="11">
        <v>0</v>
      </c>
      <c r="AB165" s="11">
        <v>0</v>
      </c>
      <c r="AC165" s="11">
        <v>0</v>
      </c>
      <c r="AD165" s="1">
        <v>0</v>
      </c>
      <c r="AE165" s="3">
        <f t="shared" si="27"/>
        <v>0</v>
      </c>
      <c r="AF165" s="11">
        <f>EXP(-AE165*Y165)</f>
        <v>1</v>
      </c>
      <c r="AG165" s="3">
        <f>(AF165/AF166-1)/(Y166-Y165)</f>
        <v>0</v>
      </c>
      <c r="AH165" s="3">
        <v>0</v>
      </c>
      <c r="AI165" s="11">
        <v>0</v>
      </c>
    </row>
    <row r="166" spans="1:35" x14ac:dyDescent="0.35">
      <c r="A166" s="7">
        <v>6.75</v>
      </c>
      <c r="B166" s="7">
        <v>5</v>
      </c>
      <c r="C166" s="11">
        <v>0</v>
      </c>
      <c r="D166" s="11">
        <v>0</v>
      </c>
      <c r="E166" s="11">
        <v>0</v>
      </c>
      <c r="F166" s="1">
        <v>0</v>
      </c>
      <c r="G166" s="3">
        <f t="shared" si="25"/>
        <v>0</v>
      </c>
      <c r="H166" s="11">
        <f>EXP(-G166*A166)</f>
        <v>1</v>
      </c>
      <c r="I166" s="3">
        <f>(H166/H167-1)/(A167-A166)</f>
        <v>0</v>
      </c>
      <c r="J166" s="3">
        <v>0</v>
      </c>
      <c r="K166" s="11">
        <v>0</v>
      </c>
      <c r="M166" s="7">
        <v>6.75</v>
      </c>
      <c r="N166" s="7">
        <v>5</v>
      </c>
      <c r="O166" s="11">
        <v>0</v>
      </c>
      <c r="P166" s="11">
        <v>0</v>
      </c>
      <c r="Q166" s="11">
        <v>0</v>
      </c>
      <c r="R166" s="1">
        <v>0</v>
      </c>
      <c r="S166" s="3">
        <f t="shared" si="26"/>
        <v>0</v>
      </c>
      <c r="T166" s="11">
        <f>EXP(-S166*M166)</f>
        <v>1</v>
      </c>
      <c r="U166" s="3">
        <f>(T166/T167-1)/(M167-M166)</f>
        <v>0</v>
      </c>
      <c r="V166" s="3">
        <v>0</v>
      </c>
      <c r="W166" s="11">
        <v>0</v>
      </c>
      <c r="Y166" s="7">
        <v>6.75</v>
      </c>
      <c r="Z166" s="7">
        <v>5</v>
      </c>
      <c r="AA166" s="11">
        <v>0</v>
      </c>
      <c r="AB166" s="11">
        <v>0</v>
      </c>
      <c r="AC166" s="11">
        <v>0</v>
      </c>
      <c r="AD166" s="1">
        <v>0</v>
      </c>
      <c r="AE166" s="3">
        <f t="shared" si="27"/>
        <v>0</v>
      </c>
      <c r="AF166" s="11">
        <f>EXP(-AE166*Y166)</f>
        <v>1</v>
      </c>
      <c r="AG166" s="3">
        <f>(AF166/AF167-1)/(Y167-Y166)</f>
        <v>0</v>
      </c>
      <c r="AH166" s="3">
        <v>0</v>
      </c>
      <c r="AI166" s="11">
        <v>0</v>
      </c>
    </row>
    <row r="167" spans="1:35" x14ac:dyDescent="0.35">
      <c r="A167" s="7">
        <v>7</v>
      </c>
      <c r="B167" s="7">
        <v>7</v>
      </c>
      <c r="C167" s="11">
        <v>0</v>
      </c>
      <c r="D167" s="11">
        <v>0</v>
      </c>
      <c r="E167" s="11">
        <v>0</v>
      </c>
      <c r="F167" s="1">
        <v>0</v>
      </c>
      <c r="G167" s="3">
        <f t="shared" si="25"/>
        <v>0</v>
      </c>
      <c r="H167" s="11">
        <f>EXP(-G167*A167)</f>
        <v>1</v>
      </c>
      <c r="I167" s="3">
        <f>(H167/H168-1)/(A168-A167)</f>
        <v>0</v>
      </c>
      <c r="J167" s="3">
        <v>0</v>
      </c>
      <c r="K167" s="11">
        <v>0</v>
      </c>
      <c r="M167" s="7">
        <v>7</v>
      </c>
      <c r="N167" s="7">
        <v>7</v>
      </c>
      <c r="O167" s="11">
        <v>0</v>
      </c>
      <c r="P167" s="11">
        <v>0</v>
      </c>
      <c r="Q167" s="11">
        <v>0</v>
      </c>
      <c r="R167" s="1">
        <v>0</v>
      </c>
      <c r="S167" s="3">
        <f t="shared" si="26"/>
        <v>0</v>
      </c>
      <c r="T167" s="11">
        <f>EXP(-S167*M167)</f>
        <v>1</v>
      </c>
      <c r="U167" s="3">
        <f>(T167/T168-1)/(M168-M167)</f>
        <v>0</v>
      </c>
      <c r="V167" s="3">
        <v>0</v>
      </c>
      <c r="W167" s="11">
        <v>0</v>
      </c>
      <c r="Y167" s="7">
        <v>7</v>
      </c>
      <c r="Z167" s="7">
        <v>7</v>
      </c>
      <c r="AA167" s="11">
        <v>0</v>
      </c>
      <c r="AB167" s="11">
        <v>0</v>
      </c>
      <c r="AC167" s="11">
        <v>0</v>
      </c>
      <c r="AD167" s="1">
        <v>0</v>
      </c>
      <c r="AE167" s="3">
        <f t="shared" si="27"/>
        <v>0</v>
      </c>
      <c r="AF167" s="11">
        <f>EXP(-AE167*Y167)</f>
        <v>1</v>
      </c>
      <c r="AG167" s="3">
        <f>(AF167/AF168-1)/(Y168-Y167)</f>
        <v>0</v>
      </c>
      <c r="AH167" s="3">
        <v>0</v>
      </c>
      <c r="AI167" s="11">
        <v>0</v>
      </c>
    </row>
    <row r="168" spans="1:35" x14ac:dyDescent="0.35">
      <c r="A168" s="7">
        <v>7.25</v>
      </c>
      <c r="B168" s="7">
        <v>7</v>
      </c>
      <c r="C168" s="11">
        <v>0</v>
      </c>
      <c r="D168" s="11">
        <v>0</v>
      </c>
      <c r="E168" s="11">
        <v>0</v>
      </c>
      <c r="F168" s="1">
        <v>0</v>
      </c>
      <c r="G168" s="3">
        <f t="shared" si="25"/>
        <v>0</v>
      </c>
      <c r="H168" s="11">
        <f>EXP(-G168*A168)</f>
        <v>1</v>
      </c>
      <c r="I168" s="3">
        <f>(H168/H169-1)/(A169-A168)</f>
        <v>0</v>
      </c>
      <c r="J168" s="3">
        <v>0</v>
      </c>
      <c r="K168" s="11">
        <v>0</v>
      </c>
      <c r="M168" s="7">
        <v>7.25</v>
      </c>
      <c r="N168" s="7">
        <v>7</v>
      </c>
      <c r="O168" s="11">
        <v>0</v>
      </c>
      <c r="P168" s="11">
        <v>0</v>
      </c>
      <c r="Q168" s="11">
        <v>0</v>
      </c>
      <c r="R168" s="1">
        <v>0</v>
      </c>
      <c r="S168" s="3">
        <f t="shared" si="26"/>
        <v>0</v>
      </c>
      <c r="T168" s="11">
        <f>EXP(-S168*M168)</f>
        <v>1</v>
      </c>
      <c r="U168" s="3">
        <f>(T168/T169-1)/(M169-M168)</f>
        <v>0</v>
      </c>
      <c r="V168" s="3">
        <v>0</v>
      </c>
      <c r="W168" s="11">
        <v>0</v>
      </c>
      <c r="Y168" s="7">
        <v>7.25</v>
      </c>
      <c r="Z168" s="7">
        <v>7</v>
      </c>
      <c r="AA168" s="11">
        <v>0</v>
      </c>
      <c r="AB168" s="11">
        <v>0</v>
      </c>
      <c r="AC168" s="11">
        <v>0</v>
      </c>
      <c r="AD168" s="1">
        <v>0</v>
      </c>
      <c r="AE168" s="3">
        <f t="shared" si="27"/>
        <v>0</v>
      </c>
      <c r="AF168" s="11">
        <f>EXP(-AE168*Y168)</f>
        <v>1</v>
      </c>
      <c r="AG168" s="3">
        <f>(AF168/AF169-1)/(Y169-Y168)</f>
        <v>0</v>
      </c>
      <c r="AH168" s="3">
        <v>0</v>
      </c>
      <c r="AI168" s="11">
        <v>0</v>
      </c>
    </row>
    <row r="169" spans="1:35" x14ac:dyDescent="0.35">
      <c r="A169" s="7">
        <v>7.5</v>
      </c>
      <c r="B169" s="7">
        <v>7</v>
      </c>
      <c r="C169" s="11">
        <v>0</v>
      </c>
      <c r="D169" s="11">
        <v>0</v>
      </c>
      <c r="E169" s="11">
        <v>0</v>
      </c>
      <c r="F169" s="1">
        <v>0</v>
      </c>
      <c r="G169" s="3">
        <f t="shared" si="25"/>
        <v>0</v>
      </c>
      <c r="H169" s="11">
        <f>EXP(-G169*A169)</f>
        <v>1</v>
      </c>
      <c r="I169" s="3">
        <f>(H169/H170-1)/(A170-A169)</f>
        <v>0</v>
      </c>
      <c r="J169" s="3">
        <v>0</v>
      </c>
      <c r="K169" s="11">
        <v>0</v>
      </c>
      <c r="M169" s="7">
        <v>7.5</v>
      </c>
      <c r="N169" s="7">
        <v>7</v>
      </c>
      <c r="O169" s="11">
        <v>0</v>
      </c>
      <c r="P169" s="11">
        <v>0</v>
      </c>
      <c r="Q169" s="11">
        <v>0</v>
      </c>
      <c r="R169" s="1">
        <v>0</v>
      </c>
      <c r="S169" s="3">
        <f t="shared" si="26"/>
        <v>0</v>
      </c>
      <c r="T169" s="11">
        <f>EXP(-S169*M169)</f>
        <v>1</v>
      </c>
      <c r="U169" s="3">
        <f>(T169/T170-1)/(M170-M169)</f>
        <v>0</v>
      </c>
      <c r="V169" s="3">
        <v>0</v>
      </c>
      <c r="W169" s="11">
        <v>0</v>
      </c>
      <c r="Y169" s="7">
        <v>7.5</v>
      </c>
      <c r="Z169" s="7">
        <v>7</v>
      </c>
      <c r="AA169" s="11">
        <v>0</v>
      </c>
      <c r="AB169" s="11">
        <v>0</v>
      </c>
      <c r="AC169" s="11">
        <v>0</v>
      </c>
      <c r="AD169" s="1">
        <v>0</v>
      </c>
      <c r="AE169" s="3">
        <f t="shared" si="27"/>
        <v>0</v>
      </c>
      <c r="AF169" s="11">
        <f>EXP(-AE169*Y169)</f>
        <v>1</v>
      </c>
      <c r="AG169" s="3">
        <f>(AF169/AF170-1)/(Y170-Y169)</f>
        <v>0</v>
      </c>
      <c r="AH169" s="3">
        <v>0</v>
      </c>
      <c r="AI169" s="11">
        <v>0</v>
      </c>
    </row>
    <row r="170" spans="1:35" x14ac:dyDescent="0.35">
      <c r="A170" s="7">
        <v>7.75</v>
      </c>
      <c r="B170" s="7">
        <v>7</v>
      </c>
      <c r="C170" s="11">
        <v>0</v>
      </c>
      <c r="D170" s="11">
        <v>0</v>
      </c>
      <c r="E170" s="11">
        <v>0</v>
      </c>
      <c r="F170" s="1">
        <v>0</v>
      </c>
      <c r="G170" s="3">
        <f t="shared" si="25"/>
        <v>0</v>
      </c>
      <c r="H170" s="11">
        <f>EXP(-G170*A170)</f>
        <v>1</v>
      </c>
      <c r="I170" s="3">
        <f>(H170/H171-1)/(A171-A170)</f>
        <v>0</v>
      </c>
      <c r="J170" s="3">
        <v>0</v>
      </c>
      <c r="K170" s="11">
        <v>0</v>
      </c>
      <c r="M170" s="7">
        <v>7.75</v>
      </c>
      <c r="N170" s="7">
        <v>7</v>
      </c>
      <c r="O170" s="11">
        <v>0</v>
      </c>
      <c r="P170" s="11">
        <v>0</v>
      </c>
      <c r="Q170" s="11">
        <v>0</v>
      </c>
      <c r="R170" s="1">
        <v>0</v>
      </c>
      <c r="S170" s="3">
        <f t="shared" si="26"/>
        <v>0</v>
      </c>
      <c r="T170" s="11">
        <f>EXP(-S170*M170)</f>
        <v>1</v>
      </c>
      <c r="U170" s="3">
        <f>(T170/T171-1)/(M171-M170)</f>
        <v>0</v>
      </c>
      <c r="V170" s="3">
        <v>0</v>
      </c>
      <c r="W170" s="11">
        <v>0</v>
      </c>
      <c r="Y170" s="7">
        <v>7.75</v>
      </c>
      <c r="Z170" s="7">
        <v>7</v>
      </c>
      <c r="AA170" s="11">
        <v>0</v>
      </c>
      <c r="AB170" s="11">
        <v>0</v>
      </c>
      <c r="AC170" s="11">
        <v>0</v>
      </c>
      <c r="AD170" s="1">
        <v>0</v>
      </c>
      <c r="AE170" s="3">
        <f t="shared" si="27"/>
        <v>0</v>
      </c>
      <c r="AF170" s="11">
        <f>EXP(-AE170*Y170)</f>
        <v>1</v>
      </c>
      <c r="AG170" s="3">
        <f>(AF170/AF171-1)/(Y171-Y170)</f>
        <v>0</v>
      </c>
      <c r="AH170" s="3">
        <v>0</v>
      </c>
      <c r="AI170" s="11">
        <v>0</v>
      </c>
    </row>
    <row r="171" spans="1:35" x14ac:dyDescent="0.35">
      <c r="A171" s="7">
        <v>8</v>
      </c>
      <c r="B171" s="7">
        <v>7</v>
      </c>
      <c r="C171" s="11">
        <v>0</v>
      </c>
      <c r="D171" s="11">
        <v>0</v>
      </c>
      <c r="E171" s="11">
        <v>0</v>
      </c>
      <c r="F171" s="1">
        <v>0</v>
      </c>
      <c r="G171" s="3">
        <f t="shared" si="25"/>
        <v>0</v>
      </c>
      <c r="H171" s="11">
        <f>EXP(-G171*A171)</f>
        <v>1</v>
      </c>
      <c r="I171" s="3">
        <f>(H171/H172-1)/(A172-A171)</f>
        <v>0</v>
      </c>
      <c r="J171" s="3">
        <v>0</v>
      </c>
      <c r="K171" s="11">
        <v>0</v>
      </c>
      <c r="M171" s="7">
        <v>8</v>
      </c>
      <c r="N171" s="7">
        <v>7</v>
      </c>
      <c r="O171" s="11">
        <v>0</v>
      </c>
      <c r="P171" s="11">
        <v>0</v>
      </c>
      <c r="Q171" s="11">
        <v>0</v>
      </c>
      <c r="R171" s="1">
        <v>0</v>
      </c>
      <c r="S171" s="3">
        <f t="shared" si="26"/>
        <v>0</v>
      </c>
      <c r="T171" s="11">
        <f>EXP(-S171*M171)</f>
        <v>1</v>
      </c>
      <c r="U171" s="3">
        <f>(T171/T172-1)/(M172-M171)</f>
        <v>0</v>
      </c>
      <c r="V171" s="3">
        <v>0</v>
      </c>
      <c r="W171" s="11">
        <v>0</v>
      </c>
      <c r="Y171" s="7">
        <v>8</v>
      </c>
      <c r="Z171" s="7">
        <v>7</v>
      </c>
      <c r="AA171" s="11">
        <v>0</v>
      </c>
      <c r="AB171" s="11">
        <v>0</v>
      </c>
      <c r="AC171" s="11">
        <v>0</v>
      </c>
      <c r="AD171" s="1">
        <v>0</v>
      </c>
      <c r="AE171" s="3">
        <f t="shared" si="27"/>
        <v>0</v>
      </c>
      <c r="AF171" s="11">
        <f>EXP(-AE171*Y171)</f>
        <v>1</v>
      </c>
      <c r="AG171" s="3">
        <f>(AF171/AF172-1)/(Y172-Y171)</f>
        <v>0</v>
      </c>
      <c r="AH171" s="3">
        <v>0</v>
      </c>
      <c r="AI171" s="11">
        <v>0</v>
      </c>
    </row>
    <row r="172" spans="1:35" x14ac:dyDescent="0.35">
      <c r="A172" s="7">
        <v>8.25</v>
      </c>
      <c r="B172" s="7">
        <v>7</v>
      </c>
      <c r="C172" s="11">
        <v>0</v>
      </c>
      <c r="D172" s="11">
        <v>0</v>
      </c>
      <c r="E172" s="11">
        <v>0</v>
      </c>
      <c r="F172" s="1">
        <v>0</v>
      </c>
      <c r="G172" s="3">
        <f t="shared" si="25"/>
        <v>0</v>
      </c>
      <c r="H172" s="11">
        <f>EXP(-G172*A172)</f>
        <v>1</v>
      </c>
      <c r="I172" s="3">
        <f>(H172/H173-1)/(A173-A172)</f>
        <v>0</v>
      </c>
      <c r="J172" s="3">
        <v>0</v>
      </c>
      <c r="K172" s="11">
        <v>0</v>
      </c>
      <c r="M172" s="7">
        <v>8.25</v>
      </c>
      <c r="N172" s="7">
        <v>7</v>
      </c>
      <c r="O172" s="11">
        <v>0</v>
      </c>
      <c r="P172" s="11">
        <v>0</v>
      </c>
      <c r="Q172" s="11">
        <v>0</v>
      </c>
      <c r="R172" s="1">
        <v>0</v>
      </c>
      <c r="S172" s="3">
        <f t="shared" si="26"/>
        <v>0</v>
      </c>
      <c r="T172" s="11">
        <f>EXP(-S172*M172)</f>
        <v>1</v>
      </c>
      <c r="U172" s="3">
        <f>(T172/T173-1)/(M173-M172)</f>
        <v>0</v>
      </c>
      <c r="V172" s="3">
        <v>0</v>
      </c>
      <c r="W172" s="11">
        <v>0</v>
      </c>
      <c r="Y172" s="7">
        <v>8.25</v>
      </c>
      <c r="Z172" s="7">
        <v>7</v>
      </c>
      <c r="AA172" s="11">
        <v>0</v>
      </c>
      <c r="AB172" s="11">
        <v>0</v>
      </c>
      <c r="AC172" s="11">
        <v>0</v>
      </c>
      <c r="AD172" s="1">
        <v>0</v>
      </c>
      <c r="AE172" s="3">
        <f t="shared" si="27"/>
        <v>0</v>
      </c>
      <c r="AF172" s="11">
        <f>EXP(-AE172*Y172)</f>
        <v>1</v>
      </c>
      <c r="AG172" s="3">
        <f>(AF172/AF173-1)/(Y173-Y172)</f>
        <v>0</v>
      </c>
      <c r="AH172" s="3">
        <v>0</v>
      </c>
      <c r="AI172" s="11">
        <v>0</v>
      </c>
    </row>
    <row r="173" spans="1:35" x14ac:dyDescent="0.35">
      <c r="A173" s="7">
        <v>8.5</v>
      </c>
      <c r="B173" s="7">
        <v>7</v>
      </c>
      <c r="C173" s="11">
        <v>0</v>
      </c>
      <c r="D173" s="11">
        <v>0</v>
      </c>
      <c r="E173" s="11">
        <v>0</v>
      </c>
      <c r="F173" s="1">
        <v>0</v>
      </c>
      <c r="G173" s="3">
        <f t="shared" si="25"/>
        <v>0</v>
      </c>
      <c r="H173" s="11">
        <f>EXP(-G173*A173)</f>
        <v>1</v>
      </c>
      <c r="I173" s="3">
        <f>(H173/H174-1)/(A174-A173)</f>
        <v>0</v>
      </c>
      <c r="J173" s="3">
        <v>0</v>
      </c>
      <c r="K173" s="11">
        <v>0</v>
      </c>
      <c r="M173" s="7">
        <v>8.5</v>
      </c>
      <c r="N173" s="7">
        <v>7</v>
      </c>
      <c r="O173" s="11">
        <v>0</v>
      </c>
      <c r="P173" s="11">
        <v>0</v>
      </c>
      <c r="Q173" s="11">
        <v>0</v>
      </c>
      <c r="R173" s="1">
        <v>0</v>
      </c>
      <c r="S173" s="3">
        <f t="shared" si="26"/>
        <v>0</v>
      </c>
      <c r="T173" s="11">
        <f>EXP(-S173*M173)</f>
        <v>1</v>
      </c>
      <c r="U173" s="3">
        <f>(T173/T174-1)/(M174-M173)</f>
        <v>0</v>
      </c>
      <c r="V173" s="3">
        <v>0</v>
      </c>
      <c r="W173" s="11">
        <v>0</v>
      </c>
      <c r="Y173" s="7">
        <v>8.5</v>
      </c>
      <c r="Z173" s="7">
        <v>7</v>
      </c>
      <c r="AA173" s="11">
        <v>0</v>
      </c>
      <c r="AB173" s="11">
        <v>0</v>
      </c>
      <c r="AC173" s="11">
        <v>0</v>
      </c>
      <c r="AD173" s="1">
        <v>0</v>
      </c>
      <c r="AE173" s="3">
        <f t="shared" si="27"/>
        <v>0</v>
      </c>
      <c r="AF173" s="11">
        <f>EXP(-AE173*Y173)</f>
        <v>1</v>
      </c>
      <c r="AG173" s="3">
        <f>(AF173/AF174-1)/(Y174-Y173)</f>
        <v>0</v>
      </c>
      <c r="AH173" s="3">
        <v>0</v>
      </c>
      <c r="AI173" s="11">
        <v>0</v>
      </c>
    </row>
    <row r="174" spans="1:35" x14ac:dyDescent="0.35">
      <c r="A174" s="7">
        <v>8.75</v>
      </c>
      <c r="B174" s="7">
        <v>7</v>
      </c>
      <c r="C174" s="11">
        <v>0</v>
      </c>
      <c r="D174" s="11">
        <v>0</v>
      </c>
      <c r="E174" s="11">
        <v>0</v>
      </c>
      <c r="F174" s="1">
        <v>0</v>
      </c>
      <c r="G174" s="3">
        <f t="shared" si="25"/>
        <v>0</v>
      </c>
      <c r="H174" s="11">
        <f>EXP(-G174*A174)</f>
        <v>1</v>
      </c>
      <c r="I174" s="3">
        <f>(H174/H175-1)/(A175-A174)</f>
        <v>0</v>
      </c>
      <c r="J174" s="3">
        <v>0</v>
      </c>
      <c r="K174" s="11">
        <v>0</v>
      </c>
      <c r="M174" s="7">
        <v>8.75</v>
      </c>
      <c r="N174" s="7">
        <v>7</v>
      </c>
      <c r="O174" s="11">
        <v>0</v>
      </c>
      <c r="P174" s="11">
        <v>0</v>
      </c>
      <c r="Q174" s="11">
        <v>0</v>
      </c>
      <c r="R174" s="1">
        <v>0</v>
      </c>
      <c r="S174" s="3">
        <f t="shared" si="26"/>
        <v>0</v>
      </c>
      <c r="T174" s="11">
        <f>EXP(-S174*M174)</f>
        <v>1</v>
      </c>
      <c r="U174" s="3">
        <f>(T174/T175-1)/(M175-M174)</f>
        <v>0</v>
      </c>
      <c r="V174" s="3">
        <v>0</v>
      </c>
      <c r="W174" s="11">
        <v>0</v>
      </c>
      <c r="Y174" s="7">
        <v>8.75</v>
      </c>
      <c r="Z174" s="7">
        <v>7</v>
      </c>
      <c r="AA174" s="11">
        <v>0</v>
      </c>
      <c r="AB174" s="11">
        <v>0</v>
      </c>
      <c r="AC174" s="11">
        <v>0</v>
      </c>
      <c r="AD174" s="1">
        <v>0</v>
      </c>
      <c r="AE174" s="3">
        <f t="shared" si="27"/>
        <v>0</v>
      </c>
      <c r="AF174" s="11">
        <f>EXP(-AE174*Y174)</f>
        <v>1</v>
      </c>
      <c r="AG174" s="3">
        <f>(AF174/AF175-1)/(Y175-Y174)</f>
        <v>0</v>
      </c>
      <c r="AH174" s="3">
        <v>0</v>
      </c>
      <c r="AI174" s="11">
        <v>0</v>
      </c>
    </row>
    <row r="175" spans="1:35" x14ac:dyDescent="0.35">
      <c r="A175" s="7">
        <v>9</v>
      </c>
      <c r="B175" s="7">
        <v>7</v>
      </c>
      <c r="C175" s="11">
        <v>0</v>
      </c>
      <c r="D175" s="11">
        <v>0</v>
      </c>
      <c r="E175" s="11">
        <v>0</v>
      </c>
      <c r="F175" s="1">
        <v>0</v>
      </c>
      <c r="G175" s="3">
        <f t="shared" si="25"/>
        <v>0</v>
      </c>
      <c r="H175" s="11">
        <f>EXP(-G175*A175)</f>
        <v>1</v>
      </c>
      <c r="I175" s="3">
        <f>(H175/H176-1)/(A176-A175)</f>
        <v>0</v>
      </c>
      <c r="J175" s="3">
        <v>0</v>
      </c>
      <c r="K175" s="11">
        <v>0</v>
      </c>
      <c r="M175" s="7">
        <v>9</v>
      </c>
      <c r="N175" s="7">
        <v>7</v>
      </c>
      <c r="O175" s="11">
        <v>0</v>
      </c>
      <c r="P175" s="11">
        <v>0</v>
      </c>
      <c r="Q175" s="11">
        <v>0</v>
      </c>
      <c r="R175" s="1">
        <v>0</v>
      </c>
      <c r="S175" s="3">
        <f t="shared" si="26"/>
        <v>0</v>
      </c>
      <c r="T175" s="11">
        <f>EXP(-S175*M175)</f>
        <v>1</v>
      </c>
      <c r="U175" s="3">
        <f>(T175/T176-1)/(M176-M175)</f>
        <v>0</v>
      </c>
      <c r="V175" s="3">
        <v>0</v>
      </c>
      <c r="W175" s="11">
        <v>0</v>
      </c>
      <c r="Y175" s="7">
        <v>9</v>
      </c>
      <c r="Z175" s="7">
        <v>7</v>
      </c>
      <c r="AA175" s="11">
        <v>0</v>
      </c>
      <c r="AB175" s="11">
        <v>0</v>
      </c>
      <c r="AC175" s="11">
        <v>0</v>
      </c>
      <c r="AD175" s="1">
        <v>0</v>
      </c>
      <c r="AE175" s="3">
        <f t="shared" si="27"/>
        <v>0</v>
      </c>
      <c r="AF175" s="11">
        <f>EXP(-AE175*Y175)</f>
        <v>1</v>
      </c>
      <c r="AG175" s="3">
        <f>(AF175/AF176-1)/(Y176-Y175)</f>
        <v>0</v>
      </c>
      <c r="AH175" s="3">
        <v>0</v>
      </c>
      <c r="AI175" s="11">
        <v>0</v>
      </c>
    </row>
    <row r="176" spans="1:35" x14ac:dyDescent="0.35">
      <c r="A176" s="7">
        <v>9.25</v>
      </c>
      <c r="B176" s="7">
        <v>7</v>
      </c>
      <c r="C176" s="11">
        <v>0</v>
      </c>
      <c r="D176" s="11">
        <v>0</v>
      </c>
      <c r="E176" s="11">
        <v>0</v>
      </c>
      <c r="F176" s="1">
        <v>0</v>
      </c>
      <c r="G176" s="3">
        <f t="shared" si="25"/>
        <v>0</v>
      </c>
      <c r="H176" s="11">
        <f>EXP(-G176*A176)</f>
        <v>1</v>
      </c>
      <c r="I176" s="3">
        <f>(H176/H177-1)/(A177-A176)</f>
        <v>0</v>
      </c>
      <c r="J176" s="3">
        <v>0</v>
      </c>
      <c r="K176" s="11">
        <v>0</v>
      </c>
      <c r="M176" s="7">
        <v>9.25</v>
      </c>
      <c r="N176" s="7">
        <v>7</v>
      </c>
      <c r="O176" s="11">
        <v>0</v>
      </c>
      <c r="P176" s="11">
        <v>0</v>
      </c>
      <c r="Q176" s="11">
        <v>0</v>
      </c>
      <c r="R176" s="1">
        <v>0</v>
      </c>
      <c r="S176" s="3">
        <f t="shared" si="26"/>
        <v>0</v>
      </c>
      <c r="T176" s="11">
        <f>EXP(-S176*M176)</f>
        <v>1</v>
      </c>
      <c r="U176" s="3">
        <f>(T176/T177-1)/(M177-M176)</f>
        <v>0</v>
      </c>
      <c r="V176" s="3">
        <v>0</v>
      </c>
      <c r="W176" s="11">
        <v>0</v>
      </c>
      <c r="Y176" s="7">
        <v>9.25</v>
      </c>
      <c r="Z176" s="7">
        <v>7</v>
      </c>
      <c r="AA176" s="11">
        <v>0</v>
      </c>
      <c r="AB176" s="11">
        <v>0</v>
      </c>
      <c r="AC176" s="11">
        <v>0</v>
      </c>
      <c r="AD176" s="1">
        <v>0</v>
      </c>
      <c r="AE176" s="3">
        <f t="shared" si="27"/>
        <v>0</v>
      </c>
      <c r="AF176" s="11">
        <f>EXP(-AE176*Y176)</f>
        <v>1</v>
      </c>
      <c r="AG176" s="3">
        <f>(AF176/AF177-1)/(Y177-Y176)</f>
        <v>0</v>
      </c>
      <c r="AH176" s="3">
        <v>0</v>
      </c>
      <c r="AI176" s="11">
        <v>0</v>
      </c>
    </row>
    <row r="177" spans="1:35" x14ac:dyDescent="0.35">
      <c r="A177" s="7">
        <v>9.5</v>
      </c>
      <c r="B177" s="7">
        <v>7</v>
      </c>
      <c r="C177" s="11">
        <v>0</v>
      </c>
      <c r="D177" s="11">
        <v>0</v>
      </c>
      <c r="E177" s="11">
        <v>0</v>
      </c>
      <c r="F177" s="1">
        <v>0</v>
      </c>
      <c r="G177" s="3">
        <f t="shared" si="25"/>
        <v>0</v>
      </c>
      <c r="H177" s="11">
        <f>EXP(-G177*A177)</f>
        <v>1</v>
      </c>
      <c r="I177" s="3">
        <f>(H177/H178-1)/(A178-A177)</f>
        <v>0</v>
      </c>
      <c r="J177" s="3">
        <v>0</v>
      </c>
      <c r="K177" s="11">
        <v>0</v>
      </c>
      <c r="M177" s="7">
        <v>9.5</v>
      </c>
      <c r="N177" s="7">
        <v>7</v>
      </c>
      <c r="O177" s="11">
        <v>0</v>
      </c>
      <c r="P177" s="11">
        <v>0</v>
      </c>
      <c r="Q177" s="11">
        <v>0</v>
      </c>
      <c r="R177" s="1">
        <v>0</v>
      </c>
      <c r="S177" s="3">
        <f t="shared" si="26"/>
        <v>0</v>
      </c>
      <c r="T177" s="11">
        <f>EXP(-S177*M177)</f>
        <v>1</v>
      </c>
      <c r="U177" s="3">
        <f>(T177/T178-1)/(M178-M177)</f>
        <v>0</v>
      </c>
      <c r="V177" s="3">
        <v>0</v>
      </c>
      <c r="W177" s="11">
        <v>0</v>
      </c>
      <c r="Y177" s="7">
        <v>9.5</v>
      </c>
      <c r="Z177" s="7">
        <v>7</v>
      </c>
      <c r="AA177" s="11">
        <v>0</v>
      </c>
      <c r="AB177" s="11">
        <v>0</v>
      </c>
      <c r="AC177" s="11">
        <v>0</v>
      </c>
      <c r="AD177" s="1">
        <v>0</v>
      </c>
      <c r="AE177" s="3">
        <f t="shared" si="27"/>
        <v>0</v>
      </c>
      <c r="AF177" s="11">
        <f>EXP(-AE177*Y177)</f>
        <v>1</v>
      </c>
      <c r="AG177" s="3">
        <f>(AF177/AF178-1)/(Y178-Y177)</f>
        <v>0</v>
      </c>
      <c r="AH177" s="3">
        <v>0</v>
      </c>
      <c r="AI177" s="11">
        <v>0</v>
      </c>
    </row>
    <row r="178" spans="1:35" x14ac:dyDescent="0.35">
      <c r="A178" s="7">
        <v>9.75</v>
      </c>
      <c r="B178" s="7">
        <v>7</v>
      </c>
      <c r="C178" s="11">
        <v>0</v>
      </c>
      <c r="D178" s="11">
        <v>0</v>
      </c>
      <c r="E178" s="11">
        <v>0</v>
      </c>
      <c r="F178" s="1">
        <v>0</v>
      </c>
      <c r="G178" s="3">
        <f t="shared" si="25"/>
        <v>0</v>
      </c>
      <c r="H178" s="11">
        <f>EXP(-G178*A178)</f>
        <v>1</v>
      </c>
      <c r="I178" s="3">
        <f>(H178/H179-1)/(A179-A178)</f>
        <v>0</v>
      </c>
      <c r="J178" s="3">
        <v>0</v>
      </c>
      <c r="K178" s="11">
        <v>0</v>
      </c>
      <c r="M178" s="7">
        <v>9.75</v>
      </c>
      <c r="N178" s="7">
        <v>7</v>
      </c>
      <c r="O178" s="11">
        <v>0</v>
      </c>
      <c r="P178" s="11">
        <v>0</v>
      </c>
      <c r="Q178" s="11">
        <v>0</v>
      </c>
      <c r="R178" s="1">
        <v>0</v>
      </c>
      <c r="S178" s="3">
        <f t="shared" si="26"/>
        <v>0</v>
      </c>
      <c r="T178" s="11">
        <f>EXP(-S178*M178)</f>
        <v>1</v>
      </c>
      <c r="U178" s="3">
        <f>(T178/T179-1)/(M179-M178)</f>
        <v>0</v>
      </c>
      <c r="V178" s="3">
        <v>0</v>
      </c>
      <c r="W178" s="11">
        <v>0</v>
      </c>
      <c r="Y178" s="7">
        <v>9.75</v>
      </c>
      <c r="Z178" s="7">
        <v>7</v>
      </c>
      <c r="AA178" s="11">
        <v>0</v>
      </c>
      <c r="AB178" s="11">
        <v>0</v>
      </c>
      <c r="AC178" s="11">
        <v>0</v>
      </c>
      <c r="AD178" s="1">
        <v>0</v>
      </c>
      <c r="AE178" s="3">
        <f t="shared" si="27"/>
        <v>0</v>
      </c>
      <c r="AF178" s="11">
        <f>EXP(-AE178*Y178)</f>
        <v>1</v>
      </c>
      <c r="AG178" s="3">
        <f>(AF178/AF179-1)/(Y179-Y178)</f>
        <v>0</v>
      </c>
      <c r="AH178" s="3">
        <v>0</v>
      </c>
      <c r="AI178" s="11">
        <v>0</v>
      </c>
    </row>
    <row r="179" spans="1:35" x14ac:dyDescent="0.35">
      <c r="A179" s="7">
        <v>10</v>
      </c>
      <c r="B179" s="7">
        <v>10</v>
      </c>
      <c r="C179" s="11">
        <v>0</v>
      </c>
      <c r="D179" s="11">
        <v>0</v>
      </c>
      <c r="E179" s="11">
        <v>0</v>
      </c>
      <c r="F179" s="1">
        <v>0</v>
      </c>
      <c r="G179" s="3">
        <f t="shared" si="25"/>
        <v>0</v>
      </c>
      <c r="H179" s="11">
        <f>EXP(-G179*A179)</f>
        <v>1</v>
      </c>
      <c r="J179" s="3">
        <v>0</v>
      </c>
      <c r="K179" s="11">
        <v>0</v>
      </c>
      <c r="M179" s="7">
        <v>10</v>
      </c>
      <c r="N179" s="7">
        <v>10</v>
      </c>
      <c r="O179" s="11">
        <v>0</v>
      </c>
      <c r="P179" s="11">
        <v>0</v>
      </c>
      <c r="Q179" s="11">
        <v>0</v>
      </c>
      <c r="R179" s="1">
        <v>0</v>
      </c>
      <c r="S179" s="3">
        <f t="shared" si="26"/>
        <v>0</v>
      </c>
      <c r="T179" s="11">
        <f>EXP(-S179*M179)</f>
        <v>1</v>
      </c>
      <c r="V179" s="3">
        <v>0</v>
      </c>
      <c r="W179" s="11">
        <v>0</v>
      </c>
      <c r="Y179" s="7">
        <v>10</v>
      </c>
      <c r="Z179" s="7">
        <v>10</v>
      </c>
      <c r="AA179" s="11">
        <v>0</v>
      </c>
      <c r="AB179" s="11">
        <v>0</v>
      </c>
      <c r="AC179" s="11">
        <v>0</v>
      </c>
      <c r="AD179" s="1">
        <v>0</v>
      </c>
      <c r="AE179" s="3">
        <f t="shared" si="27"/>
        <v>0</v>
      </c>
      <c r="AF179" s="11">
        <f>EXP(-AE179*Y179)</f>
        <v>1</v>
      </c>
      <c r="AH179" s="3">
        <v>0</v>
      </c>
      <c r="AI179" s="11">
        <v>0</v>
      </c>
    </row>
    <row r="181" spans="1:35" s="5" customFormat="1" x14ac:dyDescent="0.35">
      <c r="A181" s="5" t="str">
        <f>"Step 4. " &amp; A5</f>
        <v>Step 4. 3Y Swap</v>
      </c>
    </row>
    <row r="183" spans="1:35" x14ac:dyDescent="0.35">
      <c r="A183" s="5" t="str">
        <f>LEFT(A181, 6) &amp; ".1. Initial guess"</f>
        <v>Step 4.1. Initial guess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 t="str">
        <f>LEFT(A183, 6) &amp; ".2. Estimate the derivative"</f>
        <v>Step 4.2. Estimate the derivative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Y183" s="5" t="str">
        <f>LEFT(M183, 6) &amp; ".3. Improve the initial guess using the Newton method"</f>
        <v>Step 4.3. Improve the initial guess using the Newton method</v>
      </c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5" x14ac:dyDescent="0.35">
      <c r="A184" t="s">
        <v>10</v>
      </c>
      <c r="B184" t="s">
        <v>9</v>
      </c>
      <c r="C184" t="s">
        <v>43</v>
      </c>
      <c r="D184" t="s">
        <v>50</v>
      </c>
      <c r="E184" t="s">
        <v>44</v>
      </c>
      <c r="F184" t="s">
        <v>45</v>
      </c>
      <c r="G184" t="s">
        <v>46</v>
      </c>
      <c r="H184" t="s">
        <v>49</v>
      </c>
      <c r="I184" t="s">
        <v>26</v>
      </c>
      <c r="J184">
        <f>C5</f>
        <v>3</v>
      </c>
      <c r="M184" t="s">
        <v>10</v>
      </c>
      <c r="N184" t="s">
        <v>9</v>
      </c>
      <c r="O184" t="s">
        <v>43</v>
      </c>
      <c r="P184" t="s">
        <v>50</v>
      </c>
      <c r="Q184" t="s">
        <v>44</v>
      </c>
      <c r="R184" t="s">
        <v>45</v>
      </c>
      <c r="S184" t="s">
        <v>46</v>
      </c>
      <c r="T184" t="s">
        <v>49</v>
      </c>
      <c r="U184" t="s">
        <v>26</v>
      </c>
      <c r="V184">
        <f>J184</f>
        <v>3</v>
      </c>
      <c r="Y184" t="s">
        <v>10</v>
      </c>
      <c r="Z184" t="s">
        <v>9</v>
      </c>
      <c r="AA184" t="s">
        <v>43</v>
      </c>
      <c r="AB184" t="s">
        <v>50</v>
      </c>
      <c r="AC184" t="s">
        <v>44</v>
      </c>
      <c r="AD184" t="s">
        <v>45</v>
      </c>
      <c r="AE184" t="s">
        <v>46</v>
      </c>
      <c r="AF184" t="s">
        <v>49</v>
      </c>
      <c r="AG184" t="s">
        <v>26</v>
      </c>
      <c r="AH184">
        <f>V184</f>
        <v>3</v>
      </c>
    </row>
    <row r="185" spans="1:35" x14ac:dyDescent="0.35">
      <c r="A185" s="7">
        <f t="shared" ref="A185:A193" si="28">A128</f>
        <v>0</v>
      </c>
      <c r="B185" s="9">
        <f>Z128</f>
        <v>3.920721988904103E-2</v>
      </c>
      <c r="C185" s="18">
        <v>0</v>
      </c>
      <c r="D185" s="11">
        <f>(B186-B185)/(A186-A185)</f>
        <v>0</v>
      </c>
      <c r="E185" s="11">
        <f>IF($G$3="Cubic",(C185+D185-2*(B186-B185)/(A186-A185))/(A186-A185)^2, 0)</f>
        <v>0</v>
      </c>
      <c r="F185" s="11">
        <f>IF($G$3="Cubic", ((B186-B185)/(A186-A185) - C185 - E185*(A186^2 + A185*A186 - 2*A185^2))/(A186-A185), IF($G$3="QUADRATIC", (B186-B185-C185*(A186-A185))/(A186-A185)^2, 0))</f>
        <v>0</v>
      </c>
      <c r="G185" s="18">
        <f>IF($G$3="Cubic", C185-2*F185*A185 - 3*E185*A185^2, IF($G$3="Quadratic", C185-2*F185*A185, (B186-B185)/(A186-A185)))</f>
        <v>0</v>
      </c>
      <c r="H185" s="11">
        <f>B185 -E185*A185^3 - F185*A185^2 - G185*A185</f>
        <v>3.920721988904103E-2</v>
      </c>
      <c r="I185" t="s">
        <v>29</v>
      </c>
      <c r="J185">
        <v>1</v>
      </c>
      <c r="M185" s="7">
        <f>A185</f>
        <v>0</v>
      </c>
      <c r="N185" s="9">
        <f>B185</f>
        <v>3.920721988904103E-2</v>
      </c>
      <c r="O185" s="18">
        <v>0</v>
      </c>
      <c r="P185" s="11">
        <f>(N186-N185)/(M186-M185)</f>
        <v>0</v>
      </c>
      <c r="Q185" s="11">
        <f>IF($G$3="Cubic",(O185+P185-2*(N186-N185)/(M186-M185))/(M186-M185)^2, 0)</f>
        <v>0</v>
      </c>
      <c r="R185" s="11">
        <f>IF($G$3="Cubic", ((N186-N185)/(M186-M185) - O185 - Q185*(M186^2 + M185*M186 - 2*M185^2))/(M186-M185), IF($G$3="QUADRATIC", (N186-N185-O185*(M186-M185))/(M186-M185)^2, 0))</f>
        <v>0</v>
      </c>
      <c r="S185" s="18">
        <f>IF($G$3="Cubic", O185-2*R185*M185 - 3*Q185*M185^2, IF($G$3="Quadratic", O185-2*R185*M185, (N186-N185)/(M186-M185)))</f>
        <v>0</v>
      </c>
      <c r="T185" s="11">
        <f>N185 -Q185*M185^3 - R185*M185^2 - S185*M185</f>
        <v>3.920721988904103E-2</v>
      </c>
      <c r="U185" t="s">
        <v>29</v>
      </c>
      <c r="V185">
        <f>J185</f>
        <v>1</v>
      </c>
      <c r="Y185" s="7">
        <f>M185</f>
        <v>0</v>
      </c>
      <c r="Z185" s="9">
        <f>N185</f>
        <v>3.920721988904103E-2</v>
      </c>
      <c r="AA185" s="18">
        <v>0</v>
      </c>
      <c r="AB185" s="11">
        <f>(Z186-Z185)/(Y186-Y185)</f>
        <v>0</v>
      </c>
      <c r="AC185" s="11">
        <f>IF($G$3="Cubic",(AA185+AB185-2*(Z186-Z185)/(Y186-Y185))/(Y186-Y185)^2, 0)</f>
        <v>0</v>
      </c>
      <c r="AD185" s="11">
        <f>IF($G$3="Cubic", ((Z186-Z185)/(Y186-Y185) - AA185 - AC185*(Y186^2 + Y185*Y186 - 2*Y185^2))/(Y186-Y185), IF($G$3="QUADRATIC", (Z186-Z185-AA185*(Y186-Y185))/(Y186-Y185)^2, 0))</f>
        <v>0</v>
      </c>
      <c r="AE185" s="18">
        <f>IF($G$3="Cubic", AA185-2*AD185*Y185 - 3*AC185*Y185^2, IF($G$3="Quadratic", AA185-2*AD185*Y185, (Z186-Z185)/(Y186-Y185)))</f>
        <v>0</v>
      </c>
      <c r="AF185" s="11">
        <f>Z185 -AC185*Y185^3 - AD185*Y185^2 - AE185*Y185</f>
        <v>3.920721988904103E-2</v>
      </c>
      <c r="AG185" t="s">
        <v>29</v>
      </c>
      <c r="AH185">
        <f>V185</f>
        <v>1</v>
      </c>
    </row>
    <row r="186" spans="1:35" x14ac:dyDescent="0.35">
      <c r="A186" s="7">
        <f t="shared" si="28"/>
        <v>0.25</v>
      </c>
      <c r="B186" s="9">
        <f t="shared" ref="B186:B188" si="29">Z129</f>
        <v>3.920721988904103E-2</v>
      </c>
      <c r="C186" s="11">
        <f>3*E185*A186^2 + 2*F185*A186 + G185</f>
        <v>0</v>
      </c>
      <c r="D186" s="11">
        <f>(B187-B186)/(A187-A186)</f>
        <v>-6.0213067988139453E-3</v>
      </c>
      <c r="E186" s="11">
        <f t="shared" ref="E186:E193" si="30">IF($G$3="Cubic",(C186+D186-2*(B187-B186)/(A187-A186))/(A187-A186)^2, 0)</f>
        <v>0</v>
      </c>
      <c r="F186" s="11">
        <f>IF($G$3="Cubic", ((B187-B186)/(A187-A186) - C186 - E186*(A187^2 + A186*A187 - 2*A186^2))/(A187-A186), IF($G$3="QUADRATIC", (B187-B186-C186*(A187-A186))/(A187-A186)^2, 0))</f>
        <v>0</v>
      </c>
      <c r="G186" s="18">
        <f>IF($G$3="Cubic", C186-2*F186*A186 - 3*E186*A186^2, IF($G$3="Quadratic", C186-2*F186*A186, (B187-B186)/(A187-A186)))</f>
        <v>-6.0213067988139453E-3</v>
      </c>
      <c r="H186" s="11">
        <f>B186 -E186*A186^3 - F186*A186^2 - G186*A186</f>
        <v>4.0712546588744514E-2</v>
      </c>
      <c r="I186" t="s">
        <v>30</v>
      </c>
      <c r="J186" s="9">
        <f>SUM(J196:J236) / SUM(K196:K236) * J185</f>
        <v>2.761445110515336E-2</v>
      </c>
      <c r="M186" s="7">
        <f t="shared" ref="M186:M193" si="31">A186</f>
        <v>0.25</v>
      </c>
      <c r="N186" s="9">
        <f t="shared" ref="N186:N188" si="32">B186</f>
        <v>3.920721988904103E-2</v>
      </c>
      <c r="O186" s="11">
        <f>3*Q185*M186^2 + 2*R185*M186 + S185</f>
        <v>0</v>
      </c>
      <c r="P186" s="11">
        <f>(N187-N186)/(M187-M186)</f>
        <v>-6.0213067988139453E-3</v>
      </c>
      <c r="Q186" s="11">
        <f t="shared" ref="Q186:Q193" si="33">IF($G$3="Cubic",(O186+P186-2*(N187-N186)/(M187-M186))/(M187-M186)^2, 0)</f>
        <v>0</v>
      </c>
      <c r="R186" s="11">
        <f>IF($G$3="Cubic", ((N187-N186)/(M187-M186) - O186 - Q186*(M187^2 + M186*M187 - 2*M186^2))/(M187-M186), IF($G$3="QUADRATIC", (N187-N186-O186*(M187-M186))/(M187-M186)^2, 0))</f>
        <v>0</v>
      </c>
      <c r="S186" s="18">
        <f>IF($G$3="Cubic", O186-2*R186*M186 - 3*Q186*M186^2, IF($G$3="Quadratic", O186-2*R186*M186, (N187-N186)/(M187-M186)))</f>
        <v>-6.0213067988139453E-3</v>
      </c>
      <c r="T186" s="11">
        <f>N186 -Q186*M186^3 - R186*M186^2 - S186*M186</f>
        <v>4.0712546588744514E-2</v>
      </c>
      <c r="U186" t="s">
        <v>30</v>
      </c>
      <c r="V186" s="9">
        <f>SUM(V196:V236) / SUM(W196:W236) * V185</f>
        <v>2.7714848592605753E-2</v>
      </c>
      <c r="Y186" s="7">
        <f t="shared" ref="Y186:Y193" si="34">M186</f>
        <v>0.25</v>
      </c>
      <c r="Z186" s="9">
        <f t="shared" ref="Z186:Z188" si="35">N186</f>
        <v>3.920721988904103E-2</v>
      </c>
      <c r="AA186" s="11">
        <f>3*AC185*Y186^2 + 2*AD185*Y186 + AE185</f>
        <v>0</v>
      </c>
      <c r="AB186" s="11">
        <f>(Z187-Z186)/(Y187-Y186)</f>
        <v>-6.0213067988139453E-3</v>
      </c>
      <c r="AC186" s="11">
        <f t="shared" ref="AC186:AC193" si="36">IF($G$3="Cubic",(AA186+AB186-2*(Z187-Z186)/(Y187-Y186))/(Y187-Y186)^2, 0)</f>
        <v>0</v>
      </c>
      <c r="AD186" s="11">
        <f>IF($G$3="Cubic", ((Z187-Z186)/(Y187-Y186) - AA186 - AC186*(Y187^2 + Y186*Y187 - 2*Y186^2))/(Y187-Y186), IF($G$3="QUADRATIC", (Z187-Z186-AA186*(Y187-Y186))/(Y187-Y186)^2, 0))</f>
        <v>0</v>
      </c>
      <c r="AE186" s="18">
        <f>IF($G$3="Cubic", AA186-2*AD186*Y186 - 3*AC186*Y186^2, IF($G$3="Quadratic", AA186-2*AD186*Y186, (Z187-Z186)/(Y187-Y186)))</f>
        <v>-6.0213067988139453E-3</v>
      </c>
      <c r="AF186" s="11">
        <f>Z186 -AC186*Y186^3 - AD186*Y186^2 - AE186*Y186</f>
        <v>4.0712546588744514E-2</v>
      </c>
      <c r="AG186" t="s">
        <v>30</v>
      </c>
      <c r="AH186" s="9">
        <f>SUM(AH196:AH236) / SUM(AI196:AI236) * AH185</f>
        <v>2.7499987191163616E-2</v>
      </c>
    </row>
    <row r="187" spans="1:35" x14ac:dyDescent="0.35">
      <c r="A187" s="7">
        <f t="shared" si="28"/>
        <v>1</v>
      </c>
      <c r="B187" s="9">
        <f t="shared" si="29"/>
        <v>3.4691239789930571E-2</v>
      </c>
      <c r="C187" s="11">
        <f>3*E186*A187^2 + 2*F186*A187 + G186</f>
        <v>-6.0213067988139453E-3</v>
      </c>
      <c r="D187" s="11">
        <f>(B188-B187)/(A188-A187)</f>
        <v>-5.2092211546909128E-3</v>
      </c>
      <c r="E187" s="11">
        <f t="shared" si="30"/>
        <v>0</v>
      </c>
      <c r="F187" s="11">
        <f>IF($G$3="Cubic", ((B188-B187)/(A188-A187) - C187 - E187*(A188^2 + A187*A188 - 2*A187^2))/(A188-A187), IF($G$3="QUADRATIC", (B188-B187-C187*(A188-A187))/(A188-A187)^2, 0))</f>
        <v>0</v>
      </c>
      <c r="G187" s="18">
        <f>IF($G$3="Cubic", C187-2*F187*A187 - 3*E187*A187^2, IF($G$3="Quadratic", C187-2*F187*A187, (B188-B187)/(A188-A187)))</f>
        <v>-5.2092211546909128E-3</v>
      </c>
      <c r="H187" s="11">
        <f>B187 -E187*A187^3 - F187*A187^2 - G187*A187</f>
        <v>3.9900460944621484E-2</v>
      </c>
      <c r="I187" t="s">
        <v>12</v>
      </c>
      <c r="J187" s="9">
        <f>B5</f>
        <v>2.75E-2</v>
      </c>
      <c r="M187" s="7">
        <f t="shared" si="31"/>
        <v>1</v>
      </c>
      <c r="N187" s="9">
        <f t="shared" si="32"/>
        <v>3.4691239789930571E-2</v>
      </c>
      <c r="O187" s="11">
        <f>3*Q186*M187^2 + 2*R186*M187 + S186</f>
        <v>-6.0213067988139453E-3</v>
      </c>
      <c r="P187" s="11">
        <f>(N188-N187)/(M188-M187)</f>
        <v>-5.2092211546909128E-3</v>
      </c>
      <c r="Q187" s="11">
        <f t="shared" si="33"/>
        <v>0</v>
      </c>
      <c r="R187" s="11">
        <f>IF($G$3="Cubic", ((N188-N187)/(M188-M187) - O187 - Q187*(M188^2 + M187*M188 - 2*M187^2))/(M188-M187), IF($G$3="QUADRATIC", (N188-N187-O187*(M188-M187))/(M188-M187)^2, 0))</f>
        <v>0</v>
      </c>
      <c r="S187" s="18">
        <f>IF($G$3="Cubic", O187-2*R187*M187 - 3*Q187*M187^2, IF($G$3="Quadratic", O187-2*R187*M187, (N188-N187)/(M188-M187)))</f>
        <v>-5.2092211546909128E-3</v>
      </c>
      <c r="T187" s="11">
        <f>N187 -Q187*M187^3 - R187*M187^2 - S187*M187</f>
        <v>3.9900460944621484E-2</v>
      </c>
      <c r="U187" t="s">
        <v>13</v>
      </c>
      <c r="V187" s="11">
        <f>(V186-J186)/$F$8</f>
        <v>1.0039748745239301</v>
      </c>
      <c r="Y187" s="7">
        <f t="shared" si="34"/>
        <v>1</v>
      </c>
      <c r="Z187" s="9">
        <f t="shared" si="35"/>
        <v>3.4691239789930571E-2</v>
      </c>
      <c r="AA187" s="11">
        <f>3*AC186*Y187^2 + 2*AD186*Y187 + AE186</f>
        <v>-6.0213067988139453E-3</v>
      </c>
      <c r="AB187" s="11">
        <f>(Z188-Z187)/(Y188-Y187)</f>
        <v>-5.2092211546909128E-3</v>
      </c>
      <c r="AC187" s="11">
        <f t="shared" si="36"/>
        <v>0</v>
      </c>
      <c r="AD187" s="11">
        <f>IF($G$3="Cubic", ((Z188-Z187)/(Y188-Y187) - AA187 - AC187*(Y188^2 + Y187*Y188 - 2*Y187^2))/(Y188-Y187), IF($G$3="QUADRATIC", (Z188-Z187-AA187*(Y188-Y187))/(Y188-Y187)^2, 0))</f>
        <v>0</v>
      </c>
      <c r="AE187" s="18">
        <f>IF($G$3="Cubic", AA187-2*AD187*Y187 - 3*AC187*Y187^2, IF($G$3="Quadratic", AA187-2*AD187*Y187, (Z188-Z187)/(Y188-Y187)))</f>
        <v>-5.2092211546909128E-3</v>
      </c>
      <c r="AF187" s="11">
        <f>Z187 -AC187*Y187^3 - AD187*Y187^2 - AE187*Y187</f>
        <v>3.9900460944621484E-2</v>
      </c>
      <c r="AG187" t="s">
        <v>12</v>
      </c>
      <c r="AH187" s="9">
        <f>J187</f>
        <v>2.75E-2</v>
      </c>
    </row>
    <row r="188" spans="1:35" x14ac:dyDescent="0.35">
      <c r="A188" s="7">
        <f t="shared" si="28"/>
        <v>2</v>
      </c>
      <c r="B188" s="9">
        <f t="shared" si="29"/>
        <v>2.9482018635239658E-2</v>
      </c>
      <c r="C188" s="11">
        <f>3*E187*A188^2 + 2*F187*A188 + G187</f>
        <v>-5.2092211546909128E-3</v>
      </c>
      <c r="D188" s="11">
        <f>(B189-B188)/(A189-A188)</f>
        <v>-2.3533512469869622E-3</v>
      </c>
      <c r="E188" s="11">
        <f t="shared" si="30"/>
        <v>0</v>
      </c>
      <c r="F188" s="11">
        <f>IF($G$3="Cubic", ((B189-B188)/(A189-A188) - C188 - E188*(A189^2 + A188*A189 - 2*A188^2))/(A189-A188), IF($G$3="QUADRATIC", (B189-B188-C188*(A189-A188))/(A189-A188)^2, 0))</f>
        <v>0</v>
      </c>
      <c r="G188" s="18">
        <f>IF($G$3="Cubic", C188-2*F188*A188 - 3*E188*A188^2, IF($G$3="Quadratic", C188-2*F188*A188, (B189-B188)/(A189-A188)))</f>
        <v>-2.3533512469869622E-3</v>
      </c>
      <c r="H188" s="11">
        <f>B188 -E188*A188^3 - F188*A188^2 - G188*A188</f>
        <v>3.4188721129213583E-2</v>
      </c>
      <c r="M188" s="7">
        <f t="shared" si="31"/>
        <v>2</v>
      </c>
      <c r="N188" s="9">
        <f t="shared" si="32"/>
        <v>2.9482018635239658E-2</v>
      </c>
      <c r="O188" s="11">
        <f>3*Q187*M188^2 + 2*R187*M188 + S187</f>
        <v>-5.2092211546909128E-3</v>
      </c>
      <c r="P188" s="11">
        <f>(N189-N188)/(M189-M188)</f>
        <v>-2.2533512469869628E-3</v>
      </c>
      <c r="Q188" s="11">
        <f t="shared" si="33"/>
        <v>0</v>
      </c>
      <c r="R188" s="11">
        <f>IF($G$3="Cubic", ((N189-N188)/(M189-M188) - O188 - Q188*(M189^2 + M188*M189 - 2*M188^2))/(M189-M188), IF($G$3="QUADRATIC", (N189-N188-O188*(M189-M188))/(M189-M188)^2, 0))</f>
        <v>0</v>
      </c>
      <c r="S188" s="18">
        <f>IF($G$3="Cubic", O188-2*R188*M188 - 3*Q188*M188^2, IF($G$3="Quadratic", O188-2*R188*M188, (N189-N188)/(M189-M188)))</f>
        <v>-2.2533512469869628E-3</v>
      </c>
      <c r="T188" s="11">
        <f>N188 -Q188*M188^3 - R188*M188^2 - S188*M188</f>
        <v>3.3988721129213584E-2</v>
      </c>
      <c r="Y188" s="7">
        <f t="shared" si="34"/>
        <v>2</v>
      </c>
      <c r="Z188" s="9">
        <f t="shared" si="35"/>
        <v>2.9482018635239658E-2</v>
      </c>
      <c r="AA188" s="11">
        <f>3*AC187*Y188^2 + 2*AD187*Y188 + AE187</f>
        <v>-5.2092211546909128E-3</v>
      </c>
      <c r="AB188" s="11">
        <f>(Z189-Z188)/(Y189-Y188)</f>
        <v>-2.4673492244837898E-3</v>
      </c>
      <c r="AC188" s="11">
        <f t="shared" si="36"/>
        <v>0</v>
      </c>
      <c r="AD188" s="11">
        <f>IF($G$3="Cubic", ((Z189-Z188)/(Y189-Y188) - AA188 - AC188*(Y189^2 + Y188*Y189 - 2*Y188^2))/(Y189-Y188), IF($G$3="QUADRATIC", (Z189-Z188-AA188*(Y189-Y188))/(Y189-Y188)^2, 0))</f>
        <v>0</v>
      </c>
      <c r="AE188" s="18">
        <f>IF($G$3="Cubic", AA188-2*AD188*Y188 - 3*AC188*Y188^2, IF($G$3="Quadratic", AA188-2*AD188*Y188, (Z189-Z188)/(Y189-Y188)))</f>
        <v>-2.4673492244837898E-3</v>
      </c>
      <c r="AF188" s="11">
        <f>Z188 -AC188*Y188^3 - AD188*Y188^2 - AE188*Y188</f>
        <v>3.4416717084207238E-2</v>
      </c>
    </row>
    <row r="189" spans="1:35" x14ac:dyDescent="0.35">
      <c r="A189" s="7">
        <f t="shared" si="28"/>
        <v>3</v>
      </c>
      <c r="B189" s="10">
        <f>LN(1+B5)</f>
        <v>2.7128667388252696E-2</v>
      </c>
      <c r="C189" s="11">
        <f>3*E188*A189^2 + 2*F188*A189 + G188</f>
        <v>-2.3533512469869622E-3</v>
      </c>
      <c r="D189" s="11">
        <f>(B190-B189)/(A190-A189)</f>
        <v>-2.7128667388252696E-2</v>
      </c>
      <c r="E189" s="11">
        <f t="shared" si="30"/>
        <v>0</v>
      </c>
      <c r="F189" s="11">
        <f>IF($G$3="Cubic", ((B190-B189)/(A190-A189) - C189 - E189*(A190^2 + A189*A190 - 2*A189^2))/(A190-A189), IF($G$3="QUADRATIC", (B190-B189-C189*(A190-A189))/(A190-A189)^2, 0))</f>
        <v>0</v>
      </c>
      <c r="G189" s="18">
        <f>IF($G$3="Cubic", C189-2*F189*A189 - 3*E189*A189^2, IF($G$3="Quadratic", C189-2*F189*A189, (B190-B189)/(A190-A189)))</f>
        <v>-2.7128667388252696E-2</v>
      </c>
      <c r="H189" s="11">
        <f>B189 -E189*A189^3 - F189*A189^2 - G189*A189</f>
        <v>0.10851466955301078</v>
      </c>
      <c r="M189" s="7">
        <f t="shared" si="31"/>
        <v>3</v>
      </c>
      <c r="N189" s="10">
        <f>B189+$F$8</f>
        <v>2.7228667388252695E-2</v>
      </c>
      <c r="O189" s="11">
        <f>3*Q188*M189^2 + 2*R188*M189 + S188</f>
        <v>-2.2533512469869628E-3</v>
      </c>
      <c r="P189" s="11">
        <f>(N190-N189)/(M190-M189)</f>
        <v>-2.7228667388252695E-2</v>
      </c>
      <c r="Q189" s="11">
        <f t="shared" si="33"/>
        <v>0</v>
      </c>
      <c r="R189" s="11">
        <f>IF($G$3="Cubic", ((N190-N189)/(M190-M189) - O189 - Q189*(M190^2 + M189*M190 - 2*M189^2))/(M190-M189), IF($G$3="QUADRATIC", (N190-N189-O189*(M190-M189))/(M190-M189)^2, 0))</f>
        <v>0</v>
      </c>
      <c r="S189" s="18">
        <f>IF($G$3="Cubic", O189-2*R189*M189 - 3*Q189*M189^2, IF($G$3="Quadratic", O189-2*R189*M189, (N190-N189)/(M190-M189)))</f>
        <v>-2.7228667388252695E-2</v>
      </c>
      <c r="T189" s="11">
        <f>N189 -Q189*M189^3 - R189*M189^2 - S189*M189</f>
        <v>0.10891466955301078</v>
      </c>
      <c r="Y189" s="7">
        <f t="shared" si="34"/>
        <v>3</v>
      </c>
      <c r="Z189" s="10">
        <f>B189 + (J187-J186)/V187</f>
        <v>2.7014669410755868E-2</v>
      </c>
      <c r="AA189" s="11">
        <f>3*AC188*Y189^2 + 2*AD188*Y189 + AE188</f>
        <v>-2.4673492244837898E-3</v>
      </c>
      <c r="AB189" s="11">
        <f>(Z190-Z189)/(Y190-Y189)</f>
        <v>-2.7014669410755868E-2</v>
      </c>
      <c r="AC189" s="11">
        <f t="shared" si="36"/>
        <v>0</v>
      </c>
      <c r="AD189" s="11">
        <f>IF($G$3="Cubic", ((Z190-Z189)/(Y190-Y189) - AA189 - AC189*(Y190^2 + Y189*Y190 - 2*Y189^2))/(Y190-Y189), IF($G$3="QUADRATIC", (Z190-Z189-AA189*(Y190-Y189))/(Y190-Y189)^2, 0))</f>
        <v>0</v>
      </c>
      <c r="AE189" s="18">
        <f>IF($G$3="Cubic", AA189-2*AD189*Y189 - 3*AC189*Y189^2, IF($G$3="Quadratic", AA189-2*AD189*Y189, (Z190-Z189)/(Y190-Y189)))</f>
        <v>-2.7014669410755868E-2</v>
      </c>
      <c r="AF189" s="11">
        <f>Z189 -AC189*Y189^3 - AD189*Y189^2 - AE189*Y189</f>
        <v>0.10805867764302347</v>
      </c>
    </row>
    <row r="190" spans="1:35" x14ac:dyDescent="0.35">
      <c r="A190" s="7">
        <f t="shared" si="28"/>
        <v>4</v>
      </c>
      <c r="B190" s="9">
        <f>B133</f>
        <v>0</v>
      </c>
      <c r="C190" s="11">
        <f>3*E189*A190^2 + 2*F189*A190 + G189</f>
        <v>-2.7128667388252696E-2</v>
      </c>
      <c r="D190" s="11">
        <f>(B191-B190)/(A191-A190)</f>
        <v>0</v>
      </c>
      <c r="E190" s="11">
        <f t="shared" si="30"/>
        <v>0</v>
      </c>
      <c r="F190" s="11">
        <f>IF($G$3="Cubic", ((B191-B190)/(A191-A190) - C190 - E190*(A191^2 + A190*A191 - 2*A190^2))/(A191-A190), IF($G$3="QUADRATIC", (B191-B190-C190*(A191-A190))/(A191-A190)^2, 0))</f>
        <v>0</v>
      </c>
      <c r="G190" s="18">
        <f>IF($G$3="Cubic", C190-2*F190*A190 - 3*E190*A190^2, IF($G$3="Quadratic", C190-2*F190*A190, (B191-B190)/(A191-A190)))</f>
        <v>0</v>
      </c>
      <c r="H190" s="11">
        <f>B190 -E190*A190^3 - F190*A190^2 - G190*A190</f>
        <v>0</v>
      </c>
      <c r="M190" s="7">
        <f t="shared" si="31"/>
        <v>4</v>
      </c>
      <c r="N190" s="9">
        <f t="shared" ref="N190:N193" si="37">B190</f>
        <v>0</v>
      </c>
      <c r="O190" s="11">
        <f>3*Q189*M190^2 + 2*R189*M190 + S189</f>
        <v>-2.7228667388252695E-2</v>
      </c>
      <c r="P190" s="11">
        <f>(N191-N190)/(M191-M190)</f>
        <v>0</v>
      </c>
      <c r="Q190" s="11">
        <f t="shared" si="33"/>
        <v>0</v>
      </c>
      <c r="R190" s="11">
        <f>IF($G$3="Cubic", ((N191-N190)/(M191-M190) - O190 - Q190*(M191^2 + M190*M191 - 2*M190^2))/(M191-M190), IF($G$3="QUADRATIC", (N191-N190-O190*(M191-M190))/(M191-M190)^2, 0))</f>
        <v>0</v>
      </c>
      <c r="S190" s="18">
        <f>IF($G$3="Cubic", O190-2*R190*M190 - 3*Q190*M190^2, IF($G$3="Quadratic", O190-2*R190*M190, (N191-N190)/(M191-M190)))</f>
        <v>0</v>
      </c>
      <c r="T190" s="11">
        <f>N190 -Q190*M190^3 - R190*M190^2 - S190*M190</f>
        <v>0</v>
      </c>
      <c r="Y190" s="7">
        <f t="shared" si="34"/>
        <v>4</v>
      </c>
      <c r="Z190" s="9">
        <f t="shared" ref="Z190:Z193" si="38">N190</f>
        <v>0</v>
      </c>
      <c r="AA190" s="11">
        <f>3*AC189*Y190^2 + 2*AD189*Y190 + AE189</f>
        <v>-2.7014669410755868E-2</v>
      </c>
      <c r="AB190" s="11">
        <f>(Z191-Z190)/(Y191-Y190)</f>
        <v>0</v>
      </c>
      <c r="AC190" s="11">
        <f t="shared" si="36"/>
        <v>0</v>
      </c>
      <c r="AD190" s="11">
        <f>IF($G$3="Cubic", ((Z191-Z190)/(Y191-Y190) - AA190 - AC190*(Y191^2 + Y190*Y191 - 2*Y190^2))/(Y191-Y190), IF($G$3="QUADRATIC", (Z191-Z190-AA190*(Y191-Y190))/(Y191-Y190)^2, 0))</f>
        <v>0</v>
      </c>
      <c r="AE190" s="18">
        <f>IF($G$3="Cubic", AA190-2*AD190*Y190 - 3*AC190*Y190^2, IF($G$3="Quadratic", AA190-2*AD190*Y190, (Z191-Z190)/(Y191-Y190)))</f>
        <v>0</v>
      </c>
      <c r="AF190" s="11">
        <f>Z190 -AC190*Y190^3 - AD190*Y190^2 - AE190*Y190</f>
        <v>0</v>
      </c>
    </row>
    <row r="191" spans="1:35" x14ac:dyDescent="0.35">
      <c r="A191" s="7">
        <f t="shared" si="28"/>
        <v>5</v>
      </c>
      <c r="B191" s="9">
        <f>B134</f>
        <v>0</v>
      </c>
      <c r="C191" s="11">
        <f>3*E190*A191^2 + 2*F190*A191 + G190</f>
        <v>0</v>
      </c>
      <c r="D191" s="11">
        <f>(B192-B191)/(A192-A191)</f>
        <v>0</v>
      </c>
      <c r="E191" s="11">
        <f t="shared" si="30"/>
        <v>0</v>
      </c>
      <c r="F191" s="11">
        <f>IF($G$3="Cubic", ((B192-B191)/(A192-A191) - C191 - E191*(A192^2 + A191*A192 - 2*A191^2))/(A192-A191), IF($G$3="QUADRATIC", (B192-B191-C191*(A192-A191))/(A192-A191)^2, 0))</f>
        <v>0</v>
      </c>
      <c r="G191" s="18">
        <f>IF($G$3="Cubic", C191-2*F191*A191 - 3*E191*A191^2, IF($G$3="Quadratic", C191-2*F191*A191, (B192-B191)/(A192-A191)))</f>
        <v>0</v>
      </c>
      <c r="H191" s="11">
        <f>B191 -E191*A191^3 - F191*A191^2 - G191*A191</f>
        <v>0</v>
      </c>
      <c r="M191" s="7">
        <f t="shared" si="31"/>
        <v>5</v>
      </c>
      <c r="N191" s="9">
        <f t="shared" si="37"/>
        <v>0</v>
      </c>
      <c r="O191" s="11">
        <f>3*Q190*M191^2 + 2*R190*M191 + S190</f>
        <v>0</v>
      </c>
      <c r="P191" s="11">
        <f>(N192-N191)/(M192-M191)</f>
        <v>0</v>
      </c>
      <c r="Q191" s="11">
        <f t="shared" si="33"/>
        <v>0</v>
      </c>
      <c r="R191" s="11">
        <f>IF($G$3="Cubic", ((N192-N191)/(M192-M191) - O191 - Q191*(M192^2 + M191*M192 - 2*M191^2))/(M192-M191), IF($G$3="QUADRATIC", (N192-N191-O191*(M192-M191))/(M192-M191)^2, 0))</f>
        <v>0</v>
      </c>
      <c r="S191" s="18">
        <f>IF($G$3="Cubic", O191-2*R191*M191 - 3*Q191*M191^2, IF($G$3="Quadratic", O191-2*R191*M191, (N192-N191)/(M192-M191)))</f>
        <v>0</v>
      </c>
      <c r="T191" s="11">
        <f>N191 -Q191*M191^3 - R191*M191^2 - S191*M191</f>
        <v>0</v>
      </c>
      <c r="Y191" s="7">
        <f t="shared" si="34"/>
        <v>5</v>
      </c>
      <c r="Z191" s="9">
        <f t="shared" si="38"/>
        <v>0</v>
      </c>
      <c r="AA191" s="11">
        <f>3*AC190*Y191^2 + 2*AD190*Y191 + AE190</f>
        <v>0</v>
      </c>
      <c r="AB191" s="11">
        <f>(Z192-Z191)/(Y192-Y191)</f>
        <v>0</v>
      </c>
      <c r="AC191" s="11">
        <f t="shared" si="36"/>
        <v>0</v>
      </c>
      <c r="AD191" s="11">
        <f>IF($G$3="Cubic", ((Z192-Z191)/(Y192-Y191) - AA191 - AC191*(Y192^2 + Y191*Y192 - 2*Y191^2))/(Y192-Y191), IF($G$3="QUADRATIC", (Z192-Z191-AA191*(Y192-Y191))/(Y192-Y191)^2, 0))</f>
        <v>0</v>
      </c>
      <c r="AE191" s="18">
        <f>IF($G$3="Cubic", AA191-2*AD191*Y191 - 3*AC191*Y191^2, IF($G$3="Quadratic", AA191-2*AD191*Y191, (Z192-Z191)/(Y192-Y191)))</f>
        <v>0</v>
      </c>
      <c r="AF191" s="11">
        <f>Z191 -AC191*Y191^3 - AD191*Y191^2 - AE191*Y191</f>
        <v>0</v>
      </c>
    </row>
    <row r="192" spans="1:35" x14ac:dyDescent="0.35">
      <c r="A192" s="7">
        <f t="shared" si="28"/>
        <v>7</v>
      </c>
      <c r="B192" s="9">
        <f>B135</f>
        <v>0</v>
      </c>
      <c r="C192" s="11">
        <f>3*E191*A192^2 + 2*F191*A192 + G191</f>
        <v>0</v>
      </c>
      <c r="D192" s="11">
        <f>(B193-B192)/(A193-A192)</f>
        <v>0</v>
      </c>
      <c r="E192" s="11">
        <f t="shared" si="30"/>
        <v>0</v>
      </c>
      <c r="F192" s="11">
        <f>IF($G$3="Cubic", ((B193-B192)/(A193-A192) - C192 - E192*(A193^2 + A192*A193 - 2*A192^2))/(A193-A192), IF($G$3="QUADRATIC", (B193-B192-C192*(A193-A192))/(A193-A192)^2, 0))</f>
        <v>0</v>
      </c>
      <c r="G192" s="18">
        <f>IF($G$3="Cubic", C192-2*F192*A192 - 3*E192*A192^2, IF($G$3="Quadratic", C192-2*F192*A192, (B193-B192)/(A193-A192)))</f>
        <v>0</v>
      </c>
      <c r="H192" s="11">
        <f>B192 -E192*A192^3 - F192*A192^2 - G192*A192</f>
        <v>0</v>
      </c>
      <c r="M192" s="7">
        <f t="shared" si="31"/>
        <v>7</v>
      </c>
      <c r="N192" s="9">
        <f t="shared" si="37"/>
        <v>0</v>
      </c>
      <c r="O192" s="11">
        <f>3*Q191*M192^2 + 2*R191*M192 + S191</f>
        <v>0</v>
      </c>
      <c r="P192" s="11">
        <f>(N193-N192)/(M193-M192)</f>
        <v>0</v>
      </c>
      <c r="Q192" s="11">
        <f t="shared" si="33"/>
        <v>0</v>
      </c>
      <c r="R192" s="11">
        <f>IF($G$3="Cubic", ((N193-N192)/(M193-M192) - O192 - Q192*(M193^2 + M192*M193 - 2*M192^2))/(M193-M192), IF($G$3="QUADRATIC", (N193-N192-O192*(M193-M192))/(M193-M192)^2, 0))</f>
        <v>0</v>
      </c>
      <c r="S192" s="18">
        <f>IF($G$3="Cubic", O192-2*R192*M192 - 3*Q192*M192^2, IF($G$3="Quadratic", O192-2*R192*M192, (N193-N192)/(M193-M192)))</f>
        <v>0</v>
      </c>
      <c r="T192" s="11">
        <f>N192 -Q192*M192^3 - R192*M192^2 - S192*M192</f>
        <v>0</v>
      </c>
      <c r="Y192" s="7">
        <f t="shared" si="34"/>
        <v>7</v>
      </c>
      <c r="Z192" s="9">
        <f t="shared" si="38"/>
        <v>0</v>
      </c>
      <c r="AA192" s="11">
        <f>3*AC191*Y192^2 + 2*AD191*Y192 + AE191</f>
        <v>0</v>
      </c>
      <c r="AB192" s="11">
        <f>(Z193-Z192)/(Y193-Y192)</f>
        <v>0</v>
      </c>
      <c r="AC192" s="11">
        <f t="shared" si="36"/>
        <v>0</v>
      </c>
      <c r="AD192" s="11">
        <f>IF($G$3="Cubic", ((Z193-Z192)/(Y193-Y192) - AA192 - AC192*(Y193^2 + Y192*Y193 - 2*Y192^2))/(Y193-Y192), IF($G$3="QUADRATIC", (Z193-Z192-AA192*(Y193-Y192))/(Y193-Y192)^2, 0))</f>
        <v>0</v>
      </c>
      <c r="AE192" s="18">
        <f>IF($G$3="Cubic", AA192-2*AD192*Y192 - 3*AC192*Y192^2, IF($G$3="Quadratic", AA192-2*AD192*Y192, (Z193-Z192)/(Y193-Y192)))</f>
        <v>0</v>
      </c>
      <c r="AF192" s="11">
        <f>Z192 -AC192*Y192^3 - AD192*Y192^2 - AE192*Y192</f>
        <v>0</v>
      </c>
    </row>
    <row r="193" spans="1:35" x14ac:dyDescent="0.35">
      <c r="A193" s="7">
        <f t="shared" si="28"/>
        <v>10</v>
      </c>
      <c r="B193" s="9">
        <f>B136</f>
        <v>0</v>
      </c>
      <c r="C193" s="11">
        <f>3*E192*A193^2 + 2*F192*A193 + G192</f>
        <v>0</v>
      </c>
      <c r="D193" s="11">
        <v>0</v>
      </c>
      <c r="E193" s="11">
        <f t="shared" si="30"/>
        <v>0</v>
      </c>
      <c r="F193" s="11">
        <f>IF($G$3="Cubic", ((B194-B193)/(A194-A193) - C193 - E193*(A194^2 + A193*A194 - 2*A193^2))/(A194-A193), IF($G$3="QUADRATIC", (B194-B193-C193*(A194-A193))/(A194-A193)^2, 0))</f>
        <v>0</v>
      </c>
      <c r="G193" s="18">
        <f>IF($G$3="Cubic", C193-2*F193*A193 - 3*E193*A193^2, IF($G$3="Quadratic", C193-2*F193*A193, (B194-B193)/(A194-A193)))</f>
        <v>0</v>
      </c>
      <c r="H193" s="11">
        <f>B193 -E193*A193^3 - F193*A193^2 - G193*A193</f>
        <v>0</v>
      </c>
      <c r="M193" s="7">
        <f t="shared" si="31"/>
        <v>10</v>
      </c>
      <c r="N193" s="9">
        <f t="shared" si="37"/>
        <v>0</v>
      </c>
      <c r="O193" s="11">
        <f>3*Q192*M193^2 + 2*R192*M193 + S192</f>
        <v>0</v>
      </c>
      <c r="P193" s="11">
        <v>0</v>
      </c>
      <c r="Q193" s="11">
        <f t="shared" si="33"/>
        <v>0</v>
      </c>
      <c r="R193" s="11">
        <f>IF($G$3="Cubic", ((N194-N193)/(M194-M193) - O193 - Q193*(M194^2 + M193*M194 - 2*M193^2))/(M194-M193), IF($G$3="QUADRATIC", (N194-N193-O193*(M194-M193))/(M194-M193)^2, 0))</f>
        <v>0</v>
      </c>
      <c r="S193" s="18">
        <f>IF($G$3="Cubic", O193-2*R193*M193 - 3*Q193*M193^2, IF($G$3="Quadratic", O193-2*R193*M193, (N194-N193)/(M194-M193)))</f>
        <v>0</v>
      </c>
      <c r="T193" s="11">
        <f>N193 -Q193*M193^3 - R193*M193^2 - S193*M193</f>
        <v>0</v>
      </c>
      <c r="Y193" s="7">
        <f t="shared" si="34"/>
        <v>10</v>
      </c>
      <c r="Z193" s="9">
        <f t="shared" si="38"/>
        <v>0</v>
      </c>
      <c r="AA193" s="11">
        <f>3*AC192*Y193^2 + 2*AD192*Y193 + AE192</f>
        <v>0</v>
      </c>
      <c r="AB193" s="11">
        <v>0</v>
      </c>
      <c r="AC193" s="11">
        <f t="shared" si="36"/>
        <v>0</v>
      </c>
      <c r="AD193" s="11">
        <f>IF($G$3="Cubic", ((Z194-Z193)/(Y194-Y193) - AA193 - AC193*(Y194^2 + Y193*Y194 - 2*Y193^2))/(Y194-Y193), IF($G$3="QUADRATIC", (Z194-Z193-AA193*(Y194-Y193))/(Y194-Y193)^2, 0))</f>
        <v>0</v>
      </c>
      <c r="AE193" s="18">
        <f>IF($G$3="Cubic", AA193-2*AD193*Y193 - 3*AC193*Y193^2, IF($G$3="Quadratic", AA193-2*AD193*Y193, (Z194-Z193)/(Y194-Y193)))</f>
        <v>0</v>
      </c>
      <c r="AF193" s="11">
        <f>Z193 -AC193*Y193^3 - AD193*Y193^2 - AE193*Y193</f>
        <v>0</v>
      </c>
    </row>
    <row r="195" spans="1:35" x14ac:dyDescent="0.35">
      <c r="A195" t="s">
        <v>10</v>
      </c>
      <c r="B195" t="s">
        <v>23</v>
      </c>
      <c r="C195" t="s">
        <v>44</v>
      </c>
      <c r="D195" t="s">
        <v>45</v>
      </c>
      <c r="E195" t="s">
        <v>46</v>
      </c>
      <c r="F195" t="s">
        <v>49</v>
      </c>
      <c r="G195" t="s">
        <v>24</v>
      </c>
      <c r="H195" t="s">
        <v>25</v>
      </c>
      <c r="I195" t="s">
        <v>11</v>
      </c>
      <c r="J195" t="s">
        <v>27</v>
      </c>
      <c r="K195" t="s">
        <v>28</v>
      </c>
      <c r="M195" t="s">
        <v>10</v>
      </c>
      <c r="N195" t="s">
        <v>23</v>
      </c>
      <c r="O195" t="s">
        <v>44</v>
      </c>
      <c r="P195" t="s">
        <v>45</v>
      </c>
      <c r="Q195" t="s">
        <v>46</v>
      </c>
      <c r="R195" t="s">
        <v>49</v>
      </c>
      <c r="S195" t="s">
        <v>24</v>
      </c>
      <c r="T195" t="s">
        <v>25</v>
      </c>
      <c r="U195" t="s">
        <v>11</v>
      </c>
      <c r="V195" t="s">
        <v>27</v>
      </c>
      <c r="W195" t="s">
        <v>28</v>
      </c>
      <c r="Y195" t="s">
        <v>10</v>
      </c>
      <c r="Z195" t="s">
        <v>23</v>
      </c>
      <c r="AA195" t="s">
        <v>44</v>
      </c>
      <c r="AB195" t="s">
        <v>45</v>
      </c>
      <c r="AC195" t="s">
        <v>46</v>
      </c>
      <c r="AD195" t="s">
        <v>49</v>
      </c>
      <c r="AE195" t="s">
        <v>24</v>
      </c>
      <c r="AF195" t="s">
        <v>25</v>
      </c>
      <c r="AG195" t="s">
        <v>11</v>
      </c>
      <c r="AH195" t="s">
        <v>27</v>
      </c>
      <c r="AI195" t="s">
        <v>28</v>
      </c>
    </row>
    <row r="196" spans="1:35" x14ac:dyDescent="0.35">
      <c r="A196" s="7">
        <v>0</v>
      </c>
      <c r="B196" s="7">
        <f t="array" ref="B196:B236">INDEX(A185:A193, MATCH(A196:A236, A185:A193, 1))</f>
        <v>0</v>
      </c>
      <c r="C196" s="11">
        <f t="array" ref="C196:C236">VLOOKUP(B196:B236, A185:H193, 5, FALSE)</f>
        <v>0</v>
      </c>
      <c r="D196" s="11">
        <f t="array" ref="D196:D236">VLOOKUP(B196:B236, A185:H193, 6, FALSE)</f>
        <v>0</v>
      </c>
      <c r="E196" s="11">
        <f t="array" ref="E196:E236">VLOOKUP(B196:B236, A185:H193, 7, FALSE)</f>
        <v>0</v>
      </c>
      <c r="F196" s="1">
        <f t="array" ref="F196:F236">VLOOKUP(B196:B236, A185:H193, 8, FALSE)</f>
        <v>3.920721988904103E-2</v>
      </c>
      <c r="G196" s="3">
        <f>C196*A196^3 + D196*A196^2 + E196*A196 + F196</f>
        <v>3.920721988904103E-2</v>
      </c>
      <c r="H196" s="11">
        <f>EXP(-G196*A196)</f>
        <v>1</v>
      </c>
      <c r="I196" s="3">
        <f>(H196/H197-1)/(A197-A196)</f>
        <v>3.9399999999999658E-2</v>
      </c>
      <c r="M196" s="7">
        <v>0</v>
      </c>
      <c r="N196" s="7">
        <f t="array" ref="N196:N236">INDEX(M185:M193, MATCH(M196:M236, M185:M193, 1))</f>
        <v>0</v>
      </c>
      <c r="O196" s="11">
        <f t="array" ref="O196:O236">VLOOKUP(N196:N236, M185:T193, 5, FALSE)</f>
        <v>0</v>
      </c>
      <c r="P196" s="11">
        <f t="array" ref="P196:P236">VLOOKUP(N196:N236, M185:T193, 6, FALSE)</f>
        <v>0</v>
      </c>
      <c r="Q196" s="11">
        <f t="array" ref="Q196:Q236">VLOOKUP(N196:N236, M185:T193, 7, FALSE)</f>
        <v>0</v>
      </c>
      <c r="R196" s="1">
        <f t="array" ref="R196:R236">VLOOKUP(N196:N236, M185:T193, 8, FALSE)</f>
        <v>3.920721988904103E-2</v>
      </c>
      <c r="S196" s="3">
        <f>O196*M196^3 + P196*M196^2 + Q196*M196 + R196</f>
        <v>3.920721988904103E-2</v>
      </c>
      <c r="T196" s="11">
        <f>EXP(-S196*M196)</f>
        <v>1</v>
      </c>
      <c r="U196" s="3">
        <f>(T196/T197-1)/(M197-M196)</f>
        <v>3.9399999999999658E-2</v>
      </c>
      <c r="Y196" s="7">
        <v>0</v>
      </c>
      <c r="Z196" s="7">
        <f t="array" ref="Z196:Z236">INDEX(Y185:Y193, MATCH(Y196:Y236, Y185:Y193, 1))</f>
        <v>0</v>
      </c>
      <c r="AA196" s="11">
        <f t="array" ref="AA196:AA236">VLOOKUP(Z196:Z236, Y185:AF193, 5, FALSE)</f>
        <v>0</v>
      </c>
      <c r="AB196" s="11">
        <f t="array" ref="AB196:AB236">VLOOKUP(Z196:Z236, Y185:AF193, 6, FALSE)</f>
        <v>0</v>
      </c>
      <c r="AC196" s="11">
        <f t="array" ref="AC196:AC236">VLOOKUP(Z196:Z236, Y185:AF193, 7, FALSE)</f>
        <v>0</v>
      </c>
      <c r="AD196" s="1">
        <f t="array" ref="AD196:AD236">VLOOKUP(Z196:Z236, Y185:AF193, 8, FALSE)</f>
        <v>3.920721988904103E-2</v>
      </c>
      <c r="AE196" s="3">
        <f>AA196*Y196^3 + AB196*Y196^2 + AC196*Y196 + AD196</f>
        <v>3.920721988904103E-2</v>
      </c>
      <c r="AF196" s="11">
        <f>EXP(-AE196*Y196)</f>
        <v>1</v>
      </c>
      <c r="AG196" s="3">
        <f>(AF196/AF197-1)/(Y197-Y196)</f>
        <v>3.9399999999999658E-2</v>
      </c>
    </row>
    <row r="197" spans="1:35" x14ac:dyDescent="0.35">
      <c r="A197" s="7">
        <v>0.25</v>
      </c>
      <c r="B197" s="7">
        <v>0.25</v>
      </c>
      <c r="C197" s="11">
        <v>0</v>
      </c>
      <c r="D197" s="11">
        <v>0</v>
      </c>
      <c r="E197" s="11">
        <v>-6.0213067988139453E-3</v>
      </c>
      <c r="F197" s="1">
        <v>4.0712546588744514E-2</v>
      </c>
      <c r="G197" s="3">
        <f t="shared" ref="G197:G236" si="39">C197*A197^3 + D197*A197^2 + E197*A197 + F197</f>
        <v>3.920721988904103E-2</v>
      </c>
      <c r="H197" s="11">
        <f>EXP(-G197*A197)</f>
        <v>0.99024607614992333</v>
      </c>
      <c r="I197" s="3">
        <f>(H197/H198-1)/(A198-A197)</f>
        <v>3.6360835541933589E-2</v>
      </c>
      <c r="J197" s="3">
        <f t="array" ref="J197:J236">(A197:A236 &lt;= J184) * I196:I235 * H197:H236 * (A197:A236-A196:A235)</f>
        <v>9.7539238500766595E-3</v>
      </c>
      <c r="K197" s="11">
        <f t="array" ref="K197:K236">(A197:A236 &lt;= J184) * (ROUND(A197:A236*J185, 0)=A197:A236*J185) * H197:H236</f>
        <v>0</v>
      </c>
      <c r="M197" s="7">
        <v>0.25</v>
      </c>
      <c r="N197" s="7">
        <v>0.25</v>
      </c>
      <c r="O197" s="11">
        <v>0</v>
      </c>
      <c r="P197" s="11">
        <v>0</v>
      </c>
      <c r="Q197" s="11">
        <v>-6.0213067988139453E-3</v>
      </c>
      <c r="R197" s="1">
        <v>4.0712546588744514E-2</v>
      </c>
      <c r="S197" s="3">
        <f t="shared" ref="S197:S236" si="40">O197*M197^3 + P197*M197^2 + Q197*M197 + R197</f>
        <v>3.920721988904103E-2</v>
      </c>
      <c r="T197" s="11">
        <f>EXP(-S197*M197)</f>
        <v>0.99024607614992333</v>
      </c>
      <c r="U197" s="3">
        <f>(T197/T198-1)/(M198-M197)</f>
        <v>3.6360835541933589E-2</v>
      </c>
      <c r="V197" s="3">
        <f t="array" ref="V197:V236">(M197:M236 &lt;= V184) * U196:U235 * T197:T236 * (M197:M236-M196:M235)</f>
        <v>9.7539238500766595E-3</v>
      </c>
      <c r="W197" s="11">
        <f t="array" ref="W197:W236">(M197:M236 &lt;= V184) * (ROUND(M197:M236*V185, 0)=M197:M236*V185) * T197:T236</f>
        <v>0</v>
      </c>
      <c r="Y197" s="7">
        <v>0.25</v>
      </c>
      <c r="Z197" s="7">
        <v>0.25</v>
      </c>
      <c r="AA197" s="11">
        <v>0</v>
      </c>
      <c r="AB197" s="11">
        <v>0</v>
      </c>
      <c r="AC197" s="11">
        <v>-6.0213067988139453E-3</v>
      </c>
      <c r="AD197" s="1">
        <v>4.0712546588744514E-2</v>
      </c>
      <c r="AE197" s="3">
        <f t="shared" ref="AE197:AE236" si="41">AA197*Y197^3 + AB197*Y197^2 + AC197*Y197 + AD197</f>
        <v>3.920721988904103E-2</v>
      </c>
      <c r="AF197" s="11">
        <f>EXP(-AE197*Y197)</f>
        <v>0.99024607614992333</v>
      </c>
      <c r="AG197" s="3">
        <f>(AF197/AF198-1)/(Y198-Y197)</f>
        <v>3.6360835541933589E-2</v>
      </c>
      <c r="AH197" s="3">
        <f t="array" ref="AH197:AH236">(Y197:Y236 &lt;= AH184) * AG196:AG235 * AF197:AF236 * (Y197:Y236-Y196:Y235)</f>
        <v>9.7539238500766595E-3</v>
      </c>
      <c r="AI197" s="11">
        <f t="array" ref="AI197:AI236">(Y197:Y236 &lt;= AH184) * (ROUND(Y197:Y236*AH185, 0)=Y197:Y236*AH185) * AF197:AF236</f>
        <v>0</v>
      </c>
    </row>
    <row r="198" spans="1:35" x14ac:dyDescent="0.35">
      <c r="A198" s="7">
        <v>0.5</v>
      </c>
      <c r="B198" s="7">
        <v>0.25</v>
      </c>
      <c r="C198" s="11">
        <v>0</v>
      </c>
      <c r="D198" s="11">
        <v>0</v>
      </c>
      <c r="E198" s="11">
        <v>-6.0213067988139453E-3</v>
      </c>
      <c r="F198" s="1">
        <v>4.0712546588744514E-2</v>
      </c>
      <c r="G198" s="3">
        <f t="shared" si="39"/>
        <v>3.7701893189337539E-2</v>
      </c>
      <c r="H198" s="11">
        <f>EXP(-G198*A198)</f>
        <v>0.98132562126792111</v>
      </c>
      <c r="I198" s="3">
        <f>(H198/H199-1)/(A199-A198)</f>
        <v>3.332395769093921E-2</v>
      </c>
      <c r="J198" s="3">
        <v>8.9204548820021722E-3</v>
      </c>
      <c r="K198" s="11">
        <v>0</v>
      </c>
      <c r="M198" s="7">
        <v>0.5</v>
      </c>
      <c r="N198" s="7">
        <v>0.25</v>
      </c>
      <c r="O198" s="11">
        <v>0</v>
      </c>
      <c r="P198" s="11">
        <v>0</v>
      </c>
      <c r="Q198" s="11">
        <v>-6.0213067988139453E-3</v>
      </c>
      <c r="R198" s="1">
        <v>4.0712546588744514E-2</v>
      </c>
      <c r="S198" s="3">
        <f t="shared" si="40"/>
        <v>3.7701893189337539E-2</v>
      </c>
      <c r="T198" s="11">
        <f>EXP(-S198*M198)</f>
        <v>0.98132562126792111</v>
      </c>
      <c r="U198" s="3">
        <f>(T198/T199-1)/(M199-M198)</f>
        <v>3.332395769093921E-2</v>
      </c>
      <c r="V198" s="3">
        <v>8.9204548820021722E-3</v>
      </c>
      <c r="W198" s="11">
        <v>0</v>
      </c>
      <c r="Y198" s="7">
        <v>0.5</v>
      </c>
      <c r="Z198" s="7">
        <v>0.25</v>
      </c>
      <c r="AA198" s="11">
        <v>0</v>
      </c>
      <c r="AB198" s="11">
        <v>0</v>
      </c>
      <c r="AC198" s="11">
        <v>-6.0213067988139453E-3</v>
      </c>
      <c r="AD198" s="1">
        <v>4.0712546588744514E-2</v>
      </c>
      <c r="AE198" s="3">
        <f t="shared" si="41"/>
        <v>3.7701893189337539E-2</v>
      </c>
      <c r="AF198" s="11">
        <f>EXP(-AE198*Y198)</f>
        <v>0.98132562126792111</v>
      </c>
      <c r="AG198" s="3">
        <f>(AF198/AF199-1)/(Y199-Y198)</f>
        <v>3.332395769093921E-2</v>
      </c>
      <c r="AH198" s="3">
        <v>8.9204548820021722E-3</v>
      </c>
      <c r="AI198" s="11">
        <v>0</v>
      </c>
    </row>
    <row r="199" spans="1:35" x14ac:dyDescent="0.35">
      <c r="A199" s="7">
        <v>0.75</v>
      </c>
      <c r="B199" s="7">
        <v>0.25</v>
      </c>
      <c r="C199" s="11">
        <v>0</v>
      </c>
      <c r="D199" s="11">
        <v>0</v>
      </c>
      <c r="E199" s="11">
        <v>-6.0213067988139453E-3</v>
      </c>
      <c r="F199" s="1">
        <v>4.0712546588744514E-2</v>
      </c>
      <c r="G199" s="3">
        <f t="shared" si="39"/>
        <v>3.6196566489634055E-2</v>
      </c>
      <c r="H199" s="11">
        <f>EXP(-G199*A199)</f>
        <v>0.97321775444958392</v>
      </c>
      <c r="I199" s="3">
        <f>(H199/H200-1)/(A200-A199)</f>
        <v>3.0289364726617585E-2</v>
      </c>
      <c r="J199" s="3">
        <v>8.1078668183372001E-3</v>
      </c>
      <c r="K199" s="11">
        <v>0</v>
      </c>
      <c r="M199" s="7">
        <v>0.75</v>
      </c>
      <c r="N199" s="7">
        <v>0.25</v>
      </c>
      <c r="O199" s="11">
        <v>0</v>
      </c>
      <c r="P199" s="11">
        <v>0</v>
      </c>
      <c r="Q199" s="11">
        <v>-6.0213067988139453E-3</v>
      </c>
      <c r="R199" s="1">
        <v>4.0712546588744514E-2</v>
      </c>
      <c r="S199" s="3">
        <f t="shared" si="40"/>
        <v>3.6196566489634055E-2</v>
      </c>
      <c r="T199" s="11">
        <f>EXP(-S199*M199)</f>
        <v>0.97321775444958392</v>
      </c>
      <c r="U199" s="3">
        <f>(T199/T200-1)/(M200-M199)</f>
        <v>3.0289364726617585E-2</v>
      </c>
      <c r="V199" s="3">
        <v>8.1078668183372001E-3</v>
      </c>
      <c r="W199" s="11">
        <v>0</v>
      </c>
      <c r="Y199" s="7">
        <v>0.75</v>
      </c>
      <c r="Z199" s="7">
        <v>0.25</v>
      </c>
      <c r="AA199" s="11">
        <v>0</v>
      </c>
      <c r="AB199" s="11">
        <v>0</v>
      </c>
      <c r="AC199" s="11">
        <v>-6.0213067988139453E-3</v>
      </c>
      <c r="AD199" s="1">
        <v>4.0712546588744514E-2</v>
      </c>
      <c r="AE199" s="3">
        <f t="shared" si="41"/>
        <v>3.6196566489634055E-2</v>
      </c>
      <c r="AF199" s="11">
        <f>EXP(-AE199*Y199)</f>
        <v>0.97321775444958392</v>
      </c>
      <c r="AG199" s="3">
        <f>(AF199/AF200-1)/(Y200-Y199)</f>
        <v>3.0289364726617585E-2</v>
      </c>
      <c r="AH199" s="3">
        <v>8.1078668183372001E-3</v>
      </c>
      <c r="AI199" s="11">
        <v>0</v>
      </c>
    </row>
    <row r="200" spans="1:35" x14ac:dyDescent="0.35">
      <c r="A200" s="7">
        <v>1</v>
      </c>
      <c r="B200" s="7">
        <v>1</v>
      </c>
      <c r="C200" s="11">
        <v>0</v>
      </c>
      <c r="D200" s="11">
        <v>0</v>
      </c>
      <c r="E200" s="11">
        <v>-5.2092211546909128E-3</v>
      </c>
      <c r="F200" s="1">
        <v>3.9900460944621484E-2</v>
      </c>
      <c r="G200" s="3">
        <f t="shared" si="39"/>
        <v>3.4691239789930571E-2</v>
      </c>
      <c r="H200" s="11">
        <f>EXP(-G200*A200)</f>
        <v>0.9659036028204383</v>
      </c>
      <c r="I200" s="3">
        <f>(H200/H201-1)/(A201-A200)</f>
        <v>2.8279208886186069E-2</v>
      </c>
      <c r="J200" s="3">
        <v>7.3141516291455565E-3</v>
      </c>
      <c r="K200" s="11">
        <v>0.9659036028204383</v>
      </c>
      <c r="M200" s="7">
        <v>1</v>
      </c>
      <c r="N200" s="7">
        <v>1</v>
      </c>
      <c r="O200" s="11">
        <v>0</v>
      </c>
      <c r="P200" s="11">
        <v>0</v>
      </c>
      <c r="Q200" s="11">
        <v>-5.2092211546909128E-3</v>
      </c>
      <c r="R200" s="1">
        <v>3.9900460944621484E-2</v>
      </c>
      <c r="S200" s="3">
        <f t="shared" si="40"/>
        <v>3.4691239789930571E-2</v>
      </c>
      <c r="T200" s="11">
        <f>EXP(-S200*M200)</f>
        <v>0.9659036028204383</v>
      </c>
      <c r="U200" s="3">
        <f>(T200/T201-1)/(M201-M200)</f>
        <v>2.8279208886186069E-2</v>
      </c>
      <c r="V200" s="3">
        <v>7.3141516291455565E-3</v>
      </c>
      <c r="W200" s="11">
        <v>0.9659036028204383</v>
      </c>
      <c r="Y200" s="7">
        <v>1</v>
      </c>
      <c r="Z200" s="7">
        <v>1</v>
      </c>
      <c r="AA200" s="11">
        <v>0</v>
      </c>
      <c r="AB200" s="11">
        <v>0</v>
      </c>
      <c r="AC200" s="11">
        <v>-5.2092211546909128E-3</v>
      </c>
      <c r="AD200" s="1">
        <v>3.9900460944621484E-2</v>
      </c>
      <c r="AE200" s="3">
        <f t="shared" si="41"/>
        <v>3.4691239789930571E-2</v>
      </c>
      <c r="AF200" s="11">
        <f>EXP(-AE200*Y200)</f>
        <v>0.9659036028204383</v>
      </c>
      <c r="AG200" s="3">
        <f>(AF200/AF201-1)/(Y201-Y200)</f>
        <v>2.8279208886186069E-2</v>
      </c>
      <c r="AH200" s="3">
        <v>7.3141516291455565E-3</v>
      </c>
      <c r="AI200" s="11">
        <v>0.9659036028204383</v>
      </c>
    </row>
    <row r="201" spans="1:35" x14ac:dyDescent="0.35">
      <c r="A201" s="7">
        <v>1.25</v>
      </c>
      <c r="B201" s="7">
        <v>1</v>
      </c>
      <c r="C201" s="11">
        <v>0</v>
      </c>
      <c r="D201" s="11">
        <v>0</v>
      </c>
      <c r="E201" s="11">
        <v>-5.2092211546909128E-3</v>
      </c>
      <c r="F201" s="1">
        <v>3.9900460944621484E-2</v>
      </c>
      <c r="G201" s="3">
        <f t="shared" si="39"/>
        <v>3.3388934501257843E-2</v>
      </c>
      <c r="H201" s="11">
        <f>EXP(-G201*A201)</f>
        <v>0.95912279435814907</v>
      </c>
      <c r="I201" s="3">
        <f>(H201/H202-1)/(A202-A201)</f>
        <v>2.5657038036586144E-2</v>
      </c>
      <c r="J201" s="3">
        <v>6.7808084622891455E-3</v>
      </c>
      <c r="K201" s="11">
        <v>0</v>
      </c>
      <c r="M201" s="7">
        <v>1.25</v>
      </c>
      <c r="N201" s="7">
        <v>1</v>
      </c>
      <c r="O201" s="11">
        <v>0</v>
      </c>
      <c r="P201" s="11">
        <v>0</v>
      </c>
      <c r="Q201" s="11">
        <v>-5.2092211546909128E-3</v>
      </c>
      <c r="R201" s="1">
        <v>3.9900460944621484E-2</v>
      </c>
      <c r="S201" s="3">
        <f t="shared" si="40"/>
        <v>3.3388934501257843E-2</v>
      </c>
      <c r="T201" s="11">
        <f>EXP(-S201*M201)</f>
        <v>0.95912279435814907</v>
      </c>
      <c r="U201" s="3">
        <f>(T201/T202-1)/(M202-M201)</f>
        <v>2.5657038036586144E-2</v>
      </c>
      <c r="V201" s="3">
        <v>6.7808084622891455E-3</v>
      </c>
      <c r="W201" s="11">
        <v>0</v>
      </c>
      <c r="Y201" s="7">
        <v>1.25</v>
      </c>
      <c r="Z201" s="7">
        <v>1</v>
      </c>
      <c r="AA201" s="11">
        <v>0</v>
      </c>
      <c r="AB201" s="11">
        <v>0</v>
      </c>
      <c r="AC201" s="11">
        <v>-5.2092211546909128E-3</v>
      </c>
      <c r="AD201" s="1">
        <v>3.9900460944621484E-2</v>
      </c>
      <c r="AE201" s="3">
        <f t="shared" si="41"/>
        <v>3.3388934501257843E-2</v>
      </c>
      <c r="AF201" s="11">
        <f>EXP(-AE201*Y201)</f>
        <v>0.95912279435814907</v>
      </c>
      <c r="AG201" s="3">
        <f>(AF201/AF202-1)/(Y202-Y201)</f>
        <v>2.5657038036586144E-2</v>
      </c>
      <c r="AH201" s="3">
        <v>6.7808084622891455E-3</v>
      </c>
      <c r="AI201" s="11">
        <v>0</v>
      </c>
    </row>
    <row r="202" spans="1:35" x14ac:dyDescent="0.35">
      <c r="A202" s="7">
        <v>1.5</v>
      </c>
      <c r="B202" s="7">
        <v>1</v>
      </c>
      <c r="C202" s="11">
        <v>0</v>
      </c>
      <c r="D202" s="11">
        <v>0</v>
      </c>
      <c r="E202" s="11">
        <v>-5.2092211546909128E-3</v>
      </c>
      <c r="F202" s="1">
        <v>3.9900460944621484E-2</v>
      </c>
      <c r="G202" s="3">
        <f t="shared" si="39"/>
        <v>3.2086629212585115E-2</v>
      </c>
      <c r="H202" s="11">
        <f>EXP(-G202*A202)</f>
        <v>0.95300994127998273</v>
      </c>
      <c r="I202" s="3">
        <f>(H202/H203-1)/(A203-A202)</f>
        <v>2.3036574064689397E-2</v>
      </c>
      <c r="J202" s="3">
        <v>6.1128530781663108E-3</v>
      </c>
      <c r="K202" s="11">
        <v>0</v>
      </c>
      <c r="M202" s="7">
        <v>1.5</v>
      </c>
      <c r="N202" s="7">
        <v>1</v>
      </c>
      <c r="O202" s="11">
        <v>0</v>
      </c>
      <c r="P202" s="11">
        <v>0</v>
      </c>
      <c r="Q202" s="11">
        <v>-5.2092211546909128E-3</v>
      </c>
      <c r="R202" s="1">
        <v>3.9900460944621484E-2</v>
      </c>
      <c r="S202" s="3">
        <f t="shared" si="40"/>
        <v>3.2086629212585115E-2</v>
      </c>
      <c r="T202" s="11">
        <f>EXP(-S202*M202)</f>
        <v>0.95300994127998273</v>
      </c>
      <c r="U202" s="3">
        <f>(T202/T203-1)/(M203-M202)</f>
        <v>2.3036574064689397E-2</v>
      </c>
      <c r="V202" s="3">
        <v>6.1128530781663108E-3</v>
      </c>
      <c r="W202" s="11">
        <v>0</v>
      </c>
      <c r="Y202" s="7">
        <v>1.5</v>
      </c>
      <c r="Z202" s="7">
        <v>1</v>
      </c>
      <c r="AA202" s="11">
        <v>0</v>
      </c>
      <c r="AB202" s="11">
        <v>0</v>
      </c>
      <c r="AC202" s="11">
        <v>-5.2092211546909128E-3</v>
      </c>
      <c r="AD202" s="1">
        <v>3.9900460944621484E-2</v>
      </c>
      <c r="AE202" s="3">
        <f t="shared" si="41"/>
        <v>3.2086629212585115E-2</v>
      </c>
      <c r="AF202" s="11">
        <f>EXP(-AE202*Y202)</f>
        <v>0.95300994127998273</v>
      </c>
      <c r="AG202" s="3">
        <f>(AF202/AF203-1)/(Y203-Y202)</f>
        <v>2.3036574064689397E-2</v>
      </c>
      <c r="AH202" s="3">
        <v>6.1128530781663108E-3</v>
      </c>
      <c r="AI202" s="11">
        <v>0</v>
      </c>
    </row>
    <row r="203" spans="1:35" x14ac:dyDescent="0.35">
      <c r="A203" s="7">
        <v>1.75</v>
      </c>
      <c r="B203" s="7">
        <v>1</v>
      </c>
      <c r="C203" s="11">
        <v>0</v>
      </c>
      <c r="D203" s="11">
        <v>0</v>
      </c>
      <c r="E203" s="11">
        <v>-5.2092211546909128E-3</v>
      </c>
      <c r="F203" s="1">
        <v>3.9900460944621484E-2</v>
      </c>
      <c r="G203" s="3">
        <f t="shared" si="39"/>
        <v>3.0784323923912386E-2</v>
      </c>
      <c r="H203" s="11">
        <f>EXP(-G203*A203)</f>
        <v>0.94755284843667797</v>
      </c>
      <c r="I203" s="3">
        <f>(H203/H204-1)/(A204-A203)</f>
        <v>2.0417815859420152E-2</v>
      </c>
      <c r="J203" s="3">
        <v>5.4570928433047344E-3</v>
      </c>
      <c r="K203" s="11">
        <v>0</v>
      </c>
      <c r="M203" s="7">
        <v>1.75</v>
      </c>
      <c r="N203" s="7">
        <v>1</v>
      </c>
      <c r="O203" s="11">
        <v>0</v>
      </c>
      <c r="P203" s="11">
        <v>0</v>
      </c>
      <c r="Q203" s="11">
        <v>-5.2092211546909128E-3</v>
      </c>
      <c r="R203" s="1">
        <v>3.9900460944621484E-2</v>
      </c>
      <c r="S203" s="3">
        <f t="shared" si="40"/>
        <v>3.0784323923912386E-2</v>
      </c>
      <c r="T203" s="11">
        <f>EXP(-S203*M203)</f>
        <v>0.94755284843667797</v>
      </c>
      <c r="U203" s="3">
        <f>(T203/T204-1)/(M204-M203)</f>
        <v>2.0417815859420152E-2</v>
      </c>
      <c r="V203" s="3">
        <v>5.4570928433047344E-3</v>
      </c>
      <c r="W203" s="11">
        <v>0</v>
      </c>
      <c r="Y203" s="7">
        <v>1.75</v>
      </c>
      <c r="Z203" s="7">
        <v>1</v>
      </c>
      <c r="AA203" s="11">
        <v>0</v>
      </c>
      <c r="AB203" s="11">
        <v>0</v>
      </c>
      <c r="AC203" s="11">
        <v>-5.2092211546909128E-3</v>
      </c>
      <c r="AD203" s="1">
        <v>3.9900460944621484E-2</v>
      </c>
      <c r="AE203" s="3">
        <f t="shared" si="41"/>
        <v>3.0784323923912386E-2</v>
      </c>
      <c r="AF203" s="11">
        <f>EXP(-AE203*Y203)</f>
        <v>0.94755284843667797</v>
      </c>
      <c r="AG203" s="3">
        <f>(AF203/AF204-1)/(Y204-Y203)</f>
        <v>2.0417815859420152E-2</v>
      </c>
      <c r="AH203" s="3">
        <v>5.4570928433047344E-3</v>
      </c>
      <c r="AI203" s="11">
        <v>0</v>
      </c>
    </row>
    <row r="204" spans="1:35" x14ac:dyDescent="0.35">
      <c r="A204" s="7">
        <v>2</v>
      </c>
      <c r="B204" s="7">
        <v>2</v>
      </c>
      <c r="C204" s="11">
        <v>0</v>
      </c>
      <c r="D204" s="11">
        <v>0</v>
      </c>
      <c r="E204" s="11">
        <v>-2.3533512469869622E-3</v>
      </c>
      <c r="F204" s="1">
        <v>3.4188721129213583E-2</v>
      </c>
      <c r="G204" s="3">
        <f t="shared" si="39"/>
        <v>2.9482018635239658E-2</v>
      </c>
      <c r="H204" s="11">
        <f>EXP(-G204*A204)</f>
        <v>0.94274067207527334</v>
      </c>
      <c r="I204" s="3">
        <f>(H204/H205-1)/(A205-A204)</f>
        <v>2.4260252184586939E-2</v>
      </c>
      <c r="J204" s="3">
        <v>4.8121763614047321E-3</v>
      </c>
      <c r="K204" s="11">
        <v>0.94274067207527334</v>
      </c>
      <c r="M204" s="7">
        <v>2</v>
      </c>
      <c r="N204" s="7">
        <v>2</v>
      </c>
      <c r="O204" s="11">
        <v>0</v>
      </c>
      <c r="P204" s="11">
        <v>0</v>
      </c>
      <c r="Q204" s="11">
        <v>-2.2533512469869628E-3</v>
      </c>
      <c r="R204" s="1">
        <v>3.3988721129213584E-2</v>
      </c>
      <c r="S204" s="3">
        <f t="shared" si="40"/>
        <v>2.9482018635239658E-2</v>
      </c>
      <c r="T204" s="11">
        <f>EXP(-S204*M204)</f>
        <v>0.94274067207527334</v>
      </c>
      <c r="U204" s="3">
        <f>(T204/T205-1)/(M205-M204)</f>
        <v>2.4486623190396628E-2</v>
      </c>
      <c r="V204" s="3">
        <v>4.8121763614047321E-3</v>
      </c>
      <c r="W204" s="11">
        <v>0.94274067207527334</v>
      </c>
      <c r="Y204" s="7">
        <v>2</v>
      </c>
      <c r="Z204" s="7">
        <v>2</v>
      </c>
      <c r="AA204" s="11">
        <v>0</v>
      </c>
      <c r="AB204" s="11">
        <v>0</v>
      </c>
      <c r="AC204" s="11">
        <v>-2.4673492244837898E-3</v>
      </c>
      <c r="AD204" s="1">
        <v>3.4416717084207238E-2</v>
      </c>
      <c r="AE204" s="3">
        <f t="shared" si="41"/>
        <v>2.9482018635239658E-2</v>
      </c>
      <c r="AF204" s="11">
        <f>EXP(-AE204*Y204)</f>
        <v>0.94274067207527334</v>
      </c>
      <c r="AG204" s="3">
        <f>(AF204/AF205-1)/(Y205-Y204)</f>
        <v>2.4002209347587566E-2</v>
      </c>
      <c r="AH204" s="3">
        <v>4.8121763614047321E-3</v>
      </c>
      <c r="AI204" s="11">
        <v>0.94274067207527334</v>
      </c>
    </row>
    <row r="205" spans="1:35" x14ac:dyDescent="0.35">
      <c r="A205" s="7">
        <v>2.25</v>
      </c>
      <c r="B205" s="7">
        <v>2</v>
      </c>
      <c r="C205" s="11">
        <v>0</v>
      </c>
      <c r="D205" s="11">
        <v>0</v>
      </c>
      <c r="E205" s="11">
        <v>-2.3533512469869622E-3</v>
      </c>
      <c r="F205" s="1">
        <v>3.4188721129213583E-2</v>
      </c>
      <c r="G205" s="3">
        <f t="shared" si="39"/>
        <v>2.8893680823492918E-2</v>
      </c>
      <c r="H205" s="11">
        <f>EXP(-G205*A205)</f>
        <v>0.93705736010836038</v>
      </c>
      <c r="I205" s="3">
        <f>(H205/H206-1)/(A206-A205)</f>
        <v>2.3076614052555122E-2</v>
      </c>
      <c r="J205" s="3">
        <v>5.6833119669130296E-3</v>
      </c>
      <c r="K205" s="11">
        <v>0</v>
      </c>
      <c r="M205" s="7">
        <v>2.25</v>
      </c>
      <c r="N205" s="7">
        <v>2</v>
      </c>
      <c r="O205" s="11">
        <v>0</v>
      </c>
      <c r="P205" s="11">
        <v>0</v>
      </c>
      <c r="Q205" s="11">
        <v>-2.2533512469869628E-3</v>
      </c>
      <c r="R205" s="1">
        <v>3.3988721129213584E-2</v>
      </c>
      <c r="S205" s="3">
        <f t="shared" si="40"/>
        <v>2.8918680823492918E-2</v>
      </c>
      <c r="T205" s="11">
        <f>EXP(-S205*M205)</f>
        <v>0.93700465211428052</v>
      </c>
      <c r="U205" s="3">
        <f>(T205/T206-1)/(M206-M205)</f>
        <v>2.3353210077649678E-2</v>
      </c>
      <c r="V205" s="3">
        <v>5.7360199609927665E-3</v>
      </c>
      <c r="W205" s="11">
        <v>0</v>
      </c>
      <c r="Y205" s="7">
        <v>2.25</v>
      </c>
      <c r="Z205" s="7">
        <v>2</v>
      </c>
      <c r="AA205" s="11">
        <v>0</v>
      </c>
      <c r="AB205" s="11">
        <v>0</v>
      </c>
      <c r="AC205" s="11">
        <v>-2.4673492244837898E-3</v>
      </c>
      <c r="AD205" s="1">
        <v>3.4416717084207238E-2</v>
      </c>
      <c r="AE205" s="3">
        <f t="shared" si="41"/>
        <v>2.8865181329118712E-2</v>
      </c>
      <c r="AF205" s="11">
        <f>EXP(-AE205*Y205)</f>
        <v>0.93711744977209654</v>
      </c>
      <c r="AG205" s="3">
        <f>(AF205/AF206-1)/(Y206-Y205)</f>
        <v>2.2761323372295195E-2</v>
      </c>
      <c r="AH205" s="3">
        <v>5.6232223031768089E-3</v>
      </c>
      <c r="AI205" s="11">
        <v>0</v>
      </c>
    </row>
    <row r="206" spans="1:35" x14ac:dyDescent="0.35">
      <c r="A206" s="7">
        <v>2.5</v>
      </c>
      <c r="B206" s="7">
        <v>2</v>
      </c>
      <c r="C206" s="11">
        <v>0</v>
      </c>
      <c r="D206" s="11">
        <v>0</v>
      </c>
      <c r="E206" s="11">
        <v>-2.3533512469869622E-3</v>
      </c>
      <c r="F206" s="1">
        <v>3.4188721129213583E-2</v>
      </c>
      <c r="G206" s="3">
        <f t="shared" si="39"/>
        <v>2.8305343011746177E-2</v>
      </c>
      <c r="H206" s="11">
        <f>EXP(-G206*A206)</f>
        <v>0.93168234165387864</v>
      </c>
      <c r="I206" s="3">
        <f>(H206/H207-1)/(A207-A206)</f>
        <v>2.1893324058848584E-2</v>
      </c>
      <c r="J206" s="3">
        <v>5.3750184544818398E-3</v>
      </c>
      <c r="K206" s="11">
        <v>0</v>
      </c>
      <c r="M206" s="7">
        <v>2.5</v>
      </c>
      <c r="N206" s="7">
        <v>2</v>
      </c>
      <c r="O206" s="11">
        <v>0</v>
      </c>
      <c r="P206" s="11">
        <v>0</v>
      </c>
      <c r="Q206" s="11">
        <v>-2.2533512469869628E-3</v>
      </c>
      <c r="R206" s="1">
        <v>3.3988721129213584E-2</v>
      </c>
      <c r="S206" s="3">
        <f t="shared" si="40"/>
        <v>2.8355343011746179E-2</v>
      </c>
      <c r="T206" s="11">
        <f>EXP(-S206*M206)</f>
        <v>0.93156588863963696</v>
      </c>
      <c r="U206" s="3">
        <f>(T206/T207-1)/(M207-M206)</f>
        <v>2.2220116167178006E-2</v>
      </c>
      <c r="V206" s="3">
        <v>5.4387634746434618E-3</v>
      </c>
      <c r="W206" s="11">
        <v>0</v>
      </c>
      <c r="Y206" s="7">
        <v>2.5</v>
      </c>
      <c r="Z206" s="7">
        <v>2</v>
      </c>
      <c r="AA206" s="11">
        <v>0</v>
      </c>
      <c r="AB206" s="11">
        <v>0</v>
      </c>
      <c r="AC206" s="11">
        <v>-2.4673492244837898E-3</v>
      </c>
      <c r="AD206" s="1">
        <v>3.4416717084207238E-2</v>
      </c>
      <c r="AE206" s="3">
        <f t="shared" si="41"/>
        <v>2.8248344022997765E-2</v>
      </c>
      <c r="AF206" s="11">
        <f>EXP(-AE206*Y206)</f>
        <v>0.93181511349175217</v>
      </c>
      <c r="AG206" s="3">
        <f>(AF206/AF207-1)/(Y207-Y206)</f>
        <v>2.1520820050372258E-2</v>
      </c>
      <c r="AH206" s="3">
        <v>5.3023362803444295E-3</v>
      </c>
      <c r="AI206" s="11">
        <v>0</v>
      </c>
    </row>
    <row r="207" spans="1:35" x14ac:dyDescent="0.35">
      <c r="A207" s="7">
        <v>2.75</v>
      </c>
      <c r="B207" s="7">
        <v>2</v>
      </c>
      <c r="C207" s="11">
        <v>0</v>
      </c>
      <c r="D207" s="11">
        <v>0</v>
      </c>
      <c r="E207" s="11">
        <v>-2.3533512469869622E-3</v>
      </c>
      <c r="F207" s="1">
        <v>3.4188721129213583E-2</v>
      </c>
      <c r="G207" s="3">
        <f t="shared" si="39"/>
        <v>2.7717005199999437E-2</v>
      </c>
      <c r="H207" s="11">
        <f>EXP(-G207*A207)</f>
        <v>0.92661069460055745</v>
      </c>
      <c r="I207" s="3">
        <f>(H207/H208-1)/(A208-A207)</f>
        <v>2.07103821010719E-2</v>
      </c>
      <c r="J207" s="3">
        <v>5.0716470533211959E-3</v>
      </c>
      <c r="K207" s="11">
        <v>0</v>
      </c>
      <c r="M207" s="7">
        <v>2.75</v>
      </c>
      <c r="N207" s="7">
        <v>2</v>
      </c>
      <c r="O207" s="11">
        <v>0</v>
      </c>
      <c r="P207" s="11">
        <v>0</v>
      </c>
      <c r="Q207" s="11">
        <v>-2.2533512469869628E-3</v>
      </c>
      <c r="R207" s="1">
        <v>3.3988721129213584E-2</v>
      </c>
      <c r="S207" s="3">
        <f t="shared" si="40"/>
        <v>2.7792005199999435E-2</v>
      </c>
      <c r="T207" s="11">
        <f>EXP(-S207*M207)</f>
        <v>0.92641960085201636</v>
      </c>
      <c r="U207" s="3">
        <f>(T207/T208-1)/(M208-M207)</f>
        <v>2.1087341369083745E-2</v>
      </c>
      <c r="V207" s="3">
        <v>5.1462877876206209E-3</v>
      </c>
      <c r="W207" s="11">
        <v>0</v>
      </c>
      <c r="Y207" s="7">
        <v>2.75</v>
      </c>
      <c r="Z207" s="7">
        <v>2</v>
      </c>
      <c r="AA207" s="11">
        <v>0</v>
      </c>
      <c r="AB207" s="11">
        <v>0</v>
      </c>
      <c r="AC207" s="11">
        <v>-2.4673492244837898E-3</v>
      </c>
      <c r="AD207" s="1">
        <v>3.4416717084207238E-2</v>
      </c>
      <c r="AE207" s="3">
        <f t="shared" si="41"/>
        <v>2.7631506716876815E-2</v>
      </c>
      <c r="AF207" s="11">
        <f>EXP(-AE207*Y207)</f>
        <v>0.92682858568921256</v>
      </c>
      <c r="AG207" s="3">
        <f>(AF207/AF208-1)/(Y208-Y207)</f>
        <v>2.0280699263818924E-2</v>
      </c>
      <c r="AH207" s="3">
        <v>4.9865278025396417E-3</v>
      </c>
      <c r="AI207" s="11">
        <v>0</v>
      </c>
    </row>
    <row r="208" spans="1:35" x14ac:dyDescent="0.35">
      <c r="A208" s="7">
        <v>3</v>
      </c>
      <c r="B208" s="7">
        <v>3</v>
      </c>
      <c r="C208" s="11">
        <v>0</v>
      </c>
      <c r="D208" s="11">
        <v>0</v>
      </c>
      <c r="E208" s="11">
        <v>-2.7128667388252696E-2</v>
      </c>
      <c r="F208" s="1">
        <v>0.10851466955301078</v>
      </c>
      <c r="G208" s="3">
        <f t="shared" si="39"/>
        <v>2.7128667388252703E-2</v>
      </c>
      <c r="H208" s="11">
        <f>EXP(-G208*A208)</f>
        <v>0.92183779137690147</v>
      </c>
      <c r="I208" s="3">
        <f>(H208/H209-1)/(A209-A208)</f>
        <v>-6.0576134000373205E-2</v>
      </c>
      <c r="J208" s="3">
        <v>4.7729032236559586E-3</v>
      </c>
      <c r="K208" s="11">
        <v>0.92183779137690147</v>
      </c>
      <c r="M208" s="7">
        <v>3</v>
      </c>
      <c r="N208" s="7">
        <v>3</v>
      </c>
      <c r="O208" s="11">
        <v>0</v>
      </c>
      <c r="P208" s="11">
        <v>0</v>
      </c>
      <c r="Q208" s="11">
        <v>-2.7228667388252695E-2</v>
      </c>
      <c r="R208" s="1">
        <v>0.10891466955301078</v>
      </c>
      <c r="S208" s="3">
        <f t="shared" si="40"/>
        <v>2.7228667388252692E-2</v>
      </c>
      <c r="T208" s="11">
        <f>EXP(-S208*M208)</f>
        <v>0.92156128151804106</v>
      </c>
      <c r="U208" s="3">
        <f>(T208/T209-1)/(M209-M208)</f>
        <v>-6.079772036066089E-2</v>
      </c>
      <c r="V208" s="3">
        <v>4.8583193339753047E-3</v>
      </c>
      <c r="W208" s="11">
        <v>0.92156128151804106</v>
      </c>
      <c r="Y208" s="7">
        <v>3</v>
      </c>
      <c r="Z208" s="7">
        <v>3</v>
      </c>
      <c r="AA208" s="11">
        <v>0</v>
      </c>
      <c r="AB208" s="11">
        <v>0</v>
      </c>
      <c r="AC208" s="11">
        <v>-2.7014669410755868E-2</v>
      </c>
      <c r="AD208" s="1">
        <v>0.10805867764302347</v>
      </c>
      <c r="AE208" s="3">
        <f t="shared" si="41"/>
        <v>2.7014669410755865E-2</v>
      </c>
      <c r="AF208" s="11">
        <f>EXP(-AE208*Y208)</f>
        <v>0.92215310822344376</v>
      </c>
      <c r="AG208" s="3">
        <f>(AF208/AF209-1)/(Y209-Y208)</f>
        <v>-6.0323514827310909E-2</v>
      </c>
      <c r="AH208" s="3">
        <v>4.6754774657688826E-3</v>
      </c>
      <c r="AI208" s="11">
        <v>0.92215310822344376</v>
      </c>
    </row>
    <row r="209" spans="1:35" x14ac:dyDescent="0.35">
      <c r="A209" s="7">
        <v>3.25</v>
      </c>
      <c r="B209" s="7">
        <v>3</v>
      </c>
      <c r="C209" s="11">
        <v>0</v>
      </c>
      <c r="D209" s="11">
        <v>0</v>
      </c>
      <c r="E209" s="11">
        <v>-2.7128667388252696E-2</v>
      </c>
      <c r="F209" s="1">
        <v>0.10851466955301078</v>
      </c>
      <c r="G209" s="3">
        <f t="shared" si="39"/>
        <v>2.0346500541189527E-2</v>
      </c>
      <c r="H209" s="11">
        <f>EXP(-G209*A209)</f>
        <v>0.93601280058548419</v>
      </c>
      <c r="I209" s="3">
        <f>(H209/H210-1)/(A210-A209)</f>
        <v>-7.3912423954737072E-2</v>
      </c>
      <c r="J209" s="3">
        <v>0</v>
      </c>
      <c r="K209" s="11">
        <v>0</v>
      </c>
      <c r="M209" s="7">
        <v>3.25</v>
      </c>
      <c r="N209" s="7">
        <v>3</v>
      </c>
      <c r="O209" s="11">
        <v>0</v>
      </c>
      <c r="P209" s="11">
        <v>0</v>
      </c>
      <c r="Q209" s="11">
        <v>-2.7228667388252695E-2</v>
      </c>
      <c r="R209" s="1">
        <v>0.10891466955301078</v>
      </c>
      <c r="S209" s="3">
        <f t="shared" si="40"/>
        <v>2.0421500541189519E-2</v>
      </c>
      <c r="T209" s="11">
        <f>EXP(-S209*M209)</f>
        <v>0.93578467526924392</v>
      </c>
      <c r="U209" s="3">
        <f>(T209/T210-1)/(M210-M209)</f>
        <v>-7.4182333197353678E-2</v>
      </c>
      <c r="V209" s="3">
        <v>0</v>
      </c>
      <c r="W209" s="11">
        <v>0</v>
      </c>
      <c r="Y209" s="7">
        <v>3.25</v>
      </c>
      <c r="Z209" s="7">
        <v>3</v>
      </c>
      <c r="AA209" s="11">
        <v>0</v>
      </c>
      <c r="AB209" s="11">
        <v>0</v>
      </c>
      <c r="AC209" s="11">
        <v>-2.7014669410755868E-2</v>
      </c>
      <c r="AD209" s="1">
        <v>0.10805867764302347</v>
      </c>
      <c r="AE209" s="3">
        <f t="shared" si="41"/>
        <v>2.0261002058066899E-2</v>
      </c>
      <c r="AF209" s="11">
        <f>EXP(-AE209*Y209)</f>
        <v>0.93627292666699535</v>
      </c>
      <c r="AG209" s="3">
        <f>(AF209/AF210-1)/(Y210-Y209)</f>
        <v>-7.3604710241915505E-2</v>
      </c>
      <c r="AH209" s="3">
        <v>0</v>
      </c>
      <c r="AI209" s="11">
        <v>0</v>
      </c>
    </row>
    <row r="210" spans="1:35" x14ac:dyDescent="0.35">
      <c r="A210" s="7">
        <v>3.5</v>
      </c>
      <c r="B210" s="7">
        <v>3</v>
      </c>
      <c r="C210" s="11">
        <v>0</v>
      </c>
      <c r="D210" s="11">
        <v>0</v>
      </c>
      <c r="E210" s="11">
        <v>-2.7128667388252696E-2</v>
      </c>
      <c r="F210" s="1">
        <v>0.10851466955301078</v>
      </c>
      <c r="G210" s="3">
        <f t="shared" si="39"/>
        <v>1.3564333694126351E-2</v>
      </c>
      <c r="H210" s="11">
        <f>EXP(-G210*A210)</f>
        <v>0.95363415354919545</v>
      </c>
      <c r="I210" s="3">
        <f>(H210/H211-1)/(A211-A210)</f>
        <v>-8.7203566030681579E-2</v>
      </c>
      <c r="J210" s="3">
        <v>0</v>
      </c>
      <c r="K210" s="11">
        <v>0</v>
      </c>
      <c r="M210" s="7">
        <v>3.5</v>
      </c>
      <c r="N210" s="7">
        <v>3</v>
      </c>
      <c r="O210" s="11">
        <v>0</v>
      </c>
      <c r="P210" s="11">
        <v>0</v>
      </c>
      <c r="Q210" s="11">
        <v>-2.7228667388252695E-2</v>
      </c>
      <c r="R210" s="1">
        <v>0.10891466955301078</v>
      </c>
      <c r="S210" s="3">
        <f t="shared" si="40"/>
        <v>1.3614333694126346E-2</v>
      </c>
      <c r="T210" s="11">
        <f>EXP(-S210*M210)</f>
        <v>0.95346728217399557</v>
      </c>
      <c r="U210" s="3">
        <f>(T210/T211-1)/(M211-M210)</f>
        <v>-8.7521467826006116E-2</v>
      </c>
      <c r="V210" s="3">
        <v>0</v>
      </c>
      <c r="W210" s="11">
        <v>0</v>
      </c>
      <c r="Y210" s="7">
        <v>3.5</v>
      </c>
      <c r="Z210" s="7">
        <v>3</v>
      </c>
      <c r="AA210" s="11">
        <v>0</v>
      </c>
      <c r="AB210" s="11">
        <v>0</v>
      </c>
      <c r="AC210" s="11">
        <v>-2.7014669410755868E-2</v>
      </c>
      <c r="AD210" s="1">
        <v>0.10805867764302347</v>
      </c>
      <c r="AE210" s="3">
        <f t="shared" si="41"/>
        <v>1.3507334705377932E-2</v>
      </c>
      <c r="AF210" s="11">
        <f>EXP(-AE210*Y210)</f>
        <v>0.9538244191655818</v>
      </c>
      <c r="AG210" s="3">
        <f>(AF210/AF211-1)/(Y211-Y210)</f>
        <v>-8.684113290619333E-2</v>
      </c>
      <c r="AH210" s="3">
        <v>0</v>
      </c>
      <c r="AI210" s="11">
        <v>0</v>
      </c>
    </row>
    <row r="211" spans="1:35" x14ac:dyDescent="0.35">
      <c r="A211" s="7">
        <v>3.75</v>
      </c>
      <c r="B211" s="7">
        <v>3</v>
      </c>
      <c r="C211" s="11">
        <v>0</v>
      </c>
      <c r="D211" s="11">
        <v>0</v>
      </c>
      <c r="E211" s="11">
        <v>-2.7128667388252696E-2</v>
      </c>
      <c r="F211" s="1">
        <v>0.10851466955301078</v>
      </c>
      <c r="G211" s="3">
        <f t="shared" si="39"/>
        <v>6.7821668470631757E-3</v>
      </c>
      <c r="H211" s="11">
        <f>EXP(-G211*A211)</f>
        <v>0.97488757173271667</v>
      </c>
      <c r="I211" s="3">
        <f>(H211/H212-1)/(A212-A211)</f>
        <v>-0.10044971306913331</v>
      </c>
      <c r="J211" s="3">
        <v>0</v>
      </c>
      <c r="K211" s="11">
        <v>0</v>
      </c>
      <c r="M211" s="7">
        <v>3.75</v>
      </c>
      <c r="N211" s="7">
        <v>3</v>
      </c>
      <c r="O211" s="11">
        <v>0</v>
      </c>
      <c r="P211" s="11">
        <v>0</v>
      </c>
      <c r="Q211" s="11">
        <v>-2.7228667388252695E-2</v>
      </c>
      <c r="R211" s="1">
        <v>0.10891466955301078</v>
      </c>
      <c r="S211" s="3">
        <f t="shared" si="40"/>
        <v>6.807166847063173E-3</v>
      </c>
      <c r="T211" s="11">
        <f>EXP(-S211*M211)</f>
        <v>0.97479618030690673</v>
      </c>
      <c r="U211" s="3">
        <f>(T211/T212-1)/(M212-M211)</f>
        <v>-0.10081527877237306</v>
      </c>
      <c r="V211" s="3">
        <v>0</v>
      </c>
      <c r="W211" s="11">
        <v>0</v>
      </c>
      <c r="Y211" s="7">
        <v>3.75</v>
      </c>
      <c r="Z211" s="7">
        <v>3</v>
      </c>
      <c r="AA211" s="11">
        <v>0</v>
      </c>
      <c r="AB211" s="11">
        <v>0</v>
      </c>
      <c r="AC211" s="11">
        <v>-2.7014669410755868E-2</v>
      </c>
      <c r="AD211" s="1">
        <v>0.10805867764302347</v>
      </c>
      <c r="AE211" s="3">
        <f t="shared" si="41"/>
        <v>6.7536673526889662E-3</v>
      </c>
      <c r="AF211" s="11">
        <f>EXP(-AE211*Y211)</f>
        <v>0.9749917665611777</v>
      </c>
      <c r="AG211" s="3">
        <f>(AF211/AF212-1)/(Y212-Y211)</f>
        <v>-0.10003293375528921</v>
      </c>
      <c r="AH211" s="3">
        <v>0</v>
      </c>
      <c r="AI211" s="11">
        <v>0</v>
      </c>
    </row>
    <row r="212" spans="1:35" x14ac:dyDescent="0.35">
      <c r="A212" s="7">
        <v>4</v>
      </c>
      <c r="B212" s="7">
        <v>4</v>
      </c>
      <c r="C212" s="11">
        <v>0</v>
      </c>
      <c r="D212" s="11">
        <v>0</v>
      </c>
      <c r="E212" s="11">
        <v>0</v>
      </c>
      <c r="F212" s="1">
        <v>0</v>
      </c>
      <c r="G212" s="3">
        <f t="shared" si="39"/>
        <v>0</v>
      </c>
      <c r="H212" s="11">
        <f>EXP(-G212*A212)</f>
        <v>1</v>
      </c>
      <c r="I212" s="3">
        <f>(H212/H213-1)/(A213-A212)</f>
        <v>0</v>
      </c>
      <c r="J212" s="3">
        <v>0</v>
      </c>
      <c r="K212" s="11">
        <v>0</v>
      </c>
      <c r="M212" s="7">
        <v>4</v>
      </c>
      <c r="N212" s="7">
        <v>4</v>
      </c>
      <c r="O212" s="11">
        <v>0</v>
      </c>
      <c r="P212" s="11">
        <v>0</v>
      </c>
      <c r="Q212" s="11">
        <v>0</v>
      </c>
      <c r="R212" s="1">
        <v>0</v>
      </c>
      <c r="S212" s="3">
        <f t="shared" si="40"/>
        <v>0</v>
      </c>
      <c r="T212" s="11">
        <f>EXP(-S212*M212)</f>
        <v>1</v>
      </c>
      <c r="U212" s="3">
        <f>(T212/T213-1)/(M213-M212)</f>
        <v>0</v>
      </c>
      <c r="V212" s="3">
        <v>0</v>
      </c>
      <c r="W212" s="11">
        <v>0</v>
      </c>
      <c r="Y212" s="7">
        <v>4</v>
      </c>
      <c r="Z212" s="7">
        <v>4</v>
      </c>
      <c r="AA212" s="11">
        <v>0</v>
      </c>
      <c r="AB212" s="11">
        <v>0</v>
      </c>
      <c r="AC212" s="11">
        <v>0</v>
      </c>
      <c r="AD212" s="1">
        <v>0</v>
      </c>
      <c r="AE212" s="3">
        <f t="shared" si="41"/>
        <v>0</v>
      </c>
      <c r="AF212" s="11">
        <f>EXP(-AE212*Y212)</f>
        <v>1</v>
      </c>
      <c r="AG212" s="3">
        <f>(AF212/AF213-1)/(Y213-Y212)</f>
        <v>0</v>
      </c>
      <c r="AH212" s="3">
        <v>0</v>
      </c>
      <c r="AI212" s="11">
        <v>0</v>
      </c>
    </row>
    <row r="213" spans="1:35" x14ac:dyDescent="0.35">
      <c r="A213" s="7">
        <v>4.25</v>
      </c>
      <c r="B213" s="7">
        <v>4</v>
      </c>
      <c r="C213" s="11">
        <v>0</v>
      </c>
      <c r="D213" s="11">
        <v>0</v>
      </c>
      <c r="E213" s="11">
        <v>0</v>
      </c>
      <c r="F213" s="1">
        <v>0</v>
      </c>
      <c r="G213" s="3">
        <f t="shared" si="39"/>
        <v>0</v>
      </c>
      <c r="H213" s="11">
        <f>EXP(-G213*A213)</f>
        <v>1</v>
      </c>
      <c r="I213" s="3">
        <f>(H213/H214-1)/(A214-A213)</f>
        <v>0</v>
      </c>
      <c r="J213" s="3">
        <v>0</v>
      </c>
      <c r="K213" s="11">
        <v>0</v>
      </c>
      <c r="M213" s="7">
        <v>4.25</v>
      </c>
      <c r="N213" s="7">
        <v>4</v>
      </c>
      <c r="O213" s="11">
        <v>0</v>
      </c>
      <c r="P213" s="11">
        <v>0</v>
      </c>
      <c r="Q213" s="11">
        <v>0</v>
      </c>
      <c r="R213" s="1">
        <v>0</v>
      </c>
      <c r="S213" s="3">
        <f t="shared" si="40"/>
        <v>0</v>
      </c>
      <c r="T213" s="11">
        <f>EXP(-S213*M213)</f>
        <v>1</v>
      </c>
      <c r="U213" s="3">
        <f>(T213/T214-1)/(M214-M213)</f>
        <v>0</v>
      </c>
      <c r="V213" s="3">
        <v>0</v>
      </c>
      <c r="W213" s="11">
        <v>0</v>
      </c>
      <c r="Y213" s="7">
        <v>4.25</v>
      </c>
      <c r="Z213" s="7">
        <v>4</v>
      </c>
      <c r="AA213" s="11">
        <v>0</v>
      </c>
      <c r="AB213" s="11">
        <v>0</v>
      </c>
      <c r="AC213" s="11">
        <v>0</v>
      </c>
      <c r="AD213" s="1">
        <v>0</v>
      </c>
      <c r="AE213" s="3">
        <f t="shared" si="41"/>
        <v>0</v>
      </c>
      <c r="AF213" s="11">
        <f>EXP(-AE213*Y213)</f>
        <v>1</v>
      </c>
      <c r="AG213" s="3">
        <f>(AF213/AF214-1)/(Y214-Y213)</f>
        <v>0</v>
      </c>
      <c r="AH213" s="3">
        <v>0</v>
      </c>
      <c r="AI213" s="11">
        <v>0</v>
      </c>
    </row>
    <row r="214" spans="1:35" x14ac:dyDescent="0.35">
      <c r="A214" s="7">
        <v>4.5</v>
      </c>
      <c r="B214" s="7">
        <v>4</v>
      </c>
      <c r="C214" s="11">
        <v>0</v>
      </c>
      <c r="D214" s="11">
        <v>0</v>
      </c>
      <c r="E214" s="11">
        <v>0</v>
      </c>
      <c r="F214" s="1">
        <v>0</v>
      </c>
      <c r="G214" s="3">
        <f t="shared" si="39"/>
        <v>0</v>
      </c>
      <c r="H214" s="11">
        <f>EXP(-G214*A214)</f>
        <v>1</v>
      </c>
      <c r="I214" s="3">
        <f>(H214/H215-1)/(A215-A214)</f>
        <v>0</v>
      </c>
      <c r="J214" s="3">
        <v>0</v>
      </c>
      <c r="K214" s="11">
        <v>0</v>
      </c>
      <c r="M214" s="7">
        <v>4.5</v>
      </c>
      <c r="N214" s="7">
        <v>4</v>
      </c>
      <c r="O214" s="11">
        <v>0</v>
      </c>
      <c r="P214" s="11">
        <v>0</v>
      </c>
      <c r="Q214" s="11">
        <v>0</v>
      </c>
      <c r="R214" s="1">
        <v>0</v>
      </c>
      <c r="S214" s="3">
        <f t="shared" si="40"/>
        <v>0</v>
      </c>
      <c r="T214" s="11">
        <f>EXP(-S214*M214)</f>
        <v>1</v>
      </c>
      <c r="U214" s="3">
        <f>(T214/T215-1)/(M215-M214)</f>
        <v>0</v>
      </c>
      <c r="V214" s="3">
        <v>0</v>
      </c>
      <c r="W214" s="11">
        <v>0</v>
      </c>
      <c r="Y214" s="7">
        <v>4.5</v>
      </c>
      <c r="Z214" s="7">
        <v>4</v>
      </c>
      <c r="AA214" s="11">
        <v>0</v>
      </c>
      <c r="AB214" s="11">
        <v>0</v>
      </c>
      <c r="AC214" s="11">
        <v>0</v>
      </c>
      <c r="AD214" s="1">
        <v>0</v>
      </c>
      <c r="AE214" s="3">
        <f t="shared" si="41"/>
        <v>0</v>
      </c>
      <c r="AF214" s="11">
        <f>EXP(-AE214*Y214)</f>
        <v>1</v>
      </c>
      <c r="AG214" s="3">
        <f>(AF214/AF215-1)/(Y215-Y214)</f>
        <v>0</v>
      </c>
      <c r="AH214" s="3">
        <v>0</v>
      </c>
      <c r="AI214" s="11">
        <v>0</v>
      </c>
    </row>
    <row r="215" spans="1:35" x14ac:dyDescent="0.35">
      <c r="A215" s="7">
        <v>4.75</v>
      </c>
      <c r="B215" s="7">
        <v>4</v>
      </c>
      <c r="C215" s="11">
        <v>0</v>
      </c>
      <c r="D215" s="11">
        <v>0</v>
      </c>
      <c r="E215" s="11">
        <v>0</v>
      </c>
      <c r="F215" s="1">
        <v>0</v>
      </c>
      <c r="G215" s="3">
        <f t="shared" si="39"/>
        <v>0</v>
      </c>
      <c r="H215" s="11">
        <f>EXP(-G215*A215)</f>
        <v>1</v>
      </c>
      <c r="I215" s="3">
        <f>(H215/H216-1)/(A216-A215)</f>
        <v>0</v>
      </c>
      <c r="J215" s="3">
        <v>0</v>
      </c>
      <c r="K215" s="11">
        <v>0</v>
      </c>
      <c r="M215" s="7">
        <v>4.75</v>
      </c>
      <c r="N215" s="7">
        <v>4</v>
      </c>
      <c r="O215" s="11">
        <v>0</v>
      </c>
      <c r="P215" s="11">
        <v>0</v>
      </c>
      <c r="Q215" s="11">
        <v>0</v>
      </c>
      <c r="R215" s="1">
        <v>0</v>
      </c>
      <c r="S215" s="3">
        <f t="shared" si="40"/>
        <v>0</v>
      </c>
      <c r="T215" s="11">
        <f>EXP(-S215*M215)</f>
        <v>1</v>
      </c>
      <c r="U215" s="3">
        <f>(T215/T216-1)/(M216-M215)</f>
        <v>0</v>
      </c>
      <c r="V215" s="3">
        <v>0</v>
      </c>
      <c r="W215" s="11">
        <v>0</v>
      </c>
      <c r="Y215" s="7">
        <v>4.75</v>
      </c>
      <c r="Z215" s="7">
        <v>4</v>
      </c>
      <c r="AA215" s="11">
        <v>0</v>
      </c>
      <c r="AB215" s="11">
        <v>0</v>
      </c>
      <c r="AC215" s="11">
        <v>0</v>
      </c>
      <c r="AD215" s="1">
        <v>0</v>
      </c>
      <c r="AE215" s="3">
        <f t="shared" si="41"/>
        <v>0</v>
      </c>
      <c r="AF215" s="11">
        <f>EXP(-AE215*Y215)</f>
        <v>1</v>
      </c>
      <c r="AG215" s="3">
        <f>(AF215/AF216-1)/(Y216-Y215)</f>
        <v>0</v>
      </c>
      <c r="AH215" s="3">
        <v>0</v>
      </c>
      <c r="AI215" s="11">
        <v>0</v>
      </c>
    </row>
    <row r="216" spans="1:35" x14ac:dyDescent="0.35">
      <c r="A216" s="7">
        <v>5</v>
      </c>
      <c r="B216" s="7">
        <v>5</v>
      </c>
      <c r="C216" s="11">
        <v>0</v>
      </c>
      <c r="D216" s="11">
        <v>0</v>
      </c>
      <c r="E216" s="11">
        <v>0</v>
      </c>
      <c r="F216" s="1">
        <v>0</v>
      </c>
      <c r="G216" s="3">
        <f t="shared" si="39"/>
        <v>0</v>
      </c>
      <c r="H216" s="11">
        <f>EXP(-G216*A216)</f>
        <v>1</v>
      </c>
      <c r="I216" s="3">
        <f>(H216/H217-1)/(A217-A216)</f>
        <v>0</v>
      </c>
      <c r="J216" s="3">
        <v>0</v>
      </c>
      <c r="K216" s="11">
        <v>0</v>
      </c>
      <c r="M216" s="7">
        <v>5</v>
      </c>
      <c r="N216" s="7">
        <v>5</v>
      </c>
      <c r="O216" s="11">
        <v>0</v>
      </c>
      <c r="P216" s="11">
        <v>0</v>
      </c>
      <c r="Q216" s="11">
        <v>0</v>
      </c>
      <c r="R216" s="1">
        <v>0</v>
      </c>
      <c r="S216" s="3">
        <f t="shared" si="40"/>
        <v>0</v>
      </c>
      <c r="T216" s="11">
        <f>EXP(-S216*M216)</f>
        <v>1</v>
      </c>
      <c r="U216" s="3">
        <f>(T216/T217-1)/(M217-M216)</f>
        <v>0</v>
      </c>
      <c r="V216" s="3">
        <v>0</v>
      </c>
      <c r="W216" s="11">
        <v>0</v>
      </c>
      <c r="Y216" s="7">
        <v>5</v>
      </c>
      <c r="Z216" s="7">
        <v>5</v>
      </c>
      <c r="AA216" s="11">
        <v>0</v>
      </c>
      <c r="AB216" s="11">
        <v>0</v>
      </c>
      <c r="AC216" s="11">
        <v>0</v>
      </c>
      <c r="AD216" s="1">
        <v>0</v>
      </c>
      <c r="AE216" s="3">
        <f t="shared" si="41"/>
        <v>0</v>
      </c>
      <c r="AF216" s="11">
        <f>EXP(-AE216*Y216)</f>
        <v>1</v>
      </c>
      <c r="AG216" s="3">
        <f>(AF216/AF217-1)/(Y217-Y216)</f>
        <v>0</v>
      </c>
      <c r="AH216" s="3">
        <v>0</v>
      </c>
      <c r="AI216" s="11">
        <v>0</v>
      </c>
    </row>
    <row r="217" spans="1:35" x14ac:dyDescent="0.35">
      <c r="A217" s="7">
        <v>5.25</v>
      </c>
      <c r="B217" s="7">
        <v>5</v>
      </c>
      <c r="C217" s="11">
        <v>0</v>
      </c>
      <c r="D217" s="11">
        <v>0</v>
      </c>
      <c r="E217" s="11">
        <v>0</v>
      </c>
      <c r="F217" s="1">
        <v>0</v>
      </c>
      <c r="G217" s="3">
        <f t="shared" si="39"/>
        <v>0</v>
      </c>
      <c r="H217" s="11">
        <f>EXP(-G217*A217)</f>
        <v>1</v>
      </c>
      <c r="I217" s="3">
        <f>(H217/H218-1)/(A218-A217)</f>
        <v>0</v>
      </c>
      <c r="J217" s="3">
        <v>0</v>
      </c>
      <c r="K217" s="11">
        <v>0</v>
      </c>
      <c r="M217" s="7">
        <v>5.25</v>
      </c>
      <c r="N217" s="7">
        <v>5</v>
      </c>
      <c r="O217" s="11">
        <v>0</v>
      </c>
      <c r="P217" s="11">
        <v>0</v>
      </c>
      <c r="Q217" s="11">
        <v>0</v>
      </c>
      <c r="R217" s="1">
        <v>0</v>
      </c>
      <c r="S217" s="3">
        <f t="shared" si="40"/>
        <v>0</v>
      </c>
      <c r="T217" s="11">
        <f>EXP(-S217*M217)</f>
        <v>1</v>
      </c>
      <c r="U217" s="3">
        <f>(T217/T218-1)/(M218-M217)</f>
        <v>0</v>
      </c>
      <c r="V217" s="3">
        <v>0</v>
      </c>
      <c r="W217" s="11">
        <v>0</v>
      </c>
      <c r="Y217" s="7">
        <v>5.25</v>
      </c>
      <c r="Z217" s="7">
        <v>5</v>
      </c>
      <c r="AA217" s="11">
        <v>0</v>
      </c>
      <c r="AB217" s="11">
        <v>0</v>
      </c>
      <c r="AC217" s="11">
        <v>0</v>
      </c>
      <c r="AD217" s="1">
        <v>0</v>
      </c>
      <c r="AE217" s="3">
        <f t="shared" si="41"/>
        <v>0</v>
      </c>
      <c r="AF217" s="11">
        <f>EXP(-AE217*Y217)</f>
        <v>1</v>
      </c>
      <c r="AG217" s="3">
        <f>(AF217/AF218-1)/(Y218-Y217)</f>
        <v>0</v>
      </c>
      <c r="AH217" s="3">
        <v>0</v>
      </c>
      <c r="AI217" s="11">
        <v>0</v>
      </c>
    </row>
    <row r="218" spans="1:35" x14ac:dyDescent="0.35">
      <c r="A218" s="7">
        <v>5.5</v>
      </c>
      <c r="B218" s="7">
        <v>5</v>
      </c>
      <c r="C218" s="11">
        <v>0</v>
      </c>
      <c r="D218" s="11">
        <v>0</v>
      </c>
      <c r="E218" s="11">
        <v>0</v>
      </c>
      <c r="F218" s="1">
        <v>0</v>
      </c>
      <c r="G218" s="3">
        <f t="shared" si="39"/>
        <v>0</v>
      </c>
      <c r="H218" s="11">
        <f>EXP(-G218*A218)</f>
        <v>1</v>
      </c>
      <c r="I218" s="3">
        <f>(H218/H219-1)/(A219-A218)</f>
        <v>0</v>
      </c>
      <c r="J218" s="3">
        <v>0</v>
      </c>
      <c r="K218" s="11">
        <v>0</v>
      </c>
      <c r="M218" s="7">
        <v>5.5</v>
      </c>
      <c r="N218" s="7">
        <v>5</v>
      </c>
      <c r="O218" s="11">
        <v>0</v>
      </c>
      <c r="P218" s="11">
        <v>0</v>
      </c>
      <c r="Q218" s="11">
        <v>0</v>
      </c>
      <c r="R218" s="1">
        <v>0</v>
      </c>
      <c r="S218" s="3">
        <f t="shared" si="40"/>
        <v>0</v>
      </c>
      <c r="T218" s="11">
        <f>EXP(-S218*M218)</f>
        <v>1</v>
      </c>
      <c r="U218" s="3">
        <f>(T218/T219-1)/(M219-M218)</f>
        <v>0</v>
      </c>
      <c r="V218" s="3">
        <v>0</v>
      </c>
      <c r="W218" s="11">
        <v>0</v>
      </c>
      <c r="Y218" s="7">
        <v>5.5</v>
      </c>
      <c r="Z218" s="7">
        <v>5</v>
      </c>
      <c r="AA218" s="11">
        <v>0</v>
      </c>
      <c r="AB218" s="11">
        <v>0</v>
      </c>
      <c r="AC218" s="11">
        <v>0</v>
      </c>
      <c r="AD218" s="1">
        <v>0</v>
      </c>
      <c r="AE218" s="3">
        <f t="shared" si="41"/>
        <v>0</v>
      </c>
      <c r="AF218" s="11">
        <f>EXP(-AE218*Y218)</f>
        <v>1</v>
      </c>
      <c r="AG218" s="3">
        <f>(AF218/AF219-1)/(Y219-Y218)</f>
        <v>0</v>
      </c>
      <c r="AH218" s="3">
        <v>0</v>
      </c>
      <c r="AI218" s="11">
        <v>0</v>
      </c>
    </row>
    <row r="219" spans="1:35" x14ac:dyDescent="0.35">
      <c r="A219" s="7">
        <v>5.75</v>
      </c>
      <c r="B219" s="7">
        <v>5</v>
      </c>
      <c r="C219" s="11">
        <v>0</v>
      </c>
      <c r="D219" s="11">
        <v>0</v>
      </c>
      <c r="E219" s="11">
        <v>0</v>
      </c>
      <c r="F219" s="1">
        <v>0</v>
      </c>
      <c r="G219" s="3">
        <f t="shared" si="39"/>
        <v>0</v>
      </c>
      <c r="H219" s="11">
        <f>EXP(-G219*A219)</f>
        <v>1</v>
      </c>
      <c r="I219" s="3">
        <f>(H219/H220-1)/(A220-A219)</f>
        <v>0</v>
      </c>
      <c r="J219" s="3">
        <v>0</v>
      </c>
      <c r="K219" s="11">
        <v>0</v>
      </c>
      <c r="M219" s="7">
        <v>5.75</v>
      </c>
      <c r="N219" s="7">
        <v>5</v>
      </c>
      <c r="O219" s="11">
        <v>0</v>
      </c>
      <c r="P219" s="11">
        <v>0</v>
      </c>
      <c r="Q219" s="11">
        <v>0</v>
      </c>
      <c r="R219" s="1">
        <v>0</v>
      </c>
      <c r="S219" s="3">
        <f t="shared" si="40"/>
        <v>0</v>
      </c>
      <c r="T219" s="11">
        <f>EXP(-S219*M219)</f>
        <v>1</v>
      </c>
      <c r="U219" s="3">
        <f>(T219/T220-1)/(M220-M219)</f>
        <v>0</v>
      </c>
      <c r="V219" s="3">
        <v>0</v>
      </c>
      <c r="W219" s="11">
        <v>0</v>
      </c>
      <c r="Y219" s="7">
        <v>5.75</v>
      </c>
      <c r="Z219" s="7">
        <v>5</v>
      </c>
      <c r="AA219" s="11">
        <v>0</v>
      </c>
      <c r="AB219" s="11">
        <v>0</v>
      </c>
      <c r="AC219" s="11">
        <v>0</v>
      </c>
      <c r="AD219" s="1">
        <v>0</v>
      </c>
      <c r="AE219" s="3">
        <f t="shared" si="41"/>
        <v>0</v>
      </c>
      <c r="AF219" s="11">
        <f>EXP(-AE219*Y219)</f>
        <v>1</v>
      </c>
      <c r="AG219" s="3">
        <f>(AF219/AF220-1)/(Y220-Y219)</f>
        <v>0</v>
      </c>
      <c r="AH219" s="3">
        <v>0</v>
      </c>
      <c r="AI219" s="11">
        <v>0</v>
      </c>
    </row>
    <row r="220" spans="1:35" x14ac:dyDescent="0.35">
      <c r="A220" s="7">
        <v>6</v>
      </c>
      <c r="B220" s="7">
        <v>5</v>
      </c>
      <c r="C220" s="11">
        <v>0</v>
      </c>
      <c r="D220" s="11">
        <v>0</v>
      </c>
      <c r="E220" s="11">
        <v>0</v>
      </c>
      <c r="F220" s="1">
        <v>0</v>
      </c>
      <c r="G220" s="3">
        <f t="shared" si="39"/>
        <v>0</v>
      </c>
      <c r="H220" s="11">
        <f>EXP(-G220*A220)</f>
        <v>1</v>
      </c>
      <c r="I220" s="3">
        <f>(H220/H221-1)/(A221-A220)</f>
        <v>0</v>
      </c>
      <c r="J220" s="3">
        <v>0</v>
      </c>
      <c r="K220" s="11">
        <v>0</v>
      </c>
      <c r="M220" s="7">
        <v>6</v>
      </c>
      <c r="N220" s="7">
        <v>5</v>
      </c>
      <c r="O220" s="11">
        <v>0</v>
      </c>
      <c r="P220" s="11">
        <v>0</v>
      </c>
      <c r="Q220" s="11">
        <v>0</v>
      </c>
      <c r="R220" s="1">
        <v>0</v>
      </c>
      <c r="S220" s="3">
        <f t="shared" si="40"/>
        <v>0</v>
      </c>
      <c r="T220" s="11">
        <f>EXP(-S220*M220)</f>
        <v>1</v>
      </c>
      <c r="U220" s="3">
        <f>(T220/T221-1)/(M221-M220)</f>
        <v>0</v>
      </c>
      <c r="V220" s="3">
        <v>0</v>
      </c>
      <c r="W220" s="11">
        <v>0</v>
      </c>
      <c r="Y220" s="7">
        <v>6</v>
      </c>
      <c r="Z220" s="7">
        <v>5</v>
      </c>
      <c r="AA220" s="11">
        <v>0</v>
      </c>
      <c r="AB220" s="11">
        <v>0</v>
      </c>
      <c r="AC220" s="11">
        <v>0</v>
      </c>
      <c r="AD220" s="1">
        <v>0</v>
      </c>
      <c r="AE220" s="3">
        <f t="shared" si="41"/>
        <v>0</v>
      </c>
      <c r="AF220" s="11">
        <f>EXP(-AE220*Y220)</f>
        <v>1</v>
      </c>
      <c r="AG220" s="3">
        <f>(AF220/AF221-1)/(Y221-Y220)</f>
        <v>0</v>
      </c>
      <c r="AH220" s="3">
        <v>0</v>
      </c>
      <c r="AI220" s="11">
        <v>0</v>
      </c>
    </row>
    <row r="221" spans="1:35" x14ac:dyDescent="0.35">
      <c r="A221" s="7">
        <v>6.25</v>
      </c>
      <c r="B221" s="7">
        <v>5</v>
      </c>
      <c r="C221" s="11">
        <v>0</v>
      </c>
      <c r="D221" s="11">
        <v>0</v>
      </c>
      <c r="E221" s="11">
        <v>0</v>
      </c>
      <c r="F221" s="1">
        <v>0</v>
      </c>
      <c r="G221" s="3">
        <f t="shared" si="39"/>
        <v>0</v>
      </c>
      <c r="H221" s="11">
        <f>EXP(-G221*A221)</f>
        <v>1</v>
      </c>
      <c r="I221" s="3">
        <f>(H221/H222-1)/(A222-A221)</f>
        <v>0</v>
      </c>
      <c r="J221" s="3">
        <v>0</v>
      </c>
      <c r="K221" s="11">
        <v>0</v>
      </c>
      <c r="M221" s="7">
        <v>6.25</v>
      </c>
      <c r="N221" s="7">
        <v>5</v>
      </c>
      <c r="O221" s="11">
        <v>0</v>
      </c>
      <c r="P221" s="11">
        <v>0</v>
      </c>
      <c r="Q221" s="11">
        <v>0</v>
      </c>
      <c r="R221" s="1">
        <v>0</v>
      </c>
      <c r="S221" s="3">
        <f t="shared" si="40"/>
        <v>0</v>
      </c>
      <c r="T221" s="11">
        <f>EXP(-S221*M221)</f>
        <v>1</v>
      </c>
      <c r="U221" s="3">
        <f>(T221/T222-1)/(M222-M221)</f>
        <v>0</v>
      </c>
      <c r="V221" s="3">
        <v>0</v>
      </c>
      <c r="W221" s="11">
        <v>0</v>
      </c>
      <c r="Y221" s="7">
        <v>6.25</v>
      </c>
      <c r="Z221" s="7">
        <v>5</v>
      </c>
      <c r="AA221" s="11">
        <v>0</v>
      </c>
      <c r="AB221" s="11">
        <v>0</v>
      </c>
      <c r="AC221" s="11">
        <v>0</v>
      </c>
      <c r="AD221" s="1">
        <v>0</v>
      </c>
      <c r="AE221" s="3">
        <f t="shared" si="41"/>
        <v>0</v>
      </c>
      <c r="AF221" s="11">
        <f>EXP(-AE221*Y221)</f>
        <v>1</v>
      </c>
      <c r="AG221" s="3">
        <f>(AF221/AF222-1)/(Y222-Y221)</f>
        <v>0</v>
      </c>
      <c r="AH221" s="3">
        <v>0</v>
      </c>
      <c r="AI221" s="11">
        <v>0</v>
      </c>
    </row>
    <row r="222" spans="1:35" x14ac:dyDescent="0.35">
      <c r="A222" s="7">
        <v>6.5</v>
      </c>
      <c r="B222" s="7">
        <v>5</v>
      </c>
      <c r="C222" s="11">
        <v>0</v>
      </c>
      <c r="D222" s="11">
        <v>0</v>
      </c>
      <c r="E222" s="11">
        <v>0</v>
      </c>
      <c r="F222" s="1">
        <v>0</v>
      </c>
      <c r="G222" s="3">
        <f t="shared" si="39"/>
        <v>0</v>
      </c>
      <c r="H222" s="11">
        <f>EXP(-G222*A222)</f>
        <v>1</v>
      </c>
      <c r="I222" s="3">
        <f>(H222/H223-1)/(A223-A222)</f>
        <v>0</v>
      </c>
      <c r="J222" s="3">
        <v>0</v>
      </c>
      <c r="K222" s="11">
        <v>0</v>
      </c>
      <c r="M222" s="7">
        <v>6.5</v>
      </c>
      <c r="N222" s="7">
        <v>5</v>
      </c>
      <c r="O222" s="11">
        <v>0</v>
      </c>
      <c r="P222" s="11">
        <v>0</v>
      </c>
      <c r="Q222" s="11">
        <v>0</v>
      </c>
      <c r="R222" s="1">
        <v>0</v>
      </c>
      <c r="S222" s="3">
        <f t="shared" si="40"/>
        <v>0</v>
      </c>
      <c r="T222" s="11">
        <f>EXP(-S222*M222)</f>
        <v>1</v>
      </c>
      <c r="U222" s="3">
        <f>(T222/T223-1)/(M223-M222)</f>
        <v>0</v>
      </c>
      <c r="V222" s="3">
        <v>0</v>
      </c>
      <c r="W222" s="11">
        <v>0</v>
      </c>
      <c r="Y222" s="7">
        <v>6.5</v>
      </c>
      <c r="Z222" s="7">
        <v>5</v>
      </c>
      <c r="AA222" s="11">
        <v>0</v>
      </c>
      <c r="AB222" s="11">
        <v>0</v>
      </c>
      <c r="AC222" s="11">
        <v>0</v>
      </c>
      <c r="AD222" s="1">
        <v>0</v>
      </c>
      <c r="AE222" s="3">
        <f t="shared" si="41"/>
        <v>0</v>
      </c>
      <c r="AF222" s="11">
        <f>EXP(-AE222*Y222)</f>
        <v>1</v>
      </c>
      <c r="AG222" s="3">
        <f>(AF222/AF223-1)/(Y223-Y222)</f>
        <v>0</v>
      </c>
      <c r="AH222" s="3">
        <v>0</v>
      </c>
      <c r="AI222" s="11">
        <v>0</v>
      </c>
    </row>
    <row r="223" spans="1:35" x14ac:dyDescent="0.35">
      <c r="A223" s="7">
        <v>6.75</v>
      </c>
      <c r="B223" s="7">
        <v>5</v>
      </c>
      <c r="C223" s="11">
        <v>0</v>
      </c>
      <c r="D223" s="11">
        <v>0</v>
      </c>
      <c r="E223" s="11">
        <v>0</v>
      </c>
      <c r="F223" s="1">
        <v>0</v>
      </c>
      <c r="G223" s="3">
        <f t="shared" si="39"/>
        <v>0</v>
      </c>
      <c r="H223" s="11">
        <f>EXP(-G223*A223)</f>
        <v>1</v>
      </c>
      <c r="I223" s="3">
        <f>(H223/H224-1)/(A224-A223)</f>
        <v>0</v>
      </c>
      <c r="J223" s="3">
        <v>0</v>
      </c>
      <c r="K223" s="11">
        <v>0</v>
      </c>
      <c r="M223" s="7">
        <v>6.75</v>
      </c>
      <c r="N223" s="7">
        <v>5</v>
      </c>
      <c r="O223" s="11">
        <v>0</v>
      </c>
      <c r="P223" s="11">
        <v>0</v>
      </c>
      <c r="Q223" s="11">
        <v>0</v>
      </c>
      <c r="R223" s="1">
        <v>0</v>
      </c>
      <c r="S223" s="3">
        <f t="shared" si="40"/>
        <v>0</v>
      </c>
      <c r="T223" s="11">
        <f>EXP(-S223*M223)</f>
        <v>1</v>
      </c>
      <c r="U223" s="3">
        <f>(T223/T224-1)/(M224-M223)</f>
        <v>0</v>
      </c>
      <c r="V223" s="3">
        <v>0</v>
      </c>
      <c r="W223" s="11">
        <v>0</v>
      </c>
      <c r="Y223" s="7">
        <v>6.75</v>
      </c>
      <c r="Z223" s="7">
        <v>5</v>
      </c>
      <c r="AA223" s="11">
        <v>0</v>
      </c>
      <c r="AB223" s="11">
        <v>0</v>
      </c>
      <c r="AC223" s="11">
        <v>0</v>
      </c>
      <c r="AD223" s="1">
        <v>0</v>
      </c>
      <c r="AE223" s="3">
        <f t="shared" si="41"/>
        <v>0</v>
      </c>
      <c r="AF223" s="11">
        <f>EXP(-AE223*Y223)</f>
        <v>1</v>
      </c>
      <c r="AG223" s="3">
        <f>(AF223/AF224-1)/(Y224-Y223)</f>
        <v>0</v>
      </c>
      <c r="AH223" s="3">
        <v>0</v>
      </c>
      <c r="AI223" s="11">
        <v>0</v>
      </c>
    </row>
    <row r="224" spans="1:35" x14ac:dyDescent="0.35">
      <c r="A224" s="7">
        <v>7</v>
      </c>
      <c r="B224" s="7">
        <v>7</v>
      </c>
      <c r="C224" s="11">
        <v>0</v>
      </c>
      <c r="D224" s="11">
        <v>0</v>
      </c>
      <c r="E224" s="11">
        <v>0</v>
      </c>
      <c r="F224" s="1">
        <v>0</v>
      </c>
      <c r="G224" s="3">
        <f t="shared" si="39"/>
        <v>0</v>
      </c>
      <c r="H224" s="11">
        <f>EXP(-G224*A224)</f>
        <v>1</v>
      </c>
      <c r="I224" s="3">
        <f>(H224/H225-1)/(A225-A224)</f>
        <v>0</v>
      </c>
      <c r="J224" s="3">
        <v>0</v>
      </c>
      <c r="K224" s="11">
        <v>0</v>
      </c>
      <c r="M224" s="7">
        <v>7</v>
      </c>
      <c r="N224" s="7">
        <v>7</v>
      </c>
      <c r="O224" s="11">
        <v>0</v>
      </c>
      <c r="P224" s="11">
        <v>0</v>
      </c>
      <c r="Q224" s="11">
        <v>0</v>
      </c>
      <c r="R224" s="1">
        <v>0</v>
      </c>
      <c r="S224" s="3">
        <f t="shared" si="40"/>
        <v>0</v>
      </c>
      <c r="T224" s="11">
        <f>EXP(-S224*M224)</f>
        <v>1</v>
      </c>
      <c r="U224" s="3">
        <f>(T224/T225-1)/(M225-M224)</f>
        <v>0</v>
      </c>
      <c r="V224" s="3">
        <v>0</v>
      </c>
      <c r="W224" s="11">
        <v>0</v>
      </c>
      <c r="Y224" s="7">
        <v>7</v>
      </c>
      <c r="Z224" s="7">
        <v>7</v>
      </c>
      <c r="AA224" s="11">
        <v>0</v>
      </c>
      <c r="AB224" s="11">
        <v>0</v>
      </c>
      <c r="AC224" s="11">
        <v>0</v>
      </c>
      <c r="AD224" s="1">
        <v>0</v>
      </c>
      <c r="AE224" s="3">
        <f t="shared" si="41"/>
        <v>0</v>
      </c>
      <c r="AF224" s="11">
        <f>EXP(-AE224*Y224)</f>
        <v>1</v>
      </c>
      <c r="AG224" s="3">
        <f>(AF224/AF225-1)/(Y225-Y224)</f>
        <v>0</v>
      </c>
      <c r="AH224" s="3">
        <v>0</v>
      </c>
      <c r="AI224" s="11">
        <v>0</v>
      </c>
    </row>
    <row r="225" spans="1:35" x14ac:dyDescent="0.35">
      <c r="A225" s="7">
        <v>7.25</v>
      </c>
      <c r="B225" s="7">
        <v>7</v>
      </c>
      <c r="C225" s="11">
        <v>0</v>
      </c>
      <c r="D225" s="11">
        <v>0</v>
      </c>
      <c r="E225" s="11">
        <v>0</v>
      </c>
      <c r="F225" s="1">
        <v>0</v>
      </c>
      <c r="G225" s="3">
        <f t="shared" si="39"/>
        <v>0</v>
      </c>
      <c r="H225" s="11">
        <f>EXP(-G225*A225)</f>
        <v>1</v>
      </c>
      <c r="I225" s="3">
        <f>(H225/H226-1)/(A226-A225)</f>
        <v>0</v>
      </c>
      <c r="J225" s="3">
        <v>0</v>
      </c>
      <c r="K225" s="11">
        <v>0</v>
      </c>
      <c r="M225" s="7">
        <v>7.25</v>
      </c>
      <c r="N225" s="7">
        <v>7</v>
      </c>
      <c r="O225" s="11">
        <v>0</v>
      </c>
      <c r="P225" s="11">
        <v>0</v>
      </c>
      <c r="Q225" s="11">
        <v>0</v>
      </c>
      <c r="R225" s="1">
        <v>0</v>
      </c>
      <c r="S225" s="3">
        <f t="shared" si="40"/>
        <v>0</v>
      </c>
      <c r="T225" s="11">
        <f>EXP(-S225*M225)</f>
        <v>1</v>
      </c>
      <c r="U225" s="3">
        <f>(T225/T226-1)/(M226-M225)</f>
        <v>0</v>
      </c>
      <c r="V225" s="3">
        <v>0</v>
      </c>
      <c r="W225" s="11">
        <v>0</v>
      </c>
      <c r="Y225" s="7">
        <v>7.25</v>
      </c>
      <c r="Z225" s="7">
        <v>7</v>
      </c>
      <c r="AA225" s="11">
        <v>0</v>
      </c>
      <c r="AB225" s="11">
        <v>0</v>
      </c>
      <c r="AC225" s="11">
        <v>0</v>
      </c>
      <c r="AD225" s="1">
        <v>0</v>
      </c>
      <c r="AE225" s="3">
        <f t="shared" si="41"/>
        <v>0</v>
      </c>
      <c r="AF225" s="11">
        <f>EXP(-AE225*Y225)</f>
        <v>1</v>
      </c>
      <c r="AG225" s="3">
        <f>(AF225/AF226-1)/(Y226-Y225)</f>
        <v>0</v>
      </c>
      <c r="AH225" s="3">
        <v>0</v>
      </c>
      <c r="AI225" s="11">
        <v>0</v>
      </c>
    </row>
    <row r="226" spans="1:35" x14ac:dyDescent="0.35">
      <c r="A226" s="7">
        <v>7.5</v>
      </c>
      <c r="B226" s="7">
        <v>7</v>
      </c>
      <c r="C226" s="11">
        <v>0</v>
      </c>
      <c r="D226" s="11">
        <v>0</v>
      </c>
      <c r="E226" s="11">
        <v>0</v>
      </c>
      <c r="F226" s="1">
        <v>0</v>
      </c>
      <c r="G226" s="3">
        <f t="shared" si="39"/>
        <v>0</v>
      </c>
      <c r="H226" s="11">
        <f>EXP(-G226*A226)</f>
        <v>1</v>
      </c>
      <c r="I226" s="3">
        <f>(H226/H227-1)/(A227-A226)</f>
        <v>0</v>
      </c>
      <c r="J226" s="3">
        <v>0</v>
      </c>
      <c r="K226" s="11">
        <v>0</v>
      </c>
      <c r="M226" s="7">
        <v>7.5</v>
      </c>
      <c r="N226" s="7">
        <v>7</v>
      </c>
      <c r="O226" s="11">
        <v>0</v>
      </c>
      <c r="P226" s="11">
        <v>0</v>
      </c>
      <c r="Q226" s="11">
        <v>0</v>
      </c>
      <c r="R226" s="1">
        <v>0</v>
      </c>
      <c r="S226" s="3">
        <f t="shared" si="40"/>
        <v>0</v>
      </c>
      <c r="T226" s="11">
        <f>EXP(-S226*M226)</f>
        <v>1</v>
      </c>
      <c r="U226" s="3">
        <f>(T226/T227-1)/(M227-M226)</f>
        <v>0</v>
      </c>
      <c r="V226" s="3">
        <v>0</v>
      </c>
      <c r="W226" s="11">
        <v>0</v>
      </c>
      <c r="Y226" s="7">
        <v>7.5</v>
      </c>
      <c r="Z226" s="7">
        <v>7</v>
      </c>
      <c r="AA226" s="11">
        <v>0</v>
      </c>
      <c r="AB226" s="11">
        <v>0</v>
      </c>
      <c r="AC226" s="11">
        <v>0</v>
      </c>
      <c r="AD226" s="1">
        <v>0</v>
      </c>
      <c r="AE226" s="3">
        <f t="shared" si="41"/>
        <v>0</v>
      </c>
      <c r="AF226" s="11">
        <f>EXP(-AE226*Y226)</f>
        <v>1</v>
      </c>
      <c r="AG226" s="3">
        <f>(AF226/AF227-1)/(Y227-Y226)</f>
        <v>0</v>
      </c>
      <c r="AH226" s="3">
        <v>0</v>
      </c>
      <c r="AI226" s="11">
        <v>0</v>
      </c>
    </row>
    <row r="227" spans="1:35" x14ac:dyDescent="0.35">
      <c r="A227" s="7">
        <v>7.75</v>
      </c>
      <c r="B227" s="7">
        <v>7</v>
      </c>
      <c r="C227" s="11">
        <v>0</v>
      </c>
      <c r="D227" s="11">
        <v>0</v>
      </c>
      <c r="E227" s="11">
        <v>0</v>
      </c>
      <c r="F227" s="1">
        <v>0</v>
      </c>
      <c r="G227" s="3">
        <f t="shared" si="39"/>
        <v>0</v>
      </c>
      <c r="H227" s="11">
        <f>EXP(-G227*A227)</f>
        <v>1</v>
      </c>
      <c r="I227" s="3">
        <f>(H227/H228-1)/(A228-A227)</f>
        <v>0</v>
      </c>
      <c r="J227" s="3">
        <v>0</v>
      </c>
      <c r="K227" s="11">
        <v>0</v>
      </c>
      <c r="M227" s="7">
        <v>7.75</v>
      </c>
      <c r="N227" s="7">
        <v>7</v>
      </c>
      <c r="O227" s="11">
        <v>0</v>
      </c>
      <c r="P227" s="11">
        <v>0</v>
      </c>
      <c r="Q227" s="11">
        <v>0</v>
      </c>
      <c r="R227" s="1">
        <v>0</v>
      </c>
      <c r="S227" s="3">
        <f t="shared" si="40"/>
        <v>0</v>
      </c>
      <c r="T227" s="11">
        <f>EXP(-S227*M227)</f>
        <v>1</v>
      </c>
      <c r="U227" s="3">
        <f>(T227/T228-1)/(M228-M227)</f>
        <v>0</v>
      </c>
      <c r="V227" s="3">
        <v>0</v>
      </c>
      <c r="W227" s="11">
        <v>0</v>
      </c>
      <c r="Y227" s="7">
        <v>7.75</v>
      </c>
      <c r="Z227" s="7">
        <v>7</v>
      </c>
      <c r="AA227" s="11">
        <v>0</v>
      </c>
      <c r="AB227" s="11">
        <v>0</v>
      </c>
      <c r="AC227" s="11">
        <v>0</v>
      </c>
      <c r="AD227" s="1">
        <v>0</v>
      </c>
      <c r="AE227" s="3">
        <f t="shared" si="41"/>
        <v>0</v>
      </c>
      <c r="AF227" s="11">
        <f>EXP(-AE227*Y227)</f>
        <v>1</v>
      </c>
      <c r="AG227" s="3">
        <f>(AF227/AF228-1)/(Y228-Y227)</f>
        <v>0</v>
      </c>
      <c r="AH227" s="3">
        <v>0</v>
      </c>
      <c r="AI227" s="11">
        <v>0</v>
      </c>
    </row>
    <row r="228" spans="1:35" x14ac:dyDescent="0.35">
      <c r="A228" s="7">
        <v>8</v>
      </c>
      <c r="B228" s="7">
        <v>7</v>
      </c>
      <c r="C228" s="11">
        <v>0</v>
      </c>
      <c r="D228" s="11">
        <v>0</v>
      </c>
      <c r="E228" s="11">
        <v>0</v>
      </c>
      <c r="F228" s="1">
        <v>0</v>
      </c>
      <c r="G228" s="3">
        <f t="shared" si="39"/>
        <v>0</v>
      </c>
      <c r="H228" s="11">
        <f>EXP(-G228*A228)</f>
        <v>1</v>
      </c>
      <c r="I228" s="3">
        <f>(H228/H229-1)/(A229-A228)</f>
        <v>0</v>
      </c>
      <c r="J228" s="3">
        <v>0</v>
      </c>
      <c r="K228" s="11">
        <v>0</v>
      </c>
      <c r="M228" s="7">
        <v>8</v>
      </c>
      <c r="N228" s="7">
        <v>7</v>
      </c>
      <c r="O228" s="11">
        <v>0</v>
      </c>
      <c r="P228" s="11">
        <v>0</v>
      </c>
      <c r="Q228" s="11">
        <v>0</v>
      </c>
      <c r="R228" s="1">
        <v>0</v>
      </c>
      <c r="S228" s="3">
        <f t="shared" si="40"/>
        <v>0</v>
      </c>
      <c r="T228" s="11">
        <f>EXP(-S228*M228)</f>
        <v>1</v>
      </c>
      <c r="U228" s="3">
        <f>(T228/T229-1)/(M229-M228)</f>
        <v>0</v>
      </c>
      <c r="V228" s="3">
        <v>0</v>
      </c>
      <c r="W228" s="11">
        <v>0</v>
      </c>
      <c r="Y228" s="7">
        <v>8</v>
      </c>
      <c r="Z228" s="7">
        <v>7</v>
      </c>
      <c r="AA228" s="11">
        <v>0</v>
      </c>
      <c r="AB228" s="11">
        <v>0</v>
      </c>
      <c r="AC228" s="11">
        <v>0</v>
      </c>
      <c r="AD228" s="1">
        <v>0</v>
      </c>
      <c r="AE228" s="3">
        <f t="shared" si="41"/>
        <v>0</v>
      </c>
      <c r="AF228" s="11">
        <f>EXP(-AE228*Y228)</f>
        <v>1</v>
      </c>
      <c r="AG228" s="3">
        <f>(AF228/AF229-1)/(Y229-Y228)</f>
        <v>0</v>
      </c>
      <c r="AH228" s="3">
        <v>0</v>
      </c>
      <c r="AI228" s="11">
        <v>0</v>
      </c>
    </row>
    <row r="229" spans="1:35" x14ac:dyDescent="0.35">
      <c r="A229" s="7">
        <v>8.25</v>
      </c>
      <c r="B229" s="7">
        <v>7</v>
      </c>
      <c r="C229" s="11">
        <v>0</v>
      </c>
      <c r="D229" s="11">
        <v>0</v>
      </c>
      <c r="E229" s="11">
        <v>0</v>
      </c>
      <c r="F229" s="1">
        <v>0</v>
      </c>
      <c r="G229" s="3">
        <f t="shared" si="39"/>
        <v>0</v>
      </c>
      <c r="H229" s="11">
        <f>EXP(-G229*A229)</f>
        <v>1</v>
      </c>
      <c r="I229" s="3">
        <f>(H229/H230-1)/(A230-A229)</f>
        <v>0</v>
      </c>
      <c r="J229" s="3">
        <v>0</v>
      </c>
      <c r="K229" s="11">
        <v>0</v>
      </c>
      <c r="M229" s="7">
        <v>8.25</v>
      </c>
      <c r="N229" s="7">
        <v>7</v>
      </c>
      <c r="O229" s="11">
        <v>0</v>
      </c>
      <c r="P229" s="11">
        <v>0</v>
      </c>
      <c r="Q229" s="11">
        <v>0</v>
      </c>
      <c r="R229" s="1">
        <v>0</v>
      </c>
      <c r="S229" s="3">
        <f t="shared" si="40"/>
        <v>0</v>
      </c>
      <c r="T229" s="11">
        <f>EXP(-S229*M229)</f>
        <v>1</v>
      </c>
      <c r="U229" s="3">
        <f>(T229/T230-1)/(M230-M229)</f>
        <v>0</v>
      </c>
      <c r="V229" s="3">
        <v>0</v>
      </c>
      <c r="W229" s="11">
        <v>0</v>
      </c>
      <c r="Y229" s="7">
        <v>8.25</v>
      </c>
      <c r="Z229" s="7">
        <v>7</v>
      </c>
      <c r="AA229" s="11">
        <v>0</v>
      </c>
      <c r="AB229" s="11">
        <v>0</v>
      </c>
      <c r="AC229" s="11">
        <v>0</v>
      </c>
      <c r="AD229" s="1">
        <v>0</v>
      </c>
      <c r="AE229" s="3">
        <f t="shared" si="41"/>
        <v>0</v>
      </c>
      <c r="AF229" s="11">
        <f>EXP(-AE229*Y229)</f>
        <v>1</v>
      </c>
      <c r="AG229" s="3">
        <f>(AF229/AF230-1)/(Y230-Y229)</f>
        <v>0</v>
      </c>
      <c r="AH229" s="3">
        <v>0</v>
      </c>
      <c r="AI229" s="11">
        <v>0</v>
      </c>
    </row>
    <row r="230" spans="1:35" x14ac:dyDescent="0.35">
      <c r="A230" s="7">
        <v>8.5</v>
      </c>
      <c r="B230" s="7">
        <v>7</v>
      </c>
      <c r="C230" s="11">
        <v>0</v>
      </c>
      <c r="D230" s="11">
        <v>0</v>
      </c>
      <c r="E230" s="11">
        <v>0</v>
      </c>
      <c r="F230" s="1">
        <v>0</v>
      </c>
      <c r="G230" s="3">
        <f t="shared" si="39"/>
        <v>0</v>
      </c>
      <c r="H230" s="11">
        <f>EXP(-G230*A230)</f>
        <v>1</v>
      </c>
      <c r="I230" s="3">
        <f>(H230/H231-1)/(A231-A230)</f>
        <v>0</v>
      </c>
      <c r="J230" s="3">
        <v>0</v>
      </c>
      <c r="K230" s="11">
        <v>0</v>
      </c>
      <c r="M230" s="7">
        <v>8.5</v>
      </c>
      <c r="N230" s="7">
        <v>7</v>
      </c>
      <c r="O230" s="11">
        <v>0</v>
      </c>
      <c r="P230" s="11">
        <v>0</v>
      </c>
      <c r="Q230" s="11">
        <v>0</v>
      </c>
      <c r="R230" s="1">
        <v>0</v>
      </c>
      <c r="S230" s="3">
        <f t="shared" si="40"/>
        <v>0</v>
      </c>
      <c r="T230" s="11">
        <f>EXP(-S230*M230)</f>
        <v>1</v>
      </c>
      <c r="U230" s="3">
        <f>(T230/T231-1)/(M231-M230)</f>
        <v>0</v>
      </c>
      <c r="V230" s="3">
        <v>0</v>
      </c>
      <c r="W230" s="11">
        <v>0</v>
      </c>
      <c r="Y230" s="7">
        <v>8.5</v>
      </c>
      <c r="Z230" s="7">
        <v>7</v>
      </c>
      <c r="AA230" s="11">
        <v>0</v>
      </c>
      <c r="AB230" s="11">
        <v>0</v>
      </c>
      <c r="AC230" s="11">
        <v>0</v>
      </c>
      <c r="AD230" s="1">
        <v>0</v>
      </c>
      <c r="AE230" s="3">
        <f t="shared" si="41"/>
        <v>0</v>
      </c>
      <c r="AF230" s="11">
        <f>EXP(-AE230*Y230)</f>
        <v>1</v>
      </c>
      <c r="AG230" s="3">
        <f>(AF230/AF231-1)/(Y231-Y230)</f>
        <v>0</v>
      </c>
      <c r="AH230" s="3">
        <v>0</v>
      </c>
      <c r="AI230" s="11">
        <v>0</v>
      </c>
    </row>
    <row r="231" spans="1:35" x14ac:dyDescent="0.35">
      <c r="A231" s="7">
        <v>8.75</v>
      </c>
      <c r="B231" s="7">
        <v>7</v>
      </c>
      <c r="C231" s="11">
        <v>0</v>
      </c>
      <c r="D231" s="11">
        <v>0</v>
      </c>
      <c r="E231" s="11">
        <v>0</v>
      </c>
      <c r="F231" s="1">
        <v>0</v>
      </c>
      <c r="G231" s="3">
        <f t="shared" si="39"/>
        <v>0</v>
      </c>
      <c r="H231" s="11">
        <f>EXP(-G231*A231)</f>
        <v>1</v>
      </c>
      <c r="I231" s="3">
        <f>(H231/H232-1)/(A232-A231)</f>
        <v>0</v>
      </c>
      <c r="J231" s="3">
        <v>0</v>
      </c>
      <c r="K231" s="11">
        <v>0</v>
      </c>
      <c r="M231" s="7">
        <v>8.75</v>
      </c>
      <c r="N231" s="7">
        <v>7</v>
      </c>
      <c r="O231" s="11">
        <v>0</v>
      </c>
      <c r="P231" s="11">
        <v>0</v>
      </c>
      <c r="Q231" s="11">
        <v>0</v>
      </c>
      <c r="R231" s="1">
        <v>0</v>
      </c>
      <c r="S231" s="3">
        <f t="shared" si="40"/>
        <v>0</v>
      </c>
      <c r="T231" s="11">
        <f>EXP(-S231*M231)</f>
        <v>1</v>
      </c>
      <c r="U231" s="3">
        <f>(T231/T232-1)/(M232-M231)</f>
        <v>0</v>
      </c>
      <c r="V231" s="3">
        <v>0</v>
      </c>
      <c r="W231" s="11">
        <v>0</v>
      </c>
      <c r="Y231" s="7">
        <v>8.75</v>
      </c>
      <c r="Z231" s="7">
        <v>7</v>
      </c>
      <c r="AA231" s="11">
        <v>0</v>
      </c>
      <c r="AB231" s="11">
        <v>0</v>
      </c>
      <c r="AC231" s="11">
        <v>0</v>
      </c>
      <c r="AD231" s="1">
        <v>0</v>
      </c>
      <c r="AE231" s="3">
        <f t="shared" si="41"/>
        <v>0</v>
      </c>
      <c r="AF231" s="11">
        <f>EXP(-AE231*Y231)</f>
        <v>1</v>
      </c>
      <c r="AG231" s="3">
        <f>(AF231/AF232-1)/(Y232-Y231)</f>
        <v>0</v>
      </c>
      <c r="AH231" s="3">
        <v>0</v>
      </c>
      <c r="AI231" s="11">
        <v>0</v>
      </c>
    </row>
    <row r="232" spans="1:35" x14ac:dyDescent="0.35">
      <c r="A232" s="7">
        <v>9</v>
      </c>
      <c r="B232" s="7">
        <v>7</v>
      </c>
      <c r="C232" s="11">
        <v>0</v>
      </c>
      <c r="D232" s="11">
        <v>0</v>
      </c>
      <c r="E232" s="11">
        <v>0</v>
      </c>
      <c r="F232" s="1">
        <v>0</v>
      </c>
      <c r="G232" s="3">
        <f t="shared" si="39"/>
        <v>0</v>
      </c>
      <c r="H232" s="11">
        <f>EXP(-G232*A232)</f>
        <v>1</v>
      </c>
      <c r="I232" s="3">
        <f>(H232/H233-1)/(A233-A232)</f>
        <v>0</v>
      </c>
      <c r="J232" s="3">
        <v>0</v>
      </c>
      <c r="K232" s="11">
        <v>0</v>
      </c>
      <c r="M232" s="7">
        <v>9</v>
      </c>
      <c r="N232" s="7">
        <v>7</v>
      </c>
      <c r="O232" s="11">
        <v>0</v>
      </c>
      <c r="P232" s="11">
        <v>0</v>
      </c>
      <c r="Q232" s="11">
        <v>0</v>
      </c>
      <c r="R232" s="1">
        <v>0</v>
      </c>
      <c r="S232" s="3">
        <f t="shared" si="40"/>
        <v>0</v>
      </c>
      <c r="T232" s="11">
        <f>EXP(-S232*M232)</f>
        <v>1</v>
      </c>
      <c r="U232" s="3">
        <f>(T232/T233-1)/(M233-M232)</f>
        <v>0</v>
      </c>
      <c r="V232" s="3">
        <v>0</v>
      </c>
      <c r="W232" s="11">
        <v>0</v>
      </c>
      <c r="Y232" s="7">
        <v>9</v>
      </c>
      <c r="Z232" s="7">
        <v>7</v>
      </c>
      <c r="AA232" s="11">
        <v>0</v>
      </c>
      <c r="AB232" s="11">
        <v>0</v>
      </c>
      <c r="AC232" s="11">
        <v>0</v>
      </c>
      <c r="AD232" s="1">
        <v>0</v>
      </c>
      <c r="AE232" s="3">
        <f t="shared" si="41"/>
        <v>0</v>
      </c>
      <c r="AF232" s="11">
        <f>EXP(-AE232*Y232)</f>
        <v>1</v>
      </c>
      <c r="AG232" s="3">
        <f>(AF232/AF233-1)/(Y233-Y232)</f>
        <v>0</v>
      </c>
      <c r="AH232" s="3">
        <v>0</v>
      </c>
      <c r="AI232" s="11">
        <v>0</v>
      </c>
    </row>
    <row r="233" spans="1:35" x14ac:dyDescent="0.35">
      <c r="A233" s="7">
        <v>9.25</v>
      </c>
      <c r="B233" s="7">
        <v>7</v>
      </c>
      <c r="C233" s="11">
        <v>0</v>
      </c>
      <c r="D233" s="11">
        <v>0</v>
      </c>
      <c r="E233" s="11">
        <v>0</v>
      </c>
      <c r="F233" s="1">
        <v>0</v>
      </c>
      <c r="G233" s="3">
        <f t="shared" si="39"/>
        <v>0</v>
      </c>
      <c r="H233" s="11">
        <f>EXP(-G233*A233)</f>
        <v>1</v>
      </c>
      <c r="I233" s="3">
        <f>(H233/H234-1)/(A234-A233)</f>
        <v>0</v>
      </c>
      <c r="J233" s="3">
        <v>0</v>
      </c>
      <c r="K233" s="11">
        <v>0</v>
      </c>
      <c r="M233" s="7">
        <v>9.25</v>
      </c>
      <c r="N233" s="7">
        <v>7</v>
      </c>
      <c r="O233" s="11">
        <v>0</v>
      </c>
      <c r="P233" s="11">
        <v>0</v>
      </c>
      <c r="Q233" s="11">
        <v>0</v>
      </c>
      <c r="R233" s="1">
        <v>0</v>
      </c>
      <c r="S233" s="3">
        <f t="shared" si="40"/>
        <v>0</v>
      </c>
      <c r="T233" s="11">
        <f>EXP(-S233*M233)</f>
        <v>1</v>
      </c>
      <c r="U233" s="3">
        <f>(T233/T234-1)/(M234-M233)</f>
        <v>0</v>
      </c>
      <c r="V233" s="3">
        <v>0</v>
      </c>
      <c r="W233" s="11">
        <v>0</v>
      </c>
      <c r="Y233" s="7">
        <v>9.25</v>
      </c>
      <c r="Z233" s="7">
        <v>7</v>
      </c>
      <c r="AA233" s="11">
        <v>0</v>
      </c>
      <c r="AB233" s="11">
        <v>0</v>
      </c>
      <c r="AC233" s="11">
        <v>0</v>
      </c>
      <c r="AD233" s="1">
        <v>0</v>
      </c>
      <c r="AE233" s="3">
        <f t="shared" si="41"/>
        <v>0</v>
      </c>
      <c r="AF233" s="11">
        <f>EXP(-AE233*Y233)</f>
        <v>1</v>
      </c>
      <c r="AG233" s="3">
        <f>(AF233/AF234-1)/(Y234-Y233)</f>
        <v>0</v>
      </c>
      <c r="AH233" s="3">
        <v>0</v>
      </c>
      <c r="AI233" s="11">
        <v>0</v>
      </c>
    </row>
    <row r="234" spans="1:35" x14ac:dyDescent="0.35">
      <c r="A234" s="7">
        <v>9.5</v>
      </c>
      <c r="B234" s="7">
        <v>7</v>
      </c>
      <c r="C234" s="11">
        <v>0</v>
      </c>
      <c r="D234" s="11">
        <v>0</v>
      </c>
      <c r="E234" s="11">
        <v>0</v>
      </c>
      <c r="F234" s="1">
        <v>0</v>
      </c>
      <c r="G234" s="3">
        <f t="shared" si="39"/>
        <v>0</v>
      </c>
      <c r="H234" s="11">
        <f>EXP(-G234*A234)</f>
        <v>1</v>
      </c>
      <c r="I234" s="3">
        <f>(H234/H235-1)/(A235-A234)</f>
        <v>0</v>
      </c>
      <c r="J234" s="3">
        <v>0</v>
      </c>
      <c r="K234" s="11">
        <v>0</v>
      </c>
      <c r="M234" s="7">
        <v>9.5</v>
      </c>
      <c r="N234" s="7">
        <v>7</v>
      </c>
      <c r="O234" s="11">
        <v>0</v>
      </c>
      <c r="P234" s="11">
        <v>0</v>
      </c>
      <c r="Q234" s="11">
        <v>0</v>
      </c>
      <c r="R234" s="1">
        <v>0</v>
      </c>
      <c r="S234" s="3">
        <f t="shared" si="40"/>
        <v>0</v>
      </c>
      <c r="T234" s="11">
        <f>EXP(-S234*M234)</f>
        <v>1</v>
      </c>
      <c r="U234" s="3">
        <f>(T234/T235-1)/(M235-M234)</f>
        <v>0</v>
      </c>
      <c r="V234" s="3">
        <v>0</v>
      </c>
      <c r="W234" s="11">
        <v>0</v>
      </c>
      <c r="Y234" s="7">
        <v>9.5</v>
      </c>
      <c r="Z234" s="7">
        <v>7</v>
      </c>
      <c r="AA234" s="11">
        <v>0</v>
      </c>
      <c r="AB234" s="11">
        <v>0</v>
      </c>
      <c r="AC234" s="11">
        <v>0</v>
      </c>
      <c r="AD234" s="1">
        <v>0</v>
      </c>
      <c r="AE234" s="3">
        <f t="shared" si="41"/>
        <v>0</v>
      </c>
      <c r="AF234" s="11">
        <f>EXP(-AE234*Y234)</f>
        <v>1</v>
      </c>
      <c r="AG234" s="3">
        <f>(AF234/AF235-1)/(Y235-Y234)</f>
        <v>0</v>
      </c>
      <c r="AH234" s="3">
        <v>0</v>
      </c>
      <c r="AI234" s="11">
        <v>0</v>
      </c>
    </row>
    <row r="235" spans="1:35" x14ac:dyDescent="0.35">
      <c r="A235" s="7">
        <v>9.75</v>
      </c>
      <c r="B235" s="7">
        <v>7</v>
      </c>
      <c r="C235" s="11">
        <v>0</v>
      </c>
      <c r="D235" s="11">
        <v>0</v>
      </c>
      <c r="E235" s="11">
        <v>0</v>
      </c>
      <c r="F235" s="1">
        <v>0</v>
      </c>
      <c r="G235" s="3">
        <f t="shared" si="39"/>
        <v>0</v>
      </c>
      <c r="H235" s="11">
        <f>EXP(-G235*A235)</f>
        <v>1</v>
      </c>
      <c r="I235" s="3">
        <f>(H235/H236-1)/(A236-A235)</f>
        <v>0</v>
      </c>
      <c r="J235" s="3">
        <v>0</v>
      </c>
      <c r="K235" s="11">
        <v>0</v>
      </c>
      <c r="M235" s="7">
        <v>9.75</v>
      </c>
      <c r="N235" s="7">
        <v>7</v>
      </c>
      <c r="O235" s="11">
        <v>0</v>
      </c>
      <c r="P235" s="11">
        <v>0</v>
      </c>
      <c r="Q235" s="11">
        <v>0</v>
      </c>
      <c r="R235" s="1">
        <v>0</v>
      </c>
      <c r="S235" s="3">
        <f t="shared" si="40"/>
        <v>0</v>
      </c>
      <c r="T235" s="11">
        <f>EXP(-S235*M235)</f>
        <v>1</v>
      </c>
      <c r="U235" s="3">
        <f>(T235/T236-1)/(M236-M235)</f>
        <v>0</v>
      </c>
      <c r="V235" s="3">
        <v>0</v>
      </c>
      <c r="W235" s="11">
        <v>0</v>
      </c>
      <c r="Y235" s="7">
        <v>9.75</v>
      </c>
      <c r="Z235" s="7">
        <v>7</v>
      </c>
      <c r="AA235" s="11">
        <v>0</v>
      </c>
      <c r="AB235" s="11">
        <v>0</v>
      </c>
      <c r="AC235" s="11">
        <v>0</v>
      </c>
      <c r="AD235" s="1">
        <v>0</v>
      </c>
      <c r="AE235" s="3">
        <f t="shared" si="41"/>
        <v>0</v>
      </c>
      <c r="AF235" s="11">
        <f>EXP(-AE235*Y235)</f>
        <v>1</v>
      </c>
      <c r="AG235" s="3">
        <f>(AF235/AF236-1)/(Y236-Y235)</f>
        <v>0</v>
      </c>
      <c r="AH235" s="3">
        <v>0</v>
      </c>
      <c r="AI235" s="11">
        <v>0</v>
      </c>
    </row>
    <row r="236" spans="1:35" x14ac:dyDescent="0.35">
      <c r="A236" s="7">
        <v>10</v>
      </c>
      <c r="B236" s="7">
        <v>10</v>
      </c>
      <c r="C236" s="11">
        <v>0</v>
      </c>
      <c r="D236" s="11">
        <v>0</v>
      </c>
      <c r="E236" s="11">
        <v>0</v>
      </c>
      <c r="F236" s="1">
        <v>0</v>
      </c>
      <c r="G236" s="3">
        <f t="shared" si="39"/>
        <v>0</v>
      </c>
      <c r="H236" s="11">
        <f>EXP(-G236*A236)</f>
        <v>1</v>
      </c>
      <c r="J236" s="3">
        <v>0</v>
      </c>
      <c r="K236" s="11">
        <v>0</v>
      </c>
      <c r="M236" s="7">
        <v>10</v>
      </c>
      <c r="N236" s="7">
        <v>10</v>
      </c>
      <c r="O236" s="11">
        <v>0</v>
      </c>
      <c r="P236" s="11">
        <v>0</v>
      </c>
      <c r="Q236" s="11">
        <v>0</v>
      </c>
      <c r="R236" s="1">
        <v>0</v>
      </c>
      <c r="S236" s="3">
        <f t="shared" si="40"/>
        <v>0</v>
      </c>
      <c r="T236" s="11">
        <f>EXP(-S236*M236)</f>
        <v>1</v>
      </c>
      <c r="V236" s="3">
        <v>0</v>
      </c>
      <c r="W236" s="11">
        <v>0</v>
      </c>
      <c r="Y236" s="7">
        <v>10</v>
      </c>
      <c r="Z236" s="7">
        <v>10</v>
      </c>
      <c r="AA236" s="11">
        <v>0</v>
      </c>
      <c r="AB236" s="11">
        <v>0</v>
      </c>
      <c r="AC236" s="11">
        <v>0</v>
      </c>
      <c r="AD236" s="1">
        <v>0</v>
      </c>
      <c r="AE236" s="3">
        <f t="shared" si="41"/>
        <v>0</v>
      </c>
      <c r="AF236" s="11">
        <f>EXP(-AE236*Y236)</f>
        <v>1</v>
      </c>
      <c r="AH236" s="3">
        <v>0</v>
      </c>
      <c r="AI236" s="11">
        <v>0</v>
      </c>
    </row>
    <row r="238" spans="1:35" s="5" customFormat="1" x14ac:dyDescent="0.35">
      <c r="A238" s="5" t="str">
        <f>"Step 5. " &amp; A6</f>
        <v>Step 5. 4Y Swap</v>
      </c>
    </row>
    <row r="240" spans="1:35" x14ac:dyDescent="0.35">
      <c r="A240" s="5" t="str">
        <f>LEFT(A238, 6) &amp; ".1. Initial guess"</f>
        <v>Step 5.1. Initial guess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 t="str">
        <f>LEFT(A240, 6) &amp; ".2. Estimate the derivative"</f>
        <v>Step 5.2. Estimate the derivative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Y240" s="5" t="str">
        <f>LEFT(M240, 6) &amp; ".3. Improve the initial guess using the Newton method"</f>
        <v>Step 5.3. Improve the initial guess using the Newton method</v>
      </c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5" x14ac:dyDescent="0.35">
      <c r="A241" t="s">
        <v>10</v>
      </c>
      <c r="B241" t="s">
        <v>9</v>
      </c>
      <c r="C241" t="s">
        <v>43</v>
      </c>
      <c r="D241" t="s">
        <v>50</v>
      </c>
      <c r="E241" t="s">
        <v>44</v>
      </c>
      <c r="F241" t="s">
        <v>45</v>
      </c>
      <c r="G241" t="s">
        <v>46</v>
      </c>
      <c r="H241" t="s">
        <v>49</v>
      </c>
      <c r="I241">
        <f>C6</f>
        <v>4</v>
      </c>
      <c r="M241" t="s">
        <v>10</v>
      </c>
      <c r="N241" t="s">
        <v>9</v>
      </c>
      <c r="O241" t="s">
        <v>43</v>
      </c>
      <c r="P241" t="s">
        <v>50</v>
      </c>
      <c r="Q241" t="s">
        <v>44</v>
      </c>
      <c r="R241" t="s">
        <v>45</v>
      </c>
      <c r="S241" t="s">
        <v>46</v>
      </c>
      <c r="T241" t="s">
        <v>49</v>
      </c>
      <c r="U241">
        <f>I241</f>
        <v>4</v>
      </c>
      <c r="Y241" t="s">
        <v>10</v>
      </c>
      <c r="Z241" t="s">
        <v>9</v>
      </c>
      <c r="AA241" t="s">
        <v>43</v>
      </c>
      <c r="AB241" t="s">
        <v>50</v>
      </c>
      <c r="AC241" t="s">
        <v>44</v>
      </c>
      <c r="AD241" t="s">
        <v>45</v>
      </c>
      <c r="AE241" t="s">
        <v>46</v>
      </c>
      <c r="AF241" t="s">
        <v>49</v>
      </c>
      <c r="AG241">
        <f>U241</f>
        <v>4</v>
      </c>
    </row>
    <row r="242" spans="1:35" x14ac:dyDescent="0.35">
      <c r="A242" s="7">
        <f t="shared" ref="A242:A250" si="42">A185</f>
        <v>0</v>
      </c>
      <c r="B242" s="9">
        <f>Z185</f>
        <v>3.920721988904103E-2</v>
      </c>
      <c r="C242" s="18">
        <v>0</v>
      </c>
      <c r="D242" s="11">
        <f>(B243-B242)/(A243-A242)</f>
        <v>0</v>
      </c>
      <c r="E242" s="11">
        <f>IF($G$3="Cubic",(C242+D242-2*(B243-B242)/(A243-A242))/(A243-A242)^2, 0)</f>
        <v>0</v>
      </c>
      <c r="F242" s="11">
        <f>IF($G$3="Cubic", ((B243-B242)/(A243-A242) - C242 - E242*(A243^2 + A242*A243 - 2*A242^2))/(A243-A242), IF($G$3="QUADRATIC", (B243-B242-C242*(A243-A242))/(A243-A242)^2, 0))</f>
        <v>0</v>
      </c>
      <c r="G242" s="18">
        <f>IF($G$3="Cubic", C242-2*F242*A242 - 3*E242*A242^2, IF($G$3="Quadratic", C242-2*F242*A242, (B243-B242)/(A243-A242)))</f>
        <v>0</v>
      </c>
      <c r="H242" s="11">
        <f>B242 -E242*A242^3 - F242*A242^2 - G242*A242</f>
        <v>3.920721988904103E-2</v>
      </c>
      <c r="I242">
        <v>1</v>
      </c>
      <c r="M242" s="7">
        <f>A242</f>
        <v>0</v>
      </c>
      <c r="N242" s="9">
        <f>B242</f>
        <v>3.920721988904103E-2</v>
      </c>
      <c r="O242" s="18">
        <v>0</v>
      </c>
      <c r="P242" s="11">
        <f>(N243-N242)/(M243-M242)</f>
        <v>0</v>
      </c>
      <c r="Q242" s="11">
        <f>IF($G$3="Cubic",(O242+P242-2*(N243-N242)/(M243-M242))/(M243-M242)^2, 0)</f>
        <v>0</v>
      </c>
      <c r="R242" s="11">
        <f>IF($G$3="Cubic", ((N243-N242)/(M243-M242) - O242 - Q242*(M243^2 + M242*M243 - 2*M242^2))/(M243-M242), IF($G$3="QUADRATIC", (N243-N242-O242*(M243-M242))/(M243-M242)^2, 0))</f>
        <v>0</v>
      </c>
      <c r="S242" s="18">
        <f>IF($G$3="Cubic", O242-2*R242*M242 - 3*Q242*M242^2, IF($G$3="Quadratic", O242-2*R242*M242, (N243-N242)/(M243-M242)))</f>
        <v>0</v>
      </c>
      <c r="T242" s="11">
        <f>N242 -Q242*M242^3 - R242*M242^2 - S242*M242</f>
        <v>3.920721988904103E-2</v>
      </c>
      <c r="U242">
        <f>I242</f>
        <v>1</v>
      </c>
      <c r="Y242" s="7">
        <f>M242</f>
        <v>0</v>
      </c>
      <c r="Z242" s="9">
        <f>N242</f>
        <v>3.920721988904103E-2</v>
      </c>
      <c r="AA242" s="18">
        <v>0</v>
      </c>
      <c r="AB242" s="11">
        <f>(Z243-Z242)/(Y243-Y242)</f>
        <v>0</v>
      </c>
      <c r="AC242" s="11">
        <f>IF($G$3="Cubic",(AA242+AB242-2*(Z243-Z242)/(Y243-Y242))/(Y243-Y242)^2, 0)</f>
        <v>0</v>
      </c>
      <c r="AD242" s="11">
        <f>IF($G$3="Cubic", ((Z243-Z242)/(Y243-Y242) - AA242 - AC242*(Y243^2 + Y242*Y243 - 2*Y242^2))/(Y243-Y242), IF($G$3="QUADRATIC", (Z243-Z242-AA242*(Y243-Y242))/(Y243-Y242)^2, 0))</f>
        <v>0</v>
      </c>
      <c r="AE242" s="18">
        <f>IF($G$3="Cubic", AA242-2*AD242*Y242 - 3*AC242*Y242^2, IF($G$3="Quadratic", AA242-2*AD242*Y242, (Z243-Z242)/(Y243-Y242)))</f>
        <v>0</v>
      </c>
      <c r="AF242" s="11">
        <f>Z242 -AC242*Y242^3 - AD242*Y242^2 - AE242*Y242</f>
        <v>3.920721988904103E-2</v>
      </c>
      <c r="AG242">
        <f>U242</f>
        <v>1</v>
      </c>
    </row>
    <row r="243" spans="1:35" x14ac:dyDescent="0.35">
      <c r="A243" s="7">
        <f t="shared" si="42"/>
        <v>0.25</v>
      </c>
      <c r="B243" s="9">
        <f t="shared" ref="B243:B246" si="43">Z186</f>
        <v>3.920721988904103E-2</v>
      </c>
      <c r="C243" s="11">
        <f>3*E242*A243^2 + 2*F242*A243 + G242</f>
        <v>0</v>
      </c>
      <c r="D243" s="11">
        <f>(B244-B243)/(A244-A243)</f>
        <v>-6.0213067988139453E-3</v>
      </c>
      <c r="E243" s="11">
        <f t="shared" ref="E243:E250" si="44">IF($G$3="Cubic",(C243+D243-2*(B244-B243)/(A244-A243))/(A244-A243)^2, 0)</f>
        <v>0</v>
      </c>
      <c r="F243" s="11">
        <f>IF($G$3="Cubic", ((B244-B243)/(A244-A243) - C243 - E243*(A244^2 + A243*A244 - 2*A243^2))/(A244-A243), IF($G$3="QUADRATIC", (B244-B243-C243*(A244-A243))/(A244-A243)^2, 0))</f>
        <v>0</v>
      </c>
      <c r="G243" s="18">
        <f>IF($G$3="Cubic", C243-2*F243*A243 - 3*E243*A243^2, IF($G$3="Quadratic", C243-2*F243*A243, (B244-B243)/(A244-A243)))</f>
        <v>-6.0213067988139453E-3</v>
      </c>
      <c r="H243" s="11">
        <f>B243 -E243*A243^3 - F243*A243^2 - G243*A243</f>
        <v>4.0712546588744514E-2</v>
      </c>
      <c r="I243" s="9">
        <f>SUM(J253:J293) / SUM(K253:K293) * I242</f>
        <v>2.6330608438640931E-2</v>
      </c>
      <c r="M243" s="7">
        <f t="shared" ref="M243:M250" si="45">A243</f>
        <v>0.25</v>
      </c>
      <c r="N243" s="9">
        <f t="shared" ref="N243:N246" si="46">B243</f>
        <v>3.920721988904103E-2</v>
      </c>
      <c r="O243" s="11">
        <f>3*Q242*M243^2 + 2*R242*M243 + S242</f>
        <v>0</v>
      </c>
      <c r="P243" s="11">
        <f>(N244-N243)/(M244-M243)</f>
        <v>-6.0213067988139453E-3</v>
      </c>
      <c r="Q243" s="11">
        <f t="shared" ref="Q243:Q250" si="47">IF($G$3="Cubic",(O243+P243-2*(N244-N243)/(M244-M243))/(M244-M243)^2, 0)</f>
        <v>0</v>
      </c>
      <c r="R243" s="11">
        <f>IF($G$3="Cubic", ((N244-N243)/(M244-M243) - O243 - Q243*(M244^2 + M243*M244 - 2*M243^2))/(M244-M243), IF($G$3="QUADRATIC", (N244-N243-O243*(M244-M243))/(M244-M243)^2, 0))</f>
        <v>0</v>
      </c>
      <c r="S243" s="18">
        <f>IF($G$3="Cubic", O243-2*R243*M243 - 3*Q243*M243^2, IF($G$3="Quadratic", O243-2*R243*M243, (N244-N243)/(M244-M243)))</f>
        <v>-6.0213067988139453E-3</v>
      </c>
      <c r="T243" s="11">
        <f>N243 -Q243*M243^3 - R243*M243^2 - S243*M243</f>
        <v>4.0712546588744514E-2</v>
      </c>
      <c r="U243" s="9">
        <f>SUM(V253:V293) / SUM(W253:W293) * U242</f>
        <v>2.6429776639799715E-2</v>
      </c>
      <c r="Y243" s="7">
        <f t="shared" ref="Y243:Y250" si="48">M243</f>
        <v>0.25</v>
      </c>
      <c r="Z243" s="9">
        <f t="shared" ref="Z243:Z246" si="49">N243</f>
        <v>3.920721988904103E-2</v>
      </c>
      <c r="AA243" s="11">
        <f>3*AC242*Y243^2 + 2*AD242*Y243 + AE242</f>
        <v>0</v>
      </c>
      <c r="AB243" s="11">
        <f>(Z244-Z243)/(Y244-Y243)</f>
        <v>-6.0213067988139453E-3</v>
      </c>
      <c r="AC243" s="11">
        <f t="shared" ref="AC243:AC250" si="50">IF($G$3="Cubic",(AA243+AB243-2*(Z244-Z243)/(Y244-Y243))/(Y244-Y243)^2, 0)</f>
        <v>0</v>
      </c>
      <c r="AD243" s="11">
        <f>IF($G$3="Cubic", ((Z244-Z243)/(Y244-Y243) - AA243 - AC243*(Y244^2 + Y243*Y244 - 2*Y243^2))/(Y244-Y243), IF($G$3="QUADRATIC", (Z244-Z243-AA243*(Y244-Y243))/(Y244-Y243)^2, 0))</f>
        <v>0</v>
      </c>
      <c r="AE243" s="18">
        <f>IF($G$3="Cubic", AA243-2*AD243*Y243 - 3*AC243*Y243^2, IF($G$3="Quadratic", AA243-2*AD243*Y243, (Z244-Z243)/(Y244-Y243)))</f>
        <v>-6.0213067988139453E-3</v>
      </c>
      <c r="AF243" s="11">
        <f>Z243 -AC243*Y243^3 - AD243*Y243^2 - AE243*Y243</f>
        <v>4.0712546588744514E-2</v>
      </c>
      <c r="AG243" s="9">
        <f>SUM(AH253:AH293) / SUM(AI253:AI293) * AG242</f>
        <v>2.6199968715900628E-2</v>
      </c>
    </row>
    <row r="244" spans="1:35" x14ac:dyDescent="0.35">
      <c r="A244" s="7">
        <f t="shared" si="42"/>
        <v>1</v>
      </c>
      <c r="B244" s="9">
        <f t="shared" si="43"/>
        <v>3.4691239789930571E-2</v>
      </c>
      <c r="C244" s="11">
        <f>3*E243*A244^2 + 2*F243*A244 + G243</f>
        <v>-6.0213067988139453E-3</v>
      </c>
      <c r="D244" s="11">
        <f>(B245-B244)/(A245-A244)</f>
        <v>-5.2092211546909128E-3</v>
      </c>
      <c r="E244" s="11">
        <f t="shared" si="44"/>
        <v>0</v>
      </c>
      <c r="F244" s="11">
        <f>IF($G$3="Cubic", ((B245-B244)/(A245-A244) - C244 - E244*(A245^2 + A244*A245 - 2*A244^2))/(A245-A244), IF($G$3="QUADRATIC", (B245-B244-C244*(A245-A244))/(A245-A244)^2, 0))</f>
        <v>0</v>
      </c>
      <c r="G244" s="18">
        <f>IF($G$3="Cubic", C244-2*F244*A244 - 3*E244*A244^2, IF($G$3="Quadratic", C244-2*F244*A244, (B245-B244)/(A245-A244)))</f>
        <v>-5.2092211546909128E-3</v>
      </c>
      <c r="H244" s="11">
        <f>B244 -E244*A244^3 - F244*A244^2 - G244*A244</f>
        <v>3.9900460944621484E-2</v>
      </c>
      <c r="I244" s="9">
        <f>B6</f>
        <v>2.6200000000000001E-2</v>
      </c>
      <c r="M244" s="7">
        <f t="shared" si="45"/>
        <v>1</v>
      </c>
      <c r="N244" s="9">
        <f t="shared" si="46"/>
        <v>3.4691239789930571E-2</v>
      </c>
      <c r="O244" s="11">
        <f>3*Q243*M244^2 + 2*R243*M244 + S243</f>
        <v>-6.0213067988139453E-3</v>
      </c>
      <c r="P244" s="11">
        <f>(N245-N244)/(M245-M244)</f>
        <v>-5.2092211546909128E-3</v>
      </c>
      <c r="Q244" s="11">
        <f t="shared" si="47"/>
        <v>0</v>
      </c>
      <c r="R244" s="11">
        <f>IF($G$3="Cubic", ((N245-N244)/(M245-M244) - O244 - Q244*(M245^2 + M244*M245 - 2*M244^2))/(M245-M244), IF($G$3="QUADRATIC", (N245-N244-O244*(M245-M244))/(M245-M244)^2, 0))</f>
        <v>0</v>
      </c>
      <c r="S244" s="18">
        <f>IF($G$3="Cubic", O244-2*R244*M244 - 3*Q244*M244^2, IF($G$3="Quadratic", O244-2*R244*M244, (N245-N244)/(M245-M244)))</f>
        <v>-5.2092211546909128E-3</v>
      </c>
      <c r="T244" s="11">
        <f>N244 -Q244*M244^3 - R244*M244^2 - S244*M244</f>
        <v>3.9900460944621484E-2</v>
      </c>
      <c r="U244" s="11">
        <f>(U243-I243)/$F$8</f>
        <v>0.99168201158784242</v>
      </c>
      <c r="Y244" s="7">
        <f t="shared" si="48"/>
        <v>1</v>
      </c>
      <c r="Z244" s="9">
        <f t="shared" si="49"/>
        <v>3.4691239789930571E-2</v>
      </c>
      <c r="AA244" s="11">
        <f>3*AC243*Y244^2 + 2*AD243*Y244 + AE243</f>
        <v>-6.0213067988139453E-3</v>
      </c>
      <c r="AB244" s="11">
        <f>(Z245-Z244)/(Y245-Y244)</f>
        <v>-5.2092211546909128E-3</v>
      </c>
      <c r="AC244" s="11">
        <f t="shared" si="50"/>
        <v>0</v>
      </c>
      <c r="AD244" s="11">
        <f>IF($G$3="Cubic", ((Z245-Z244)/(Y245-Y244) - AA244 - AC244*(Y245^2 + Y244*Y245 - 2*Y244^2))/(Y245-Y244), IF($G$3="QUADRATIC", (Z245-Z244-AA244*(Y245-Y244))/(Y245-Y244)^2, 0))</f>
        <v>0</v>
      </c>
      <c r="AE244" s="18">
        <f>IF($G$3="Cubic", AA244-2*AD244*Y244 - 3*AC244*Y244^2, IF($G$3="Quadratic", AA244-2*AD244*Y244, (Z245-Z244)/(Y245-Y244)))</f>
        <v>-5.2092211546909128E-3</v>
      </c>
      <c r="AF244" s="11">
        <f>Z244 -AC244*Y244^3 - AD244*Y244^2 - AE244*Y244</f>
        <v>3.9900460944621484E-2</v>
      </c>
      <c r="AG244" s="9">
        <f>I244</f>
        <v>2.6200000000000001E-2</v>
      </c>
    </row>
    <row r="245" spans="1:35" x14ac:dyDescent="0.35">
      <c r="A245" s="7">
        <f t="shared" si="42"/>
        <v>2</v>
      </c>
      <c r="B245" s="9">
        <f t="shared" si="43"/>
        <v>2.9482018635239658E-2</v>
      </c>
      <c r="C245" s="11">
        <f>3*E244*A245^2 + 2*F244*A245 + G244</f>
        <v>-5.2092211546909128E-3</v>
      </c>
      <c r="D245" s="11">
        <f>(B246-B245)/(A246-A245)</f>
        <v>-2.4673492244837898E-3</v>
      </c>
      <c r="E245" s="11">
        <f t="shared" si="44"/>
        <v>0</v>
      </c>
      <c r="F245" s="11">
        <f>IF($G$3="Cubic", ((B246-B245)/(A246-A245) - C245 - E245*(A246^2 + A245*A246 - 2*A245^2))/(A246-A245), IF($G$3="QUADRATIC", (B246-B245-C245*(A246-A245))/(A246-A245)^2, 0))</f>
        <v>0</v>
      </c>
      <c r="G245" s="18">
        <f>IF($G$3="Cubic", C245-2*F245*A245 - 3*E245*A245^2, IF($G$3="Quadratic", C245-2*F245*A245, (B246-B245)/(A246-A245)))</f>
        <v>-2.4673492244837898E-3</v>
      </c>
      <c r="H245" s="11">
        <f>B245 -E245*A245^3 - F245*A245^2 - G245*A245</f>
        <v>3.4416717084207238E-2</v>
      </c>
      <c r="M245" s="7">
        <f t="shared" si="45"/>
        <v>2</v>
      </c>
      <c r="N245" s="9">
        <f t="shared" si="46"/>
        <v>2.9482018635239658E-2</v>
      </c>
      <c r="O245" s="11">
        <f>3*Q244*M245^2 + 2*R244*M245 + S244</f>
        <v>-5.2092211546909128E-3</v>
      </c>
      <c r="P245" s="11">
        <f>(N246-N245)/(M246-M245)</f>
        <v>-2.4673492244837898E-3</v>
      </c>
      <c r="Q245" s="11">
        <f t="shared" si="47"/>
        <v>0</v>
      </c>
      <c r="R245" s="11">
        <f>IF($G$3="Cubic", ((N246-N245)/(M246-M245) - O245 - Q245*(M246^2 + M245*M246 - 2*M245^2))/(M246-M245), IF($G$3="QUADRATIC", (N246-N245-O245*(M246-M245))/(M246-M245)^2, 0))</f>
        <v>0</v>
      </c>
      <c r="S245" s="18">
        <f>IF($G$3="Cubic", O245-2*R245*M245 - 3*Q245*M245^2, IF($G$3="Quadratic", O245-2*R245*M245, (N246-N245)/(M246-M245)))</f>
        <v>-2.4673492244837898E-3</v>
      </c>
      <c r="T245" s="11">
        <f>N245 -Q245*M245^3 - R245*M245^2 - S245*M245</f>
        <v>3.4416717084207238E-2</v>
      </c>
      <c r="Y245" s="7">
        <f t="shared" si="48"/>
        <v>2</v>
      </c>
      <c r="Z245" s="9">
        <f t="shared" si="49"/>
        <v>2.9482018635239658E-2</v>
      </c>
      <c r="AA245" s="11">
        <f>3*AC244*Y245^2 + 2*AD244*Y245 + AE244</f>
        <v>-5.2092211546909128E-3</v>
      </c>
      <c r="AB245" s="11">
        <f>(Z246-Z245)/(Y246-Y245)</f>
        <v>-2.4673492244837898E-3</v>
      </c>
      <c r="AC245" s="11">
        <f t="shared" si="50"/>
        <v>0</v>
      </c>
      <c r="AD245" s="11">
        <f>IF($G$3="Cubic", ((Z246-Z245)/(Y246-Y245) - AA245 - AC245*(Y246^2 + Y245*Y246 - 2*Y245^2))/(Y246-Y245), IF($G$3="QUADRATIC", (Z246-Z245-AA245*(Y246-Y245))/(Y246-Y245)^2, 0))</f>
        <v>0</v>
      </c>
      <c r="AE245" s="18">
        <f>IF($G$3="Cubic", AA245-2*AD245*Y245 - 3*AC245*Y245^2, IF($G$3="Quadratic", AA245-2*AD245*Y245, (Z246-Z245)/(Y246-Y245)))</f>
        <v>-2.4673492244837898E-3</v>
      </c>
      <c r="AF245" s="11">
        <f>Z245 -AC245*Y245^3 - AD245*Y245^2 - AE245*Y245</f>
        <v>3.4416717084207238E-2</v>
      </c>
    </row>
    <row r="246" spans="1:35" x14ac:dyDescent="0.35">
      <c r="A246" s="7">
        <f t="shared" si="42"/>
        <v>3</v>
      </c>
      <c r="B246" s="9">
        <f t="shared" si="43"/>
        <v>2.7014669410755868E-2</v>
      </c>
      <c r="C246" s="11">
        <f>3*E245*A246^2 + 2*F245*A246 + G245</f>
        <v>-2.4673492244837898E-3</v>
      </c>
      <c r="D246" s="11">
        <f>(B247-B246)/(A247-A246)</f>
        <v>-1.1520098850284974E-3</v>
      </c>
      <c r="E246" s="11">
        <f t="shared" si="44"/>
        <v>0</v>
      </c>
      <c r="F246" s="11">
        <f>IF($G$3="Cubic", ((B247-B246)/(A247-A246) - C246 - E246*(A247^2 + A246*A247 - 2*A246^2))/(A247-A246), IF($G$3="QUADRATIC", (B247-B246-C246*(A247-A246))/(A247-A246)^2, 0))</f>
        <v>0</v>
      </c>
      <c r="G246" s="18">
        <f>IF($G$3="Cubic", C246-2*F246*A246 - 3*E246*A246^2, IF($G$3="Quadratic", C246-2*F246*A246, (B247-B246)/(A247-A246)))</f>
        <v>-1.1520098850284974E-3</v>
      </c>
      <c r="H246" s="11">
        <f>B246 -E246*A246^3 - F246*A246^2 - G246*A246</f>
        <v>3.0470699065841361E-2</v>
      </c>
      <c r="M246" s="7">
        <f t="shared" si="45"/>
        <v>3</v>
      </c>
      <c r="N246" s="9">
        <f t="shared" si="46"/>
        <v>2.7014669410755868E-2</v>
      </c>
      <c r="O246" s="11">
        <f>3*Q245*M246^2 + 2*R245*M246 + S245</f>
        <v>-2.4673492244837898E-3</v>
      </c>
      <c r="P246" s="11">
        <f>(N247-N246)/(M247-M246)</f>
        <v>-1.052009885028498E-3</v>
      </c>
      <c r="Q246" s="11">
        <f t="shared" si="47"/>
        <v>0</v>
      </c>
      <c r="R246" s="11">
        <f>IF($G$3="Cubic", ((N247-N246)/(M247-M246) - O246 - Q246*(M247^2 + M246*M247 - 2*M246^2))/(M247-M246), IF($G$3="QUADRATIC", (N247-N246-O246*(M247-M246))/(M247-M246)^2, 0))</f>
        <v>0</v>
      </c>
      <c r="S246" s="18">
        <f>IF($G$3="Cubic", O246-2*R246*M246 - 3*Q246*M246^2, IF($G$3="Quadratic", O246-2*R246*M246, (N247-N246)/(M247-M246)))</f>
        <v>-1.052009885028498E-3</v>
      </c>
      <c r="T246" s="11">
        <f>N246 -Q246*M246^3 - R246*M246^2 - S246*M246</f>
        <v>3.0170699065841362E-2</v>
      </c>
      <c r="Y246" s="7">
        <f t="shared" si="48"/>
        <v>3</v>
      </c>
      <c r="Z246" s="9">
        <f t="shared" si="49"/>
        <v>2.7014669410755868E-2</v>
      </c>
      <c r="AA246" s="11">
        <f>3*AC245*Y246^2 + 2*AD245*Y246 + AE245</f>
        <v>-2.4673492244837898E-3</v>
      </c>
      <c r="AB246" s="11">
        <f>(Z247-Z246)/(Y247-Y246)</f>
        <v>-1.2837138356041507E-3</v>
      </c>
      <c r="AC246" s="11">
        <f t="shared" si="50"/>
        <v>0</v>
      </c>
      <c r="AD246" s="11">
        <f>IF($G$3="Cubic", ((Z247-Z246)/(Y247-Y246) - AA246 - AC246*(Y247^2 + Y246*Y247 - 2*Y246^2))/(Y247-Y246), IF($G$3="QUADRATIC", (Z247-Z246-AA246*(Y247-Y246))/(Y247-Y246)^2, 0))</f>
        <v>0</v>
      </c>
      <c r="AE246" s="18">
        <f>IF($G$3="Cubic", AA246-2*AD246*Y246 - 3*AC246*Y246^2, IF($G$3="Quadratic", AA246-2*AD246*Y246, (Z247-Z246)/(Y247-Y246)))</f>
        <v>-1.2837138356041507E-3</v>
      </c>
      <c r="AF246" s="11">
        <f>Z246 -AC246*Y246^3 - AD246*Y246^2 - AE246*Y246</f>
        <v>3.086581091756832E-2</v>
      </c>
    </row>
    <row r="247" spans="1:35" x14ac:dyDescent="0.35">
      <c r="A247" s="7">
        <f t="shared" si="42"/>
        <v>4</v>
      </c>
      <c r="B247" s="10">
        <f>LN(1+B6)</f>
        <v>2.5862659525727371E-2</v>
      </c>
      <c r="C247" s="11">
        <f>3*E246*A247^2 + 2*F246*A247 + G246</f>
        <v>-1.1520098850284974E-3</v>
      </c>
      <c r="D247" s="11">
        <f>(B248-B247)/(A248-A247)</f>
        <v>-2.5862659525727371E-2</v>
      </c>
      <c r="E247" s="11">
        <f t="shared" si="44"/>
        <v>0</v>
      </c>
      <c r="F247" s="11">
        <f>IF($G$3="Cubic", ((B248-B247)/(A248-A247) - C247 - E247*(A248^2 + A247*A248 - 2*A247^2))/(A248-A247), IF($G$3="QUADRATIC", (B248-B247-C247*(A248-A247))/(A248-A247)^2, 0))</f>
        <v>0</v>
      </c>
      <c r="G247" s="18">
        <f>IF($G$3="Cubic", C247-2*F247*A247 - 3*E247*A247^2, IF($G$3="Quadratic", C247-2*F247*A247, (B248-B247)/(A248-A247)))</f>
        <v>-2.5862659525727371E-2</v>
      </c>
      <c r="H247" s="11">
        <f>B247 -E247*A247^3 - F247*A247^2 - G247*A247</f>
        <v>0.12931329762863686</v>
      </c>
      <c r="M247" s="7">
        <f t="shared" si="45"/>
        <v>4</v>
      </c>
      <c r="N247" s="10">
        <f>B247+$F$8</f>
        <v>2.596265952572737E-2</v>
      </c>
      <c r="O247" s="11">
        <f>3*Q246*M247^2 + 2*R246*M247 + S246</f>
        <v>-1.052009885028498E-3</v>
      </c>
      <c r="P247" s="11">
        <f>(N248-N247)/(M248-M247)</f>
        <v>-2.596265952572737E-2</v>
      </c>
      <c r="Q247" s="11">
        <f t="shared" si="47"/>
        <v>0</v>
      </c>
      <c r="R247" s="11">
        <f>IF($G$3="Cubic", ((N248-N247)/(M248-M247) - O247 - Q247*(M248^2 + M247*M248 - 2*M247^2))/(M248-M247), IF($G$3="QUADRATIC", (N248-N247-O247*(M248-M247))/(M248-M247)^2, 0))</f>
        <v>0</v>
      </c>
      <c r="S247" s="18">
        <f>IF($G$3="Cubic", O247-2*R247*M247 - 3*Q247*M247^2, IF($G$3="Quadratic", O247-2*R247*M247, (N248-N247)/(M248-M247)))</f>
        <v>-2.596265952572737E-2</v>
      </c>
      <c r="T247" s="11">
        <f>N247 -Q247*M247^3 - R247*M247^2 - S247*M247</f>
        <v>0.12981329762863686</v>
      </c>
      <c r="Y247" s="7">
        <f t="shared" si="48"/>
        <v>4</v>
      </c>
      <c r="Z247" s="10">
        <f>B247 + (I244-I243)/U244</f>
        <v>2.5730955575151718E-2</v>
      </c>
      <c r="AA247" s="11">
        <f>3*AC246*Y247^2 + 2*AD246*Y247 + AE246</f>
        <v>-1.2837138356041507E-3</v>
      </c>
      <c r="AB247" s="11">
        <f>(Z248-Z247)/(Y248-Y247)</f>
        <v>-2.5730955575151718E-2</v>
      </c>
      <c r="AC247" s="11">
        <f t="shared" si="50"/>
        <v>0</v>
      </c>
      <c r="AD247" s="11">
        <f>IF($G$3="Cubic", ((Z248-Z247)/(Y248-Y247) - AA247 - AC247*(Y248^2 + Y247*Y248 - 2*Y247^2))/(Y248-Y247), IF($G$3="QUADRATIC", (Z248-Z247-AA247*(Y248-Y247))/(Y248-Y247)^2, 0))</f>
        <v>0</v>
      </c>
      <c r="AE247" s="18">
        <f>IF($G$3="Cubic", AA247-2*AD247*Y247 - 3*AC247*Y247^2, IF($G$3="Quadratic", AA247-2*AD247*Y247, (Z248-Z247)/(Y248-Y247)))</f>
        <v>-2.5730955575151718E-2</v>
      </c>
      <c r="AF247" s="11">
        <f>Z247 -AC247*Y247^3 - AD247*Y247^2 - AE247*Y247</f>
        <v>0.12865477787575857</v>
      </c>
    </row>
    <row r="248" spans="1:35" x14ac:dyDescent="0.35">
      <c r="A248" s="7">
        <f t="shared" si="42"/>
        <v>5</v>
      </c>
      <c r="B248" s="9">
        <f>B191</f>
        <v>0</v>
      </c>
      <c r="C248" s="11">
        <f>3*E247*A248^2 + 2*F247*A248 + G247</f>
        <v>-2.5862659525727371E-2</v>
      </c>
      <c r="D248" s="11">
        <f>(B249-B248)/(A249-A248)</f>
        <v>0</v>
      </c>
      <c r="E248" s="11">
        <f t="shared" si="44"/>
        <v>0</v>
      </c>
      <c r="F248" s="11">
        <f>IF($G$3="Cubic", ((B249-B248)/(A249-A248) - C248 - E248*(A249^2 + A248*A249 - 2*A248^2))/(A249-A248), IF($G$3="QUADRATIC", (B249-B248-C248*(A249-A248))/(A249-A248)^2, 0))</f>
        <v>0</v>
      </c>
      <c r="G248" s="18">
        <f>IF($G$3="Cubic", C248-2*F248*A248 - 3*E248*A248^2, IF($G$3="Quadratic", C248-2*F248*A248, (B249-B248)/(A249-A248)))</f>
        <v>0</v>
      </c>
      <c r="H248" s="11">
        <f>B248 -E248*A248^3 - F248*A248^2 - G248*A248</f>
        <v>0</v>
      </c>
      <c r="M248" s="7">
        <f t="shared" si="45"/>
        <v>5</v>
      </c>
      <c r="N248" s="9">
        <f t="shared" ref="N248:N250" si="51">B248</f>
        <v>0</v>
      </c>
      <c r="O248" s="11">
        <f>3*Q247*M248^2 + 2*R247*M248 + S247</f>
        <v>-2.596265952572737E-2</v>
      </c>
      <c r="P248" s="11">
        <f>(N249-N248)/(M249-M248)</f>
        <v>0</v>
      </c>
      <c r="Q248" s="11">
        <f t="shared" si="47"/>
        <v>0</v>
      </c>
      <c r="R248" s="11">
        <f>IF($G$3="Cubic", ((N249-N248)/(M249-M248) - O248 - Q248*(M249^2 + M248*M249 - 2*M248^2))/(M249-M248), IF($G$3="QUADRATIC", (N249-N248-O248*(M249-M248))/(M249-M248)^2, 0))</f>
        <v>0</v>
      </c>
      <c r="S248" s="18">
        <f>IF($G$3="Cubic", O248-2*R248*M248 - 3*Q248*M248^2, IF($G$3="Quadratic", O248-2*R248*M248, (N249-N248)/(M249-M248)))</f>
        <v>0</v>
      </c>
      <c r="T248" s="11">
        <f>N248 -Q248*M248^3 - R248*M248^2 - S248*M248</f>
        <v>0</v>
      </c>
      <c r="Y248" s="7">
        <f t="shared" si="48"/>
        <v>5</v>
      </c>
      <c r="Z248" s="9">
        <f t="shared" ref="Z248:Z250" si="52">N248</f>
        <v>0</v>
      </c>
      <c r="AA248" s="11">
        <f>3*AC247*Y248^2 + 2*AD247*Y248 + AE247</f>
        <v>-2.5730955575151718E-2</v>
      </c>
      <c r="AB248" s="11">
        <f>(Z249-Z248)/(Y249-Y248)</f>
        <v>0</v>
      </c>
      <c r="AC248" s="11">
        <f t="shared" si="50"/>
        <v>0</v>
      </c>
      <c r="AD248" s="11">
        <f>IF($G$3="Cubic", ((Z249-Z248)/(Y249-Y248) - AA248 - AC248*(Y249^2 + Y248*Y249 - 2*Y248^2))/(Y249-Y248), IF($G$3="QUADRATIC", (Z249-Z248-AA248*(Y249-Y248))/(Y249-Y248)^2, 0))</f>
        <v>0</v>
      </c>
      <c r="AE248" s="18">
        <f>IF($G$3="Cubic", AA248-2*AD248*Y248 - 3*AC248*Y248^2, IF($G$3="Quadratic", AA248-2*AD248*Y248, (Z249-Z248)/(Y249-Y248)))</f>
        <v>0</v>
      </c>
      <c r="AF248" s="11">
        <f>Z248 -AC248*Y248^3 - AD248*Y248^2 - AE248*Y248</f>
        <v>0</v>
      </c>
    </row>
    <row r="249" spans="1:35" x14ac:dyDescent="0.35">
      <c r="A249" s="7">
        <f t="shared" si="42"/>
        <v>7</v>
      </c>
      <c r="B249" s="9">
        <f>B192</f>
        <v>0</v>
      </c>
      <c r="C249" s="11">
        <f>3*E248*A249^2 + 2*F248*A249 + G248</f>
        <v>0</v>
      </c>
      <c r="D249" s="11">
        <f>(B250-B249)/(A250-A249)</f>
        <v>0</v>
      </c>
      <c r="E249" s="11">
        <f t="shared" si="44"/>
        <v>0</v>
      </c>
      <c r="F249" s="11">
        <f>IF($G$3="Cubic", ((B250-B249)/(A250-A249) - C249 - E249*(A250^2 + A249*A250 - 2*A249^2))/(A250-A249), IF($G$3="QUADRATIC", (B250-B249-C249*(A250-A249))/(A250-A249)^2, 0))</f>
        <v>0</v>
      </c>
      <c r="G249" s="18">
        <f>IF($G$3="Cubic", C249-2*F249*A249 - 3*E249*A249^2, IF($G$3="Quadratic", C249-2*F249*A249, (B250-B249)/(A250-A249)))</f>
        <v>0</v>
      </c>
      <c r="H249" s="11">
        <f>B249 -E249*A249^3 - F249*A249^2 - G249*A249</f>
        <v>0</v>
      </c>
      <c r="M249" s="7">
        <f t="shared" si="45"/>
        <v>7</v>
      </c>
      <c r="N249" s="9">
        <f t="shared" si="51"/>
        <v>0</v>
      </c>
      <c r="O249" s="11">
        <f>3*Q248*M249^2 + 2*R248*M249 + S248</f>
        <v>0</v>
      </c>
      <c r="P249" s="11">
        <f>(N250-N249)/(M250-M249)</f>
        <v>0</v>
      </c>
      <c r="Q249" s="11">
        <f t="shared" si="47"/>
        <v>0</v>
      </c>
      <c r="R249" s="11">
        <f>IF($G$3="Cubic", ((N250-N249)/(M250-M249) - O249 - Q249*(M250^2 + M249*M250 - 2*M249^2))/(M250-M249), IF($G$3="QUADRATIC", (N250-N249-O249*(M250-M249))/(M250-M249)^2, 0))</f>
        <v>0</v>
      </c>
      <c r="S249" s="18">
        <f>IF($G$3="Cubic", O249-2*R249*M249 - 3*Q249*M249^2, IF($G$3="Quadratic", O249-2*R249*M249, (N250-N249)/(M250-M249)))</f>
        <v>0</v>
      </c>
      <c r="T249" s="11">
        <f>N249 -Q249*M249^3 - R249*M249^2 - S249*M249</f>
        <v>0</v>
      </c>
      <c r="Y249" s="7">
        <f t="shared" si="48"/>
        <v>7</v>
      </c>
      <c r="Z249" s="9">
        <f t="shared" si="52"/>
        <v>0</v>
      </c>
      <c r="AA249" s="11">
        <f>3*AC248*Y249^2 + 2*AD248*Y249 + AE248</f>
        <v>0</v>
      </c>
      <c r="AB249" s="11">
        <f>(Z250-Z249)/(Y250-Y249)</f>
        <v>0</v>
      </c>
      <c r="AC249" s="11">
        <f t="shared" si="50"/>
        <v>0</v>
      </c>
      <c r="AD249" s="11">
        <f>IF($G$3="Cubic", ((Z250-Z249)/(Y250-Y249) - AA249 - AC249*(Y250^2 + Y249*Y250 - 2*Y249^2))/(Y250-Y249), IF($G$3="QUADRATIC", (Z250-Z249-AA249*(Y250-Y249))/(Y250-Y249)^2, 0))</f>
        <v>0</v>
      </c>
      <c r="AE249" s="18">
        <f>IF($G$3="Cubic", AA249-2*AD249*Y249 - 3*AC249*Y249^2, IF($G$3="Quadratic", AA249-2*AD249*Y249, (Z250-Z249)/(Y250-Y249)))</f>
        <v>0</v>
      </c>
      <c r="AF249" s="11">
        <f>Z249 -AC249*Y249^3 - AD249*Y249^2 - AE249*Y249</f>
        <v>0</v>
      </c>
    </row>
    <row r="250" spans="1:35" x14ac:dyDescent="0.35">
      <c r="A250" s="7">
        <f t="shared" si="42"/>
        <v>10</v>
      </c>
      <c r="B250" s="9">
        <f>B193</f>
        <v>0</v>
      </c>
      <c r="C250" s="11">
        <f>3*E249*A250^2 + 2*F249*A250 + G249</f>
        <v>0</v>
      </c>
      <c r="D250" s="11">
        <v>0</v>
      </c>
      <c r="E250" s="11">
        <f t="shared" si="44"/>
        <v>0</v>
      </c>
      <c r="F250" s="11">
        <f>IF($G$3="Cubic", ((B251-B250)/(A251-A250) - C250 - E250*(A251^2 + A250*A251 - 2*A250^2))/(A251-A250), IF($G$3="QUADRATIC", (B251-B250-C250*(A251-A250))/(A251-A250)^2, 0))</f>
        <v>0</v>
      </c>
      <c r="G250" s="18">
        <f>IF($G$3="Cubic", C250-2*F250*A250 - 3*E250*A250^2, IF($G$3="Quadratic", C250-2*F250*A250, (B251-B250)/(A251-A250)))</f>
        <v>0</v>
      </c>
      <c r="H250" s="11">
        <f>B250 -E250*A250^3 - F250*A250^2 - G250*A250</f>
        <v>0</v>
      </c>
      <c r="M250" s="7">
        <f t="shared" si="45"/>
        <v>10</v>
      </c>
      <c r="N250" s="9">
        <f t="shared" si="51"/>
        <v>0</v>
      </c>
      <c r="O250" s="11">
        <f>3*Q249*M250^2 + 2*R249*M250 + S249</f>
        <v>0</v>
      </c>
      <c r="P250" s="11">
        <v>0</v>
      </c>
      <c r="Q250" s="11">
        <f t="shared" si="47"/>
        <v>0</v>
      </c>
      <c r="R250" s="11">
        <f>IF($G$3="Cubic", ((N251-N250)/(M251-M250) - O250 - Q250*(M251^2 + M250*M251 - 2*M250^2))/(M251-M250), IF($G$3="QUADRATIC", (N251-N250-O250*(M251-M250))/(M251-M250)^2, 0))</f>
        <v>0</v>
      </c>
      <c r="S250" s="18">
        <f>IF($G$3="Cubic", O250-2*R250*M250 - 3*Q250*M250^2, IF($G$3="Quadratic", O250-2*R250*M250, (N251-N250)/(M251-M250)))</f>
        <v>0</v>
      </c>
      <c r="T250" s="11">
        <f>N250 -Q250*M250^3 - R250*M250^2 - S250*M250</f>
        <v>0</v>
      </c>
      <c r="Y250" s="7">
        <f t="shared" si="48"/>
        <v>10</v>
      </c>
      <c r="Z250" s="9">
        <f t="shared" si="52"/>
        <v>0</v>
      </c>
      <c r="AA250" s="11">
        <f>3*AC249*Y250^2 + 2*AD249*Y250 + AE249</f>
        <v>0</v>
      </c>
      <c r="AB250" s="11">
        <v>0</v>
      </c>
      <c r="AC250" s="11">
        <f t="shared" si="50"/>
        <v>0</v>
      </c>
      <c r="AD250" s="11">
        <f>IF($G$3="Cubic", ((Z251-Z250)/(Y251-Y250) - AA250 - AC250*(Y251^2 + Y250*Y251 - 2*Y250^2))/(Y251-Y250), IF($G$3="QUADRATIC", (Z251-Z250-AA250*(Y251-Y250))/(Y251-Y250)^2, 0))</f>
        <v>0</v>
      </c>
      <c r="AE250" s="18">
        <f>IF($G$3="Cubic", AA250-2*AD250*Y250 - 3*AC250*Y250^2, IF($G$3="Quadratic", AA250-2*AD250*Y250, (Z251-Z250)/(Y251-Y250)))</f>
        <v>0</v>
      </c>
      <c r="AF250" s="11">
        <f>Z250 -AC250*Y250^3 - AD250*Y250^2 - AE250*Y250</f>
        <v>0</v>
      </c>
    </row>
    <row r="252" spans="1:35" x14ac:dyDescent="0.35">
      <c r="A252" t="s">
        <v>10</v>
      </c>
      <c r="B252" t="s">
        <v>23</v>
      </c>
      <c r="C252" t="s">
        <v>44</v>
      </c>
      <c r="D252" t="s">
        <v>45</v>
      </c>
      <c r="E252" t="s">
        <v>46</v>
      </c>
      <c r="F252" t="s">
        <v>49</v>
      </c>
      <c r="G252" t="s">
        <v>24</v>
      </c>
      <c r="H252" t="s">
        <v>25</v>
      </c>
      <c r="I252" t="s">
        <v>11</v>
      </c>
      <c r="J252" t="s">
        <v>27</v>
      </c>
      <c r="K252" t="s">
        <v>28</v>
      </c>
      <c r="M252" t="s">
        <v>10</v>
      </c>
      <c r="N252" t="s">
        <v>23</v>
      </c>
      <c r="O252" t="s">
        <v>44</v>
      </c>
      <c r="P252" t="s">
        <v>45</v>
      </c>
      <c r="Q252" t="s">
        <v>46</v>
      </c>
      <c r="R252" t="s">
        <v>49</v>
      </c>
      <c r="S252" t="s">
        <v>24</v>
      </c>
      <c r="T252" t="s">
        <v>25</v>
      </c>
      <c r="U252" t="s">
        <v>11</v>
      </c>
      <c r="V252" t="s">
        <v>27</v>
      </c>
      <c r="W252" t="s">
        <v>28</v>
      </c>
      <c r="Y252" t="s">
        <v>10</v>
      </c>
      <c r="Z252" t="s">
        <v>23</v>
      </c>
      <c r="AA252" t="s">
        <v>44</v>
      </c>
      <c r="AB252" t="s">
        <v>45</v>
      </c>
      <c r="AC252" t="s">
        <v>46</v>
      </c>
      <c r="AD252" t="s">
        <v>49</v>
      </c>
      <c r="AE252" t="s">
        <v>24</v>
      </c>
      <c r="AF252" t="s">
        <v>25</v>
      </c>
      <c r="AG252" t="s">
        <v>11</v>
      </c>
      <c r="AH252" t="s">
        <v>27</v>
      </c>
      <c r="AI252" t="s">
        <v>28</v>
      </c>
    </row>
    <row r="253" spans="1:35" x14ac:dyDescent="0.35">
      <c r="A253" s="7">
        <v>0</v>
      </c>
      <c r="B253" s="7">
        <f t="array" ref="B253:B293">INDEX(A242:A250, MATCH(A253:A293, A242:A250, 1))</f>
        <v>0</v>
      </c>
      <c r="C253" s="11">
        <f t="array" ref="C253:C293">VLOOKUP(B253:B293, A242:H250, 5, FALSE)</f>
        <v>0</v>
      </c>
      <c r="D253" s="11">
        <f t="array" ref="D253:D293">VLOOKUP(B253:B293, A242:H250, 6, FALSE)</f>
        <v>0</v>
      </c>
      <c r="E253" s="11">
        <f t="array" ref="E253:E293">VLOOKUP(B253:B293, A242:H250, 7, FALSE)</f>
        <v>0</v>
      </c>
      <c r="F253" s="1">
        <f t="array" ref="F253:F293">VLOOKUP(B253:B293, A242:H250, 8, FALSE)</f>
        <v>3.920721988904103E-2</v>
      </c>
      <c r="G253" s="3">
        <f>C253*A253^3 + D253*A253^2 + E253*A253 + F253</f>
        <v>3.920721988904103E-2</v>
      </c>
      <c r="H253" s="11">
        <f>EXP(-G253*A253)</f>
        <v>1</v>
      </c>
      <c r="I253" s="3">
        <f>(H253/H254-1)/(A254-A253)</f>
        <v>3.9399999999999658E-2</v>
      </c>
      <c r="M253" s="7">
        <v>0</v>
      </c>
      <c r="N253" s="7">
        <f t="array" ref="N253:N293">INDEX(M242:M250, MATCH(M253:M293, M242:M250, 1))</f>
        <v>0</v>
      </c>
      <c r="O253" s="11">
        <f t="array" ref="O253:O293">VLOOKUP(N253:N293, M242:T250, 5, FALSE)</f>
        <v>0</v>
      </c>
      <c r="P253" s="11">
        <f t="array" ref="P253:P293">VLOOKUP(N253:N293, M242:T250, 6, FALSE)</f>
        <v>0</v>
      </c>
      <c r="Q253" s="11">
        <f t="array" ref="Q253:Q293">VLOOKUP(N253:N293, M242:T250, 7, FALSE)</f>
        <v>0</v>
      </c>
      <c r="R253" s="1">
        <f t="array" ref="R253:R293">VLOOKUP(N253:N293, M242:T250, 8, FALSE)</f>
        <v>3.920721988904103E-2</v>
      </c>
      <c r="S253" s="3">
        <f>O253*M253^3 + P253*M253^2 + Q253*M253 + R253</f>
        <v>3.920721988904103E-2</v>
      </c>
      <c r="T253" s="11">
        <f>EXP(-S253*M253)</f>
        <v>1</v>
      </c>
      <c r="U253" s="3">
        <f>(T253/T254-1)/(M254-M253)</f>
        <v>3.9399999999999658E-2</v>
      </c>
      <c r="Y253" s="7">
        <v>0</v>
      </c>
      <c r="Z253" s="7">
        <f t="array" ref="Z253:Z293">INDEX(Y242:Y250, MATCH(Y253:Y293, Y242:Y250, 1))</f>
        <v>0</v>
      </c>
      <c r="AA253" s="11">
        <f t="array" ref="AA253:AA293">VLOOKUP(Z253:Z293, Y242:AF250, 5, FALSE)</f>
        <v>0</v>
      </c>
      <c r="AB253" s="11">
        <f t="array" ref="AB253:AB293">VLOOKUP(Z253:Z293, Y242:AF250, 6, FALSE)</f>
        <v>0</v>
      </c>
      <c r="AC253" s="11">
        <f t="array" ref="AC253:AC293">VLOOKUP(Z253:Z293, Y242:AF250, 7, FALSE)</f>
        <v>0</v>
      </c>
      <c r="AD253" s="1">
        <f t="array" ref="AD253:AD293">VLOOKUP(Z253:Z293, Y242:AF250, 8, FALSE)</f>
        <v>3.920721988904103E-2</v>
      </c>
      <c r="AE253" s="3">
        <f>AA253*Y253^3 + AB253*Y253^2 + AC253*Y253 + AD253</f>
        <v>3.920721988904103E-2</v>
      </c>
      <c r="AF253" s="11">
        <f>EXP(-AE253*Y253)</f>
        <v>1</v>
      </c>
      <c r="AG253" s="3">
        <f>(AF253/AF254-1)/(Y254-Y253)</f>
        <v>3.9399999999999658E-2</v>
      </c>
    </row>
    <row r="254" spans="1:35" x14ac:dyDescent="0.35">
      <c r="A254" s="7">
        <v>0.25</v>
      </c>
      <c r="B254" s="7">
        <v>0.25</v>
      </c>
      <c r="C254" s="11">
        <v>0</v>
      </c>
      <c r="D254" s="11">
        <v>0</v>
      </c>
      <c r="E254" s="11">
        <v>-6.0213067988139453E-3</v>
      </c>
      <c r="F254" s="1">
        <v>4.0712546588744514E-2</v>
      </c>
      <c r="G254" s="3">
        <f t="shared" ref="G254:G293" si="53">C254*A254^3 + D254*A254^2 + E254*A254 + F254</f>
        <v>3.920721988904103E-2</v>
      </c>
      <c r="H254" s="11">
        <f>EXP(-G254*A254)</f>
        <v>0.99024607614992333</v>
      </c>
      <c r="I254" s="3">
        <f>(H254/H255-1)/(A255-A254)</f>
        <v>3.6360835541933589E-2</v>
      </c>
      <c r="J254" s="3">
        <f t="array" ref="J254:J293">(A254:A293 &lt;= I241) * I253:I292 * H254:H293 * (A254:A293-A253:A292)</f>
        <v>9.7539238500766595E-3</v>
      </c>
      <c r="K254" s="11">
        <f t="array" ref="K254:K293">(A254:A293 &lt;= I241) * (ROUND(A254:A293*I242, 0)=A254:A293*I242) * H254:H293</f>
        <v>0</v>
      </c>
      <c r="M254" s="7">
        <v>0.25</v>
      </c>
      <c r="N254" s="7">
        <v>0.25</v>
      </c>
      <c r="O254" s="11">
        <v>0</v>
      </c>
      <c r="P254" s="11">
        <v>0</v>
      </c>
      <c r="Q254" s="11">
        <v>-6.0213067988139453E-3</v>
      </c>
      <c r="R254" s="1">
        <v>4.0712546588744514E-2</v>
      </c>
      <c r="S254" s="3">
        <f t="shared" ref="S254:S293" si="54">O254*M254^3 + P254*M254^2 + Q254*M254 + R254</f>
        <v>3.920721988904103E-2</v>
      </c>
      <c r="T254" s="11">
        <f>EXP(-S254*M254)</f>
        <v>0.99024607614992333</v>
      </c>
      <c r="U254" s="3">
        <f>(T254/T255-1)/(M255-M254)</f>
        <v>3.6360835541933589E-2</v>
      </c>
      <c r="V254" s="3">
        <f t="array" ref="V254:V293">(M254:M293 &lt;= U241) * U253:U292 * T254:T293 * (M254:M293-M253:M292)</f>
        <v>9.7539238500766595E-3</v>
      </c>
      <c r="W254" s="11">
        <f t="array" ref="W254:W293">(M254:M293 &lt;= U241) * (ROUND(M254:M293*U242, 0)=M254:M293*U242) * T254:T293</f>
        <v>0</v>
      </c>
      <c r="Y254" s="7">
        <v>0.25</v>
      </c>
      <c r="Z254" s="7">
        <v>0.25</v>
      </c>
      <c r="AA254" s="11">
        <v>0</v>
      </c>
      <c r="AB254" s="11">
        <v>0</v>
      </c>
      <c r="AC254" s="11">
        <v>-6.0213067988139453E-3</v>
      </c>
      <c r="AD254" s="1">
        <v>4.0712546588744514E-2</v>
      </c>
      <c r="AE254" s="3">
        <f t="shared" ref="AE254:AE293" si="55">AA254*Y254^3 + AB254*Y254^2 + AC254*Y254 + AD254</f>
        <v>3.920721988904103E-2</v>
      </c>
      <c r="AF254" s="11">
        <f>EXP(-AE254*Y254)</f>
        <v>0.99024607614992333</v>
      </c>
      <c r="AG254" s="3">
        <f>(AF254/AF255-1)/(Y255-Y254)</f>
        <v>3.6360835541933589E-2</v>
      </c>
      <c r="AH254" s="3">
        <f t="array" ref="AH254:AH293">(Y254:Y293 &lt;= AG241) * AG253:AG292 * AF254:AF293 * (Y254:Y293-Y253:Y292)</f>
        <v>9.7539238500766595E-3</v>
      </c>
      <c r="AI254" s="11">
        <f t="array" ref="AI254:AI293">(Y254:Y293 &lt;= AG241) * (ROUND(Y254:Y293*AG242, 0)=Y254:Y293*AG242) * AF254:AF293</f>
        <v>0</v>
      </c>
    </row>
    <row r="255" spans="1:35" x14ac:dyDescent="0.35">
      <c r="A255" s="7">
        <v>0.5</v>
      </c>
      <c r="B255" s="7">
        <v>0.25</v>
      </c>
      <c r="C255" s="11">
        <v>0</v>
      </c>
      <c r="D255" s="11">
        <v>0</v>
      </c>
      <c r="E255" s="11">
        <v>-6.0213067988139453E-3</v>
      </c>
      <c r="F255" s="1">
        <v>4.0712546588744514E-2</v>
      </c>
      <c r="G255" s="3">
        <f t="shared" si="53"/>
        <v>3.7701893189337539E-2</v>
      </c>
      <c r="H255" s="11">
        <f>EXP(-G255*A255)</f>
        <v>0.98132562126792111</v>
      </c>
      <c r="I255" s="3">
        <f>(H255/H256-1)/(A256-A255)</f>
        <v>3.332395769093921E-2</v>
      </c>
      <c r="J255" s="3">
        <v>8.9204548820021722E-3</v>
      </c>
      <c r="K255" s="11">
        <v>0</v>
      </c>
      <c r="M255" s="7">
        <v>0.5</v>
      </c>
      <c r="N255" s="7">
        <v>0.25</v>
      </c>
      <c r="O255" s="11">
        <v>0</v>
      </c>
      <c r="P255" s="11">
        <v>0</v>
      </c>
      <c r="Q255" s="11">
        <v>-6.0213067988139453E-3</v>
      </c>
      <c r="R255" s="1">
        <v>4.0712546588744514E-2</v>
      </c>
      <c r="S255" s="3">
        <f t="shared" si="54"/>
        <v>3.7701893189337539E-2</v>
      </c>
      <c r="T255" s="11">
        <f>EXP(-S255*M255)</f>
        <v>0.98132562126792111</v>
      </c>
      <c r="U255" s="3">
        <f>(T255/T256-1)/(M256-M255)</f>
        <v>3.332395769093921E-2</v>
      </c>
      <c r="V255" s="3">
        <v>8.9204548820021722E-3</v>
      </c>
      <c r="W255" s="11">
        <v>0</v>
      </c>
      <c r="Y255" s="7">
        <v>0.5</v>
      </c>
      <c r="Z255" s="7">
        <v>0.25</v>
      </c>
      <c r="AA255" s="11">
        <v>0</v>
      </c>
      <c r="AB255" s="11">
        <v>0</v>
      </c>
      <c r="AC255" s="11">
        <v>-6.0213067988139453E-3</v>
      </c>
      <c r="AD255" s="1">
        <v>4.0712546588744514E-2</v>
      </c>
      <c r="AE255" s="3">
        <f t="shared" si="55"/>
        <v>3.7701893189337539E-2</v>
      </c>
      <c r="AF255" s="11">
        <f>EXP(-AE255*Y255)</f>
        <v>0.98132562126792111</v>
      </c>
      <c r="AG255" s="3">
        <f>(AF255/AF256-1)/(Y256-Y255)</f>
        <v>3.332395769093921E-2</v>
      </c>
      <c r="AH255" s="3">
        <v>8.9204548820021722E-3</v>
      </c>
      <c r="AI255" s="11">
        <v>0</v>
      </c>
    </row>
    <row r="256" spans="1:35" x14ac:dyDescent="0.35">
      <c r="A256" s="7">
        <v>0.75</v>
      </c>
      <c r="B256" s="7">
        <v>0.25</v>
      </c>
      <c r="C256" s="11">
        <v>0</v>
      </c>
      <c r="D256" s="11">
        <v>0</v>
      </c>
      <c r="E256" s="11">
        <v>-6.0213067988139453E-3</v>
      </c>
      <c r="F256" s="1">
        <v>4.0712546588744514E-2</v>
      </c>
      <c r="G256" s="3">
        <f t="shared" si="53"/>
        <v>3.6196566489634055E-2</v>
      </c>
      <c r="H256" s="11">
        <f>EXP(-G256*A256)</f>
        <v>0.97321775444958392</v>
      </c>
      <c r="I256" s="3">
        <f>(H256/H257-1)/(A257-A256)</f>
        <v>3.0289364726617585E-2</v>
      </c>
      <c r="J256" s="3">
        <v>8.1078668183372001E-3</v>
      </c>
      <c r="K256" s="11">
        <v>0</v>
      </c>
      <c r="M256" s="7">
        <v>0.75</v>
      </c>
      <c r="N256" s="7">
        <v>0.25</v>
      </c>
      <c r="O256" s="11">
        <v>0</v>
      </c>
      <c r="P256" s="11">
        <v>0</v>
      </c>
      <c r="Q256" s="11">
        <v>-6.0213067988139453E-3</v>
      </c>
      <c r="R256" s="1">
        <v>4.0712546588744514E-2</v>
      </c>
      <c r="S256" s="3">
        <f t="shared" si="54"/>
        <v>3.6196566489634055E-2</v>
      </c>
      <c r="T256" s="11">
        <f>EXP(-S256*M256)</f>
        <v>0.97321775444958392</v>
      </c>
      <c r="U256" s="3">
        <f>(T256/T257-1)/(M257-M256)</f>
        <v>3.0289364726617585E-2</v>
      </c>
      <c r="V256" s="3">
        <v>8.1078668183372001E-3</v>
      </c>
      <c r="W256" s="11">
        <v>0</v>
      </c>
      <c r="Y256" s="7">
        <v>0.75</v>
      </c>
      <c r="Z256" s="7">
        <v>0.25</v>
      </c>
      <c r="AA256" s="11">
        <v>0</v>
      </c>
      <c r="AB256" s="11">
        <v>0</v>
      </c>
      <c r="AC256" s="11">
        <v>-6.0213067988139453E-3</v>
      </c>
      <c r="AD256" s="1">
        <v>4.0712546588744514E-2</v>
      </c>
      <c r="AE256" s="3">
        <f t="shared" si="55"/>
        <v>3.6196566489634055E-2</v>
      </c>
      <c r="AF256" s="11">
        <f>EXP(-AE256*Y256)</f>
        <v>0.97321775444958392</v>
      </c>
      <c r="AG256" s="3">
        <f>(AF256/AF257-1)/(Y257-Y256)</f>
        <v>3.0289364726617585E-2</v>
      </c>
      <c r="AH256" s="3">
        <v>8.1078668183372001E-3</v>
      </c>
      <c r="AI256" s="11">
        <v>0</v>
      </c>
    </row>
    <row r="257" spans="1:35" x14ac:dyDescent="0.35">
      <c r="A257" s="7">
        <v>1</v>
      </c>
      <c r="B257" s="7">
        <v>1</v>
      </c>
      <c r="C257" s="11">
        <v>0</v>
      </c>
      <c r="D257" s="11">
        <v>0</v>
      </c>
      <c r="E257" s="11">
        <v>-5.2092211546909128E-3</v>
      </c>
      <c r="F257" s="1">
        <v>3.9900460944621484E-2</v>
      </c>
      <c r="G257" s="3">
        <f t="shared" si="53"/>
        <v>3.4691239789930571E-2</v>
      </c>
      <c r="H257" s="11">
        <f>EXP(-G257*A257)</f>
        <v>0.9659036028204383</v>
      </c>
      <c r="I257" s="3">
        <f>(H257/H258-1)/(A258-A257)</f>
        <v>2.8279208886186069E-2</v>
      </c>
      <c r="J257" s="3">
        <v>7.3141516291455565E-3</v>
      </c>
      <c r="K257" s="11">
        <v>0.9659036028204383</v>
      </c>
      <c r="M257" s="7">
        <v>1</v>
      </c>
      <c r="N257" s="7">
        <v>1</v>
      </c>
      <c r="O257" s="11">
        <v>0</v>
      </c>
      <c r="P257" s="11">
        <v>0</v>
      </c>
      <c r="Q257" s="11">
        <v>-5.2092211546909128E-3</v>
      </c>
      <c r="R257" s="1">
        <v>3.9900460944621484E-2</v>
      </c>
      <c r="S257" s="3">
        <f t="shared" si="54"/>
        <v>3.4691239789930571E-2</v>
      </c>
      <c r="T257" s="11">
        <f>EXP(-S257*M257)</f>
        <v>0.9659036028204383</v>
      </c>
      <c r="U257" s="3">
        <f>(T257/T258-1)/(M258-M257)</f>
        <v>2.8279208886186069E-2</v>
      </c>
      <c r="V257" s="3">
        <v>7.3141516291455565E-3</v>
      </c>
      <c r="W257" s="11">
        <v>0.9659036028204383</v>
      </c>
      <c r="Y257" s="7">
        <v>1</v>
      </c>
      <c r="Z257" s="7">
        <v>1</v>
      </c>
      <c r="AA257" s="11">
        <v>0</v>
      </c>
      <c r="AB257" s="11">
        <v>0</v>
      </c>
      <c r="AC257" s="11">
        <v>-5.2092211546909128E-3</v>
      </c>
      <c r="AD257" s="1">
        <v>3.9900460944621484E-2</v>
      </c>
      <c r="AE257" s="3">
        <f t="shared" si="55"/>
        <v>3.4691239789930571E-2</v>
      </c>
      <c r="AF257" s="11">
        <f>EXP(-AE257*Y257)</f>
        <v>0.9659036028204383</v>
      </c>
      <c r="AG257" s="3">
        <f>(AF257/AF258-1)/(Y258-Y257)</f>
        <v>2.8279208886186069E-2</v>
      </c>
      <c r="AH257" s="3">
        <v>7.3141516291455565E-3</v>
      </c>
      <c r="AI257" s="11">
        <v>0.9659036028204383</v>
      </c>
    </row>
    <row r="258" spans="1:35" x14ac:dyDescent="0.35">
      <c r="A258" s="7">
        <v>1.25</v>
      </c>
      <c r="B258" s="7">
        <v>1</v>
      </c>
      <c r="C258" s="11">
        <v>0</v>
      </c>
      <c r="D258" s="11">
        <v>0</v>
      </c>
      <c r="E258" s="11">
        <v>-5.2092211546909128E-3</v>
      </c>
      <c r="F258" s="1">
        <v>3.9900460944621484E-2</v>
      </c>
      <c r="G258" s="3">
        <f t="shared" si="53"/>
        <v>3.3388934501257843E-2</v>
      </c>
      <c r="H258" s="11">
        <f>EXP(-G258*A258)</f>
        <v>0.95912279435814907</v>
      </c>
      <c r="I258" s="3">
        <f>(H258/H259-1)/(A259-A258)</f>
        <v>2.5657038036586144E-2</v>
      </c>
      <c r="J258" s="3">
        <v>6.7808084622891455E-3</v>
      </c>
      <c r="K258" s="11">
        <v>0</v>
      </c>
      <c r="M258" s="7">
        <v>1.25</v>
      </c>
      <c r="N258" s="7">
        <v>1</v>
      </c>
      <c r="O258" s="11">
        <v>0</v>
      </c>
      <c r="P258" s="11">
        <v>0</v>
      </c>
      <c r="Q258" s="11">
        <v>-5.2092211546909128E-3</v>
      </c>
      <c r="R258" s="1">
        <v>3.9900460944621484E-2</v>
      </c>
      <c r="S258" s="3">
        <f t="shared" si="54"/>
        <v>3.3388934501257843E-2</v>
      </c>
      <c r="T258" s="11">
        <f>EXP(-S258*M258)</f>
        <v>0.95912279435814907</v>
      </c>
      <c r="U258" s="3">
        <f>(T258/T259-1)/(M259-M258)</f>
        <v>2.5657038036586144E-2</v>
      </c>
      <c r="V258" s="3">
        <v>6.7808084622891455E-3</v>
      </c>
      <c r="W258" s="11">
        <v>0</v>
      </c>
      <c r="Y258" s="7">
        <v>1.25</v>
      </c>
      <c r="Z258" s="7">
        <v>1</v>
      </c>
      <c r="AA258" s="11">
        <v>0</v>
      </c>
      <c r="AB258" s="11">
        <v>0</v>
      </c>
      <c r="AC258" s="11">
        <v>-5.2092211546909128E-3</v>
      </c>
      <c r="AD258" s="1">
        <v>3.9900460944621484E-2</v>
      </c>
      <c r="AE258" s="3">
        <f t="shared" si="55"/>
        <v>3.3388934501257843E-2</v>
      </c>
      <c r="AF258" s="11">
        <f>EXP(-AE258*Y258)</f>
        <v>0.95912279435814907</v>
      </c>
      <c r="AG258" s="3">
        <f>(AF258/AF259-1)/(Y259-Y258)</f>
        <v>2.5657038036586144E-2</v>
      </c>
      <c r="AH258" s="3">
        <v>6.7808084622891455E-3</v>
      </c>
      <c r="AI258" s="11">
        <v>0</v>
      </c>
    </row>
    <row r="259" spans="1:35" x14ac:dyDescent="0.35">
      <c r="A259" s="7">
        <v>1.5</v>
      </c>
      <c r="B259" s="7">
        <v>1</v>
      </c>
      <c r="C259" s="11">
        <v>0</v>
      </c>
      <c r="D259" s="11">
        <v>0</v>
      </c>
      <c r="E259" s="11">
        <v>-5.2092211546909128E-3</v>
      </c>
      <c r="F259" s="1">
        <v>3.9900460944621484E-2</v>
      </c>
      <c r="G259" s="3">
        <f t="shared" si="53"/>
        <v>3.2086629212585115E-2</v>
      </c>
      <c r="H259" s="11">
        <f>EXP(-G259*A259)</f>
        <v>0.95300994127998273</v>
      </c>
      <c r="I259" s="3">
        <f>(H259/H260-1)/(A260-A259)</f>
        <v>2.3036574064689397E-2</v>
      </c>
      <c r="J259" s="3">
        <v>6.1128530781663108E-3</v>
      </c>
      <c r="K259" s="11">
        <v>0</v>
      </c>
      <c r="M259" s="7">
        <v>1.5</v>
      </c>
      <c r="N259" s="7">
        <v>1</v>
      </c>
      <c r="O259" s="11">
        <v>0</v>
      </c>
      <c r="P259" s="11">
        <v>0</v>
      </c>
      <c r="Q259" s="11">
        <v>-5.2092211546909128E-3</v>
      </c>
      <c r="R259" s="1">
        <v>3.9900460944621484E-2</v>
      </c>
      <c r="S259" s="3">
        <f t="shared" si="54"/>
        <v>3.2086629212585115E-2</v>
      </c>
      <c r="T259" s="11">
        <f>EXP(-S259*M259)</f>
        <v>0.95300994127998273</v>
      </c>
      <c r="U259" s="3">
        <f>(T259/T260-1)/(M260-M259)</f>
        <v>2.3036574064689397E-2</v>
      </c>
      <c r="V259" s="3">
        <v>6.1128530781663108E-3</v>
      </c>
      <c r="W259" s="11">
        <v>0</v>
      </c>
      <c r="Y259" s="7">
        <v>1.5</v>
      </c>
      <c r="Z259" s="7">
        <v>1</v>
      </c>
      <c r="AA259" s="11">
        <v>0</v>
      </c>
      <c r="AB259" s="11">
        <v>0</v>
      </c>
      <c r="AC259" s="11">
        <v>-5.2092211546909128E-3</v>
      </c>
      <c r="AD259" s="1">
        <v>3.9900460944621484E-2</v>
      </c>
      <c r="AE259" s="3">
        <f t="shared" si="55"/>
        <v>3.2086629212585115E-2</v>
      </c>
      <c r="AF259" s="11">
        <f>EXP(-AE259*Y259)</f>
        <v>0.95300994127998273</v>
      </c>
      <c r="AG259" s="3">
        <f>(AF259/AF260-1)/(Y260-Y259)</f>
        <v>2.3036574064689397E-2</v>
      </c>
      <c r="AH259" s="3">
        <v>6.1128530781663108E-3</v>
      </c>
      <c r="AI259" s="11">
        <v>0</v>
      </c>
    </row>
    <row r="260" spans="1:35" x14ac:dyDescent="0.35">
      <c r="A260" s="7">
        <v>1.75</v>
      </c>
      <c r="B260" s="7">
        <v>1</v>
      </c>
      <c r="C260" s="11">
        <v>0</v>
      </c>
      <c r="D260" s="11">
        <v>0</v>
      </c>
      <c r="E260" s="11">
        <v>-5.2092211546909128E-3</v>
      </c>
      <c r="F260" s="1">
        <v>3.9900460944621484E-2</v>
      </c>
      <c r="G260" s="3">
        <f t="shared" si="53"/>
        <v>3.0784323923912386E-2</v>
      </c>
      <c r="H260" s="11">
        <f>EXP(-G260*A260)</f>
        <v>0.94755284843667797</v>
      </c>
      <c r="I260" s="3">
        <f>(H260/H261-1)/(A261-A260)</f>
        <v>2.0417815859420152E-2</v>
      </c>
      <c r="J260" s="3">
        <v>5.4570928433047344E-3</v>
      </c>
      <c r="K260" s="11">
        <v>0</v>
      </c>
      <c r="M260" s="7">
        <v>1.75</v>
      </c>
      <c r="N260" s="7">
        <v>1</v>
      </c>
      <c r="O260" s="11">
        <v>0</v>
      </c>
      <c r="P260" s="11">
        <v>0</v>
      </c>
      <c r="Q260" s="11">
        <v>-5.2092211546909128E-3</v>
      </c>
      <c r="R260" s="1">
        <v>3.9900460944621484E-2</v>
      </c>
      <c r="S260" s="3">
        <f t="shared" si="54"/>
        <v>3.0784323923912386E-2</v>
      </c>
      <c r="T260" s="11">
        <f>EXP(-S260*M260)</f>
        <v>0.94755284843667797</v>
      </c>
      <c r="U260" s="3">
        <f>(T260/T261-1)/(M261-M260)</f>
        <v>2.0417815859420152E-2</v>
      </c>
      <c r="V260" s="3">
        <v>5.4570928433047344E-3</v>
      </c>
      <c r="W260" s="11">
        <v>0</v>
      </c>
      <c r="Y260" s="7">
        <v>1.75</v>
      </c>
      <c r="Z260" s="7">
        <v>1</v>
      </c>
      <c r="AA260" s="11">
        <v>0</v>
      </c>
      <c r="AB260" s="11">
        <v>0</v>
      </c>
      <c r="AC260" s="11">
        <v>-5.2092211546909128E-3</v>
      </c>
      <c r="AD260" s="1">
        <v>3.9900460944621484E-2</v>
      </c>
      <c r="AE260" s="3">
        <f t="shared" si="55"/>
        <v>3.0784323923912386E-2</v>
      </c>
      <c r="AF260" s="11">
        <f>EXP(-AE260*Y260)</f>
        <v>0.94755284843667797</v>
      </c>
      <c r="AG260" s="3">
        <f>(AF260/AF261-1)/(Y261-Y260)</f>
        <v>2.0417815859420152E-2</v>
      </c>
      <c r="AH260" s="3">
        <v>5.4570928433047344E-3</v>
      </c>
      <c r="AI260" s="11">
        <v>0</v>
      </c>
    </row>
    <row r="261" spans="1:35" x14ac:dyDescent="0.35">
      <c r="A261" s="7">
        <v>2</v>
      </c>
      <c r="B261" s="7">
        <v>2</v>
      </c>
      <c r="C261" s="11">
        <v>0</v>
      </c>
      <c r="D261" s="11">
        <v>0</v>
      </c>
      <c r="E261" s="11">
        <v>-2.4673492244837898E-3</v>
      </c>
      <c r="F261" s="1">
        <v>3.4416717084207238E-2</v>
      </c>
      <c r="G261" s="3">
        <f t="shared" si="53"/>
        <v>2.9482018635239658E-2</v>
      </c>
      <c r="H261" s="11">
        <f>EXP(-G261*A261)</f>
        <v>0.94274067207527334</v>
      </c>
      <c r="I261" s="3">
        <f>(H261/H262-1)/(A262-A261)</f>
        <v>2.4002209347587566E-2</v>
      </c>
      <c r="J261" s="3">
        <v>4.8121763614047321E-3</v>
      </c>
      <c r="K261" s="11">
        <v>0.94274067207527334</v>
      </c>
      <c r="M261" s="7">
        <v>2</v>
      </c>
      <c r="N261" s="7">
        <v>2</v>
      </c>
      <c r="O261" s="11">
        <v>0</v>
      </c>
      <c r="P261" s="11">
        <v>0</v>
      </c>
      <c r="Q261" s="11">
        <v>-2.4673492244837898E-3</v>
      </c>
      <c r="R261" s="1">
        <v>3.4416717084207238E-2</v>
      </c>
      <c r="S261" s="3">
        <f t="shared" si="54"/>
        <v>2.9482018635239658E-2</v>
      </c>
      <c r="T261" s="11">
        <f>EXP(-S261*M261)</f>
        <v>0.94274067207527334</v>
      </c>
      <c r="U261" s="3">
        <f>(T261/T262-1)/(M262-M261)</f>
        <v>2.4002209347587566E-2</v>
      </c>
      <c r="V261" s="3">
        <v>4.8121763614047321E-3</v>
      </c>
      <c r="W261" s="11">
        <v>0.94274067207527334</v>
      </c>
      <c r="Y261" s="7">
        <v>2</v>
      </c>
      <c r="Z261" s="7">
        <v>2</v>
      </c>
      <c r="AA261" s="11">
        <v>0</v>
      </c>
      <c r="AB261" s="11">
        <v>0</v>
      </c>
      <c r="AC261" s="11">
        <v>-2.4673492244837898E-3</v>
      </c>
      <c r="AD261" s="1">
        <v>3.4416717084207238E-2</v>
      </c>
      <c r="AE261" s="3">
        <f t="shared" si="55"/>
        <v>2.9482018635239658E-2</v>
      </c>
      <c r="AF261" s="11">
        <f>EXP(-AE261*Y261)</f>
        <v>0.94274067207527334</v>
      </c>
      <c r="AG261" s="3">
        <f>(AF261/AF262-1)/(Y262-Y261)</f>
        <v>2.4002209347587566E-2</v>
      </c>
      <c r="AH261" s="3">
        <v>4.8121763614047321E-3</v>
      </c>
      <c r="AI261" s="11">
        <v>0.94274067207527334</v>
      </c>
    </row>
    <row r="262" spans="1:35" x14ac:dyDescent="0.35">
      <c r="A262" s="7">
        <v>2.25</v>
      </c>
      <c r="B262" s="7">
        <v>2</v>
      </c>
      <c r="C262" s="11">
        <v>0</v>
      </c>
      <c r="D262" s="11">
        <v>0</v>
      </c>
      <c r="E262" s="11">
        <v>-2.4673492244837898E-3</v>
      </c>
      <c r="F262" s="1">
        <v>3.4416717084207238E-2</v>
      </c>
      <c r="G262" s="3">
        <f t="shared" si="53"/>
        <v>2.8865181329118712E-2</v>
      </c>
      <c r="H262" s="11">
        <f>EXP(-G262*A262)</f>
        <v>0.93711744977209654</v>
      </c>
      <c r="I262" s="3">
        <f>(H262/H263-1)/(A263-A262)</f>
        <v>2.2761323372295195E-2</v>
      </c>
      <c r="J262" s="3">
        <v>5.6232223031768089E-3</v>
      </c>
      <c r="K262" s="11">
        <v>0</v>
      </c>
      <c r="M262" s="7">
        <v>2.25</v>
      </c>
      <c r="N262" s="7">
        <v>2</v>
      </c>
      <c r="O262" s="11">
        <v>0</v>
      </c>
      <c r="P262" s="11">
        <v>0</v>
      </c>
      <c r="Q262" s="11">
        <v>-2.4673492244837898E-3</v>
      </c>
      <c r="R262" s="1">
        <v>3.4416717084207238E-2</v>
      </c>
      <c r="S262" s="3">
        <f t="shared" si="54"/>
        <v>2.8865181329118712E-2</v>
      </c>
      <c r="T262" s="11">
        <f>EXP(-S262*M262)</f>
        <v>0.93711744977209654</v>
      </c>
      <c r="U262" s="3">
        <f>(T262/T263-1)/(M263-M262)</f>
        <v>2.2761323372295195E-2</v>
      </c>
      <c r="V262" s="3">
        <v>5.6232223031768089E-3</v>
      </c>
      <c r="W262" s="11">
        <v>0</v>
      </c>
      <c r="Y262" s="7">
        <v>2.25</v>
      </c>
      <c r="Z262" s="7">
        <v>2</v>
      </c>
      <c r="AA262" s="11">
        <v>0</v>
      </c>
      <c r="AB262" s="11">
        <v>0</v>
      </c>
      <c r="AC262" s="11">
        <v>-2.4673492244837898E-3</v>
      </c>
      <c r="AD262" s="1">
        <v>3.4416717084207238E-2</v>
      </c>
      <c r="AE262" s="3">
        <f t="shared" si="55"/>
        <v>2.8865181329118712E-2</v>
      </c>
      <c r="AF262" s="11">
        <f>EXP(-AE262*Y262)</f>
        <v>0.93711744977209654</v>
      </c>
      <c r="AG262" s="3">
        <f>(AF262/AF263-1)/(Y263-Y262)</f>
        <v>2.2761323372295195E-2</v>
      </c>
      <c r="AH262" s="3">
        <v>5.6232223031768089E-3</v>
      </c>
      <c r="AI262" s="11">
        <v>0</v>
      </c>
    </row>
    <row r="263" spans="1:35" x14ac:dyDescent="0.35">
      <c r="A263" s="7">
        <v>2.5</v>
      </c>
      <c r="B263" s="7">
        <v>2</v>
      </c>
      <c r="C263" s="11">
        <v>0</v>
      </c>
      <c r="D263" s="11">
        <v>0</v>
      </c>
      <c r="E263" s="11">
        <v>-2.4673492244837898E-3</v>
      </c>
      <c r="F263" s="1">
        <v>3.4416717084207238E-2</v>
      </c>
      <c r="G263" s="3">
        <f t="shared" si="53"/>
        <v>2.8248344022997765E-2</v>
      </c>
      <c r="H263" s="11">
        <f>EXP(-G263*A263)</f>
        <v>0.93181511349175217</v>
      </c>
      <c r="I263" s="3">
        <f>(H263/H264-1)/(A264-A263)</f>
        <v>2.1520820050372258E-2</v>
      </c>
      <c r="J263" s="3">
        <v>5.3023362803444295E-3</v>
      </c>
      <c r="K263" s="11">
        <v>0</v>
      </c>
      <c r="M263" s="7">
        <v>2.5</v>
      </c>
      <c r="N263" s="7">
        <v>2</v>
      </c>
      <c r="O263" s="11">
        <v>0</v>
      </c>
      <c r="P263" s="11">
        <v>0</v>
      </c>
      <c r="Q263" s="11">
        <v>-2.4673492244837898E-3</v>
      </c>
      <c r="R263" s="1">
        <v>3.4416717084207238E-2</v>
      </c>
      <c r="S263" s="3">
        <f t="shared" si="54"/>
        <v>2.8248344022997765E-2</v>
      </c>
      <c r="T263" s="11">
        <f>EXP(-S263*M263)</f>
        <v>0.93181511349175217</v>
      </c>
      <c r="U263" s="3">
        <f>(T263/T264-1)/(M264-M263)</f>
        <v>2.1520820050372258E-2</v>
      </c>
      <c r="V263" s="3">
        <v>5.3023362803444295E-3</v>
      </c>
      <c r="W263" s="11">
        <v>0</v>
      </c>
      <c r="Y263" s="7">
        <v>2.5</v>
      </c>
      <c r="Z263" s="7">
        <v>2</v>
      </c>
      <c r="AA263" s="11">
        <v>0</v>
      </c>
      <c r="AB263" s="11">
        <v>0</v>
      </c>
      <c r="AC263" s="11">
        <v>-2.4673492244837898E-3</v>
      </c>
      <c r="AD263" s="1">
        <v>3.4416717084207238E-2</v>
      </c>
      <c r="AE263" s="3">
        <f t="shared" si="55"/>
        <v>2.8248344022997765E-2</v>
      </c>
      <c r="AF263" s="11">
        <f>EXP(-AE263*Y263)</f>
        <v>0.93181511349175217</v>
      </c>
      <c r="AG263" s="3">
        <f>(AF263/AF264-1)/(Y264-Y263)</f>
        <v>2.1520820050372258E-2</v>
      </c>
      <c r="AH263" s="3">
        <v>5.3023362803444295E-3</v>
      </c>
      <c r="AI263" s="11">
        <v>0</v>
      </c>
    </row>
    <row r="264" spans="1:35" x14ac:dyDescent="0.35">
      <c r="A264" s="7">
        <v>2.75</v>
      </c>
      <c r="B264" s="7">
        <v>2</v>
      </c>
      <c r="C264" s="11">
        <v>0</v>
      </c>
      <c r="D264" s="11">
        <v>0</v>
      </c>
      <c r="E264" s="11">
        <v>-2.4673492244837898E-3</v>
      </c>
      <c r="F264" s="1">
        <v>3.4416717084207238E-2</v>
      </c>
      <c r="G264" s="3">
        <f t="shared" si="53"/>
        <v>2.7631506716876815E-2</v>
      </c>
      <c r="H264" s="11">
        <f>EXP(-G264*A264)</f>
        <v>0.92682858568921256</v>
      </c>
      <c r="I264" s="3">
        <f>(H264/H265-1)/(A265-A264)</f>
        <v>2.0280699263818924E-2</v>
      </c>
      <c r="J264" s="3">
        <v>4.9865278025396417E-3</v>
      </c>
      <c r="K264" s="11">
        <v>0</v>
      </c>
      <c r="M264" s="7">
        <v>2.75</v>
      </c>
      <c r="N264" s="7">
        <v>2</v>
      </c>
      <c r="O264" s="11">
        <v>0</v>
      </c>
      <c r="P264" s="11">
        <v>0</v>
      </c>
      <c r="Q264" s="11">
        <v>-2.4673492244837898E-3</v>
      </c>
      <c r="R264" s="1">
        <v>3.4416717084207238E-2</v>
      </c>
      <c r="S264" s="3">
        <f t="shared" si="54"/>
        <v>2.7631506716876815E-2</v>
      </c>
      <c r="T264" s="11">
        <f>EXP(-S264*M264)</f>
        <v>0.92682858568921256</v>
      </c>
      <c r="U264" s="3">
        <f>(T264/T265-1)/(M265-M264)</f>
        <v>2.0280699263818924E-2</v>
      </c>
      <c r="V264" s="3">
        <v>4.9865278025396417E-3</v>
      </c>
      <c r="W264" s="11">
        <v>0</v>
      </c>
      <c r="Y264" s="7">
        <v>2.75</v>
      </c>
      <c r="Z264" s="7">
        <v>2</v>
      </c>
      <c r="AA264" s="11">
        <v>0</v>
      </c>
      <c r="AB264" s="11">
        <v>0</v>
      </c>
      <c r="AC264" s="11">
        <v>-2.4673492244837898E-3</v>
      </c>
      <c r="AD264" s="1">
        <v>3.4416717084207238E-2</v>
      </c>
      <c r="AE264" s="3">
        <f t="shared" si="55"/>
        <v>2.7631506716876815E-2</v>
      </c>
      <c r="AF264" s="11">
        <f>EXP(-AE264*Y264)</f>
        <v>0.92682858568921256</v>
      </c>
      <c r="AG264" s="3">
        <f>(AF264/AF265-1)/(Y265-Y264)</f>
        <v>2.0280699263818924E-2</v>
      </c>
      <c r="AH264" s="3">
        <v>4.9865278025396417E-3</v>
      </c>
      <c r="AI264" s="11">
        <v>0</v>
      </c>
    </row>
    <row r="265" spans="1:35" x14ac:dyDescent="0.35">
      <c r="A265" s="7">
        <v>3</v>
      </c>
      <c r="B265" s="7">
        <v>3</v>
      </c>
      <c r="C265" s="11">
        <v>0</v>
      </c>
      <c r="D265" s="11">
        <v>0</v>
      </c>
      <c r="E265" s="11">
        <v>-1.1520098850284974E-3</v>
      </c>
      <c r="F265" s="1">
        <v>3.0470699065841361E-2</v>
      </c>
      <c r="G265" s="3">
        <f t="shared" si="53"/>
        <v>2.7014669410755868E-2</v>
      </c>
      <c r="H265" s="11">
        <f>EXP(-G265*A265)</f>
        <v>0.92215310822344376</v>
      </c>
      <c r="I265" s="3">
        <f>(H265/H266-1)/(A266-A265)</f>
        <v>2.333845906191101E-2</v>
      </c>
      <c r="J265" s="3">
        <v>4.6754774657688826E-3</v>
      </c>
      <c r="K265" s="11">
        <v>0.92215310822344376</v>
      </c>
      <c r="M265" s="7">
        <v>3</v>
      </c>
      <c r="N265" s="7">
        <v>3</v>
      </c>
      <c r="O265" s="11">
        <v>0</v>
      </c>
      <c r="P265" s="11">
        <v>0</v>
      </c>
      <c r="Q265" s="11">
        <v>-1.052009885028498E-3</v>
      </c>
      <c r="R265" s="1">
        <v>3.0170699065841362E-2</v>
      </c>
      <c r="S265" s="3">
        <f t="shared" si="54"/>
        <v>2.7014669410755868E-2</v>
      </c>
      <c r="T265" s="11">
        <f>EXP(-S265*M265)</f>
        <v>0.92215310822344376</v>
      </c>
      <c r="U265" s="3">
        <f>(T265/T266-1)/(M266-M265)</f>
        <v>2.3665368592229896E-2</v>
      </c>
      <c r="V265" s="3">
        <v>4.6754774657688826E-3</v>
      </c>
      <c r="W265" s="11">
        <v>0.92215310822344376</v>
      </c>
      <c r="Y265" s="7">
        <v>3</v>
      </c>
      <c r="Z265" s="7">
        <v>3</v>
      </c>
      <c r="AA265" s="11">
        <v>0</v>
      </c>
      <c r="AB265" s="11">
        <v>0</v>
      </c>
      <c r="AC265" s="11">
        <v>-1.2837138356041507E-3</v>
      </c>
      <c r="AD265" s="1">
        <v>3.086581091756832E-2</v>
      </c>
      <c r="AE265" s="3">
        <f t="shared" si="55"/>
        <v>2.7014669410755868E-2</v>
      </c>
      <c r="AF265" s="11">
        <f>EXP(-AE265*Y265)</f>
        <v>0.92215310822344376</v>
      </c>
      <c r="AG265" s="3">
        <f>(AF265/AF266-1)/(Y266-Y265)</f>
        <v>2.2907946821494107E-2</v>
      </c>
      <c r="AH265" s="3">
        <v>4.6754774657688826E-3</v>
      </c>
      <c r="AI265" s="11">
        <v>0.92215310822344376</v>
      </c>
    </row>
    <row r="266" spans="1:35" x14ac:dyDescent="0.35">
      <c r="A266" s="7">
        <v>3.25</v>
      </c>
      <c r="B266" s="7">
        <v>3</v>
      </c>
      <c r="C266" s="11">
        <v>0</v>
      </c>
      <c r="D266" s="11">
        <v>0</v>
      </c>
      <c r="E266" s="11">
        <v>-1.1520098850284974E-3</v>
      </c>
      <c r="F266" s="1">
        <v>3.0470699065841361E-2</v>
      </c>
      <c r="G266" s="3">
        <f t="shared" si="53"/>
        <v>2.6726666939498746E-2</v>
      </c>
      <c r="H266" s="11">
        <f>EXP(-G266*A266)</f>
        <v>0.91680391058966948</v>
      </c>
      <c r="I266" s="3">
        <f>(H266/H267-1)/(A267-A266)</f>
        <v>2.2759135065141045E-2</v>
      </c>
      <c r="J266" s="3">
        <v>5.349197633774231E-3</v>
      </c>
      <c r="K266" s="11">
        <v>0</v>
      </c>
      <c r="M266" s="7">
        <v>3.25</v>
      </c>
      <c r="N266" s="7">
        <v>3</v>
      </c>
      <c r="O266" s="11">
        <v>0</v>
      </c>
      <c r="P266" s="11">
        <v>0</v>
      </c>
      <c r="Q266" s="11">
        <v>-1.052009885028498E-3</v>
      </c>
      <c r="R266" s="1">
        <v>3.0170699065841362E-2</v>
      </c>
      <c r="S266" s="3">
        <f t="shared" si="54"/>
        <v>2.6751666939498743E-2</v>
      </c>
      <c r="T266" s="11">
        <f>EXP(-S266*M266)</f>
        <v>0.91672942329802121</v>
      </c>
      <c r="U266" s="3">
        <f>(T266/T267-1)/(M267-M266)</f>
        <v>2.3136286412746898E-2</v>
      </c>
      <c r="V266" s="3">
        <v>5.423684925422504E-3</v>
      </c>
      <c r="W266" s="11">
        <v>0</v>
      </c>
      <c r="Y266" s="7">
        <v>3.25</v>
      </c>
      <c r="Z266" s="7">
        <v>3</v>
      </c>
      <c r="AA266" s="11">
        <v>0</v>
      </c>
      <c r="AB266" s="11">
        <v>0</v>
      </c>
      <c r="AC266" s="11">
        <v>-1.2837138356041507E-3</v>
      </c>
      <c r="AD266" s="1">
        <v>3.086581091756832E-2</v>
      </c>
      <c r="AE266" s="3">
        <f t="shared" si="55"/>
        <v>2.6693740951854832E-2</v>
      </c>
      <c r="AF266" s="11">
        <f>EXP(-AE266*Y266)</f>
        <v>0.91690202253028263</v>
      </c>
      <c r="AG266" s="3">
        <f>(AF266/AF267-1)/(Y267-Y266)</f>
        <v>2.2262465787350472E-2</v>
      </c>
      <c r="AH266" s="3">
        <v>5.2510856931610268E-3</v>
      </c>
      <c r="AI266" s="11">
        <v>0</v>
      </c>
    </row>
    <row r="267" spans="1:35" x14ac:dyDescent="0.35">
      <c r="A267" s="7">
        <v>3.5</v>
      </c>
      <c r="B267" s="7">
        <v>3</v>
      </c>
      <c r="C267" s="11">
        <v>0</v>
      </c>
      <c r="D267" s="11">
        <v>0</v>
      </c>
      <c r="E267" s="11">
        <v>-1.1520098850284974E-3</v>
      </c>
      <c r="F267" s="1">
        <v>3.0470699065841361E-2</v>
      </c>
      <c r="G267" s="3">
        <f t="shared" si="53"/>
        <v>2.643866446824162E-2</v>
      </c>
      <c r="H267" s="11">
        <f>EXP(-G267*A267)</f>
        <v>0.91161700694249848</v>
      </c>
      <c r="I267" s="3">
        <f>(H267/H268-1)/(A268-A267)</f>
        <v>2.217989448573654E-2</v>
      </c>
      <c r="J267" s="3">
        <v>5.1869036471709857E-3</v>
      </c>
      <c r="K267" s="11">
        <v>0</v>
      </c>
      <c r="M267" s="7">
        <v>3.5</v>
      </c>
      <c r="N267" s="7">
        <v>3</v>
      </c>
      <c r="O267" s="11">
        <v>0</v>
      </c>
      <c r="P267" s="11">
        <v>0</v>
      </c>
      <c r="Q267" s="11">
        <v>-1.052009885028498E-3</v>
      </c>
      <c r="R267" s="1">
        <v>3.0170699065841362E-2</v>
      </c>
      <c r="S267" s="3">
        <f t="shared" si="54"/>
        <v>2.6488664468241621E-2</v>
      </c>
      <c r="T267" s="11">
        <f>EXP(-S267*M267)</f>
        <v>0.91145748792460468</v>
      </c>
      <c r="U267" s="3">
        <f>(T267/T268-1)/(M268-M267)</f>
        <v>2.2607273803649797E-2</v>
      </c>
      <c r="V267" s="3">
        <v>5.2719353734166129E-3</v>
      </c>
      <c r="W267" s="11">
        <v>0</v>
      </c>
      <c r="Y267" s="7">
        <v>3.5</v>
      </c>
      <c r="Z267" s="7">
        <v>3</v>
      </c>
      <c r="AA267" s="11">
        <v>0</v>
      </c>
      <c r="AB267" s="11">
        <v>0</v>
      </c>
      <c r="AC267" s="11">
        <v>-1.2837138356041507E-3</v>
      </c>
      <c r="AD267" s="1">
        <v>3.086581091756832E-2</v>
      </c>
      <c r="AE267" s="3">
        <f t="shared" si="55"/>
        <v>2.6372812492953791E-2</v>
      </c>
      <c r="AF267" s="11">
        <f>EXP(-AE267*Y267)</f>
        <v>0.91182714238992424</v>
      </c>
      <c r="AG267" s="3">
        <f>(AF267/AF268-1)/(Y268-Y267)</f>
        <v>2.1617088321514544E-2</v>
      </c>
      <c r="AH267" s="3">
        <v>5.0748801403583087E-3</v>
      </c>
      <c r="AI267" s="11">
        <v>0</v>
      </c>
    </row>
    <row r="268" spans="1:35" x14ac:dyDescent="0.35">
      <c r="A268" s="7">
        <v>3.75</v>
      </c>
      <c r="B268" s="7">
        <v>3</v>
      </c>
      <c r="C268" s="11">
        <v>0</v>
      </c>
      <c r="D268" s="11">
        <v>0</v>
      </c>
      <c r="E268" s="11">
        <v>-1.1520098850284974E-3</v>
      </c>
      <c r="F268" s="1">
        <v>3.0470699065841361E-2</v>
      </c>
      <c r="G268" s="3">
        <f t="shared" si="53"/>
        <v>2.6150661996984494E-2</v>
      </c>
      <c r="H268" s="11">
        <f>EXP(-G268*A268)</f>
        <v>0.90658998936600776</v>
      </c>
      <c r="I268" s="3">
        <f>(H268/H269-1)/(A269-A268)</f>
        <v>2.1600737311684881E-2</v>
      </c>
      <c r="J268" s="3">
        <v>5.0270175764907657E-3</v>
      </c>
      <c r="K268" s="11">
        <v>0</v>
      </c>
      <c r="M268" s="7">
        <v>3.75</v>
      </c>
      <c r="N268" s="7">
        <v>3</v>
      </c>
      <c r="O268" s="11">
        <v>0</v>
      </c>
      <c r="P268" s="11">
        <v>0</v>
      </c>
      <c r="Q268" s="11">
        <v>-1.052009885028498E-3</v>
      </c>
      <c r="R268" s="1">
        <v>3.0170699065841362E-2</v>
      </c>
      <c r="S268" s="3">
        <f t="shared" si="54"/>
        <v>2.6225661996984496E-2</v>
      </c>
      <c r="T268" s="11">
        <f>EXP(-S268*M268)</f>
        <v>0.90633504678447963</v>
      </c>
      <c r="U268" s="3">
        <f>(T268/T269-1)/(M269-M268)</f>
        <v>2.2078330755790354E-2</v>
      </c>
      <c r="V268" s="3">
        <v>5.12244114012512E-3</v>
      </c>
      <c r="W268" s="11">
        <v>0</v>
      </c>
      <c r="Y268" s="7">
        <v>3.75</v>
      </c>
      <c r="Z268" s="7">
        <v>3</v>
      </c>
      <c r="AA268" s="11">
        <v>0</v>
      </c>
      <c r="AB268" s="11">
        <v>0</v>
      </c>
      <c r="AC268" s="11">
        <v>-1.2837138356041507E-3</v>
      </c>
      <c r="AD268" s="1">
        <v>3.086581091756832E-2</v>
      </c>
      <c r="AE268" s="3">
        <f t="shared" si="55"/>
        <v>2.6051884034052755E-2</v>
      </c>
      <c r="AF268" s="11">
        <f>EXP(-AE268*Y268)</f>
        <v>0.90692586824121513</v>
      </c>
      <c r="AG268" s="3">
        <f>(AF268/AF269-1)/(Y269-Y268)</f>
        <v>2.0971814407366729E-2</v>
      </c>
      <c r="AH268" s="3">
        <v>4.9012741487091524E-3</v>
      </c>
      <c r="AI268" s="11">
        <v>0</v>
      </c>
    </row>
    <row r="269" spans="1:35" x14ac:dyDescent="0.35">
      <c r="A269" s="7">
        <v>4</v>
      </c>
      <c r="B269" s="7">
        <v>4</v>
      </c>
      <c r="C269" s="11">
        <v>0</v>
      </c>
      <c r="D269" s="11">
        <v>0</v>
      </c>
      <c r="E269" s="11">
        <v>-2.5862659525727371E-2</v>
      </c>
      <c r="F269" s="1">
        <v>0.12931329762863686</v>
      </c>
      <c r="G269" s="3">
        <f t="shared" si="53"/>
        <v>2.5862659525727374E-2</v>
      </c>
      <c r="H269" s="11">
        <f>EXP(-G269*A269)</f>
        <v>0.90172053227942761</v>
      </c>
      <c r="I269" s="3">
        <f>(H269/H270-1)/(A270-A269)</f>
        <v>-8.3176670061935187E-2</v>
      </c>
      <c r="J269" s="3">
        <v>4.8694570865801456E-3</v>
      </c>
      <c r="K269" s="11">
        <v>0.90172053227942761</v>
      </c>
      <c r="M269" s="7">
        <v>4</v>
      </c>
      <c r="N269" s="7">
        <v>4</v>
      </c>
      <c r="O269" s="11">
        <v>0</v>
      </c>
      <c r="P269" s="11">
        <v>0</v>
      </c>
      <c r="Q269" s="11">
        <v>-2.596265952572737E-2</v>
      </c>
      <c r="R269" s="1">
        <v>0.12981329762863686</v>
      </c>
      <c r="S269" s="3">
        <f t="shared" si="54"/>
        <v>2.5962659525727377E-2</v>
      </c>
      <c r="T269" s="11">
        <f>EXP(-S269*M269)</f>
        <v>0.90135991619454092</v>
      </c>
      <c r="U269" s="3">
        <f>(T269/T270-1)/(M270-M269)</f>
        <v>-8.3494899029266101E-2</v>
      </c>
      <c r="V269" s="3">
        <v>4.9751305899386374E-3</v>
      </c>
      <c r="W269" s="11">
        <v>0.90135991619454092</v>
      </c>
      <c r="Y269" s="7">
        <v>4</v>
      </c>
      <c r="Z269" s="7">
        <v>4</v>
      </c>
      <c r="AA269" s="11">
        <v>0</v>
      </c>
      <c r="AB269" s="11">
        <v>0</v>
      </c>
      <c r="AC269" s="11">
        <v>-2.5730955575151718E-2</v>
      </c>
      <c r="AD269" s="1">
        <v>0.12865477787575857</v>
      </c>
      <c r="AE269" s="3">
        <f t="shared" si="55"/>
        <v>2.5730955575151704E-2</v>
      </c>
      <c r="AF269" s="11">
        <f>EXP(-AE269*Y269)</f>
        <v>0.90219569805652355</v>
      </c>
      <c r="AG269" s="3">
        <f>(AF269/AF270-1)/(Y270-Y269)</f>
        <v>-8.2757510486479724E-2</v>
      </c>
      <c r="AH269" s="3">
        <v>4.7301701846915213E-3</v>
      </c>
      <c r="AI269" s="11">
        <v>0.90219569805652355</v>
      </c>
    </row>
    <row r="270" spans="1:35" x14ac:dyDescent="0.35">
      <c r="A270" s="7">
        <v>4.25</v>
      </c>
      <c r="B270" s="7">
        <v>4</v>
      </c>
      <c r="C270" s="11">
        <v>0</v>
      </c>
      <c r="D270" s="11">
        <v>0</v>
      </c>
      <c r="E270" s="11">
        <v>-2.5862659525727371E-2</v>
      </c>
      <c r="F270" s="1">
        <v>0.12931329762863686</v>
      </c>
      <c r="G270" s="3">
        <f t="shared" si="53"/>
        <v>1.9396994644295534E-2</v>
      </c>
      <c r="H270" s="11">
        <f>EXP(-G270*A270)</f>
        <v>0.92086924154803396</v>
      </c>
      <c r="I270" s="3">
        <f>(H270/H271-1)/(A271-A270)</f>
        <v>-9.5818657863040446E-2</v>
      </c>
      <c r="J270" s="3">
        <v>0</v>
      </c>
      <c r="K270" s="11">
        <v>0</v>
      </c>
      <c r="M270" s="7">
        <v>4.25</v>
      </c>
      <c r="N270" s="7">
        <v>4</v>
      </c>
      <c r="O270" s="11">
        <v>0</v>
      </c>
      <c r="P270" s="11">
        <v>0</v>
      </c>
      <c r="Q270" s="11">
        <v>-2.596265952572737E-2</v>
      </c>
      <c r="R270" s="1">
        <v>0.12981329762863686</v>
      </c>
      <c r="S270" s="3">
        <f t="shared" si="54"/>
        <v>1.947199464429554E-2</v>
      </c>
      <c r="T270" s="11">
        <f>EXP(-S270*M270)</f>
        <v>0.92057576125319729</v>
      </c>
      <c r="U270" s="3">
        <f>(T270/T271-1)/(M271-M270)</f>
        <v>-9.6184657707355292E-2</v>
      </c>
      <c r="V270" s="3">
        <v>0</v>
      </c>
      <c r="W270" s="11">
        <v>0</v>
      </c>
      <c r="Y270" s="7">
        <v>4.25</v>
      </c>
      <c r="Z270" s="7">
        <v>4</v>
      </c>
      <c r="AA270" s="11">
        <v>0</v>
      </c>
      <c r="AB270" s="11">
        <v>0</v>
      </c>
      <c r="AC270" s="11">
        <v>-2.5730955575151718E-2</v>
      </c>
      <c r="AD270" s="1">
        <v>0.12865477787575857</v>
      </c>
      <c r="AE270" s="3">
        <f t="shared" si="55"/>
        <v>1.9298216681363778E-2</v>
      </c>
      <c r="AF270" s="11">
        <f>EXP(-AE270*Y270)</f>
        <v>0.92125590945335289</v>
      </c>
      <c r="AG270" s="3">
        <f>(AF270/AF271-1)/(Y271-Y270)</f>
        <v>-9.5336569251455394E-2</v>
      </c>
      <c r="AH270" s="3">
        <v>0</v>
      </c>
      <c r="AI270" s="11">
        <v>0</v>
      </c>
    </row>
    <row r="271" spans="1:35" x14ac:dyDescent="0.35">
      <c r="A271" s="7">
        <v>4.5</v>
      </c>
      <c r="B271" s="7">
        <v>4</v>
      </c>
      <c r="C271" s="11">
        <v>0</v>
      </c>
      <c r="D271" s="11">
        <v>0</v>
      </c>
      <c r="E271" s="11">
        <v>-2.5862659525727371E-2</v>
      </c>
      <c r="F271" s="1">
        <v>0.12931329762863686</v>
      </c>
      <c r="G271" s="3">
        <f t="shared" si="53"/>
        <v>1.2931329762863694E-2</v>
      </c>
      <c r="H271" s="11">
        <f>EXP(-G271*A271)</f>
        <v>0.94346974266722439</v>
      </c>
      <c r="I271" s="3">
        <f>(H271/H272-1)/(A272-A271)</f>
        <v>-0.10841984222674172</v>
      </c>
      <c r="J271" s="3">
        <v>0</v>
      </c>
      <c r="K271" s="11">
        <v>0</v>
      </c>
      <c r="M271" s="7">
        <v>4.5</v>
      </c>
      <c r="N271" s="7">
        <v>4</v>
      </c>
      <c r="O271" s="11">
        <v>0</v>
      </c>
      <c r="P271" s="11">
        <v>0</v>
      </c>
      <c r="Q271" s="11">
        <v>-2.596265952572737E-2</v>
      </c>
      <c r="R271" s="1">
        <v>0.12981329762863686</v>
      </c>
      <c r="S271" s="3">
        <f t="shared" si="54"/>
        <v>1.2981329762863689E-2</v>
      </c>
      <c r="T271" s="11">
        <f>EXP(-S271*M271)</f>
        <v>0.94325748585491109</v>
      </c>
      <c r="U271" s="3">
        <f>(T271/T272-1)/(M272-M271)</f>
        <v>-0.10883330065313723</v>
      </c>
      <c r="V271" s="3">
        <v>0</v>
      </c>
      <c r="W271" s="11">
        <v>0</v>
      </c>
      <c r="Y271" s="7">
        <v>4.5</v>
      </c>
      <c r="Z271" s="7">
        <v>4</v>
      </c>
      <c r="AA271" s="11">
        <v>0</v>
      </c>
      <c r="AB271" s="11">
        <v>0</v>
      </c>
      <c r="AC271" s="11">
        <v>-2.5730955575151718E-2</v>
      </c>
      <c r="AD271" s="1">
        <v>0.12865477787575857</v>
      </c>
      <c r="AE271" s="3">
        <f t="shared" si="55"/>
        <v>1.2865477787575852E-2</v>
      </c>
      <c r="AF271" s="11">
        <f>EXP(-AE271*Y271)</f>
        <v>0.94374936615394101</v>
      </c>
      <c r="AG271" s="3">
        <f>(AF271/AF272-1)/(Y272-Y271)</f>
        <v>-0.10787523411183253</v>
      </c>
      <c r="AH271" s="3">
        <v>0</v>
      </c>
      <c r="AI271" s="11">
        <v>0</v>
      </c>
    </row>
    <row r="272" spans="1:35" x14ac:dyDescent="0.35">
      <c r="A272" s="7">
        <v>4.75</v>
      </c>
      <c r="B272" s="7">
        <v>4</v>
      </c>
      <c r="C272" s="11">
        <v>0</v>
      </c>
      <c r="D272" s="11">
        <v>0</v>
      </c>
      <c r="E272" s="11">
        <v>-2.5862659525727371E-2</v>
      </c>
      <c r="F272" s="1">
        <v>0.12931329762863686</v>
      </c>
      <c r="G272" s="3">
        <f t="shared" si="53"/>
        <v>6.4656648814318401E-3</v>
      </c>
      <c r="H272" s="11">
        <f>EXP(-G272*A272)</f>
        <v>0.96975491128731917</v>
      </c>
      <c r="I272" s="3">
        <f>(H272/H273-1)/(A273-A272)</f>
        <v>-0.12098035485072334</v>
      </c>
      <c r="J272" s="3">
        <v>0</v>
      </c>
      <c r="K272" s="11">
        <v>0</v>
      </c>
      <c r="M272" s="7">
        <v>4.75</v>
      </c>
      <c r="N272" s="7">
        <v>4</v>
      </c>
      <c r="O272" s="11">
        <v>0</v>
      </c>
      <c r="P272" s="11">
        <v>0</v>
      </c>
      <c r="Q272" s="11">
        <v>-2.596265952572737E-2</v>
      </c>
      <c r="R272" s="1">
        <v>0.12981329762863686</v>
      </c>
      <c r="S272" s="3">
        <f t="shared" si="54"/>
        <v>6.4906648814318513E-3</v>
      </c>
      <c r="T272" s="11">
        <f>EXP(-S272*M272)</f>
        <v>0.96963975972886285</v>
      </c>
      <c r="U272" s="3">
        <f>(T272/T273-1)/(M273-M272)</f>
        <v>-0.1214409610845486</v>
      </c>
      <c r="V272" s="3">
        <v>0</v>
      </c>
      <c r="W272" s="11">
        <v>0</v>
      </c>
      <c r="Y272" s="7">
        <v>4.75</v>
      </c>
      <c r="Z272" s="7">
        <v>4</v>
      </c>
      <c r="AA272" s="11">
        <v>0</v>
      </c>
      <c r="AB272" s="11">
        <v>0</v>
      </c>
      <c r="AC272" s="11">
        <v>-2.5730955575151718E-2</v>
      </c>
      <c r="AD272" s="1">
        <v>0.12865477787575857</v>
      </c>
      <c r="AE272" s="3">
        <f t="shared" si="55"/>
        <v>6.4327388937879121E-3</v>
      </c>
      <c r="AF272" s="11">
        <f>EXP(-AE272*Y272)</f>
        <v>0.96990659130484591</v>
      </c>
      <c r="AG272" s="3">
        <f>(AF272/AF273-1)/(Y273-Y272)</f>
        <v>-0.12037363478061636</v>
      </c>
      <c r="AH272" s="3">
        <v>0</v>
      </c>
      <c r="AI272" s="11">
        <v>0</v>
      </c>
    </row>
    <row r="273" spans="1:35" x14ac:dyDescent="0.35">
      <c r="A273" s="7">
        <v>5</v>
      </c>
      <c r="B273" s="7">
        <v>5</v>
      </c>
      <c r="C273" s="11">
        <v>0</v>
      </c>
      <c r="D273" s="11">
        <v>0</v>
      </c>
      <c r="E273" s="11">
        <v>0</v>
      </c>
      <c r="F273" s="1">
        <v>0</v>
      </c>
      <c r="G273" s="3">
        <f t="shared" si="53"/>
        <v>0</v>
      </c>
      <c r="H273" s="11">
        <f>EXP(-G273*A273)</f>
        <v>1</v>
      </c>
      <c r="I273" s="3">
        <f>(H273/H274-1)/(A274-A273)</f>
        <v>0</v>
      </c>
      <c r="J273" s="3">
        <v>0</v>
      </c>
      <c r="K273" s="11">
        <v>0</v>
      </c>
      <c r="M273" s="7">
        <v>5</v>
      </c>
      <c r="N273" s="7">
        <v>5</v>
      </c>
      <c r="O273" s="11">
        <v>0</v>
      </c>
      <c r="P273" s="11">
        <v>0</v>
      </c>
      <c r="Q273" s="11">
        <v>0</v>
      </c>
      <c r="R273" s="1">
        <v>0</v>
      </c>
      <c r="S273" s="3">
        <f t="shared" si="54"/>
        <v>0</v>
      </c>
      <c r="T273" s="11">
        <f>EXP(-S273*M273)</f>
        <v>1</v>
      </c>
      <c r="U273" s="3">
        <f>(T273/T274-1)/(M274-M273)</f>
        <v>0</v>
      </c>
      <c r="V273" s="3">
        <v>0</v>
      </c>
      <c r="W273" s="11">
        <v>0</v>
      </c>
      <c r="Y273" s="7">
        <v>5</v>
      </c>
      <c r="Z273" s="7">
        <v>5</v>
      </c>
      <c r="AA273" s="11">
        <v>0</v>
      </c>
      <c r="AB273" s="11">
        <v>0</v>
      </c>
      <c r="AC273" s="11">
        <v>0</v>
      </c>
      <c r="AD273" s="1">
        <v>0</v>
      </c>
      <c r="AE273" s="3">
        <f t="shared" si="55"/>
        <v>0</v>
      </c>
      <c r="AF273" s="11">
        <f>EXP(-AE273*Y273)</f>
        <v>1</v>
      </c>
      <c r="AG273" s="3">
        <f>(AF273/AF274-1)/(Y274-Y273)</f>
        <v>0</v>
      </c>
      <c r="AH273" s="3">
        <v>0</v>
      </c>
      <c r="AI273" s="11">
        <v>0</v>
      </c>
    </row>
    <row r="274" spans="1:35" x14ac:dyDescent="0.35">
      <c r="A274" s="7">
        <v>5.25</v>
      </c>
      <c r="B274" s="7">
        <v>5</v>
      </c>
      <c r="C274" s="11">
        <v>0</v>
      </c>
      <c r="D274" s="11">
        <v>0</v>
      </c>
      <c r="E274" s="11">
        <v>0</v>
      </c>
      <c r="F274" s="1">
        <v>0</v>
      </c>
      <c r="G274" s="3">
        <f t="shared" si="53"/>
        <v>0</v>
      </c>
      <c r="H274" s="11">
        <f>EXP(-G274*A274)</f>
        <v>1</v>
      </c>
      <c r="I274" s="3">
        <f>(H274/H275-1)/(A275-A274)</f>
        <v>0</v>
      </c>
      <c r="J274" s="3">
        <v>0</v>
      </c>
      <c r="K274" s="11">
        <v>0</v>
      </c>
      <c r="M274" s="7">
        <v>5.25</v>
      </c>
      <c r="N274" s="7">
        <v>5</v>
      </c>
      <c r="O274" s="11">
        <v>0</v>
      </c>
      <c r="P274" s="11">
        <v>0</v>
      </c>
      <c r="Q274" s="11">
        <v>0</v>
      </c>
      <c r="R274" s="1">
        <v>0</v>
      </c>
      <c r="S274" s="3">
        <f t="shared" si="54"/>
        <v>0</v>
      </c>
      <c r="T274" s="11">
        <f>EXP(-S274*M274)</f>
        <v>1</v>
      </c>
      <c r="U274" s="3">
        <f>(T274/T275-1)/(M275-M274)</f>
        <v>0</v>
      </c>
      <c r="V274" s="3">
        <v>0</v>
      </c>
      <c r="W274" s="11">
        <v>0</v>
      </c>
      <c r="Y274" s="7">
        <v>5.25</v>
      </c>
      <c r="Z274" s="7">
        <v>5</v>
      </c>
      <c r="AA274" s="11">
        <v>0</v>
      </c>
      <c r="AB274" s="11">
        <v>0</v>
      </c>
      <c r="AC274" s="11">
        <v>0</v>
      </c>
      <c r="AD274" s="1">
        <v>0</v>
      </c>
      <c r="AE274" s="3">
        <f t="shared" si="55"/>
        <v>0</v>
      </c>
      <c r="AF274" s="11">
        <f>EXP(-AE274*Y274)</f>
        <v>1</v>
      </c>
      <c r="AG274" s="3">
        <f>(AF274/AF275-1)/(Y275-Y274)</f>
        <v>0</v>
      </c>
      <c r="AH274" s="3">
        <v>0</v>
      </c>
      <c r="AI274" s="11">
        <v>0</v>
      </c>
    </row>
    <row r="275" spans="1:35" x14ac:dyDescent="0.35">
      <c r="A275" s="7">
        <v>5.5</v>
      </c>
      <c r="B275" s="7">
        <v>5</v>
      </c>
      <c r="C275" s="11">
        <v>0</v>
      </c>
      <c r="D275" s="11">
        <v>0</v>
      </c>
      <c r="E275" s="11">
        <v>0</v>
      </c>
      <c r="F275" s="1">
        <v>0</v>
      </c>
      <c r="G275" s="3">
        <f t="shared" si="53"/>
        <v>0</v>
      </c>
      <c r="H275" s="11">
        <f>EXP(-G275*A275)</f>
        <v>1</v>
      </c>
      <c r="I275" s="3">
        <f>(H275/H276-1)/(A276-A275)</f>
        <v>0</v>
      </c>
      <c r="J275" s="3">
        <v>0</v>
      </c>
      <c r="K275" s="11">
        <v>0</v>
      </c>
      <c r="M275" s="7">
        <v>5.5</v>
      </c>
      <c r="N275" s="7">
        <v>5</v>
      </c>
      <c r="O275" s="11">
        <v>0</v>
      </c>
      <c r="P275" s="11">
        <v>0</v>
      </c>
      <c r="Q275" s="11">
        <v>0</v>
      </c>
      <c r="R275" s="1">
        <v>0</v>
      </c>
      <c r="S275" s="3">
        <f t="shared" si="54"/>
        <v>0</v>
      </c>
      <c r="T275" s="11">
        <f>EXP(-S275*M275)</f>
        <v>1</v>
      </c>
      <c r="U275" s="3">
        <f>(T275/T276-1)/(M276-M275)</f>
        <v>0</v>
      </c>
      <c r="V275" s="3">
        <v>0</v>
      </c>
      <c r="W275" s="11">
        <v>0</v>
      </c>
      <c r="Y275" s="7">
        <v>5.5</v>
      </c>
      <c r="Z275" s="7">
        <v>5</v>
      </c>
      <c r="AA275" s="11">
        <v>0</v>
      </c>
      <c r="AB275" s="11">
        <v>0</v>
      </c>
      <c r="AC275" s="11">
        <v>0</v>
      </c>
      <c r="AD275" s="1">
        <v>0</v>
      </c>
      <c r="AE275" s="3">
        <f t="shared" si="55"/>
        <v>0</v>
      </c>
      <c r="AF275" s="11">
        <f>EXP(-AE275*Y275)</f>
        <v>1</v>
      </c>
      <c r="AG275" s="3">
        <f>(AF275/AF276-1)/(Y276-Y275)</f>
        <v>0</v>
      </c>
      <c r="AH275" s="3">
        <v>0</v>
      </c>
      <c r="AI275" s="11">
        <v>0</v>
      </c>
    </row>
    <row r="276" spans="1:35" x14ac:dyDescent="0.35">
      <c r="A276" s="7">
        <v>5.75</v>
      </c>
      <c r="B276" s="7">
        <v>5</v>
      </c>
      <c r="C276" s="11">
        <v>0</v>
      </c>
      <c r="D276" s="11">
        <v>0</v>
      </c>
      <c r="E276" s="11">
        <v>0</v>
      </c>
      <c r="F276" s="1">
        <v>0</v>
      </c>
      <c r="G276" s="3">
        <f t="shared" si="53"/>
        <v>0</v>
      </c>
      <c r="H276" s="11">
        <f>EXP(-G276*A276)</f>
        <v>1</v>
      </c>
      <c r="I276" s="3">
        <f>(H276/H277-1)/(A277-A276)</f>
        <v>0</v>
      </c>
      <c r="J276" s="3">
        <v>0</v>
      </c>
      <c r="K276" s="11">
        <v>0</v>
      </c>
      <c r="M276" s="7">
        <v>5.75</v>
      </c>
      <c r="N276" s="7">
        <v>5</v>
      </c>
      <c r="O276" s="11">
        <v>0</v>
      </c>
      <c r="P276" s="11">
        <v>0</v>
      </c>
      <c r="Q276" s="11">
        <v>0</v>
      </c>
      <c r="R276" s="1">
        <v>0</v>
      </c>
      <c r="S276" s="3">
        <f t="shared" si="54"/>
        <v>0</v>
      </c>
      <c r="T276" s="11">
        <f>EXP(-S276*M276)</f>
        <v>1</v>
      </c>
      <c r="U276" s="3">
        <f>(T276/T277-1)/(M277-M276)</f>
        <v>0</v>
      </c>
      <c r="V276" s="3">
        <v>0</v>
      </c>
      <c r="W276" s="11">
        <v>0</v>
      </c>
      <c r="Y276" s="7">
        <v>5.75</v>
      </c>
      <c r="Z276" s="7">
        <v>5</v>
      </c>
      <c r="AA276" s="11">
        <v>0</v>
      </c>
      <c r="AB276" s="11">
        <v>0</v>
      </c>
      <c r="AC276" s="11">
        <v>0</v>
      </c>
      <c r="AD276" s="1">
        <v>0</v>
      </c>
      <c r="AE276" s="3">
        <f t="shared" si="55"/>
        <v>0</v>
      </c>
      <c r="AF276" s="11">
        <f>EXP(-AE276*Y276)</f>
        <v>1</v>
      </c>
      <c r="AG276" s="3">
        <f>(AF276/AF277-1)/(Y277-Y276)</f>
        <v>0</v>
      </c>
      <c r="AH276" s="3">
        <v>0</v>
      </c>
      <c r="AI276" s="11">
        <v>0</v>
      </c>
    </row>
    <row r="277" spans="1:35" x14ac:dyDescent="0.35">
      <c r="A277" s="7">
        <v>6</v>
      </c>
      <c r="B277" s="7">
        <v>5</v>
      </c>
      <c r="C277" s="11">
        <v>0</v>
      </c>
      <c r="D277" s="11">
        <v>0</v>
      </c>
      <c r="E277" s="11">
        <v>0</v>
      </c>
      <c r="F277" s="1">
        <v>0</v>
      </c>
      <c r="G277" s="3">
        <f t="shared" si="53"/>
        <v>0</v>
      </c>
      <c r="H277" s="11">
        <f>EXP(-G277*A277)</f>
        <v>1</v>
      </c>
      <c r="I277" s="3">
        <f>(H277/H278-1)/(A278-A277)</f>
        <v>0</v>
      </c>
      <c r="J277" s="3">
        <v>0</v>
      </c>
      <c r="K277" s="11">
        <v>0</v>
      </c>
      <c r="M277" s="7">
        <v>6</v>
      </c>
      <c r="N277" s="7">
        <v>5</v>
      </c>
      <c r="O277" s="11">
        <v>0</v>
      </c>
      <c r="P277" s="11">
        <v>0</v>
      </c>
      <c r="Q277" s="11">
        <v>0</v>
      </c>
      <c r="R277" s="1">
        <v>0</v>
      </c>
      <c r="S277" s="3">
        <f t="shared" si="54"/>
        <v>0</v>
      </c>
      <c r="T277" s="11">
        <f>EXP(-S277*M277)</f>
        <v>1</v>
      </c>
      <c r="U277" s="3">
        <f>(T277/T278-1)/(M278-M277)</f>
        <v>0</v>
      </c>
      <c r="V277" s="3">
        <v>0</v>
      </c>
      <c r="W277" s="11">
        <v>0</v>
      </c>
      <c r="Y277" s="7">
        <v>6</v>
      </c>
      <c r="Z277" s="7">
        <v>5</v>
      </c>
      <c r="AA277" s="11">
        <v>0</v>
      </c>
      <c r="AB277" s="11">
        <v>0</v>
      </c>
      <c r="AC277" s="11">
        <v>0</v>
      </c>
      <c r="AD277" s="1">
        <v>0</v>
      </c>
      <c r="AE277" s="3">
        <f t="shared" si="55"/>
        <v>0</v>
      </c>
      <c r="AF277" s="11">
        <f>EXP(-AE277*Y277)</f>
        <v>1</v>
      </c>
      <c r="AG277" s="3">
        <f>(AF277/AF278-1)/(Y278-Y277)</f>
        <v>0</v>
      </c>
      <c r="AH277" s="3">
        <v>0</v>
      </c>
      <c r="AI277" s="11">
        <v>0</v>
      </c>
    </row>
    <row r="278" spans="1:35" x14ac:dyDescent="0.35">
      <c r="A278" s="7">
        <v>6.25</v>
      </c>
      <c r="B278" s="7">
        <v>5</v>
      </c>
      <c r="C278" s="11">
        <v>0</v>
      </c>
      <c r="D278" s="11">
        <v>0</v>
      </c>
      <c r="E278" s="11">
        <v>0</v>
      </c>
      <c r="F278" s="1">
        <v>0</v>
      </c>
      <c r="G278" s="3">
        <f t="shared" si="53"/>
        <v>0</v>
      </c>
      <c r="H278" s="11">
        <f>EXP(-G278*A278)</f>
        <v>1</v>
      </c>
      <c r="I278" s="3">
        <f>(H278/H279-1)/(A279-A278)</f>
        <v>0</v>
      </c>
      <c r="J278" s="3">
        <v>0</v>
      </c>
      <c r="K278" s="11">
        <v>0</v>
      </c>
      <c r="M278" s="7">
        <v>6.25</v>
      </c>
      <c r="N278" s="7">
        <v>5</v>
      </c>
      <c r="O278" s="11">
        <v>0</v>
      </c>
      <c r="P278" s="11">
        <v>0</v>
      </c>
      <c r="Q278" s="11">
        <v>0</v>
      </c>
      <c r="R278" s="1">
        <v>0</v>
      </c>
      <c r="S278" s="3">
        <f t="shared" si="54"/>
        <v>0</v>
      </c>
      <c r="T278" s="11">
        <f>EXP(-S278*M278)</f>
        <v>1</v>
      </c>
      <c r="U278" s="3">
        <f>(T278/T279-1)/(M279-M278)</f>
        <v>0</v>
      </c>
      <c r="V278" s="3">
        <v>0</v>
      </c>
      <c r="W278" s="11">
        <v>0</v>
      </c>
      <c r="Y278" s="7">
        <v>6.25</v>
      </c>
      <c r="Z278" s="7">
        <v>5</v>
      </c>
      <c r="AA278" s="11">
        <v>0</v>
      </c>
      <c r="AB278" s="11">
        <v>0</v>
      </c>
      <c r="AC278" s="11">
        <v>0</v>
      </c>
      <c r="AD278" s="1">
        <v>0</v>
      </c>
      <c r="AE278" s="3">
        <f t="shared" si="55"/>
        <v>0</v>
      </c>
      <c r="AF278" s="11">
        <f>EXP(-AE278*Y278)</f>
        <v>1</v>
      </c>
      <c r="AG278" s="3">
        <f>(AF278/AF279-1)/(Y279-Y278)</f>
        <v>0</v>
      </c>
      <c r="AH278" s="3">
        <v>0</v>
      </c>
      <c r="AI278" s="11">
        <v>0</v>
      </c>
    </row>
    <row r="279" spans="1:35" x14ac:dyDescent="0.35">
      <c r="A279" s="7">
        <v>6.5</v>
      </c>
      <c r="B279" s="7">
        <v>5</v>
      </c>
      <c r="C279" s="11">
        <v>0</v>
      </c>
      <c r="D279" s="11">
        <v>0</v>
      </c>
      <c r="E279" s="11">
        <v>0</v>
      </c>
      <c r="F279" s="1">
        <v>0</v>
      </c>
      <c r="G279" s="3">
        <f t="shared" si="53"/>
        <v>0</v>
      </c>
      <c r="H279" s="11">
        <f>EXP(-G279*A279)</f>
        <v>1</v>
      </c>
      <c r="I279" s="3">
        <f>(H279/H280-1)/(A280-A279)</f>
        <v>0</v>
      </c>
      <c r="J279" s="3">
        <v>0</v>
      </c>
      <c r="K279" s="11">
        <v>0</v>
      </c>
      <c r="M279" s="7">
        <v>6.5</v>
      </c>
      <c r="N279" s="7">
        <v>5</v>
      </c>
      <c r="O279" s="11">
        <v>0</v>
      </c>
      <c r="P279" s="11">
        <v>0</v>
      </c>
      <c r="Q279" s="11">
        <v>0</v>
      </c>
      <c r="R279" s="1">
        <v>0</v>
      </c>
      <c r="S279" s="3">
        <f t="shared" si="54"/>
        <v>0</v>
      </c>
      <c r="T279" s="11">
        <f>EXP(-S279*M279)</f>
        <v>1</v>
      </c>
      <c r="U279" s="3">
        <f>(T279/T280-1)/(M280-M279)</f>
        <v>0</v>
      </c>
      <c r="V279" s="3">
        <v>0</v>
      </c>
      <c r="W279" s="11">
        <v>0</v>
      </c>
      <c r="Y279" s="7">
        <v>6.5</v>
      </c>
      <c r="Z279" s="7">
        <v>5</v>
      </c>
      <c r="AA279" s="11">
        <v>0</v>
      </c>
      <c r="AB279" s="11">
        <v>0</v>
      </c>
      <c r="AC279" s="11">
        <v>0</v>
      </c>
      <c r="AD279" s="1">
        <v>0</v>
      </c>
      <c r="AE279" s="3">
        <f t="shared" si="55"/>
        <v>0</v>
      </c>
      <c r="AF279" s="11">
        <f>EXP(-AE279*Y279)</f>
        <v>1</v>
      </c>
      <c r="AG279" s="3">
        <f>(AF279/AF280-1)/(Y280-Y279)</f>
        <v>0</v>
      </c>
      <c r="AH279" s="3">
        <v>0</v>
      </c>
      <c r="AI279" s="11">
        <v>0</v>
      </c>
    </row>
    <row r="280" spans="1:35" x14ac:dyDescent="0.35">
      <c r="A280" s="7">
        <v>6.75</v>
      </c>
      <c r="B280" s="7">
        <v>5</v>
      </c>
      <c r="C280" s="11">
        <v>0</v>
      </c>
      <c r="D280" s="11">
        <v>0</v>
      </c>
      <c r="E280" s="11">
        <v>0</v>
      </c>
      <c r="F280" s="1">
        <v>0</v>
      </c>
      <c r="G280" s="3">
        <f t="shared" si="53"/>
        <v>0</v>
      </c>
      <c r="H280" s="11">
        <f>EXP(-G280*A280)</f>
        <v>1</v>
      </c>
      <c r="I280" s="3">
        <f>(H280/H281-1)/(A281-A280)</f>
        <v>0</v>
      </c>
      <c r="J280" s="3">
        <v>0</v>
      </c>
      <c r="K280" s="11">
        <v>0</v>
      </c>
      <c r="M280" s="7">
        <v>6.75</v>
      </c>
      <c r="N280" s="7">
        <v>5</v>
      </c>
      <c r="O280" s="11">
        <v>0</v>
      </c>
      <c r="P280" s="11">
        <v>0</v>
      </c>
      <c r="Q280" s="11">
        <v>0</v>
      </c>
      <c r="R280" s="1">
        <v>0</v>
      </c>
      <c r="S280" s="3">
        <f t="shared" si="54"/>
        <v>0</v>
      </c>
      <c r="T280" s="11">
        <f>EXP(-S280*M280)</f>
        <v>1</v>
      </c>
      <c r="U280" s="3">
        <f>(T280/T281-1)/(M281-M280)</f>
        <v>0</v>
      </c>
      <c r="V280" s="3">
        <v>0</v>
      </c>
      <c r="W280" s="11">
        <v>0</v>
      </c>
      <c r="Y280" s="7">
        <v>6.75</v>
      </c>
      <c r="Z280" s="7">
        <v>5</v>
      </c>
      <c r="AA280" s="11">
        <v>0</v>
      </c>
      <c r="AB280" s="11">
        <v>0</v>
      </c>
      <c r="AC280" s="11">
        <v>0</v>
      </c>
      <c r="AD280" s="1">
        <v>0</v>
      </c>
      <c r="AE280" s="3">
        <f t="shared" si="55"/>
        <v>0</v>
      </c>
      <c r="AF280" s="11">
        <f>EXP(-AE280*Y280)</f>
        <v>1</v>
      </c>
      <c r="AG280" s="3">
        <f>(AF280/AF281-1)/(Y281-Y280)</f>
        <v>0</v>
      </c>
      <c r="AH280" s="3">
        <v>0</v>
      </c>
      <c r="AI280" s="11">
        <v>0</v>
      </c>
    </row>
    <row r="281" spans="1:35" x14ac:dyDescent="0.35">
      <c r="A281" s="7">
        <v>7</v>
      </c>
      <c r="B281" s="7">
        <v>7</v>
      </c>
      <c r="C281" s="11">
        <v>0</v>
      </c>
      <c r="D281" s="11">
        <v>0</v>
      </c>
      <c r="E281" s="11">
        <v>0</v>
      </c>
      <c r="F281" s="1">
        <v>0</v>
      </c>
      <c r="G281" s="3">
        <f t="shared" si="53"/>
        <v>0</v>
      </c>
      <c r="H281" s="11">
        <f>EXP(-G281*A281)</f>
        <v>1</v>
      </c>
      <c r="I281" s="3">
        <f>(H281/H282-1)/(A282-A281)</f>
        <v>0</v>
      </c>
      <c r="J281" s="3">
        <v>0</v>
      </c>
      <c r="K281" s="11">
        <v>0</v>
      </c>
      <c r="M281" s="7">
        <v>7</v>
      </c>
      <c r="N281" s="7">
        <v>7</v>
      </c>
      <c r="O281" s="11">
        <v>0</v>
      </c>
      <c r="P281" s="11">
        <v>0</v>
      </c>
      <c r="Q281" s="11">
        <v>0</v>
      </c>
      <c r="R281" s="1">
        <v>0</v>
      </c>
      <c r="S281" s="3">
        <f t="shared" si="54"/>
        <v>0</v>
      </c>
      <c r="T281" s="11">
        <f>EXP(-S281*M281)</f>
        <v>1</v>
      </c>
      <c r="U281" s="3">
        <f>(T281/T282-1)/(M282-M281)</f>
        <v>0</v>
      </c>
      <c r="V281" s="3">
        <v>0</v>
      </c>
      <c r="W281" s="11">
        <v>0</v>
      </c>
      <c r="Y281" s="7">
        <v>7</v>
      </c>
      <c r="Z281" s="7">
        <v>7</v>
      </c>
      <c r="AA281" s="11">
        <v>0</v>
      </c>
      <c r="AB281" s="11">
        <v>0</v>
      </c>
      <c r="AC281" s="11">
        <v>0</v>
      </c>
      <c r="AD281" s="1">
        <v>0</v>
      </c>
      <c r="AE281" s="3">
        <f t="shared" si="55"/>
        <v>0</v>
      </c>
      <c r="AF281" s="11">
        <f>EXP(-AE281*Y281)</f>
        <v>1</v>
      </c>
      <c r="AG281" s="3">
        <f>(AF281/AF282-1)/(Y282-Y281)</f>
        <v>0</v>
      </c>
      <c r="AH281" s="3">
        <v>0</v>
      </c>
      <c r="AI281" s="11">
        <v>0</v>
      </c>
    </row>
    <row r="282" spans="1:35" x14ac:dyDescent="0.35">
      <c r="A282" s="7">
        <v>7.25</v>
      </c>
      <c r="B282" s="7">
        <v>7</v>
      </c>
      <c r="C282" s="11">
        <v>0</v>
      </c>
      <c r="D282" s="11">
        <v>0</v>
      </c>
      <c r="E282" s="11">
        <v>0</v>
      </c>
      <c r="F282" s="1">
        <v>0</v>
      </c>
      <c r="G282" s="3">
        <f t="shared" si="53"/>
        <v>0</v>
      </c>
      <c r="H282" s="11">
        <f>EXP(-G282*A282)</f>
        <v>1</v>
      </c>
      <c r="I282" s="3">
        <f>(H282/H283-1)/(A283-A282)</f>
        <v>0</v>
      </c>
      <c r="J282" s="3">
        <v>0</v>
      </c>
      <c r="K282" s="11">
        <v>0</v>
      </c>
      <c r="M282" s="7">
        <v>7.25</v>
      </c>
      <c r="N282" s="7">
        <v>7</v>
      </c>
      <c r="O282" s="11">
        <v>0</v>
      </c>
      <c r="P282" s="11">
        <v>0</v>
      </c>
      <c r="Q282" s="11">
        <v>0</v>
      </c>
      <c r="R282" s="1">
        <v>0</v>
      </c>
      <c r="S282" s="3">
        <f t="shared" si="54"/>
        <v>0</v>
      </c>
      <c r="T282" s="11">
        <f>EXP(-S282*M282)</f>
        <v>1</v>
      </c>
      <c r="U282" s="3">
        <f>(T282/T283-1)/(M283-M282)</f>
        <v>0</v>
      </c>
      <c r="V282" s="3">
        <v>0</v>
      </c>
      <c r="W282" s="11">
        <v>0</v>
      </c>
      <c r="Y282" s="7">
        <v>7.25</v>
      </c>
      <c r="Z282" s="7">
        <v>7</v>
      </c>
      <c r="AA282" s="11">
        <v>0</v>
      </c>
      <c r="AB282" s="11">
        <v>0</v>
      </c>
      <c r="AC282" s="11">
        <v>0</v>
      </c>
      <c r="AD282" s="1">
        <v>0</v>
      </c>
      <c r="AE282" s="3">
        <f t="shared" si="55"/>
        <v>0</v>
      </c>
      <c r="AF282" s="11">
        <f>EXP(-AE282*Y282)</f>
        <v>1</v>
      </c>
      <c r="AG282" s="3">
        <f>(AF282/AF283-1)/(Y283-Y282)</f>
        <v>0</v>
      </c>
      <c r="AH282" s="3">
        <v>0</v>
      </c>
      <c r="AI282" s="11">
        <v>0</v>
      </c>
    </row>
    <row r="283" spans="1:35" x14ac:dyDescent="0.35">
      <c r="A283" s="7">
        <v>7.5</v>
      </c>
      <c r="B283" s="7">
        <v>7</v>
      </c>
      <c r="C283" s="11">
        <v>0</v>
      </c>
      <c r="D283" s="11">
        <v>0</v>
      </c>
      <c r="E283" s="11">
        <v>0</v>
      </c>
      <c r="F283" s="1">
        <v>0</v>
      </c>
      <c r="G283" s="3">
        <f t="shared" si="53"/>
        <v>0</v>
      </c>
      <c r="H283" s="11">
        <f>EXP(-G283*A283)</f>
        <v>1</v>
      </c>
      <c r="I283" s="3">
        <f>(H283/H284-1)/(A284-A283)</f>
        <v>0</v>
      </c>
      <c r="J283" s="3">
        <v>0</v>
      </c>
      <c r="K283" s="11">
        <v>0</v>
      </c>
      <c r="M283" s="7">
        <v>7.5</v>
      </c>
      <c r="N283" s="7">
        <v>7</v>
      </c>
      <c r="O283" s="11">
        <v>0</v>
      </c>
      <c r="P283" s="11">
        <v>0</v>
      </c>
      <c r="Q283" s="11">
        <v>0</v>
      </c>
      <c r="R283" s="1">
        <v>0</v>
      </c>
      <c r="S283" s="3">
        <f t="shared" si="54"/>
        <v>0</v>
      </c>
      <c r="T283" s="11">
        <f>EXP(-S283*M283)</f>
        <v>1</v>
      </c>
      <c r="U283" s="3">
        <f>(T283/T284-1)/(M284-M283)</f>
        <v>0</v>
      </c>
      <c r="V283" s="3">
        <v>0</v>
      </c>
      <c r="W283" s="11">
        <v>0</v>
      </c>
      <c r="Y283" s="7">
        <v>7.5</v>
      </c>
      <c r="Z283" s="7">
        <v>7</v>
      </c>
      <c r="AA283" s="11">
        <v>0</v>
      </c>
      <c r="AB283" s="11">
        <v>0</v>
      </c>
      <c r="AC283" s="11">
        <v>0</v>
      </c>
      <c r="AD283" s="1">
        <v>0</v>
      </c>
      <c r="AE283" s="3">
        <f t="shared" si="55"/>
        <v>0</v>
      </c>
      <c r="AF283" s="11">
        <f>EXP(-AE283*Y283)</f>
        <v>1</v>
      </c>
      <c r="AG283" s="3">
        <f>(AF283/AF284-1)/(Y284-Y283)</f>
        <v>0</v>
      </c>
      <c r="AH283" s="3">
        <v>0</v>
      </c>
      <c r="AI283" s="11">
        <v>0</v>
      </c>
    </row>
    <row r="284" spans="1:35" x14ac:dyDescent="0.35">
      <c r="A284" s="7">
        <v>7.75</v>
      </c>
      <c r="B284" s="7">
        <v>7</v>
      </c>
      <c r="C284" s="11">
        <v>0</v>
      </c>
      <c r="D284" s="11">
        <v>0</v>
      </c>
      <c r="E284" s="11">
        <v>0</v>
      </c>
      <c r="F284" s="1">
        <v>0</v>
      </c>
      <c r="G284" s="3">
        <f t="shared" si="53"/>
        <v>0</v>
      </c>
      <c r="H284" s="11">
        <f>EXP(-G284*A284)</f>
        <v>1</v>
      </c>
      <c r="I284" s="3">
        <f>(H284/H285-1)/(A285-A284)</f>
        <v>0</v>
      </c>
      <c r="J284" s="3">
        <v>0</v>
      </c>
      <c r="K284" s="11">
        <v>0</v>
      </c>
      <c r="M284" s="7">
        <v>7.75</v>
      </c>
      <c r="N284" s="7">
        <v>7</v>
      </c>
      <c r="O284" s="11">
        <v>0</v>
      </c>
      <c r="P284" s="11">
        <v>0</v>
      </c>
      <c r="Q284" s="11">
        <v>0</v>
      </c>
      <c r="R284" s="1">
        <v>0</v>
      </c>
      <c r="S284" s="3">
        <f t="shared" si="54"/>
        <v>0</v>
      </c>
      <c r="T284" s="11">
        <f>EXP(-S284*M284)</f>
        <v>1</v>
      </c>
      <c r="U284" s="3">
        <f>(T284/T285-1)/(M285-M284)</f>
        <v>0</v>
      </c>
      <c r="V284" s="3">
        <v>0</v>
      </c>
      <c r="W284" s="11">
        <v>0</v>
      </c>
      <c r="Y284" s="7">
        <v>7.75</v>
      </c>
      <c r="Z284" s="7">
        <v>7</v>
      </c>
      <c r="AA284" s="11">
        <v>0</v>
      </c>
      <c r="AB284" s="11">
        <v>0</v>
      </c>
      <c r="AC284" s="11">
        <v>0</v>
      </c>
      <c r="AD284" s="1">
        <v>0</v>
      </c>
      <c r="AE284" s="3">
        <f t="shared" si="55"/>
        <v>0</v>
      </c>
      <c r="AF284" s="11">
        <f>EXP(-AE284*Y284)</f>
        <v>1</v>
      </c>
      <c r="AG284" s="3">
        <f>(AF284/AF285-1)/(Y285-Y284)</f>
        <v>0</v>
      </c>
      <c r="AH284" s="3">
        <v>0</v>
      </c>
      <c r="AI284" s="11">
        <v>0</v>
      </c>
    </row>
    <row r="285" spans="1:35" x14ac:dyDescent="0.35">
      <c r="A285" s="7">
        <v>8</v>
      </c>
      <c r="B285" s="7">
        <v>7</v>
      </c>
      <c r="C285" s="11">
        <v>0</v>
      </c>
      <c r="D285" s="11">
        <v>0</v>
      </c>
      <c r="E285" s="11">
        <v>0</v>
      </c>
      <c r="F285" s="1">
        <v>0</v>
      </c>
      <c r="G285" s="3">
        <f t="shared" si="53"/>
        <v>0</v>
      </c>
      <c r="H285" s="11">
        <f>EXP(-G285*A285)</f>
        <v>1</v>
      </c>
      <c r="I285" s="3">
        <f>(H285/H286-1)/(A286-A285)</f>
        <v>0</v>
      </c>
      <c r="J285" s="3">
        <v>0</v>
      </c>
      <c r="K285" s="11">
        <v>0</v>
      </c>
      <c r="M285" s="7">
        <v>8</v>
      </c>
      <c r="N285" s="7">
        <v>7</v>
      </c>
      <c r="O285" s="11">
        <v>0</v>
      </c>
      <c r="P285" s="11">
        <v>0</v>
      </c>
      <c r="Q285" s="11">
        <v>0</v>
      </c>
      <c r="R285" s="1">
        <v>0</v>
      </c>
      <c r="S285" s="3">
        <f t="shared" si="54"/>
        <v>0</v>
      </c>
      <c r="T285" s="11">
        <f>EXP(-S285*M285)</f>
        <v>1</v>
      </c>
      <c r="U285" s="3">
        <f>(T285/T286-1)/(M286-M285)</f>
        <v>0</v>
      </c>
      <c r="V285" s="3">
        <v>0</v>
      </c>
      <c r="W285" s="11">
        <v>0</v>
      </c>
      <c r="Y285" s="7">
        <v>8</v>
      </c>
      <c r="Z285" s="7">
        <v>7</v>
      </c>
      <c r="AA285" s="11">
        <v>0</v>
      </c>
      <c r="AB285" s="11">
        <v>0</v>
      </c>
      <c r="AC285" s="11">
        <v>0</v>
      </c>
      <c r="AD285" s="1">
        <v>0</v>
      </c>
      <c r="AE285" s="3">
        <f t="shared" si="55"/>
        <v>0</v>
      </c>
      <c r="AF285" s="11">
        <f>EXP(-AE285*Y285)</f>
        <v>1</v>
      </c>
      <c r="AG285" s="3">
        <f>(AF285/AF286-1)/(Y286-Y285)</f>
        <v>0</v>
      </c>
      <c r="AH285" s="3">
        <v>0</v>
      </c>
      <c r="AI285" s="11">
        <v>0</v>
      </c>
    </row>
    <row r="286" spans="1:35" x14ac:dyDescent="0.35">
      <c r="A286" s="7">
        <v>8.25</v>
      </c>
      <c r="B286" s="7">
        <v>7</v>
      </c>
      <c r="C286" s="11">
        <v>0</v>
      </c>
      <c r="D286" s="11">
        <v>0</v>
      </c>
      <c r="E286" s="11">
        <v>0</v>
      </c>
      <c r="F286" s="1">
        <v>0</v>
      </c>
      <c r="G286" s="3">
        <f t="shared" si="53"/>
        <v>0</v>
      </c>
      <c r="H286" s="11">
        <f>EXP(-G286*A286)</f>
        <v>1</v>
      </c>
      <c r="I286" s="3">
        <f>(H286/H287-1)/(A287-A286)</f>
        <v>0</v>
      </c>
      <c r="J286" s="3">
        <v>0</v>
      </c>
      <c r="K286" s="11">
        <v>0</v>
      </c>
      <c r="M286" s="7">
        <v>8.25</v>
      </c>
      <c r="N286" s="7">
        <v>7</v>
      </c>
      <c r="O286" s="11">
        <v>0</v>
      </c>
      <c r="P286" s="11">
        <v>0</v>
      </c>
      <c r="Q286" s="11">
        <v>0</v>
      </c>
      <c r="R286" s="1">
        <v>0</v>
      </c>
      <c r="S286" s="3">
        <f t="shared" si="54"/>
        <v>0</v>
      </c>
      <c r="T286" s="11">
        <f>EXP(-S286*M286)</f>
        <v>1</v>
      </c>
      <c r="U286" s="3">
        <f>(T286/T287-1)/(M287-M286)</f>
        <v>0</v>
      </c>
      <c r="V286" s="3">
        <v>0</v>
      </c>
      <c r="W286" s="11">
        <v>0</v>
      </c>
      <c r="Y286" s="7">
        <v>8.25</v>
      </c>
      <c r="Z286" s="7">
        <v>7</v>
      </c>
      <c r="AA286" s="11">
        <v>0</v>
      </c>
      <c r="AB286" s="11">
        <v>0</v>
      </c>
      <c r="AC286" s="11">
        <v>0</v>
      </c>
      <c r="AD286" s="1">
        <v>0</v>
      </c>
      <c r="AE286" s="3">
        <f t="shared" si="55"/>
        <v>0</v>
      </c>
      <c r="AF286" s="11">
        <f>EXP(-AE286*Y286)</f>
        <v>1</v>
      </c>
      <c r="AG286" s="3">
        <f>(AF286/AF287-1)/(Y287-Y286)</f>
        <v>0</v>
      </c>
      <c r="AH286" s="3">
        <v>0</v>
      </c>
      <c r="AI286" s="11">
        <v>0</v>
      </c>
    </row>
    <row r="287" spans="1:35" x14ac:dyDescent="0.35">
      <c r="A287" s="7">
        <v>8.5</v>
      </c>
      <c r="B287" s="7">
        <v>7</v>
      </c>
      <c r="C287" s="11">
        <v>0</v>
      </c>
      <c r="D287" s="11">
        <v>0</v>
      </c>
      <c r="E287" s="11">
        <v>0</v>
      </c>
      <c r="F287" s="1">
        <v>0</v>
      </c>
      <c r="G287" s="3">
        <f t="shared" si="53"/>
        <v>0</v>
      </c>
      <c r="H287" s="11">
        <f>EXP(-G287*A287)</f>
        <v>1</v>
      </c>
      <c r="I287" s="3">
        <f>(H287/H288-1)/(A288-A287)</f>
        <v>0</v>
      </c>
      <c r="J287" s="3">
        <v>0</v>
      </c>
      <c r="K287" s="11">
        <v>0</v>
      </c>
      <c r="M287" s="7">
        <v>8.5</v>
      </c>
      <c r="N287" s="7">
        <v>7</v>
      </c>
      <c r="O287" s="11">
        <v>0</v>
      </c>
      <c r="P287" s="11">
        <v>0</v>
      </c>
      <c r="Q287" s="11">
        <v>0</v>
      </c>
      <c r="R287" s="1">
        <v>0</v>
      </c>
      <c r="S287" s="3">
        <f t="shared" si="54"/>
        <v>0</v>
      </c>
      <c r="T287" s="11">
        <f>EXP(-S287*M287)</f>
        <v>1</v>
      </c>
      <c r="U287" s="3">
        <f>(T287/T288-1)/(M288-M287)</f>
        <v>0</v>
      </c>
      <c r="V287" s="3">
        <v>0</v>
      </c>
      <c r="W287" s="11">
        <v>0</v>
      </c>
      <c r="Y287" s="7">
        <v>8.5</v>
      </c>
      <c r="Z287" s="7">
        <v>7</v>
      </c>
      <c r="AA287" s="11">
        <v>0</v>
      </c>
      <c r="AB287" s="11">
        <v>0</v>
      </c>
      <c r="AC287" s="11">
        <v>0</v>
      </c>
      <c r="AD287" s="1">
        <v>0</v>
      </c>
      <c r="AE287" s="3">
        <f t="shared" si="55"/>
        <v>0</v>
      </c>
      <c r="AF287" s="11">
        <f>EXP(-AE287*Y287)</f>
        <v>1</v>
      </c>
      <c r="AG287" s="3">
        <f>(AF287/AF288-1)/(Y288-Y287)</f>
        <v>0</v>
      </c>
      <c r="AH287" s="3">
        <v>0</v>
      </c>
      <c r="AI287" s="11">
        <v>0</v>
      </c>
    </row>
    <row r="288" spans="1:35" x14ac:dyDescent="0.35">
      <c r="A288" s="7">
        <v>8.75</v>
      </c>
      <c r="B288" s="7">
        <v>7</v>
      </c>
      <c r="C288" s="11">
        <v>0</v>
      </c>
      <c r="D288" s="11">
        <v>0</v>
      </c>
      <c r="E288" s="11">
        <v>0</v>
      </c>
      <c r="F288" s="1">
        <v>0</v>
      </c>
      <c r="G288" s="3">
        <f t="shared" si="53"/>
        <v>0</v>
      </c>
      <c r="H288" s="11">
        <f>EXP(-G288*A288)</f>
        <v>1</v>
      </c>
      <c r="I288" s="3">
        <f>(H288/H289-1)/(A289-A288)</f>
        <v>0</v>
      </c>
      <c r="J288" s="3">
        <v>0</v>
      </c>
      <c r="K288" s="11">
        <v>0</v>
      </c>
      <c r="M288" s="7">
        <v>8.75</v>
      </c>
      <c r="N288" s="7">
        <v>7</v>
      </c>
      <c r="O288" s="11">
        <v>0</v>
      </c>
      <c r="P288" s="11">
        <v>0</v>
      </c>
      <c r="Q288" s="11">
        <v>0</v>
      </c>
      <c r="R288" s="1">
        <v>0</v>
      </c>
      <c r="S288" s="3">
        <f t="shared" si="54"/>
        <v>0</v>
      </c>
      <c r="T288" s="11">
        <f>EXP(-S288*M288)</f>
        <v>1</v>
      </c>
      <c r="U288" s="3">
        <f>(T288/T289-1)/(M289-M288)</f>
        <v>0</v>
      </c>
      <c r="V288" s="3">
        <v>0</v>
      </c>
      <c r="W288" s="11">
        <v>0</v>
      </c>
      <c r="Y288" s="7">
        <v>8.75</v>
      </c>
      <c r="Z288" s="7">
        <v>7</v>
      </c>
      <c r="AA288" s="11">
        <v>0</v>
      </c>
      <c r="AB288" s="11">
        <v>0</v>
      </c>
      <c r="AC288" s="11">
        <v>0</v>
      </c>
      <c r="AD288" s="1">
        <v>0</v>
      </c>
      <c r="AE288" s="3">
        <f t="shared" si="55"/>
        <v>0</v>
      </c>
      <c r="AF288" s="11">
        <f>EXP(-AE288*Y288)</f>
        <v>1</v>
      </c>
      <c r="AG288" s="3">
        <f>(AF288/AF289-1)/(Y289-Y288)</f>
        <v>0</v>
      </c>
      <c r="AH288" s="3">
        <v>0</v>
      </c>
      <c r="AI288" s="11">
        <v>0</v>
      </c>
    </row>
    <row r="289" spans="1:35" x14ac:dyDescent="0.35">
      <c r="A289" s="7">
        <v>9</v>
      </c>
      <c r="B289" s="7">
        <v>7</v>
      </c>
      <c r="C289" s="11">
        <v>0</v>
      </c>
      <c r="D289" s="11">
        <v>0</v>
      </c>
      <c r="E289" s="11">
        <v>0</v>
      </c>
      <c r="F289" s="1">
        <v>0</v>
      </c>
      <c r="G289" s="3">
        <f t="shared" si="53"/>
        <v>0</v>
      </c>
      <c r="H289" s="11">
        <f>EXP(-G289*A289)</f>
        <v>1</v>
      </c>
      <c r="I289" s="3">
        <f>(H289/H290-1)/(A290-A289)</f>
        <v>0</v>
      </c>
      <c r="J289" s="3">
        <v>0</v>
      </c>
      <c r="K289" s="11">
        <v>0</v>
      </c>
      <c r="M289" s="7">
        <v>9</v>
      </c>
      <c r="N289" s="7">
        <v>7</v>
      </c>
      <c r="O289" s="11">
        <v>0</v>
      </c>
      <c r="P289" s="11">
        <v>0</v>
      </c>
      <c r="Q289" s="11">
        <v>0</v>
      </c>
      <c r="R289" s="1">
        <v>0</v>
      </c>
      <c r="S289" s="3">
        <f t="shared" si="54"/>
        <v>0</v>
      </c>
      <c r="T289" s="11">
        <f>EXP(-S289*M289)</f>
        <v>1</v>
      </c>
      <c r="U289" s="3">
        <f>(T289/T290-1)/(M290-M289)</f>
        <v>0</v>
      </c>
      <c r="V289" s="3">
        <v>0</v>
      </c>
      <c r="W289" s="11">
        <v>0</v>
      </c>
      <c r="Y289" s="7">
        <v>9</v>
      </c>
      <c r="Z289" s="7">
        <v>7</v>
      </c>
      <c r="AA289" s="11">
        <v>0</v>
      </c>
      <c r="AB289" s="11">
        <v>0</v>
      </c>
      <c r="AC289" s="11">
        <v>0</v>
      </c>
      <c r="AD289" s="1">
        <v>0</v>
      </c>
      <c r="AE289" s="3">
        <f t="shared" si="55"/>
        <v>0</v>
      </c>
      <c r="AF289" s="11">
        <f>EXP(-AE289*Y289)</f>
        <v>1</v>
      </c>
      <c r="AG289" s="3">
        <f>(AF289/AF290-1)/(Y290-Y289)</f>
        <v>0</v>
      </c>
      <c r="AH289" s="3">
        <v>0</v>
      </c>
      <c r="AI289" s="11">
        <v>0</v>
      </c>
    </row>
    <row r="290" spans="1:35" x14ac:dyDescent="0.35">
      <c r="A290" s="7">
        <v>9.25</v>
      </c>
      <c r="B290" s="7">
        <v>7</v>
      </c>
      <c r="C290" s="11">
        <v>0</v>
      </c>
      <c r="D290" s="11">
        <v>0</v>
      </c>
      <c r="E290" s="11">
        <v>0</v>
      </c>
      <c r="F290" s="1">
        <v>0</v>
      </c>
      <c r="G290" s="3">
        <f t="shared" si="53"/>
        <v>0</v>
      </c>
      <c r="H290" s="11">
        <f>EXP(-G290*A290)</f>
        <v>1</v>
      </c>
      <c r="I290" s="3">
        <f>(H290/H291-1)/(A291-A290)</f>
        <v>0</v>
      </c>
      <c r="J290" s="3">
        <v>0</v>
      </c>
      <c r="K290" s="11">
        <v>0</v>
      </c>
      <c r="M290" s="7">
        <v>9.25</v>
      </c>
      <c r="N290" s="7">
        <v>7</v>
      </c>
      <c r="O290" s="11">
        <v>0</v>
      </c>
      <c r="P290" s="11">
        <v>0</v>
      </c>
      <c r="Q290" s="11">
        <v>0</v>
      </c>
      <c r="R290" s="1">
        <v>0</v>
      </c>
      <c r="S290" s="3">
        <f t="shared" si="54"/>
        <v>0</v>
      </c>
      <c r="T290" s="11">
        <f>EXP(-S290*M290)</f>
        <v>1</v>
      </c>
      <c r="U290" s="3">
        <f>(T290/T291-1)/(M291-M290)</f>
        <v>0</v>
      </c>
      <c r="V290" s="3">
        <v>0</v>
      </c>
      <c r="W290" s="11">
        <v>0</v>
      </c>
      <c r="Y290" s="7">
        <v>9.25</v>
      </c>
      <c r="Z290" s="7">
        <v>7</v>
      </c>
      <c r="AA290" s="11">
        <v>0</v>
      </c>
      <c r="AB290" s="11">
        <v>0</v>
      </c>
      <c r="AC290" s="11">
        <v>0</v>
      </c>
      <c r="AD290" s="1">
        <v>0</v>
      </c>
      <c r="AE290" s="3">
        <f t="shared" si="55"/>
        <v>0</v>
      </c>
      <c r="AF290" s="11">
        <f>EXP(-AE290*Y290)</f>
        <v>1</v>
      </c>
      <c r="AG290" s="3">
        <f>(AF290/AF291-1)/(Y291-Y290)</f>
        <v>0</v>
      </c>
      <c r="AH290" s="3">
        <v>0</v>
      </c>
      <c r="AI290" s="11">
        <v>0</v>
      </c>
    </row>
    <row r="291" spans="1:35" x14ac:dyDescent="0.35">
      <c r="A291" s="7">
        <v>9.5</v>
      </c>
      <c r="B291" s="7">
        <v>7</v>
      </c>
      <c r="C291" s="11">
        <v>0</v>
      </c>
      <c r="D291" s="11">
        <v>0</v>
      </c>
      <c r="E291" s="11">
        <v>0</v>
      </c>
      <c r="F291" s="1">
        <v>0</v>
      </c>
      <c r="G291" s="3">
        <f t="shared" si="53"/>
        <v>0</v>
      </c>
      <c r="H291" s="11">
        <f>EXP(-G291*A291)</f>
        <v>1</v>
      </c>
      <c r="I291" s="3">
        <f>(H291/H292-1)/(A292-A291)</f>
        <v>0</v>
      </c>
      <c r="J291" s="3">
        <v>0</v>
      </c>
      <c r="K291" s="11">
        <v>0</v>
      </c>
      <c r="M291" s="7">
        <v>9.5</v>
      </c>
      <c r="N291" s="7">
        <v>7</v>
      </c>
      <c r="O291" s="11">
        <v>0</v>
      </c>
      <c r="P291" s="11">
        <v>0</v>
      </c>
      <c r="Q291" s="11">
        <v>0</v>
      </c>
      <c r="R291" s="1">
        <v>0</v>
      </c>
      <c r="S291" s="3">
        <f t="shared" si="54"/>
        <v>0</v>
      </c>
      <c r="T291" s="11">
        <f>EXP(-S291*M291)</f>
        <v>1</v>
      </c>
      <c r="U291" s="3">
        <f>(T291/T292-1)/(M292-M291)</f>
        <v>0</v>
      </c>
      <c r="V291" s="3">
        <v>0</v>
      </c>
      <c r="W291" s="11">
        <v>0</v>
      </c>
      <c r="Y291" s="7">
        <v>9.5</v>
      </c>
      <c r="Z291" s="7">
        <v>7</v>
      </c>
      <c r="AA291" s="11">
        <v>0</v>
      </c>
      <c r="AB291" s="11">
        <v>0</v>
      </c>
      <c r="AC291" s="11">
        <v>0</v>
      </c>
      <c r="AD291" s="1">
        <v>0</v>
      </c>
      <c r="AE291" s="3">
        <f t="shared" si="55"/>
        <v>0</v>
      </c>
      <c r="AF291" s="11">
        <f>EXP(-AE291*Y291)</f>
        <v>1</v>
      </c>
      <c r="AG291" s="3">
        <f>(AF291/AF292-1)/(Y292-Y291)</f>
        <v>0</v>
      </c>
      <c r="AH291" s="3">
        <v>0</v>
      </c>
      <c r="AI291" s="11">
        <v>0</v>
      </c>
    </row>
    <row r="292" spans="1:35" x14ac:dyDescent="0.35">
      <c r="A292" s="7">
        <v>9.75</v>
      </c>
      <c r="B292" s="7">
        <v>7</v>
      </c>
      <c r="C292" s="11">
        <v>0</v>
      </c>
      <c r="D292" s="11">
        <v>0</v>
      </c>
      <c r="E292" s="11">
        <v>0</v>
      </c>
      <c r="F292" s="1">
        <v>0</v>
      </c>
      <c r="G292" s="3">
        <f t="shared" si="53"/>
        <v>0</v>
      </c>
      <c r="H292" s="11">
        <f>EXP(-G292*A292)</f>
        <v>1</v>
      </c>
      <c r="I292" s="3">
        <f>(H292/H293-1)/(A293-A292)</f>
        <v>0</v>
      </c>
      <c r="J292" s="3">
        <v>0</v>
      </c>
      <c r="K292" s="11">
        <v>0</v>
      </c>
      <c r="M292" s="7">
        <v>9.75</v>
      </c>
      <c r="N292" s="7">
        <v>7</v>
      </c>
      <c r="O292" s="11">
        <v>0</v>
      </c>
      <c r="P292" s="11">
        <v>0</v>
      </c>
      <c r="Q292" s="11">
        <v>0</v>
      </c>
      <c r="R292" s="1">
        <v>0</v>
      </c>
      <c r="S292" s="3">
        <f t="shared" si="54"/>
        <v>0</v>
      </c>
      <c r="T292" s="11">
        <f>EXP(-S292*M292)</f>
        <v>1</v>
      </c>
      <c r="U292" s="3">
        <f>(T292/T293-1)/(M293-M292)</f>
        <v>0</v>
      </c>
      <c r="V292" s="3">
        <v>0</v>
      </c>
      <c r="W292" s="11">
        <v>0</v>
      </c>
      <c r="Y292" s="7">
        <v>9.75</v>
      </c>
      <c r="Z292" s="7">
        <v>7</v>
      </c>
      <c r="AA292" s="11">
        <v>0</v>
      </c>
      <c r="AB292" s="11">
        <v>0</v>
      </c>
      <c r="AC292" s="11">
        <v>0</v>
      </c>
      <c r="AD292" s="1">
        <v>0</v>
      </c>
      <c r="AE292" s="3">
        <f t="shared" si="55"/>
        <v>0</v>
      </c>
      <c r="AF292" s="11">
        <f>EXP(-AE292*Y292)</f>
        <v>1</v>
      </c>
      <c r="AG292" s="3">
        <f>(AF292/AF293-1)/(Y293-Y292)</f>
        <v>0</v>
      </c>
      <c r="AH292" s="3">
        <v>0</v>
      </c>
      <c r="AI292" s="11">
        <v>0</v>
      </c>
    </row>
    <row r="293" spans="1:35" x14ac:dyDescent="0.35">
      <c r="A293" s="7">
        <v>10</v>
      </c>
      <c r="B293" s="7">
        <v>10</v>
      </c>
      <c r="C293" s="11">
        <v>0</v>
      </c>
      <c r="D293" s="11">
        <v>0</v>
      </c>
      <c r="E293" s="11">
        <v>0</v>
      </c>
      <c r="F293" s="1">
        <v>0</v>
      </c>
      <c r="G293" s="3">
        <f t="shared" si="53"/>
        <v>0</v>
      </c>
      <c r="H293" s="11">
        <f>EXP(-G293*A293)</f>
        <v>1</v>
      </c>
      <c r="J293" s="3">
        <v>0</v>
      </c>
      <c r="K293" s="11">
        <v>0</v>
      </c>
      <c r="M293" s="7">
        <v>10</v>
      </c>
      <c r="N293" s="7">
        <v>10</v>
      </c>
      <c r="O293" s="11">
        <v>0</v>
      </c>
      <c r="P293" s="11">
        <v>0</v>
      </c>
      <c r="Q293" s="11">
        <v>0</v>
      </c>
      <c r="R293" s="1">
        <v>0</v>
      </c>
      <c r="S293" s="3">
        <f t="shared" si="54"/>
        <v>0</v>
      </c>
      <c r="T293" s="11">
        <f>EXP(-S293*M293)</f>
        <v>1</v>
      </c>
      <c r="V293" s="3">
        <v>0</v>
      </c>
      <c r="W293" s="11">
        <v>0</v>
      </c>
      <c r="Y293" s="7">
        <v>10</v>
      </c>
      <c r="Z293" s="7">
        <v>10</v>
      </c>
      <c r="AA293" s="11">
        <v>0</v>
      </c>
      <c r="AB293" s="11">
        <v>0</v>
      </c>
      <c r="AC293" s="11">
        <v>0</v>
      </c>
      <c r="AD293" s="1">
        <v>0</v>
      </c>
      <c r="AE293" s="3">
        <f t="shared" si="55"/>
        <v>0</v>
      </c>
      <c r="AF293" s="11">
        <f>EXP(-AE293*Y293)</f>
        <v>1</v>
      </c>
      <c r="AH293" s="3">
        <v>0</v>
      </c>
      <c r="AI293" s="11">
        <v>0</v>
      </c>
    </row>
    <row r="295" spans="1:35" s="5" customFormat="1" x14ac:dyDescent="0.35">
      <c r="A295" s="5" t="str">
        <f>"Step 6. " &amp; A7</f>
        <v>Step 6. 5Y Swap</v>
      </c>
    </row>
    <row r="297" spans="1:35" x14ac:dyDescent="0.35">
      <c r="A297" s="5" t="str">
        <f>LEFT(A295, 6) &amp; ".1. Initial guess"</f>
        <v>Step 6.1. Initial guess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5" t="str">
        <f>LEFT(A297, 6) &amp; ".2. Estimate the derivative"</f>
        <v>Step 6.2. Estimate the derivative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Y297" s="5" t="str">
        <f>LEFT(M297, 6) &amp; ".3. Improve the initial guess using the Newton method"</f>
        <v>Step 6.3. Improve the initial guess using the Newton method</v>
      </c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5" x14ac:dyDescent="0.35">
      <c r="A298" t="s">
        <v>10</v>
      </c>
      <c r="B298" t="s">
        <v>9</v>
      </c>
      <c r="C298" t="s">
        <v>43</v>
      </c>
      <c r="D298" t="s">
        <v>50</v>
      </c>
      <c r="E298" t="s">
        <v>44</v>
      </c>
      <c r="F298" t="s">
        <v>45</v>
      </c>
      <c r="G298" t="s">
        <v>46</v>
      </c>
      <c r="H298" t="s">
        <v>49</v>
      </c>
      <c r="I298" t="s">
        <v>26</v>
      </c>
      <c r="J298">
        <f>C7</f>
        <v>5</v>
      </c>
      <c r="M298" t="s">
        <v>10</v>
      </c>
      <c r="N298" t="s">
        <v>9</v>
      </c>
      <c r="O298" t="s">
        <v>43</v>
      </c>
      <c r="P298" t="s">
        <v>50</v>
      </c>
      <c r="Q298" t="s">
        <v>44</v>
      </c>
      <c r="R298" t="s">
        <v>45</v>
      </c>
      <c r="S298" t="s">
        <v>46</v>
      </c>
      <c r="T298" t="s">
        <v>49</v>
      </c>
      <c r="U298" t="s">
        <v>26</v>
      </c>
      <c r="V298">
        <f>J298</f>
        <v>5</v>
      </c>
      <c r="Y298" t="s">
        <v>10</v>
      </c>
      <c r="Z298" t="s">
        <v>9</v>
      </c>
      <c r="AA298" t="s">
        <v>43</v>
      </c>
      <c r="AB298" t="s">
        <v>50</v>
      </c>
      <c r="AC298" t="s">
        <v>44</v>
      </c>
      <c r="AD298" t="s">
        <v>45</v>
      </c>
      <c r="AE298" t="s">
        <v>46</v>
      </c>
      <c r="AF298" t="s">
        <v>49</v>
      </c>
      <c r="AG298" t="s">
        <v>26</v>
      </c>
      <c r="AH298">
        <f>V298</f>
        <v>5</v>
      </c>
    </row>
    <row r="299" spans="1:35" x14ac:dyDescent="0.35">
      <c r="A299" s="7">
        <f t="shared" ref="A299:A307" si="56">A242</f>
        <v>0</v>
      </c>
      <c r="B299" s="9">
        <f>Z242</f>
        <v>3.920721988904103E-2</v>
      </c>
      <c r="C299" s="18">
        <v>0</v>
      </c>
      <c r="D299" s="11">
        <f>(B300-B299)/(A300-A299)</f>
        <v>0</v>
      </c>
      <c r="E299" s="11">
        <f>IF($G$3="Cubic",(C299+D299-2*(B300-B299)/(A300-A299))/(A300-A299)^2, 0)</f>
        <v>0</v>
      </c>
      <c r="F299" s="11">
        <f>IF($G$3="Cubic", ((B300-B299)/(A300-A299) - C299 - E299*(A300^2 + A299*A300 - 2*A299^2))/(A300-A299), IF($G$3="QUADRATIC", (B300-B299-C299*(A300-A299))/(A300-A299)^2, 0))</f>
        <v>0</v>
      </c>
      <c r="G299" s="18">
        <f>IF($G$3="Cubic", C299-2*F299*A299 - 3*E299*A299^2, IF($G$3="Quadratic", C299-2*F299*A299, (B300-B299)/(A300-A299)))</f>
        <v>0</v>
      </c>
      <c r="H299" s="11">
        <f>B299 -E299*A299^3 - F299*A299^2 - G299*A299</f>
        <v>3.920721988904103E-2</v>
      </c>
      <c r="I299" t="s">
        <v>29</v>
      </c>
      <c r="J299">
        <v>1</v>
      </c>
      <c r="M299" s="7">
        <f>A299</f>
        <v>0</v>
      </c>
      <c r="N299" s="9">
        <f>B299</f>
        <v>3.920721988904103E-2</v>
      </c>
      <c r="O299" s="18">
        <v>0</v>
      </c>
      <c r="P299" s="11">
        <f>(N300-N299)/(M300-M299)</f>
        <v>0</v>
      </c>
      <c r="Q299" s="11">
        <f>IF($G$3="Cubic",(O299+P299-2*(N300-N299)/(M300-M299))/(M300-M299)^2, 0)</f>
        <v>0</v>
      </c>
      <c r="R299" s="11">
        <f>IF($G$3="Cubic", ((N300-N299)/(M300-M299) - O299 - Q299*(M300^2 + M299*M300 - 2*M299^2))/(M300-M299), IF($G$3="QUADRATIC", (N300-N299-O299*(M300-M299))/(M300-M299)^2, 0))</f>
        <v>0</v>
      </c>
      <c r="S299" s="18">
        <f>IF($G$3="Cubic", O299-2*R299*M299 - 3*Q299*M299^2, IF($G$3="Quadratic", O299-2*R299*M299, (N300-N299)/(M300-M299)))</f>
        <v>0</v>
      </c>
      <c r="T299" s="11">
        <f>N299 -Q299*M299^3 - R299*M299^2 - S299*M299</f>
        <v>3.920721988904103E-2</v>
      </c>
      <c r="U299" t="s">
        <v>29</v>
      </c>
      <c r="V299">
        <f>J299</f>
        <v>1</v>
      </c>
      <c r="Y299" s="7">
        <f>M299</f>
        <v>0</v>
      </c>
      <c r="Z299" s="9">
        <f>N299</f>
        <v>3.920721988904103E-2</v>
      </c>
      <c r="AA299" s="18">
        <v>0</v>
      </c>
      <c r="AB299" s="11">
        <f>(Z300-Z299)/(Y300-Y299)</f>
        <v>0</v>
      </c>
      <c r="AC299" s="11">
        <f>IF($G$3="Cubic",(AA299+AB299-2*(Z300-Z299)/(Y300-Y299))/(Y300-Y299)^2, 0)</f>
        <v>0</v>
      </c>
      <c r="AD299" s="11">
        <f>IF($G$3="Cubic", ((Z300-Z299)/(Y300-Y299) - AA299 - AC299*(Y300^2 + Y299*Y300 - 2*Y299^2))/(Y300-Y299), IF($G$3="QUADRATIC", (Z300-Z299-AA299*(Y300-Y299))/(Y300-Y299)^2, 0))</f>
        <v>0</v>
      </c>
      <c r="AE299" s="18">
        <f>IF($G$3="Cubic", AA299-2*AD299*Y299 - 3*AC299*Y299^2, IF($G$3="Quadratic", AA299-2*AD299*Y299, (Z300-Z299)/(Y300-Y299)))</f>
        <v>0</v>
      </c>
      <c r="AF299" s="11">
        <f>Z299 -AC299*Y299^3 - AD299*Y299^2 - AE299*Y299</f>
        <v>3.920721988904103E-2</v>
      </c>
      <c r="AG299" t="s">
        <v>29</v>
      </c>
      <c r="AH299">
        <f>V299</f>
        <v>1</v>
      </c>
    </row>
    <row r="300" spans="1:35" x14ac:dyDescent="0.35">
      <c r="A300" s="7">
        <f t="shared" si="56"/>
        <v>0.25</v>
      </c>
      <c r="B300" s="9">
        <f t="shared" ref="B300:B304" si="57">Z243</f>
        <v>3.920721988904103E-2</v>
      </c>
      <c r="C300" s="11">
        <f>3*E299*A300^2 + 2*F299*A300 + G299</f>
        <v>0</v>
      </c>
      <c r="D300" s="11">
        <f>(B301-B300)/(A301-A300)</f>
        <v>-6.0213067988139453E-3</v>
      </c>
      <c r="E300" s="11">
        <f t="shared" ref="E300:E307" si="58">IF($G$3="Cubic",(C300+D300-2*(B301-B300)/(A301-A300))/(A301-A300)^2, 0)</f>
        <v>0</v>
      </c>
      <c r="F300" s="11">
        <f>IF($G$3="Cubic", ((B301-B300)/(A301-A300) - C300 - E300*(A301^2 + A300*A301 - 2*A300^2))/(A301-A300), IF($G$3="QUADRATIC", (B301-B300-C300*(A301-A300))/(A301-A300)^2, 0))</f>
        <v>0</v>
      </c>
      <c r="G300" s="18">
        <f>IF($G$3="Cubic", C300-2*F300*A300 - 3*E300*A300^2, IF($G$3="Quadratic", C300-2*F300*A300, (B301-B300)/(A301-A300)))</f>
        <v>-6.0213067988139453E-3</v>
      </c>
      <c r="H300" s="11">
        <f>B300 -E300*A300^3 - F300*A300^2 - G300*A300</f>
        <v>4.0712546588744514E-2</v>
      </c>
      <c r="I300" t="s">
        <v>30</v>
      </c>
      <c r="J300" s="9">
        <f>SUM(J310:J350) / SUM(K310:K350) * J299</f>
        <v>2.5826143536863917E-2</v>
      </c>
      <c r="M300" s="7">
        <f t="shared" ref="M300:M307" si="59">A300</f>
        <v>0.25</v>
      </c>
      <c r="N300" s="9">
        <f t="shared" ref="N300:N304" si="60">B300</f>
        <v>3.920721988904103E-2</v>
      </c>
      <c r="O300" s="11">
        <f>3*Q299*M300^2 + 2*R299*M300 + S299</f>
        <v>0</v>
      </c>
      <c r="P300" s="11">
        <f>(N301-N300)/(M301-M300)</f>
        <v>-6.0213067988139453E-3</v>
      </c>
      <c r="Q300" s="11">
        <f t="shared" ref="Q300:Q307" si="61">IF($G$3="Cubic",(O300+P300-2*(N301-N300)/(M301-M300))/(M301-M300)^2, 0)</f>
        <v>0</v>
      </c>
      <c r="R300" s="11">
        <f>IF($G$3="Cubic", ((N301-N300)/(M301-M300) - O300 - Q300*(M301^2 + M300*M301 - 2*M300^2))/(M301-M300), IF($G$3="QUADRATIC", (N301-N300-O300*(M301-M300))/(M301-M300)^2, 0))</f>
        <v>0</v>
      </c>
      <c r="S300" s="18">
        <f>IF($G$3="Cubic", O300-2*R300*M300 - 3*Q300*M300^2, IF($G$3="Quadratic", O300-2*R300*M300, (N301-N300)/(M301-M300)))</f>
        <v>-6.0213067988139453E-3</v>
      </c>
      <c r="T300" s="11">
        <f>N300 -Q300*M300^3 - R300*M300^2 - S300*M300</f>
        <v>4.0712546588744514E-2</v>
      </c>
      <c r="U300" t="s">
        <v>30</v>
      </c>
      <c r="V300" s="9">
        <f>SUM(V310:V350) / SUM(W310:W350) * V299</f>
        <v>2.592405031561339E-2</v>
      </c>
      <c r="Y300" s="7">
        <f t="shared" ref="Y300:Y307" si="62">M300</f>
        <v>0.25</v>
      </c>
      <c r="Z300" s="9">
        <f t="shared" ref="Z300:Z304" si="63">N300</f>
        <v>3.920721988904103E-2</v>
      </c>
      <c r="AA300" s="11">
        <f>3*AC299*Y300^2 + 2*AD299*Y300 + AE299</f>
        <v>0</v>
      </c>
      <c r="AB300" s="11">
        <f>(Z301-Z300)/(Y301-Y300)</f>
        <v>-6.0213067988139453E-3</v>
      </c>
      <c r="AC300" s="11">
        <f t="shared" ref="AC300:AC307" si="64">IF($G$3="Cubic",(AA300+AB300-2*(Z301-Z300)/(Y301-Y300))/(Y301-Y300)^2, 0)</f>
        <v>0</v>
      </c>
      <c r="AD300" s="11">
        <f>IF($G$3="Cubic", ((Z301-Z300)/(Y301-Y300) - AA300 - AC300*(Y301^2 + Y300*Y301 - 2*Y300^2))/(Y301-Y300), IF($G$3="QUADRATIC", (Z301-Z300-AA300*(Y301-Y300))/(Y301-Y300)^2, 0))</f>
        <v>0</v>
      </c>
      <c r="AE300" s="18">
        <f>IF($G$3="Cubic", AA300-2*AD300*Y300 - 3*AC300*Y300^2, IF($G$3="Quadratic", AA300-2*AD300*Y300, (Z301-Z300)/(Y301-Y300)))</f>
        <v>-6.0213067988139453E-3</v>
      </c>
      <c r="AF300" s="11">
        <f>Z300 -AC300*Y300^3 - AD300*Y300^2 - AE300*Y300</f>
        <v>4.0712546588744514E-2</v>
      </c>
      <c r="AG300" t="s">
        <v>30</v>
      </c>
      <c r="AH300" s="9">
        <f>SUM(AH310:AH350) / SUM(AI310:AI350) * AH299</f>
        <v>2.5699955381213984E-2</v>
      </c>
    </row>
    <row r="301" spans="1:35" x14ac:dyDescent="0.35">
      <c r="A301" s="7">
        <f t="shared" si="56"/>
        <v>1</v>
      </c>
      <c r="B301" s="9">
        <f t="shared" si="57"/>
        <v>3.4691239789930571E-2</v>
      </c>
      <c r="C301" s="11">
        <f>3*E300*A301^2 + 2*F300*A301 + G300</f>
        <v>-6.0213067988139453E-3</v>
      </c>
      <c r="D301" s="11">
        <f>(B302-B301)/(A302-A301)</f>
        <v>-5.2092211546909128E-3</v>
      </c>
      <c r="E301" s="11">
        <f t="shared" si="58"/>
        <v>0</v>
      </c>
      <c r="F301" s="11">
        <f>IF($G$3="Cubic", ((B302-B301)/(A302-A301) - C301 - E301*(A302^2 + A301*A302 - 2*A301^2))/(A302-A301), IF($G$3="QUADRATIC", (B302-B301-C301*(A302-A301))/(A302-A301)^2, 0))</f>
        <v>0</v>
      </c>
      <c r="G301" s="18">
        <f>IF($G$3="Cubic", C301-2*F301*A301 - 3*E301*A301^2, IF($G$3="Quadratic", C301-2*F301*A301, (B302-B301)/(A302-A301)))</f>
        <v>-5.2092211546909128E-3</v>
      </c>
      <c r="H301" s="11">
        <f>B301 -E301*A301^3 - F301*A301^2 - G301*A301</f>
        <v>3.9900460944621484E-2</v>
      </c>
      <c r="I301" t="s">
        <v>12</v>
      </c>
      <c r="J301" s="9">
        <f>B7</f>
        <v>2.5700000000000001E-2</v>
      </c>
      <c r="M301" s="7">
        <f t="shared" si="59"/>
        <v>1</v>
      </c>
      <c r="N301" s="9">
        <f t="shared" si="60"/>
        <v>3.4691239789930571E-2</v>
      </c>
      <c r="O301" s="11">
        <f>3*Q300*M301^2 + 2*R300*M301 + S300</f>
        <v>-6.0213067988139453E-3</v>
      </c>
      <c r="P301" s="11">
        <f>(N302-N301)/(M302-M301)</f>
        <v>-5.2092211546909128E-3</v>
      </c>
      <c r="Q301" s="11">
        <f t="shared" si="61"/>
        <v>0</v>
      </c>
      <c r="R301" s="11">
        <f>IF($G$3="Cubic", ((N302-N301)/(M302-M301) - O301 - Q301*(M302^2 + M301*M302 - 2*M301^2))/(M302-M301), IF($G$3="QUADRATIC", (N302-N301-O301*(M302-M301))/(M302-M301)^2, 0))</f>
        <v>0</v>
      </c>
      <c r="S301" s="18">
        <f>IF($G$3="Cubic", O301-2*R301*M301 - 3*Q301*M301^2, IF($G$3="Quadratic", O301-2*R301*M301, (N302-N301)/(M302-M301)))</f>
        <v>-5.2092211546909128E-3</v>
      </c>
      <c r="T301" s="11">
        <f>N301 -Q301*M301^3 - R301*M301^2 - S301*M301</f>
        <v>3.9900460944621484E-2</v>
      </c>
      <c r="U301" t="s">
        <v>13</v>
      </c>
      <c r="V301" s="11">
        <f>(V300-J300)/$F$8</f>
        <v>0.97906778749472922</v>
      </c>
      <c r="Y301" s="7">
        <f t="shared" si="62"/>
        <v>1</v>
      </c>
      <c r="Z301" s="9">
        <f t="shared" si="63"/>
        <v>3.4691239789930571E-2</v>
      </c>
      <c r="AA301" s="11">
        <f>3*AC300*Y301^2 + 2*AD300*Y301 + AE300</f>
        <v>-6.0213067988139453E-3</v>
      </c>
      <c r="AB301" s="11">
        <f>(Z302-Z301)/(Y302-Y301)</f>
        <v>-5.2092211546909128E-3</v>
      </c>
      <c r="AC301" s="11">
        <f t="shared" si="64"/>
        <v>0</v>
      </c>
      <c r="AD301" s="11">
        <f>IF($G$3="Cubic", ((Z302-Z301)/(Y302-Y301) - AA301 - AC301*(Y302^2 + Y301*Y302 - 2*Y301^2))/(Y302-Y301), IF($G$3="QUADRATIC", (Z302-Z301-AA301*(Y302-Y301))/(Y302-Y301)^2, 0))</f>
        <v>0</v>
      </c>
      <c r="AE301" s="18">
        <f>IF($G$3="Cubic", AA301-2*AD301*Y301 - 3*AC301*Y301^2, IF($G$3="Quadratic", AA301-2*AD301*Y301, (Z302-Z301)/(Y302-Y301)))</f>
        <v>-5.2092211546909128E-3</v>
      </c>
      <c r="AF301" s="11">
        <f>Z301 -AC301*Y301^3 - AD301*Y301^2 - AE301*Y301</f>
        <v>3.9900460944621484E-2</v>
      </c>
      <c r="AG301" t="s">
        <v>12</v>
      </c>
      <c r="AH301" s="9">
        <f>J301</f>
        <v>2.5700000000000001E-2</v>
      </c>
    </row>
    <row r="302" spans="1:35" x14ac:dyDescent="0.35">
      <c r="A302" s="7">
        <f t="shared" si="56"/>
        <v>2</v>
      </c>
      <c r="B302" s="9">
        <f t="shared" si="57"/>
        <v>2.9482018635239658E-2</v>
      </c>
      <c r="C302" s="11">
        <f>3*E301*A302^2 + 2*F301*A302 + G301</f>
        <v>-5.2092211546909128E-3</v>
      </c>
      <c r="D302" s="11">
        <f>(B303-B302)/(A303-A302)</f>
        <v>-2.4673492244837898E-3</v>
      </c>
      <c r="E302" s="11">
        <f t="shared" si="58"/>
        <v>0</v>
      </c>
      <c r="F302" s="11">
        <f>IF($G$3="Cubic", ((B303-B302)/(A303-A302) - C302 - E302*(A303^2 + A302*A303 - 2*A302^2))/(A303-A302), IF($G$3="QUADRATIC", (B303-B302-C302*(A303-A302))/(A303-A302)^2, 0))</f>
        <v>0</v>
      </c>
      <c r="G302" s="18">
        <f>IF($G$3="Cubic", C302-2*F302*A302 - 3*E302*A302^2, IF($G$3="Quadratic", C302-2*F302*A302, (B303-B302)/(A303-A302)))</f>
        <v>-2.4673492244837898E-3</v>
      </c>
      <c r="H302" s="11">
        <f>B302 -E302*A302^3 - F302*A302^2 - G302*A302</f>
        <v>3.4416717084207238E-2</v>
      </c>
      <c r="M302" s="7">
        <f t="shared" si="59"/>
        <v>2</v>
      </c>
      <c r="N302" s="9">
        <f t="shared" si="60"/>
        <v>2.9482018635239658E-2</v>
      </c>
      <c r="O302" s="11">
        <f>3*Q301*M302^2 + 2*R301*M302 + S301</f>
        <v>-5.2092211546909128E-3</v>
      </c>
      <c r="P302" s="11">
        <f>(N303-N302)/(M303-M302)</f>
        <v>-2.4673492244837898E-3</v>
      </c>
      <c r="Q302" s="11">
        <f t="shared" si="61"/>
        <v>0</v>
      </c>
      <c r="R302" s="11">
        <f>IF($G$3="Cubic", ((N303-N302)/(M303-M302) - O302 - Q302*(M303^2 + M302*M303 - 2*M302^2))/(M303-M302), IF($G$3="QUADRATIC", (N303-N302-O302*(M303-M302))/(M303-M302)^2, 0))</f>
        <v>0</v>
      </c>
      <c r="S302" s="18">
        <f>IF($G$3="Cubic", O302-2*R302*M302 - 3*Q302*M302^2, IF($G$3="Quadratic", O302-2*R302*M302, (N303-N302)/(M303-M302)))</f>
        <v>-2.4673492244837898E-3</v>
      </c>
      <c r="T302" s="11">
        <f>N302 -Q302*M302^3 - R302*M302^2 - S302*M302</f>
        <v>3.4416717084207238E-2</v>
      </c>
      <c r="Y302" s="7">
        <f t="shared" si="62"/>
        <v>2</v>
      </c>
      <c r="Z302" s="9">
        <f t="shared" si="63"/>
        <v>2.9482018635239658E-2</v>
      </c>
      <c r="AA302" s="11">
        <f>3*AC301*Y302^2 + 2*AD301*Y302 + AE301</f>
        <v>-5.2092211546909128E-3</v>
      </c>
      <c r="AB302" s="11">
        <f>(Z303-Z302)/(Y303-Y302)</f>
        <v>-2.4673492244837898E-3</v>
      </c>
      <c r="AC302" s="11">
        <f t="shared" si="64"/>
        <v>0</v>
      </c>
      <c r="AD302" s="11">
        <f>IF($G$3="Cubic", ((Z303-Z302)/(Y303-Y302) - AA302 - AC302*(Y303^2 + Y302*Y303 - 2*Y302^2))/(Y303-Y302), IF($G$3="QUADRATIC", (Z303-Z302-AA302*(Y303-Y302))/(Y303-Y302)^2, 0))</f>
        <v>0</v>
      </c>
      <c r="AE302" s="18">
        <f>IF($G$3="Cubic", AA302-2*AD302*Y302 - 3*AC302*Y302^2, IF($G$3="Quadratic", AA302-2*AD302*Y302, (Z303-Z302)/(Y303-Y302)))</f>
        <v>-2.4673492244837898E-3</v>
      </c>
      <c r="AF302" s="11">
        <f>Z302 -AC302*Y302^3 - AD302*Y302^2 - AE302*Y302</f>
        <v>3.4416717084207238E-2</v>
      </c>
    </row>
    <row r="303" spans="1:35" x14ac:dyDescent="0.35">
      <c r="A303" s="7">
        <f t="shared" si="56"/>
        <v>3</v>
      </c>
      <c r="B303" s="9">
        <f t="shared" si="57"/>
        <v>2.7014669410755868E-2</v>
      </c>
      <c r="C303" s="11">
        <f>3*E302*A303^2 + 2*F302*A303 + G302</f>
        <v>-2.4673492244837898E-3</v>
      </c>
      <c r="D303" s="11">
        <f>(B304-B303)/(A304-A303)</f>
        <v>-1.2837138356041507E-3</v>
      </c>
      <c r="E303" s="11">
        <f t="shared" si="58"/>
        <v>0</v>
      </c>
      <c r="F303" s="11">
        <f>IF($G$3="Cubic", ((B304-B303)/(A304-A303) - C303 - E303*(A304^2 + A303*A304 - 2*A303^2))/(A304-A303), IF($G$3="QUADRATIC", (B304-B303-C303*(A304-A303))/(A304-A303)^2, 0))</f>
        <v>0</v>
      </c>
      <c r="G303" s="18">
        <f>IF($G$3="Cubic", C303-2*F303*A303 - 3*E303*A303^2, IF($G$3="Quadratic", C303-2*F303*A303, (B304-B303)/(A304-A303)))</f>
        <v>-1.2837138356041507E-3</v>
      </c>
      <c r="H303" s="11">
        <f>B303 -E303*A303^3 - F303*A303^2 - G303*A303</f>
        <v>3.086581091756832E-2</v>
      </c>
      <c r="M303" s="7">
        <f t="shared" si="59"/>
        <v>3</v>
      </c>
      <c r="N303" s="9">
        <f t="shared" si="60"/>
        <v>2.7014669410755868E-2</v>
      </c>
      <c r="O303" s="11">
        <f>3*Q302*M303^2 + 2*R302*M303 + S302</f>
        <v>-2.4673492244837898E-3</v>
      </c>
      <c r="P303" s="11">
        <f>(N304-N303)/(M304-M303)</f>
        <v>-1.2837138356041507E-3</v>
      </c>
      <c r="Q303" s="11">
        <f t="shared" si="61"/>
        <v>0</v>
      </c>
      <c r="R303" s="11">
        <f>IF($G$3="Cubic", ((N304-N303)/(M304-M303) - O303 - Q303*(M304^2 + M303*M304 - 2*M303^2))/(M304-M303), IF($G$3="QUADRATIC", (N304-N303-O303*(M304-M303))/(M304-M303)^2, 0))</f>
        <v>0</v>
      </c>
      <c r="S303" s="18">
        <f>IF($G$3="Cubic", O303-2*R303*M303 - 3*Q303*M303^2, IF($G$3="Quadratic", O303-2*R303*M303, (N304-N303)/(M304-M303)))</f>
        <v>-1.2837138356041507E-3</v>
      </c>
      <c r="T303" s="11">
        <f>N303 -Q303*M303^3 - R303*M303^2 - S303*M303</f>
        <v>3.086581091756832E-2</v>
      </c>
      <c r="Y303" s="7">
        <f t="shared" si="62"/>
        <v>3</v>
      </c>
      <c r="Z303" s="9">
        <f t="shared" si="63"/>
        <v>2.7014669410755868E-2</v>
      </c>
      <c r="AA303" s="11">
        <f>3*AC302*Y303^2 + 2*AD302*Y303 + AE302</f>
        <v>-2.4673492244837898E-3</v>
      </c>
      <c r="AB303" s="11">
        <f>(Z304-Z303)/(Y304-Y303)</f>
        <v>-1.2837138356041507E-3</v>
      </c>
      <c r="AC303" s="11">
        <f t="shared" si="64"/>
        <v>0</v>
      </c>
      <c r="AD303" s="11">
        <f>IF($G$3="Cubic", ((Z304-Z303)/(Y304-Y303) - AA303 - AC303*(Y304^2 + Y303*Y304 - 2*Y303^2))/(Y304-Y303), IF($G$3="QUADRATIC", (Z304-Z303-AA303*(Y304-Y303))/(Y304-Y303)^2, 0))</f>
        <v>0</v>
      </c>
      <c r="AE303" s="18">
        <f>IF($G$3="Cubic", AA303-2*AD303*Y303 - 3*AC303*Y303^2, IF($G$3="Quadratic", AA303-2*AD303*Y303, (Z304-Z303)/(Y304-Y303)))</f>
        <v>-1.2837138356041507E-3</v>
      </c>
      <c r="AF303" s="11">
        <f>Z303 -AC303*Y303^3 - AD303*Y303^2 - AE303*Y303</f>
        <v>3.086581091756832E-2</v>
      </c>
    </row>
    <row r="304" spans="1:35" x14ac:dyDescent="0.35">
      <c r="A304" s="7">
        <f t="shared" si="56"/>
        <v>4</v>
      </c>
      <c r="B304" s="9">
        <f t="shared" si="57"/>
        <v>2.5730955575151718E-2</v>
      </c>
      <c r="C304" s="11">
        <f>3*E303*A304^2 + 2*F303*A304 + G303</f>
        <v>-1.2837138356041507E-3</v>
      </c>
      <c r="D304" s="11">
        <f>(B305-B304)/(A305-A304)</f>
        <v>-3.5564924392341921E-4</v>
      </c>
      <c r="E304" s="11">
        <f t="shared" si="58"/>
        <v>0</v>
      </c>
      <c r="F304" s="11">
        <f>IF($G$3="Cubic", ((B305-B304)/(A305-A304) - C304 - E304*(A305^2 + A304*A305 - 2*A304^2))/(A305-A304), IF($G$3="QUADRATIC", (B305-B304-C304*(A305-A304))/(A305-A304)^2, 0))</f>
        <v>0</v>
      </c>
      <c r="G304" s="18">
        <f>IF($G$3="Cubic", C304-2*F304*A304 - 3*E304*A304^2, IF($G$3="Quadratic", C304-2*F304*A304, (B305-B304)/(A305-A304)))</f>
        <v>-3.5564924392341921E-4</v>
      </c>
      <c r="H304" s="11">
        <f>B304 -E304*A304^3 - F304*A304^2 - G304*A304</f>
        <v>2.7153552550845395E-2</v>
      </c>
      <c r="M304" s="7">
        <f t="shared" si="59"/>
        <v>4</v>
      </c>
      <c r="N304" s="9">
        <f t="shared" si="60"/>
        <v>2.5730955575151718E-2</v>
      </c>
      <c r="O304" s="11">
        <f>3*Q303*M304^2 + 2*R303*M304 + S303</f>
        <v>-1.2837138356041507E-3</v>
      </c>
      <c r="P304" s="11">
        <f>(N305-N304)/(M305-M304)</f>
        <v>-2.5564924392341981E-4</v>
      </c>
      <c r="Q304" s="11">
        <f t="shared" si="61"/>
        <v>0</v>
      </c>
      <c r="R304" s="11">
        <f>IF($G$3="Cubic", ((N305-N304)/(M305-M304) - O304 - Q304*(M305^2 + M304*M305 - 2*M304^2))/(M305-M304), IF($G$3="QUADRATIC", (N305-N304-O304*(M305-M304))/(M305-M304)^2, 0))</f>
        <v>0</v>
      </c>
      <c r="S304" s="18">
        <f>IF($G$3="Cubic", O304-2*R304*M304 - 3*Q304*M304^2, IF($G$3="Quadratic", O304-2*R304*M304, (N305-N304)/(M305-M304)))</f>
        <v>-2.5564924392341981E-4</v>
      </c>
      <c r="T304" s="11">
        <f>N304 -Q304*M304^3 - R304*M304^2 - S304*M304</f>
        <v>2.6753552550845397E-2</v>
      </c>
      <c r="Y304" s="7">
        <f t="shared" si="62"/>
        <v>4</v>
      </c>
      <c r="Z304" s="9">
        <f t="shared" si="63"/>
        <v>2.5730955575151718E-2</v>
      </c>
      <c r="AA304" s="11">
        <f>3*AC303*Y304^2 + 2*AD303*Y304 + AE303</f>
        <v>-1.2837138356041507E-3</v>
      </c>
      <c r="AB304" s="11">
        <f>(Z305-Z304)/(Y305-Y304)</f>
        <v>-4.844896965203703E-4</v>
      </c>
      <c r="AC304" s="11">
        <f t="shared" si="64"/>
        <v>0</v>
      </c>
      <c r="AD304" s="11">
        <f>IF($G$3="Cubic", ((Z305-Z304)/(Y305-Y304) - AA304 - AC304*(Y305^2 + Y304*Y305 - 2*Y304^2))/(Y305-Y304), IF($G$3="QUADRATIC", (Z305-Z304-AA304*(Y305-Y304))/(Y305-Y304)^2, 0))</f>
        <v>0</v>
      </c>
      <c r="AE304" s="18">
        <f>IF($G$3="Cubic", AA304-2*AD304*Y304 - 3*AC304*Y304^2, IF($G$3="Quadratic", AA304-2*AD304*Y304, (Z305-Z304)/(Y305-Y304)))</f>
        <v>-4.844896965203703E-4</v>
      </c>
      <c r="AF304" s="11">
        <f>Z304 -AC304*Y304^3 - AD304*Y304^2 - AE304*Y304</f>
        <v>2.7668914361233199E-2</v>
      </c>
    </row>
    <row r="305" spans="1:35" x14ac:dyDescent="0.35">
      <c r="A305" s="7">
        <f t="shared" si="56"/>
        <v>5</v>
      </c>
      <c r="B305" s="10">
        <f>LN(1+B7)</f>
        <v>2.5375306331228299E-2</v>
      </c>
      <c r="C305" s="11">
        <f>3*E304*A305^2 + 2*F304*A305 + G304</f>
        <v>-3.5564924392341921E-4</v>
      </c>
      <c r="D305" s="11">
        <f>(B306-B305)/(A306-A305)</f>
        <v>-1.2687653165614149E-2</v>
      </c>
      <c r="E305" s="11">
        <f t="shared" si="58"/>
        <v>0</v>
      </c>
      <c r="F305" s="11">
        <f>IF($G$3="Cubic", ((B306-B305)/(A306-A305) - C305 - E305*(A306^2 + A305*A306 - 2*A305^2))/(A306-A305), IF($G$3="QUADRATIC", (B306-B305-C305*(A306-A305))/(A306-A305)^2, 0))</f>
        <v>0</v>
      </c>
      <c r="G305" s="18">
        <f>IF($G$3="Cubic", C305-2*F305*A305 - 3*E305*A305^2, IF($G$3="Quadratic", C305-2*F305*A305, (B306-B305)/(A306-A305)))</f>
        <v>-1.2687653165614149E-2</v>
      </c>
      <c r="H305" s="11">
        <f>B305 -E305*A305^3 - F305*A305^2 - G305*A305</f>
        <v>8.881357215929904E-2</v>
      </c>
      <c r="M305" s="7">
        <f t="shared" si="59"/>
        <v>5</v>
      </c>
      <c r="N305" s="10">
        <f>B305+$F$8</f>
        <v>2.5475306331228298E-2</v>
      </c>
      <c r="O305" s="11">
        <f>3*Q304*M305^2 + 2*R304*M305 + S304</f>
        <v>-2.5564924392341981E-4</v>
      </c>
      <c r="P305" s="11">
        <f>(N306-N305)/(M306-M305)</f>
        <v>-1.2737653165614149E-2</v>
      </c>
      <c r="Q305" s="11">
        <f t="shared" si="61"/>
        <v>0</v>
      </c>
      <c r="R305" s="11">
        <f>IF($G$3="Cubic", ((N306-N305)/(M306-M305) - O305 - Q305*(M306^2 + M305*M306 - 2*M305^2))/(M306-M305), IF($G$3="QUADRATIC", (N306-N305-O305*(M306-M305))/(M306-M305)^2, 0))</f>
        <v>0</v>
      </c>
      <c r="S305" s="18">
        <f>IF($G$3="Cubic", O305-2*R305*M305 - 3*Q305*M305^2, IF($G$3="Quadratic", O305-2*R305*M305, (N306-N305)/(M306-M305)))</f>
        <v>-1.2737653165614149E-2</v>
      </c>
      <c r="T305" s="11">
        <f>N305 -Q305*M305^3 - R305*M305^2 - S305*M305</f>
        <v>8.9163572159299043E-2</v>
      </c>
      <c r="Y305" s="7">
        <f t="shared" si="62"/>
        <v>5</v>
      </c>
      <c r="Z305" s="10">
        <f>B305+(J301-J300)/V301</f>
        <v>2.5246465878631347E-2</v>
      </c>
      <c r="AA305" s="11">
        <f>3*AC304*Y305^2 + 2*AD304*Y305 + AE304</f>
        <v>-4.844896965203703E-4</v>
      </c>
      <c r="AB305" s="11">
        <f>(Z306-Z305)/(Y306-Y305)</f>
        <v>-1.2623232939315674E-2</v>
      </c>
      <c r="AC305" s="11">
        <f t="shared" si="64"/>
        <v>0</v>
      </c>
      <c r="AD305" s="11">
        <f>IF($G$3="Cubic", ((Z306-Z305)/(Y306-Y305) - AA305 - AC305*(Y306^2 + Y305*Y306 - 2*Y305^2))/(Y306-Y305), IF($G$3="QUADRATIC", (Z306-Z305-AA305*(Y306-Y305))/(Y306-Y305)^2, 0))</f>
        <v>0</v>
      </c>
      <c r="AE305" s="18">
        <f>IF($G$3="Cubic", AA305-2*AD305*Y305 - 3*AC305*Y305^2, IF($G$3="Quadratic", AA305-2*AD305*Y305, (Z306-Z305)/(Y306-Y305)))</f>
        <v>-1.2623232939315674E-2</v>
      </c>
      <c r="AF305" s="11">
        <f>Z305 -AC305*Y305^3 - AD305*Y305^2 - AE305*Y305</f>
        <v>8.8362630575209711E-2</v>
      </c>
    </row>
    <row r="306" spans="1:35" x14ac:dyDescent="0.35">
      <c r="A306" s="7">
        <f t="shared" si="56"/>
        <v>7</v>
      </c>
      <c r="B306" s="9">
        <f>B249</f>
        <v>0</v>
      </c>
      <c r="C306" s="11">
        <f>3*E305*A306^2 + 2*F305*A306 + G305</f>
        <v>-1.2687653165614149E-2</v>
      </c>
      <c r="D306" s="11">
        <f>(B307-B306)/(A307-A306)</f>
        <v>0</v>
      </c>
      <c r="E306" s="11">
        <f t="shared" si="58"/>
        <v>0</v>
      </c>
      <c r="F306" s="11">
        <f>IF($G$3="Cubic", ((B307-B306)/(A307-A306) - C306 - E306*(A307^2 + A306*A307 - 2*A306^2))/(A307-A306), IF($G$3="QUADRATIC", (B307-B306-C306*(A307-A306))/(A307-A306)^2, 0))</f>
        <v>0</v>
      </c>
      <c r="G306" s="18">
        <f>IF($G$3="Cubic", C306-2*F306*A306 - 3*E306*A306^2, IF($G$3="Quadratic", C306-2*F306*A306, (B307-B306)/(A307-A306)))</f>
        <v>0</v>
      </c>
      <c r="H306" s="11">
        <f>B306 -E306*A306^3 - F306*A306^2 - G306*A306</f>
        <v>0</v>
      </c>
      <c r="M306" s="7">
        <f t="shared" si="59"/>
        <v>7</v>
      </c>
      <c r="N306" s="9">
        <f t="shared" ref="N306:N307" si="65">B306</f>
        <v>0</v>
      </c>
      <c r="O306" s="11">
        <f>3*Q305*M306^2 + 2*R305*M306 + S305</f>
        <v>-1.2737653165614149E-2</v>
      </c>
      <c r="P306" s="11">
        <f>(N307-N306)/(M307-M306)</f>
        <v>0</v>
      </c>
      <c r="Q306" s="11">
        <f t="shared" si="61"/>
        <v>0</v>
      </c>
      <c r="R306" s="11">
        <f>IF($G$3="Cubic", ((N307-N306)/(M307-M306) - O306 - Q306*(M307^2 + M306*M307 - 2*M306^2))/(M307-M306), IF($G$3="QUADRATIC", (N307-N306-O306*(M307-M306))/(M307-M306)^2, 0))</f>
        <v>0</v>
      </c>
      <c r="S306" s="18">
        <f>IF($G$3="Cubic", O306-2*R306*M306 - 3*Q306*M306^2, IF($G$3="Quadratic", O306-2*R306*M306, (N307-N306)/(M307-M306)))</f>
        <v>0</v>
      </c>
      <c r="T306" s="11">
        <f>N306 -Q306*M306^3 - R306*M306^2 - S306*M306</f>
        <v>0</v>
      </c>
      <c r="Y306" s="7">
        <f t="shared" si="62"/>
        <v>7</v>
      </c>
      <c r="Z306" s="9">
        <f t="shared" ref="Z306:Z307" si="66">N306</f>
        <v>0</v>
      </c>
      <c r="AA306" s="11">
        <f>3*AC305*Y306^2 + 2*AD305*Y306 + AE305</f>
        <v>-1.2623232939315674E-2</v>
      </c>
      <c r="AB306" s="11">
        <f>(Z307-Z306)/(Y307-Y306)</f>
        <v>0</v>
      </c>
      <c r="AC306" s="11">
        <f t="shared" si="64"/>
        <v>0</v>
      </c>
      <c r="AD306" s="11">
        <f>IF($G$3="Cubic", ((Z307-Z306)/(Y307-Y306) - AA306 - AC306*(Y307^2 + Y306*Y307 - 2*Y306^2))/(Y307-Y306), IF($G$3="QUADRATIC", (Z307-Z306-AA306*(Y307-Y306))/(Y307-Y306)^2, 0))</f>
        <v>0</v>
      </c>
      <c r="AE306" s="18">
        <f>IF($G$3="Cubic", AA306-2*AD306*Y306 - 3*AC306*Y306^2, IF($G$3="Quadratic", AA306-2*AD306*Y306, (Z307-Z306)/(Y307-Y306)))</f>
        <v>0</v>
      </c>
      <c r="AF306" s="11">
        <f>Z306 -AC306*Y306^3 - AD306*Y306^2 - AE306*Y306</f>
        <v>0</v>
      </c>
    </row>
    <row r="307" spans="1:35" x14ac:dyDescent="0.35">
      <c r="A307" s="7">
        <f t="shared" si="56"/>
        <v>10</v>
      </c>
      <c r="B307" s="9">
        <f>B250</f>
        <v>0</v>
      </c>
      <c r="C307" s="11">
        <f>3*E306*A307^2 + 2*F306*A307 + G306</f>
        <v>0</v>
      </c>
      <c r="D307" s="11">
        <v>0</v>
      </c>
      <c r="E307" s="11">
        <f t="shared" si="58"/>
        <v>0</v>
      </c>
      <c r="F307" s="11">
        <f>IF($G$3="Cubic", ((B308-B307)/(A308-A307) - C307 - E307*(A308^2 + A307*A308 - 2*A307^2))/(A308-A307), IF($G$3="QUADRATIC", (B308-B307-C307*(A308-A307))/(A308-A307)^2, 0))</f>
        <v>0</v>
      </c>
      <c r="G307" s="18">
        <f>IF($G$3="Cubic", C307-2*F307*A307 - 3*E307*A307^2, IF($G$3="Quadratic", C307-2*F307*A307, (B308-B307)/(A308-A307)))</f>
        <v>0</v>
      </c>
      <c r="H307" s="11">
        <f>B307 -E307*A307^3 - F307*A307^2 - G307*A307</f>
        <v>0</v>
      </c>
      <c r="M307" s="7">
        <f t="shared" si="59"/>
        <v>10</v>
      </c>
      <c r="N307" s="9">
        <f t="shared" si="65"/>
        <v>0</v>
      </c>
      <c r="O307" s="11">
        <f>3*Q306*M307^2 + 2*R306*M307 + S306</f>
        <v>0</v>
      </c>
      <c r="P307" s="11">
        <v>0</v>
      </c>
      <c r="Q307" s="11">
        <f t="shared" si="61"/>
        <v>0</v>
      </c>
      <c r="R307" s="11">
        <f>IF($G$3="Cubic", ((N308-N307)/(M308-M307) - O307 - Q307*(M308^2 + M307*M308 - 2*M307^2))/(M308-M307), IF($G$3="QUADRATIC", (N308-N307-O307*(M308-M307))/(M308-M307)^2, 0))</f>
        <v>0</v>
      </c>
      <c r="S307" s="18">
        <f>IF($G$3="Cubic", O307-2*R307*M307 - 3*Q307*M307^2, IF($G$3="Quadratic", O307-2*R307*M307, (N308-N307)/(M308-M307)))</f>
        <v>0</v>
      </c>
      <c r="T307" s="11">
        <f>N307 -Q307*M307^3 - R307*M307^2 - S307*M307</f>
        <v>0</v>
      </c>
      <c r="Y307" s="7">
        <f t="shared" si="62"/>
        <v>10</v>
      </c>
      <c r="Z307" s="9">
        <f t="shared" si="66"/>
        <v>0</v>
      </c>
      <c r="AA307" s="11">
        <f>3*AC306*Y307^2 + 2*AD306*Y307 + AE306</f>
        <v>0</v>
      </c>
      <c r="AB307" s="11">
        <v>0</v>
      </c>
      <c r="AC307" s="11">
        <f t="shared" si="64"/>
        <v>0</v>
      </c>
      <c r="AD307" s="11">
        <f>IF($G$3="Cubic", ((Z308-Z307)/(Y308-Y307) - AA307 - AC307*(Y308^2 + Y307*Y308 - 2*Y307^2))/(Y308-Y307), IF($G$3="QUADRATIC", (Z308-Z307-AA307*(Y308-Y307))/(Y308-Y307)^2, 0))</f>
        <v>0</v>
      </c>
      <c r="AE307" s="18">
        <f>IF($G$3="Cubic", AA307-2*AD307*Y307 - 3*AC307*Y307^2, IF($G$3="Quadratic", AA307-2*AD307*Y307, (Z308-Z307)/(Y308-Y307)))</f>
        <v>0</v>
      </c>
      <c r="AF307" s="11">
        <f>Z307 -AC307*Y307^3 - AD307*Y307^2 - AE307*Y307</f>
        <v>0</v>
      </c>
    </row>
    <row r="309" spans="1:35" x14ac:dyDescent="0.35">
      <c r="A309" t="s">
        <v>10</v>
      </c>
      <c r="B309" t="s">
        <v>23</v>
      </c>
      <c r="C309" t="s">
        <v>44</v>
      </c>
      <c r="D309" t="s">
        <v>45</v>
      </c>
      <c r="E309" t="s">
        <v>46</v>
      </c>
      <c r="F309" t="s">
        <v>49</v>
      </c>
      <c r="G309" t="s">
        <v>24</v>
      </c>
      <c r="H309" t="s">
        <v>25</v>
      </c>
      <c r="I309" t="s">
        <v>11</v>
      </c>
      <c r="J309" t="s">
        <v>27</v>
      </c>
      <c r="K309" t="s">
        <v>28</v>
      </c>
      <c r="M309" t="s">
        <v>10</v>
      </c>
      <c r="N309" t="s">
        <v>23</v>
      </c>
      <c r="O309" t="s">
        <v>44</v>
      </c>
      <c r="P309" t="s">
        <v>45</v>
      </c>
      <c r="Q309" t="s">
        <v>46</v>
      </c>
      <c r="R309" t="s">
        <v>49</v>
      </c>
      <c r="S309" t="s">
        <v>24</v>
      </c>
      <c r="T309" t="s">
        <v>25</v>
      </c>
      <c r="U309" t="s">
        <v>11</v>
      </c>
      <c r="V309" t="s">
        <v>27</v>
      </c>
      <c r="W309" t="s">
        <v>28</v>
      </c>
      <c r="Y309" t="s">
        <v>10</v>
      </c>
      <c r="Z309" t="s">
        <v>23</v>
      </c>
      <c r="AA309" t="s">
        <v>44</v>
      </c>
      <c r="AB309" t="s">
        <v>45</v>
      </c>
      <c r="AC309" t="s">
        <v>46</v>
      </c>
      <c r="AD309" t="s">
        <v>49</v>
      </c>
      <c r="AE309" t="s">
        <v>24</v>
      </c>
      <c r="AF309" t="s">
        <v>25</v>
      </c>
      <c r="AG309" t="s">
        <v>11</v>
      </c>
      <c r="AH309" t="s">
        <v>27</v>
      </c>
      <c r="AI309" t="s">
        <v>28</v>
      </c>
    </row>
    <row r="310" spans="1:35" x14ac:dyDescent="0.35">
      <c r="A310" s="7">
        <v>0</v>
      </c>
      <c r="B310" s="7">
        <f t="array" ref="B310:B350">INDEX(A299:A307, MATCH(A310:A350, A299:A307, 1))</f>
        <v>0</v>
      </c>
      <c r="C310" s="11">
        <f t="array" ref="C310:C350">VLOOKUP(B310:B350, A299:H307, 5, FALSE)</f>
        <v>0</v>
      </c>
      <c r="D310" s="11">
        <f t="array" ref="D310:D350">VLOOKUP(B310:B350, A299:H307, 6, FALSE)</f>
        <v>0</v>
      </c>
      <c r="E310" s="11">
        <f t="array" ref="E310:E350">VLOOKUP(B310:B350, A299:H307, 7, FALSE)</f>
        <v>0</v>
      </c>
      <c r="F310" s="1">
        <f t="array" ref="F310:F350">VLOOKUP(B310:B350, A299:H307, 8, FALSE)</f>
        <v>3.920721988904103E-2</v>
      </c>
      <c r="G310" s="3">
        <f>C310*A310^3 + D310*A310^2 + E310*A310 + F310</f>
        <v>3.920721988904103E-2</v>
      </c>
      <c r="H310" s="11">
        <f>EXP(-G310*A310)</f>
        <v>1</v>
      </c>
      <c r="I310" s="3">
        <f>(H310/H311-1)/(A311-A310)</f>
        <v>3.9399999999999658E-2</v>
      </c>
      <c r="M310" s="7">
        <v>0</v>
      </c>
      <c r="N310" s="7">
        <f t="array" ref="N310:N350">INDEX(M299:M307, MATCH(M310:M350, M299:M307, 1))</f>
        <v>0</v>
      </c>
      <c r="O310" s="11">
        <f t="array" ref="O310:O350">VLOOKUP(N310:N350, M299:T307, 5, FALSE)</f>
        <v>0</v>
      </c>
      <c r="P310" s="11">
        <f t="array" ref="P310:P350">VLOOKUP(N310:N350, M299:T307, 6, FALSE)</f>
        <v>0</v>
      </c>
      <c r="Q310" s="11">
        <f t="array" ref="Q310:Q350">VLOOKUP(N310:N350, M299:T307, 7, FALSE)</f>
        <v>0</v>
      </c>
      <c r="R310" s="1">
        <f t="array" ref="R310:R350">VLOOKUP(N310:N350, M299:T307, 8, FALSE)</f>
        <v>3.920721988904103E-2</v>
      </c>
      <c r="S310" s="3">
        <f>O310*M310^3 + P310*M310^2 + Q310*M310 + R310</f>
        <v>3.920721988904103E-2</v>
      </c>
      <c r="T310" s="11">
        <f>EXP(-S310*M310)</f>
        <v>1</v>
      </c>
      <c r="U310" s="3">
        <f>(T310/T311-1)/(M311-M310)</f>
        <v>3.9399999999999658E-2</v>
      </c>
      <c r="Y310" s="7">
        <v>0</v>
      </c>
      <c r="Z310" s="7">
        <f t="array" ref="Z310:Z350">INDEX(Y299:Y307, MATCH(Y310:Y350, Y299:Y307, 1))</f>
        <v>0</v>
      </c>
      <c r="AA310" s="11">
        <f t="array" ref="AA310:AA350">VLOOKUP(Z310:Z350, Y299:AF307, 5, FALSE)</f>
        <v>0</v>
      </c>
      <c r="AB310" s="11">
        <f t="array" ref="AB310:AB350">VLOOKUP(Z310:Z350, Y299:AF307, 6, FALSE)</f>
        <v>0</v>
      </c>
      <c r="AC310" s="11">
        <f t="array" ref="AC310:AC350">VLOOKUP(Z310:Z350, Y299:AF307, 7, FALSE)</f>
        <v>0</v>
      </c>
      <c r="AD310" s="1">
        <f t="array" ref="AD310:AD350">VLOOKUP(Z310:Z350, Y299:AF307, 8, FALSE)</f>
        <v>3.920721988904103E-2</v>
      </c>
      <c r="AE310" s="3">
        <f>AA310*Y310^3 + AB310*Y310^2 + AC310*Y310 + AD310</f>
        <v>3.920721988904103E-2</v>
      </c>
      <c r="AF310" s="11">
        <f>EXP(-AE310*Y310)</f>
        <v>1</v>
      </c>
      <c r="AG310" s="3">
        <f>(AF310/AF311-1)/(Y311-Y310)</f>
        <v>3.9399999999999658E-2</v>
      </c>
    </row>
    <row r="311" spans="1:35" x14ac:dyDescent="0.35">
      <c r="A311" s="7">
        <v>0.25</v>
      </c>
      <c r="B311" s="7">
        <v>0.25</v>
      </c>
      <c r="C311" s="11">
        <v>0</v>
      </c>
      <c r="D311" s="11">
        <v>0</v>
      </c>
      <c r="E311" s="11">
        <v>-6.0213067988139453E-3</v>
      </c>
      <c r="F311" s="1">
        <v>4.0712546588744514E-2</v>
      </c>
      <c r="G311" s="3">
        <f t="shared" ref="G311:G350" si="67">C311*A311^3 + D311*A311^2 + E311*A311 + F311</f>
        <v>3.920721988904103E-2</v>
      </c>
      <c r="H311" s="11">
        <f>EXP(-G311*A311)</f>
        <v>0.99024607614992333</v>
      </c>
      <c r="I311" s="3">
        <f>(H311/H312-1)/(A312-A311)</f>
        <v>3.6360835541933589E-2</v>
      </c>
      <c r="J311" s="3">
        <f t="array" ref="J311:J350">(A311:A350 &lt;= J298) * I310:I349 * H311:H350 * (A311:A350-A310:A349)</f>
        <v>9.7539238500766595E-3</v>
      </c>
      <c r="K311" s="11">
        <f t="array" ref="K311:K350">(A311:A350 &lt;= J298) * (ROUND(A311:A350*J299, 0)=A311:A350*J299) * H311:H350</f>
        <v>0</v>
      </c>
      <c r="M311" s="7">
        <v>0.25</v>
      </c>
      <c r="N311" s="7">
        <v>0.25</v>
      </c>
      <c r="O311" s="11">
        <v>0</v>
      </c>
      <c r="P311" s="11">
        <v>0</v>
      </c>
      <c r="Q311" s="11">
        <v>-6.0213067988139453E-3</v>
      </c>
      <c r="R311" s="1">
        <v>4.0712546588744514E-2</v>
      </c>
      <c r="S311" s="3">
        <f t="shared" ref="S311:S350" si="68">O311*M311^3 + P311*M311^2 + Q311*M311 + R311</f>
        <v>3.920721988904103E-2</v>
      </c>
      <c r="T311" s="11">
        <f>EXP(-S311*M311)</f>
        <v>0.99024607614992333</v>
      </c>
      <c r="U311" s="3">
        <f>(T311/T312-1)/(M312-M311)</f>
        <v>3.6360835541933589E-2</v>
      </c>
      <c r="V311" s="3">
        <f t="array" ref="V311:V350">(M311:M350 &lt;= V298) * U310:U349 * T311:T350 * (M311:M350-M310:M349)</f>
        <v>9.7539238500766595E-3</v>
      </c>
      <c r="W311" s="11">
        <f t="array" ref="W311:W350">(M311:M350 &lt;= V298) * (ROUND(M311:M350*V299, 0)=M311:M350*V299) * T311:T350</f>
        <v>0</v>
      </c>
      <c r="Y311" s="7">
        <v>0.25</v>
      </c>
      <c r="Z311" s="7">
        <v>0.25</v>
      </c>
      <c r="AA311" s="11">
        <v>0</v>
      </c>
      <c r="AB311" s="11">
        <v>0</v>
      </c>
      <c r="AC311" s="11">
        <v>-6.0213067988139453E-3</v>
      </c>
      <c r="AD311" s="1">
        <v>4.0712546588744514E-2</v>
      </c>
      <c r="AE311" s="3">
        <f t="shared" ref="AE311:AE350" si="69">AA311*Y311^3 + AB311*Y311^2 + AC311*Y311 + AD311</f>
        <v>3.920721988904103E-2</v>
      </c>
      <c r="AF311" s="11">
        <f>EXP(-AE311*Y311)</f>
        <v>0.99024607614992333</v>
      </c>
      <c r="AG311" s="3">
        <f>(AF311/AF312-1)/(Y312-Y311)</f>
        <v>3.6360835541933589E-2</v>
      </c>
      <c r="AH311" s="3">
        <f t="array" ref="AH311:AH350">(Y311:Y350 &lt;= AH298) * AG310:AG349 * AF311:AF350 * (Y311:Y350-Y310:Y349)</f>
        <v>9.7539238500766595E-3</v>
      </c>
      <c r="AI311" s="11">
        <f t="array" ref="AI311:AI350">(Y311:Y350 &lt;= AH298) * (ROUND(Y311:Y350*AH299, 0)=Y311:Y350*AH299) * AF311:AF350</f>
        <v>0</v>
      </c>
    </row>
    <row r="312" spans="1:35" x14ac:dyDescent="0.35">
      <c r="A312" s="7">
        <v>0.5</v>
      </c>
      <c r="B312" s="7">
        <v>0.25</v>
      </c>
      <c r="C312" s="11">
        <v>0</v>
      </c>
      <c r="D312" s="11">
        <v>0</v>
      </c>
      <c r="E312" s="11">
        <v>-6.0213067988139453E-3</v>
      </c>
      <c r="F312" s="1">
        <v>4.0712546588744514E-2</v>
      </c>
      <c r="G312" s="3">
        <f t="shared" si="67"/>
        <v>3.7701893189337539E-2</v>
      </c>
      <c r="H312" s="11">
        <f>EXP(-G312*A312)</f>
        <v>0.98132562126792111</v>
      </c>
      <c r="I312" s="3">
        <f>(H312/H313-1)/(A313-A312)</f>
        <v>3.332395769093921E-2</v>
      </c>
      <c r="J312" s="3">
        <v>8.9204548820021722E-3</v>
      </c>
      <c r="K312" s="11">
        <v>0</v>
      </c>
      <c r="M312" s="7">
        <v>0.5</v>
      </c>
      <c r="N312" s="7">
        <v>0.25</v>
      </c>
      <c r="O312" s="11">
        <v>0</v>
      </c>
      <c r="P312" s="11">
        <v>0</v>
      </c>
      <c r="Q312" s="11">
        <v>-6.0213067988139453E-3</v>
      </c>
      <c r="R312" s="1">
        <v>4.0712546588744514E-2</v>
      </c>
      <c r="S312" s="3">
        <f t="shared" si="68"/>
        <v>3.7701893189337539E-2</v>
      </c>
      <c r="T312" s="11">
        <f>EXP(-S312*M312)</f>
        <v>0.98132562126792111</v>
      </c>
      <c r="U312" s="3">
        <f>(T312/T313-1)/(M313-M312)</f>
        <v>3.332395769093921E-2</v>
      </c>
      <c r="V312" s="3">
        <v>8.9204548820021722E-3</v>
      </c>
      <c r="W312" s="11">
        <v>0</v>
      </c>
      <c r="Y312" s="7">
        <v>0.5</v>
      </c>
      <c r="Z312" s="7">
        <v>0.25</v>
      </c>
      <c r="AA312" s="11">
        <v>0</v>
      </c>
      <c r="AB312" s="11">
        <v>0</v>
      </c>
      <c r="AC312" s="11">
        <v>-6.0213067988139453E-3</v>
      </c>
      <c r="AD312" s="1">
        <v>4.0712546588744514E-2</v>
      </c>
      <c r="AE312" s="3">
        <f t="shared" si="69"/>
        <v>3.7701893189337539E-2</v>
      </c>
      <c r="AF312" s="11">
        <f>EXP(-AE312*Y312)</f>
        <v>0.98132562126792111</v>
      </c>
      <c r="AG312" s="3">
        <f>(AF312/AF313-1)/(Y313-Y312)</f>
        <v>3.332395769093921E-2</v>
      </c>
      <c r="AH312" s="3">
        <v>8.9204548820021722E-3</v>
      </c>
      <c r="AI312" s="11">
        <v>0</v>
      </c>
    </row>
    <row r="313" spans="1:35" x14ac:dyDescent="0.35">
      <c r="A313" s="7">
        <v>0.75</v>
      </c>
      <c r="B313" s="7">
        <v>0.25</v>
      </c>
      <c r="C313" s="11">
        <v>0</v>
      </c>
      <c r="D313" s="11">
        <v>0</v>
      </c>
      <c r="E313" s="11">
        <v>-6.0213067988139453E-3</v>
      </c>
      <c r="F313" s="1">
        <v>4.0712546588744514E-2</v>
      </c>
      <c r="G313" s="3">
        <f t="shared" si="67"/>
        <v>3.6196566489634055E-2</v>
      </c>
      <c r="H313" s="11">
        <f>EXP(-G313*A313)</f>
        <v>0.97321775444958392</v>
      </c>
      <c r="I313" s="3">
        <f>(H313/H314-1)/(A314-A313)</f>
        <v>3.0289364726617585E-2</v>
      </c>
      <c r="J313" s="3">
        <v>8.1078668183372001E-3</v>
      </c>
      <c r="K313" s="11">
        <v>0</v>
      </c>
      <c r="M313" s="7">
        <v>0.75</v>
      </c>
      <c r="N313" s="7">
        <v>0.25</v>
      </c>
      <c r="O313" s="11">
        <v>0</v>
      </c>
      <c r="P313" s="11">
        <v>0</v>
      </c>
      <c r="Q313" s="11">
        <v>-6.0213067988139453E-3</v>
      </c>
      <c r="R313" s="1">
        <v>4.0712546588744514E-2</v>
      </c>
      <c r="S313" s="3">
        <f t="shared" si="68"/>
        <v>3.6196566489634055E-2</v>
      </c>
      <c r="T313" s="11">
        <f>EXP(-S313*M313)</f>
        <v>0.97321775444958392</v>
      </c>
      <c r="U313" s="3">
        <f>(T313/T314-1)/(M314-M313)</f>
        <v>3.0289364726617585E-2</v>
      </c>
      <c r="V313" s="3">
        <v>8.1078668183372001E-3</v>
      </c>
      <c r="W313" s="11">
        <v>0</v>
      </c>
      <c r="Y313" s="7">
        <v>0.75</v>
      </c>
      <c r="Z313" s="7">
        <v>0.25</v>
      </c>
      <c r="AA313" s="11">
        <v>0</v>
      </c>
      <c r="AB313" s="11">
        <v>0</v>
      </c>
      <c r="AC313" s="11">
        <v>-6.0213067988139453E-3</v>
      </c>
      <c r="AD313" s="1">
        <v>4.0712546588744514E-2</v>
      </c>
      <c r="AE313" s="3">
        <f t="shared" si="69"/>
        <v>3.6196566489634055E-2</v>
      </c>
      <c r="AF313" s="11">
        <f>EXP(-AE313*Y313)</f>
        <v>0.97321775444958392</v>
      </c>
      <c r="AG313" s="3">
        <f>(AF313/AF314-1)/(Y314-Y313)</f>
        <v>3.0289364726617585E-2</v>
      </c>
      <c r="AH313" s="3">
        <v>8.1078668183372001E-3</v>
      </c>
      <c r="AI313" s="11">
        <v>0</v>
      </c>
    </row>
    <row r="314" spans="1:35" x14ac:dyDescent="0.35">
      <c r="A314" s="7">
        <v>1</v>
      </c>
      <c r="B314" s="7">
        <v>1</v>
      </c>
      <c r="C314" s="11">
        <v>0</v>
      </c>
      <c r="D314" s="11">
        <v>0</v>
      </c>
      <c r="E314" s="11">
        <v>-5.2092211546909128E-3</v>
      </c>
      <c r="F314" s="1">
        <v>3.9900460944621484E-2</v>
      </c>
      <c r="G314" s="3">
        <f t="shared" si="67"/>
        <v>3.4691239789930571E-2</v>
      </c>
      <c r="H314" s="11">
        <f>EXP(-G314*A314)</f>
        <v>0.9659036028204383</v>
      </c>
      <c r="I314" s="3">
        <f>(H314/H315-1)/(A315-A314)</f>
        <v>2.8279208886186069E-2</v>
      </c>
      <c r="J314" s="3">
        <v>7.3141516291455565E-3</v>
      </c>
      <c r="K314" s="11">
        <v>0.9659036028204383</v>
      </c>
      <c r="M314" s="7">
        <v>1</v>
      </c>
      <c r="N314" s="7">
        <v>1</v>
      </c>
      <c r="O314" s="11">
        <v>0</v>
      </c>
      <c r="P314" s="11">
        <v>0</v>
      </c>
      <c r="Q314" s="11">
        <v>-5.2092211546909128E-3</v>
      </c>
      <c r="R314" s="1">
        <v>3.9900460944621484E-2</v>
      </c>
      <c r="S314" s="3">
        <f t="shared" si="68"/>
        <v>3.4691239789930571E-2</v>
      </c>
      <c r="T314" s="11">
        <f>EXP(-S314*M314)</f>
        <v>0.9659036028204383</v>
      </c>
      <c r="U314" s="3">
        <f>(T314/T315-1)/(M315-M314)</f>
        <v>2.8279208886186069E-2</v>
      </c>
      <c r="V314" s="3">
        <v>7.3141516291455565E-3</v>
      </c>
      <c r="W314" s="11">
        <v>0.9659036028204383</v>
      </c>
      <c r="Y314" s="7">
        <v>1</v>
      </c>
      <c r="Z314" s="7">
        <v>1</v>
      </c>
      <c r="AA314" s="11">
        <v>0</v>
      </c>
      <c r="AB314" s="11">
        <v>0</v>
      </c>
      <c r="AC314" s="11">
        <v>-5.2092211546909128E-3</v>
      </c>
      <c r="AD314" s="1">
        <v>3.9900460944621484E-2</v>
      </c>
      <c r="AE314" s="3">
        <f t="shared" si="69"/>
        <v>3.4691239789930571E-2</v>
      </c>
      <c r="AF314" s="11">
        <f>EXP(-AE314*Y314)</f>
        <v>0.9659036028204383</v>
      </c>
      <c r="AG314" s="3">
        <f>(AF314/AF315-1)/(Y315-Y314)</f>
        <v>2.8279208886186069E-2</v>
      </c>
      <c r="AH314" s="3">
        <v>7.3141516291455565E-3</v>
      </c>
      <c r="AI314" s="11">
        <v>0.9659036028204383</v>
      </c>
    </row>
    <row r="315" spans="1:35" x14ac:dyDescent="0.35">
      <c r="A315" s="7">
        <v>1.25</v>
      </c>
      <c r="B315" s="7">
        <v>1</v>
      </c>
      <c r="C315" s="11">
        <v>0</v>
      </c>
      <c r="D315" s="11">
        <v>0</v>
      </c>
      <c r="E315" s="11">
        <v>-5.2092211546909128E-3</v>
      </c>
      <c r="F315" s="1">
        <v>3.9900460944621484E-2</v>
      </c>
      <c r="G315" s="3">
        <f t="shared" si="67"/>
        <v>3.3388934501257843E-2</v>
      </c>
      <c r="H315" s="11">
        <f>EXP(-G315*A315)</f>
        <v>0.95912279435814907</v>
      </c>
      <c r="I315" s="3">
        <f>(H315/H316-1)/(A316-A315)</f>
        <v>2.5657038036586144E-2</v>
      </c>
      <c r="J315" s="3">
        <v>6.7808084622891455E-3</v>
      </c>
      <c r="K315" s="11">
        <v>0</v>
      </c>
      <c r="M315" s="7">
        <v>1.25</v>
      </c>
      <c r="N315" s="7">
        <v>1</v>
      </c>
      <c r="O315" s="11">
        <v>0</v>
      </c>
      <c r="P315" s="11">
        <v>0</v>
      </c>
      <c r="Q315" s="11">
        <v>-5.2092211546909128E-3</v>
      </c>
      <c r="R315" s="1">
        <v>3.9900460944621484E-2</v>
      </c>
      <c r="S315" s="3">
        <f t="shared" si="68"/>
        <v>3.3388934501257843E-2</v>
      </c>
      <c r="T315" s="11">
        <f>EXP(-S315*M315)</f>
        <v>0.95912279435814907</v>
      </c>
      <c r="U315" s="3">
        <f>(T315/T316-1)/(M316-M315)</f>
        <v>2.5657038036586144E-2</v>
      </c>
      <c r="V315" s="3">
        <v>6.7808084622891455E-3</v>
      </c>
      <c r="W315" s="11">
        <v>0</v>
      </c>
      <c r="Y315" s="7">
        <v>1.25</v>
      </c>
      <c r="Z315" s="7">
        <v>1</v>
      </c>
      <c r="AA315" s="11">
        <v>0</v>
      </c>
      <c r="AB315" s="11">
        <v>0</v>
      </c>
      <c r="AC315" s="11">
        <v>-5.2092211546909128E-3</v>
      </c>
      <c r="AD315" s="1">
        <v>3.9900460944621484E-2</v>
      </c>
      <c r="AE315" s="3">
        <f t="shared" si="69"/>
        <v>3.3388934501257843E-2</v>
      </c>
      <c r="AF315" s="11">
        <f>EXP(-AE315*Y315)</f>
        <v>0.95912279435814907</v>
      </c>
      <c r="AG315" s="3">
        <f>(AF315/AF316-1)/(Y316-Y315)</f>
        <v>2.5657038036586144E-2</v>
      </c>
      <c r="AH315" s="3">
        <v>6.7808084622891455E-3</v>
      </c>
      <c r="AI315" s="11">
        <v>0</v>
      </c>
    </row>
    <row r="316" spans="1:35" x14ac:dyDescent="0.35">
      <c r="A316" s="7">
        <v>1.5</v>
      </c>
      <c r="B316" s="7">
        <v>1</v>
      </c>
      <c r="C316" s="11">
        <v>0</v>
      </c>
      <c r="D316" s="11">
        <v>0</v>
      </c>
      <c r="E316" s="11">
        <v>-5.2092211546909128E-3</v>
      </c>
      <c r="F316" s="1">
        <v>3.9900460944621484E-2</v>
      </c>
      <c r="G316" s="3">
        <f t="shared" si="67"/>
        <v>3.2086629212585115E-2</v>
      </c>
      <c r="H316" s="11">
        <f>EXP(-G316*A316)</f>
        <v>0.95300994127998273</v>
      </c>
      <c r="I316" s="3">
        <f>(H316/H317-1)/(A317-A316)</f>
        <v>2.3036574064689397E-2</v>
      </c>
      <c r="J316" s="3">
        <v>6.1128530781663108E-3</v>
      </c>
      <c r="K316" s="11">
        <v>0</v>
      </c>
      <c r="M316" s="7">
        <v>1.5</v>
      </c>
      <c r="N316" s="7">
        <v>1</v>
      </c>
      <c r="O316" s="11">
        <v>0</v>
      </c>
      <c r="P316" s="11">
        <v>0</v>
      </c>
      <c r="Q316" s="11">
        <v>-5.2092211546909128E-3</v>
      </c>
      <c r="R316" s="1">
        <v>3.9900460944621484E-2</v>
      </c>
      <c r="S316" s="3">
        <f t="shared" si="68"/>
        <v>3.2086629212585115E-2</v>
      </c>
      <c r="T316" s="11">
        <f>EXP(-S316*M316)</f>
        <v>0.95300994127998273</v>
      </c>
      <c r="U316" s="3">
        <f>(T316/T317-1)/(M317-M316)</f>
        <v>2.3036574064689397E-2</v>
      </c>
      <c r="V316" s="3">
        <v>6.1128530781663108E-3</v>
      </c>
      <c r="W316" s="11">
        <v>0</v>
      </c>
      <c r="Y316" s="7">
        <v>1.5</v>
      </c>
      <c r="Z316" s="7">
        <v>1</v>
      </c>
      <c r="AA316" s="11">
        <v>0</v>
      </c>
      <c r="AB316" s="11">
        <v>0</v>
      </c>
      <c r="AC316" s="11">
        <v>-5.2092211546909128E-3</v>
      </c>
      <c r="AD316" s="1">
        <v>3.9900460944621484E-2</v>
      </c>
      <c r="AE316" s="3">
        <f t="shared" si="69"/>
        <v>3.2086629212585115E-2</v>
      </c>
      <c r="AF316" s="11">
        <f>EXP(-AE316*Y316)</f>
        <v>0.95300994127998273</v>
      </c>
      <c r="AG316" s="3">
        <f>(AF316/AF317-1)/(Y317-Y316)</f>
        <v>2.3036574064689397E-2</v>
      </c>
      <c r="AH316" s="3">
        <v>6.1128530781663108E-3</v>
      </c>
      <c r="AI316" s="11">
        <v>0</v>
      </c>
    </row>
    <row r="317" spans="1:35" x14ac:dyDescent="0.35">
      <c r="A317" s="7">
        <v>1.75</v>
      </c>
      <c r="B317" s="7">
        <v>1</v>
      </c>
      <c r="C317" s="11">
        <v>0</v>
      </c>
      <c r="D317" s="11">
        <v>0</v>
      </c>
      <c r="E317" s="11">
        <v>-5.2092211546909128E-3</v>
      </c>
      <c r="F317" s="1">
        <v>3.9900460944621484E-2</v>
      </c>
      <c r="G317" s="3">
        <f t="shared" si="67"/>
        <v>3.0784323923912386E-2</v>
      </c>
      <c r="H317" s="11">
        <f>EXP(-G317*A317)</f>
        <v>0.94755284843667797</v>
      </c>
      <c r="I317" s="3">
        <f>(H317/H318-1)/(A318-A317)</f>
        <v>2.0417815859420152E-2</v>
      </c>
      <c r="J317" s="3">
        <v>5.4570928433047344E-3</v>
      </c>
      <c r="K317" s="11">
        <v>0</v>
      </c>
      <c r="M317" s="7">
        <v>1.75</v>
      </c>
      <c r="N317" s="7">
        <v>1</v>
      </c>
      <c r="O317" s="11">
        <v>0</v>
      </c>
      <c r="P317" s="11">
        <v>0</v>
      </c>
      <c r="Q317" s="11">
        <v>-5.2092211546909128E-3</v>
      </c>
      <c r="R317" s="1">
        <v>3.9900460944621484E-2</v>
      </c>
      <c r="S317" s="3">
        <f t="shared" si="68"/>
        <v>3.0784323923912386E-2</v>
      </c>
      <c r="T317" s="11">
        <f>EXP(-S317*M317)</f>
        <v>0.94755284843667797</v>
      </c>
      <c r="U317" s="3">
        <f>(T317/T318-1)/(M318-M317)</f>
        <v>2.0417815859420152E-2</v>
      </c>
      <c r="V317" s="3">
        <v>5.4570928433047344E-3</v>
      </c>
      <c r="W317" s="11">
        <v>0</v>
      </c>
      <c r="Y317" s="7">
        <v>1.75</v>
      </c>
      <c r="Z317" s="7">
        <v>1</v>
      </c>
      <c r="AA317" s="11">
        <v>0</v>
      </c>
      <c r="AB317" s="11">
        <v>0</v>
      </c>
      <c r="AC317" s="11">
        <v>-5.2092211546909128E-3</v>
      </c>
      <c r="AD317" s="1">
        <v>3.9900460944621484E-2</v>
      </c>
      <c r="AE317" s="3">
        <f t="shared" si="69"/>
        <v>3.0784323923912386E-2</v>
      </c>
      <c r="AF317" s="11">
        <f>EXP(-AE317*Y317)</f>
        <v>0.94755284843667797</v>
      </c>
      <c r="AG317" s="3">
        <f>(AF317/AF318-1)/(Y318-Y317)</f>
        <v>2.0417815859420152E-2</v>
      </c>
      <c r="AH317" s="3">
        <v>5.4570928433047344E-3</v>
      </c>
      <c r="AI317" s="11">
        <v>0</v>
      </c>
    </row>
    <row r="318" spans="1:35" x14ac:dyDescent="0.35">
      <c r="A318" s="7">
        <v>2</v>
      </c>
      <c r="B318" s="7">
        <v>2</v>
      </c>
      <c r="C318" s="11">
        <v>0</v>
      </c>
      <c r="D318" s="11">
        <v>0</v>
      </c>
      <c r="E318" s="11">
        <v>-2.4673492244837898E-3</v>
      </c>
      <c r="F318" s="1">
        <v>3.4416717084207238E-2</v>
      </c>
      <c r="G318" s="3">
        <f t="shared" si="67"/>
        <v>2.9482018635239658E-2</v>
      </c>
      <c r="H318" s="11">
        <f>EXP(-G318*A318)</f>
        <v>0.94274067207527334</v>
      </c>
      <c r="I318" s="3">
        <f>(H318/H319-1)/(A319-A318)</f>
        <v>2.4002209347587566E-2</v>
      </c>
      <c r="J318" s="3">
        <v>4.8121763614047321E-3</v>
      </c>
      <c r="K318" s="11">
        <v>0.94274067207527334</v>
      </c>
      <c r="M318" s="7">
        <v>2</v>
      </c>
      <c r="N318" s="7">
        <v>2</v>
      </c>
      <c r="O318" s="11">
        <v>0</v>
      </c>
      <c r="P318" s="11">
        <v>0</v>
      </c>
      <c r="Q318" s="11">
        <v>-2.4673492244837898E-3</v>
      </c>
      <c r="R318" s="1">
        <v>3.4416717084207238E-2</v>
      </c>
      <c r="S318" s="3">
        <f t="shared" si="68"/>
        <v>2.9482018635239658E-2</v>
      </c>
      <c r="T318" s="11">
        <f>EXP(-S318*M318)</f>
        <v>0.94274067207527334</v>
      </c>
      <c r="U318" s="3">
        <f>(T318/T319-1)/(M319-M318)</f>
        <v>2.4002209347587566E-2</v>
      </c>
      <c r="V318" s="3">
        <v>4.8121763614047321E-3</v>
      </c>
      <c r="W318" s="11">
        <v>0.94274067207527334</v>
      </c>
      <c r="Y318" s="7">
        <v>2</v>
      </c>
      <c r="Z318" s="7">
        <v>2</v>
      </c>
      <c r="AA318" s="11">
        <v>0</v>
      </c>
      <c r="AB318" s="11">
        <v>0</v>
      </c>
      <c r="AC318" s="11">
        <v>-2.4673492244837898E-3</v>
      </c>
      <c r="AD318" s="1">
        <v>3.4416717084207238E-2</v>
      </c>
      <c r="AE318" s="3">
        <f t="shared" si="69"/>
        <v>2.9482018635239658E-2</v>
      </c>
      <c r="AF318" s="11">
        <f>EXP(-AE318*Y318)</f>
        <v>0.94274067207527334</v>
      </c>
      <c r="AG318" s="3">
        <f>(AF318/AF319-1)/(Y319-Y318)</f>
        <v>2.4002209347587566E-2</v>
      </c>
      <c r="AH318" s="3">
        <v>4.8121763614047321E-3</v>
      </c>
      <c r="AI318" s="11">
        <v>0.94274067207527334</v>
      </c>
    </row>
    <row r="319" spans="1:35" x14ac:dyDescent="0.35">
      <c r="A319" s="7">
        <v>2.25</v>
      </c>
      <c r="B319" s="7">
        <v>2</v>
      </c>
      <c r="C319" s="11">
        <v>0</v>
      </c>
      <c r="D319" s="11">
        <v>0</v>
      </c>
      <c r="E319" s="11">
        <v>-2.4673492244837898E-3</v>
      </c>
      <c r="F319" s="1">
        <v>3.4416717084207238E-2</v>
      </c>
      <c r="G319" s="3">
        <f t="shared" si="67"/>
        <v>2.8865181329118712E-2</v>
      </c>
      <c r="H319" s="11">
        <f>EXP(-G319*A319)</f>
        <v>0.93711744977209654</v>
      </c>
      <c r="I319" s="3">
        <f>(H319/H320-1)/(A320-A319)</f>
        <v>2.2761323372295195E-2</v>
      </c>
      <c r="J319" s="3">
        <v>5.6232223031768089E-3</v>
      </c>
      <c r="K319" s="11">
        <v>0</v>
      </c>
      <c r="M319" s="7">
        <v>2.25</v>
      </c>
      <c r="N319" s="7">
        <v>2</v>
      </c>
      <c r="O319" s="11">
        <v>0</v>
      </c>
      <c r="P319" s="11">
        <v>0</v>
      </c>
      <c r="Q319" s="11">
        <v>-2.4673492244837898E-3</v>
      </c>
      <c r="R319" s="1">
        <v>3.4416717084207238E-2</v>
      </c>
      <c r="S319" s="3">
        <f t="shared" si="68"/>
        <v>2.8865181329118712E-2</v>
      </c>
      <c r="T319" s="11">
        <f>EXP(-S319*M319)</f>
        <v>0.93711744977209654</v>
      </c>
      <c r="U319" s="3">
        <f>(T319/T320-1)/(M320-M319)</f>
        <v>2.2761323372295195E-2</v>
      </c>
      <c r="V319" s="3">
        <v>5.6232223031768089E-3</v>
      </c>
      <c r="W319" s="11">
        <v>0</v>
      </c>
      <c r="Y319" s="7">
        <v>2.25</v>
      </c>
      <c r="Z319" s="7">
        <v>2</v>
      </c>
      <c r="AA319" s="11">
        <v>0</v>
      </c>
      <c r="AB319" s="11">
        <v>0</v>
      </c>
      <c r="AC319" s="11">
        <v>-2.4673492244837898E-3</v>
      </c>
      <c r="AD319" s="1">
        <v>3.4416717084207238E-2</v>
      </c>
      <c r="AE319" s="3">
        <f t="shared" si="69"/>
        <v>2.8865181329118712E-2</v>
      </c>
      <c r="AF319" s="11">
        <f>EXP(-AE319*Y319)</f>
        <v>0.93711744977209654</v>
      </c>
      <c r="AG319" s="3">
        <f>(AF319/AF320-1)/(Y320-Y319)</f>
        <v>2.2761323372295195E-2</v>
      </c>
      <c r="AH319" s="3">
        <v>5.6232223031768089E-3</v>
      </c>
      <c r="AI319" s="11">
        <v>0</v>
      </c>
    </row>
    <row r="320" spans="1:35" x14ac:dyDescent="0.35">
      <c r="A320" s="7">
        <v>2.5</v>
      </c>
      <c r="B320" s="7">
        <v>2</v>
      </c>
      <c r="C320" s="11">
        <v>0</v>
      </c>
      <c r="D320" s="11">
        <v>0</v>
      </c>
      <c r="E320" s="11">
        <v>-2.4673492244837898E-3</v>
      </c>
      <c r="F320" s="1">
        <v>3.4416717084207238E-2</v>
      </c>
      <c r="G320" s="3">
        <f t="shared" si="67"/>
        <v>2.8248344022997765E-2</v>
      </c>
      <c r="H320" s="11">
        <f>EXP(-G320*A320)</f>
        <v>0.93181511349175217</v>
      </c>
      <c r="I320" s="3">
        <f>(H320/H321-1)/(A321-A320)</f>
        <v>2.1520820050372258E-2</v>
      </c>
      <c r="J320" s="3">
        <v>5.3023362803444295E-3</v>
      </c>
      <c r="K320" s="11">
        <v>0</v>
      </c>
      <c r="M320" s="7">
        <v>2.5</v>
      </c>
      <c r="N320" s="7">
        <v>2</v>
      </c>
      <c r="O320" s="11">
        <v>0</v>
      </c>
      <c r="P320" s="11">
        <v>0</v>
      </c>
      <c r="Q320" s="11">
        <v>-2.4673492244837898E-3</v>
      </c>
      <c r="R320" s="1">
        <v>3.4416717084207238E-2</v>
      </c>
      <c r="S320" s="3">
        <f t="shared" si="68"/>
        <v>2.8248344022997765E-2</v>
      </c>
      <c r="T320" s="11">
        <f>EXP(-S320*M320)</f>
        <v>0.93181511349175217</v>
      </c>
      <c r="U320" s="3">
        <f>(T320/T321-1)/(M321-M320)</f>
        <v>2.1520820050372258E-2</v>
      </c>
      <c r="V320" s="3">
        <v>5.3023362803444295E-3</v>
      </c>
      <c r="W320" s="11">
        <v>0</v>
      </c>
      <c r="Y320" s="7">
        <v>2.5</v>
      </c>
      <c r="Z320" s="7">
        <v>2</v>
      </c>
      <c r="AA320" s="11">
        <v>0</v>
      </c>
      <c r="AB320" s="11">
        <v>0</v>
      </c>
      <c r="AC320" s="11">
        <v>-2.4673492244837898E-3</v>
      </c>
      <c r="AD320" s="1">
        <v>3.4416717084207238E-2</v>
      </c>
      <c r="AE320" s="3">
        <f t="shared" si="69"/>
        <v>2.8248344022997765E-2</v>
      </c>
      <c r="AF320" s="11">
        <f>EXP(-AE320*Y320)</f>
        <v>0.93181511349175217</v>
      </c>
      <c r="AG320" s="3">
        <f>(AF320/AF321-1)/(Y321-Y320)</f>
        <v>2.1520820050372258E-2</v>
      </c>
      <c r="AH320" s="3">
        <v>5.3023362803444295E-3</v>
      </c>
      <c r="AI320" s="11">
        <v>0</v>
      </c>
    </row>
    <row r="321" spans="1:35" x14ac:dyDescent="0.35">
      <c r="A321" s="7">
        <v>2.75</v>
      </c>
      <c r="B321" s="7">
        <v>2</v>
      </c>
      <c r="C321" s="11">
        <v>0</v>
      </c>
      <c r="D321" s="11">
        <v>0</v>
      </c>
      <c r="E321" s="11">
        <v>-2.4673492244837898E-3</v>
      </c>
      <c r="F321" s="1">
        <v>3.4416717084207238E-2</v>
      </c>
      <c r="G321" s="3">
        <f t="shared" si="67"/>
        <v>2.7631506716876815E-2</v>
      </c>
      <c r="H321" s="11">
        <f>EXP(-G321*A321)</f>
        <v>0.92682858568921256</v>
      </c>
      <c r="I321" s="3">
        <f>(H321/H322-1)/(A322-A321)</f>
        <v>2.0280699263818924E-2</v>
      </c>
      <c r="J321" s="3">
        <v>4.9865278025396417E-3</v>
      </c>
      <c r="K321" s="11">
        <v>0</v>
      </c>
      <c r="M321" s="7">
        <v>2.75</v>
      </c>
      <c r="N321" s="7">
        <v>2</v>
      </c>
      <c r="O321" s="11">
        <v>0</v>
      </c>
      <c r="P321" s="11">
        <v>0</v>
      </c>
      <c r="Q321" s="11">
        <v>-2.4673492244837898E-3</v>
      </c>
      <c r="R321" s="1">
        <v>3.4416717084207238E-2</v>
      </c>
      <c r="S321" s="3">
        <f t="shared" si="68"/>
        <v>2.7631506716876815E-2</v>
      </c>
      <c r="T321" s="11">
        <f>EXP(-S321*M321)</f>
        <v>0.92682858568921256</v>
      </c>
      <c r="U321" s="3">
        <f>(T321/T322-1)/(M322-M321)</f>
        <v>2.0280699263818924E-2</v>
      </c>
      <c r="V321" s="3">
        <v>4.9865278025396417E-3</v>
      </c>
      <c r="W321" s="11">
        <v>0</v>
      </c>
      <c r="Y321" s="7">
        <v>2.75</v>
      </c>
      <c r="Z321" s="7">
        <v>2</v>
      </c>
      <c r="AA321" s="11">
        <v>0</v>
      </c>
      <c r="AB321" s="11">
        <v>0</v>
      </c>
      <c r="AC321" s="11">
        <v>-2.4673492244837898E-3</v>
      </c>
      <c r="AD321" s="1">
        <v>3.4416717084207238E-2</v>
      </c>
      <c r="AE321" s="3">
        <f t="shared" si="69"/>
        <v>2.7631506716876815E-2</v>
      </c>
      <c r="AF321" s="11">
        <f>EXP(-AE321*Y321)</f>
        <v>0.92682858568921256</v>
      </c>
      <c r="AG321" s="3">
        <f>(AF321/AF322-1)/(Y322-Y321)</f>
        <v>2.0280699263818924E-2</v>
      </c>
      <c r="AH321" s="3">
        <v>4.9865278025396417E-3</v>
      </c>
      <c r="AI321" s="11">
        <v>0</v>
      </c>
    </row>
    <row r="322" spans="1:35" x14ac:dyDescent="0.35">
      <c r="A322" s="7">
        <v>3</v>
      </c>
      <c r="B322" s="7">
        <v>3</v>
      </c>
      <c r="C322" s="11">
        <v>0</v>
      </c>
      <c r="D322" s="11">
        <v>0</v>
      </c>
      <c r="E322" s="11">
        <v>-1.2837138356041507E-3</v>
      </c>
      <c r="F322" s="1">
        <v>3.086581091756832E-2</v>
      </c>
      <c r="G322" s="3">
        <f t="shared" si="67"/>
        <v>2.7014669410755868E-2</v>
      </c>
      <c r="H322" s="11">
        <f>EXP(-G322*A322)</f>
        <v>0.92215310822344376</v>
      </c>
      <c r="I322" s="3">
        <f>(H322/H323-1)/(A323-A322)</f>
        <v>2.2907946821494107E-2</v>
      </c>
      <c r="J322" s="3">
        <v>4.6754774657688826E-3</v>
      </c>
      <c r="K322" s="11">
        <v>0.92215310822344376</v>
      </c>
      <c r="M322" s="7">
        <v>3</v>
      </c>
      <c r="N322" s="7">
        <v>3</v>
      </c>
      <c r="O322" s="11">
        <v>0</v>
      </c>
      <c r="P322" s="11">
        <v>0</v>
      </c>
      <c r="Q322" s="11">
        <v>-1.2837138356041507E-3</v>
      </c>
      <c r="R322" s="1">
        <v>3.086581091756832E-2</v>
      </c>
      <c r="S322" s="3">
        <f t="shared" si="68"/>
        <v>2.7014669410755868E-2</v>
      </c>
      <c r="T322" s="11">
        <f>EXP(-S322*M322)</f>
        <v>0.92215310822344376</v>
      </c>
      <c r="U322" s="3">
        <f>(T322/T323-1)/(M323-M322)</f>
        <v>2.2907946821494107E-2</v>
      </c>
      <c r="V322" s="3">
        <v>4.6754774657688826E-3</v>
      </c>
      <c r="W322" s="11">
        <v>0.92215310822344376</v>
      </c>
      <c r="Y322" s="7">
        <v>3</v>
      </c>
      <c r="Z322" s="7">
        <v>3</v>
      </c>
      <c r="AA322" s="11">
        <v>0</v>
      </c>
      <c r="AB322" s="11">
        <v>0</v>
      </c>
      <c r="AC322" s="11">
        <v>-1.2837138356041507E-3</v>
      </c>
      <c r="AD322" s="1">
        <v>3.086581091756832E-2</v>
      </c>
      <c r="AE322" s="3">
        <f t="shared" si="69"/>
        <v>2.7014669410755868E-2</v>
      </c>
      <c r="AF322" s="11">
        <f>EXP(-AE322*Y322)</f>
        <v>0.92215310822344376</v>
      </c>
      <c r="AG322" s="3">
        <f>(AF322/AF323-1)/(Y323-Y322)</f>
        <v>2.2907946821494107E-2</v>
      </c>
      <c r="AH322" s="3">
        <v>4.6754774657688826E-3</v>
      </c>
      <c r="AI322" s="11">
        <v>0.92215310822344376</v>
      </c>
    </row>
    <row r="323" spans="1:35" x14ac:dyDescent="0.35">
      <c r="A323" s="7">
        <v>3.25</v>
      </c>
      <c r="B323" s="7">
        <v>3</v>
      </c>
      <c r="C323" s="11">
        <v>0</v>
      </c>
      <c r="D323" s="11">
        <v>0</v>
      </c>
      <c r="E323" s="11">
        <v>-1.2837138356041507E-3</v>
      </c>
      <c r="F323" s="1">
        <v>3.086581091756832E-2</v>
      </c>
      <c r="G323" s="3">
        <f t="shared" si="67"/>
        <v>2.6693740951854832E-2</v>
      </c>
      <c r="H323" s="11">
        <f>EXP(-G323*A323)</f>
        <v>0.91690202253028263</v>
      </c>
      <c r="I323" s="3">
        <f>(H323/H324-1)/(A324-A323)</f>
        <v>2.2262465787350472E-2</v>
      </c>
      <c r="J323" s="3">
        <v>5.2510856931610268E-3</v>
      </c>
      <c r="K323" s="11">
        <v>0</v>
      </c>
      <c r="M323" s="7">
        <v>3.25</v>
      </c>
      <c r="N323" s="7">
        <v>3</v>
      </c>
      <c r="O323" s="11">
        <v>0</v>
      </c>
      <c r="P323" s="11">
        <v>0</v>
      </c>
      <c r="Q323" s="11">
        <v>-1.2837138356041507E-3</v>
      </c>
      <c r="R323" s="1">
        <v>3.086581091756832E-2</v>
      </c>
      <c r="S323" s="3">
        <f t="shared" si="68"/>
        <v>2.6693740951854832E-2</v>
      </c>
      <c r="T323" s="11">
        <f>EXP(-S323*M323)</f>
        <v>0.91690202253028263</v>
      </c>
      <c r="U323" s="3">
        <f>(T323/T324-1)/(M324-M323)</f>
        <v>2.2262465787350472E-2</v>
      </c>
      <c r="V323" s="3">
        <v>5.2510856931610268E-3</v>
      </c>
      <c r="W323" s="11">
        <v>0</v>
      </c>
      <c r="Y323" s="7">
        <v>3.25</v>
      </c>
      <c r="Z323" s="7">
        <v>3</v>
      </c>
      <c r="AA323" s="11">
        <v>0</v>
      </c>
      <c r="AB323" s="11">
        <v>0</v>
      </c>
      <c r="AC323" s="11">
        <v>-1.2837138356041507E-3</v>
      </c>
      <c r="AD323" s="1">
        <v>3.086581091756832E-2</v>
      </c>
      <c r="AE323" s="3">
        <f t="shared" si="69"/>
        <v>2.6693740951854832E-2</v>
      </c>
      <c r="AF323" s="11">
        <f>EXP(-AE323*Y323)</f>
        <v>0.91690202253028263</v>
      </c>
      <c r="AG323" s="3">
        <f>(AF323/AF324-1)/(Y324-Y323)</f>
        <v>2.2262465787350472E-2</v>
      </c>
      <c r="AH323" s="3">
        <v>5.2510856931610268E-3</v>
      </c>
      <c r="AI323" s="11">
        <v>0</v>
      </c>
    </row>
    <row r="324" spans="1:35" x14ac:dyDescent="0.35">
      <c r="A324" s="7">
        <v>3.5</v>
      </c>
      <c r="B324" s="7">
        <v>3</v>
      </c>
      <c r="C324" s="11">
        <v>0</v>
      </c>
      <c r="D324" s="11">
        <v>0</v>
      </c>
      <c r="E324" s="11">
        <v>-1.2837138356041507E-3</v>
      </c>
      <c r="F324" s="1">
        <v>3.086581091756832E-2</v>
      </c>
      <c r="G324" s="3">
        <f t="shared" si="67"/>
        <v>2.6372812492953791E-2</v>
      </c>
      <c r="H324" s="11">
        <f>EXP(-G324*A324)</f>
        <v>0.91182714238992424</v>
      </c>
      <c r="I324" s="3">
        <f>(H324/H325-1)/(A325-A324)</f>
        <v>2.1617088321514544E-2</v>
      </c>
      <c r="J324" s="3">
        <v>5.0748801403583087E-3</v>
      </c>
      <c r="K324" s="11">
        <v>0</v>
      </c>
      <c r="M324" s="7">
        <v>3.5</v>
      </c>
      <c r="N324" s="7">
        <v>3</v>
      </c>
      <c r="O324" s="11">
        <v>0</v>
      </c>
      <c r="P324" s="11">
        <v>0</v>
      </c>
      <c r="Q324" s="11">
        <v>-1.2837138356041507E-3</v>
      </c>
      <c r="R324" s="1">
        <v>3.086581091756832E-2</v>
      </c>
      <c r="S324" s="3">
        <f t="shared" si="68"/>
        <v>2.6372812492953791E-2</v>
      </c>
      <c r="T324" s="11">
        <f>EXP(-S324*M324)</f>
        <v>0.91182714238992424</v>
      </c>
      <c r="U324" s="3">
        <f>(T324/T325-1)/(M325-M324)</f>
        <v>2.1617088321514544E-2</v>
      </c>
      <c r="V324" s="3">
        <v>5.0748801403583087E-3</v>
      </c>
      <c r="W324" s="11">
        <v>0</v>
      </c>
      <c r="Y324" s="7">
        <v>3.5</v>
      </c>
      <c r="Z324" s="7">
        <v>3</v>
      </c>
      <c r="AA324" s="11">
        <v>0</v>
      </c>
      <c r="AB324" s="11">
        <v>0</v>
      </c>
      <c r="AC324" s="11">
        <v>-1.2837138356041507E-3</v>
      </c>
      <c r="AD324" s="1">
        <v>3.086581091756832E-2</v>
      </c>
      <c r="AE324" s="3">
        <f t="shared" si="69"/>
        <v>2.6372812492953791E-2</v>
      </c>
      <c r="AF324" s="11">
        <f>EXP(-AE324*Y324)</f>
        <v>0.91182714238992424</v>
      </c>
      <c r="AG324" s="3">
        <f>(AF324/AF325-1)/(Y325-Y324)</f>
        <v>2.1617088321514544E-2</v>
      </c>
      <c r="AH324" s="3">
        <v>5.0748801403583087E-3</v>
      </c>
      <c r="AI324" s="11">
        <v>0</v>
      </c>
    </row>
    <row r="325" spans="1:35" x14ac:dyDescent="0.35">
      <c r="A325" s="7">
        <v>3.75</v>
      </c>
      <c r="B325" s="7">
        <v>3</v>
      </c>
      <c r="C325" s="11">
        <v>0</v>
      </c>
      <c r="D325" s="11">
        <v>0</v>
      </c>
      <c r="E325" s="11">
        <v>-1.2837138356041507E-3</v>
      </c>
      <c r="F325" s="1">
        <v>3.086581091756832E-2</v>
      </c>
      <c r="G325" s="3">
        <f t="shared" si="67"/>
        <v>2.6051884034052755E-2</v>
      </c>
      <c r="H325" s="11">
        <f>EXP(-G325*A325)</f>
        <v>0.90692586824121513</v>
      </c>
      <c r="I325" s="3">
        <f>(H325/H326-1)/(A326-A325)</f>
        <v>2.0971814407366729E-2</v>
      </c>
      <c r="J325" s="3">
        <v>4.9012741487091524E-3</v>
      </c>
      <c r="K325" s="11">
        <v>0</v>
      </c>
      <c r="M325" s="7">
        <v>3.75</v>
      </c>
      <c r="N325" s="7">
        <v>3</v>
      </c>
      <c r="O325" s="11">
        <v>0</v>
      </c>
      <c r="P325" s="11">
        <v>0</v>
      </c>
      <c r="Q325" s="11">
        <v>-1.2837138356041507E-3</v>
      </c>
      <c r="R325" s="1">
        <v>3.086581091756832E-2</v>
      </c>
      <c r="S325" s="3">
        <f t="shared" si="68"/>
        <v>2.6051884034052755E-2</v>
      </c>
      <c r="T325" s="11">
        <f>EXP(-S325*M325)</f>
        <v>0.90692586824121513</v>
      </c>
      <c r="U325" s="3">
        <f>(T325/T326-1)/(M326-M325)</f>
        <v>2.0971814407366729E-2</v>
      </c>
      <c r="V325" s="3">
        <v>4.9012741487091524E-3</v>
      </c>
      <c r="W325" s="11">
        <v>0</v>
      </c>
      <c r="Y325" s="7">
        <v>3.75</v>
      </c>
      <c r="Z325" s="7">
        <v>3</v>
      </c>
      <c r="AA325" s="11">
        <v>0</v>
      </c>
      <c r="AB325" s="11">
        <v>0</v>
      </c>
      <c r="AC325" s="11">
        <v>-1.2837138356041507E-3</v>
      </c>
      <c r="AD325" s="1">
        <v>3.086581091756832E-2</v>
      </c>
      <c r="AE325" s="3">
        <f t="shared" si="69"/>
        <v>2.6051884034052755E-2</v>
      </c>
      <c r="AF325" s="11">
        <f>EXP(-AE325*Y325)</f>
        <v>0.90692586824121513</v>
      </c>
      <c r="AG325" s="3">
        <f>(AF325/AF326-1)/(Y326-Y325)</f>
        <v>2.0971814407366729E-2</v>
      </c>
      <c r="AH325" s="3">
        <v>4.9012741487091524E-3</v>
      </c>
      <c r="AI325" s="11">
        <v>0</v>
      </c>
    </row>
    <row r="326" spans="1:35" x14ac:dyDescent="0.35">
      <c r="A326" s="7">
        <v>4</v>
      </c>
      <c r="B326" s="7">
        <v>4</v>
      </c>
      <c r="C326" s="11">
        <v>0</v>
      </c>
      <c r="D326" s="11">
        <v>0</v>
      </c>
      <c r="E326" s="11">
        <v>-3.5564924392341921E-4</v>
      </c>
      <c r="F326" s="1">
        <v>2.7153552550845395E-2</v>
      </c>
      <c r="G326" s="3">
        <f t="shared" si="67"/>
        <v>2.5730955575151718E-2</v>
      </c>
      <c r="H326" s="11">
        <f>EXP(-G326*A326)</f>
        <v>0.90219569805652355</v>
      </c>
      <c r="I326" s="3">
        <f>(H326/H327-1)/(A327-A326)</f>
        <v>2.4292917196333974E-2</v>
      </c>
      <c r="J326" s="3">
        <v>4.7301701846915213E-3</v>
      </c>
      <c r="K326" s="11">
        <v>0.90219569805652355</v>
      </c>
      <c r="M326" s="7">
        <v>4</v>
      </c>
      <c r="N326" s="7">
        <v>4</v>
      </c>
      <c r="O326" s="11">
        <v>0</v>
      </c>
      <c r="P326" s="11">
        <v>0</v>
      </c>
      <c r="Q326" s="11">
        <v>-2.5564924392341981E-4</v>
      </c>
      <c r="R326" s="1">
        <v>2.6753552550845397E-2</v>
      </c>
      <c r="S326" s="3">
        <f t="shared" si="68"/>
        <v>2.5730955575151718E-2</v>
      </c>
      <c r="T326" s="11">
        <f>EXP(-S326*M326)</f>
        <v>0.90219569805652355</v>
      </c>
      <c r="U326" s="3">
        <f>(T326/T327-1)/(M327-M326)</f>
        <v>2.4720521034836906E-2</v>
      </c>
      <c r="V326" s="3">
        <v>4.7301701846915213E-3</v>
      </c>
      <c r="W326" s="11">
        <v>0.90219569805652355</v>
      </c>
      <c r="Y326" s="7">
        <v>4</v>
      </c>
      <c r="Z326" s="7">
        <v>4</v>
      </c>
      <c r="AA326" s="11">
        <v>0</v>
      </c>
      <c r="AB326" s="11">
        <v>0</v>
      </c>
      <c r="AC326" s="11">
        <v>-4.844896965203703E-4</v>
      </c>
      <c r="AD326" s="1">
        <v>2.7668914361233199E-2</v>
      </c>
      <c r="AE326" s="3">
        <f t="shared" si="69"/>
        <v>2.5730955575151718E-2</v>
      </c>
      <c r="AF326" s="11">
        <f>EXP(-AE326*Y326)</f>
        <v>0.90219569805652355</v>
      </c>
      <c r="AG326" s="3">
        <f>(AF326/AF327-1)/(Y327-Y326)</f>
        <v>2.374205744822433E-2</v>
      </c>
      <c r="AH326" s="3">
        <v>4.7301701846915213E-3</v>
      </c>
      <c r="AI326" s="11">
        <v>0.90219569805652355</v>
      </c>
    </row>
    <row r="327" spans="1:35" x14ac:dyDescent="0.35">
      <c r="A327" s="7">
        <v>4.25</v>
      </c>
      <c r="B327" s="7">
        <v>4</v>
      </c>
      <c r="C327" s="11">
        <v>0</v>
      </c>
      <c r="D327" s="11">
        <v>0</v>
      </c>
      <c r="E327" s="11">
        <v>-3.5564924392341921E-4</v>
      </c>
      <c r="F327" s="1">
        <v>2.7153552550845395E-2</v>
      </c>
      <c r="G327" s="3">
        <f t="shared" si="67"/>
        <v>2.5642043264170862E-2</v>
      </c>
      <c r="H327" s="11">
        <f>EXP(-G327*A327)</f>
        <v>0.89674953252167355</v>
      </c>
      <c r="I327" s="3">
        <f>(H327/H328-1)/(A328-A327)</f>
        <v>2.4114016581314068E-2</v>
      </c>
      <c r="J327" s="3">
        <v>5.4461655348500542E-3</v>
      </c>
      <c r="K327" s="11">
        <v>0</v>
      </c>
      <c r="M327" s="7">
        <v>4.25</v>
      </c>
      <c r="N327" s="7">
        <v>4</v>
      </c>
      <c r="O327" s="11">
        <v>0</v>
      </c>
      <c r="P327" s="11">
        <v>0</v>
      </c>
      <c r="Q327" s="11">
        <v>-2.5564924392341981E-4</v>
      </c>
      <c r="R327" s="1">
        <v>2.6753552550845397E-2</v>
      </c>
      <c r="S327" s="3">
        <f t="shared" si="68"/>
        <v>2.5667043264170863E-2</v>
      </c>
      <c r="T327" s="11">
        <f>EXP(-S327*M327)</f>
        <v>0.89665425794539466</v>
      </c>
      <c r="U327" s="3">
        <f>(T327/T328-1)/(M328-M327)</f>
        <v>2.4591908495053438E-2</v>
      </c>
      <c r="V327" s="3">
        <v>5.5414401111288014E-3</v>
      </c>
      <c r="W327" s="11">
        <v>0</v>
      </c>
      <c r="Y327" s="7">
        <v>4.25</v>
      </c>
      <c r="Z327" s="7">
        <v>4</v>
      </c>
      <c r="AA327" s="11">
        <v>0</v>
      </c>
      <c r="AB327" s="11">
        <v>0</v>
      </c>
      <c r="AC327" s="11">
        <v>-4.844896965203703E-4</v>
      </c>
      <c r="AD327" s="1">
        <v>2.7668914361233199E-2</v>
      </c>
      <c r="AE327" s="3">
        <f t="shared" si="69"/>
        <v>2.5609833151021624E-2</v>
      </c>
      <c r="AF327" s="11">
        <f>EXP(-AE327*Y327)</f>
        <v>0.89687229964107373</v>
      </c>
      <c r="AG327" s="3">
        <f>(AF327/AF328-1)/(Y328-Y327)</f>
        <v>2.3498382130898499E-2</v>
      </c>
      <c r="AH327" s="3">
        <v>5.3233984154498594E-3</v>
      </c>
      <c r="AI327" s="11">
        <v>0</v>
      </c>
    </row>
    <row r="328" spans="1:35" x14ac:dyDescent="0.35">
      <c r="A328" s="7">
        <v>4.5</v>
      </c>
      <c r="B328" s="7">
        <v>4</v>
      </c>
      <c r="C328" s="11">
        <v>0</v>
      </c>
      <c r="D328" s="11">
        <v>0</v>
      </c>
      <c r="E328" s="11">
        <v>-3.5564924392341921E-4</v>
      </c>
      <c r="F328" s="1">
        <v>2.7153552550845395E-2</v>
      </c>
      <c r="G328" s="3">
        <f t="shared" si="67"/>
        <v>2.5553130953190006E-2</v>
      </c>
      <c r="H328" s="11">
        <f>EXP(-G328*A328)</f>
        <v>0.89137586939796221</v>
      </c>
      <c r="I328" s="3">
        <f>(H328/H329-1)/(A329-A328)</f>
        <v>2.3935123919351042E-2</v>
      </c>
      <c r="J328" s="3">
        <v>5.3736631237114264E-3</v>
      </c>
      <c r="K328" s="11">
        <v>0</v>
      </c>
      <c r="M328" s="7">
        <v>4.5</v>
      </c>
      <c r="N328" s="7">
        <v>4</v>
      </c>
      <c r="O328" s="11">
        <v>0</v>
      </c>
      <c r="P328" s="11">
        <v>0</v>
      </c>
      <c r="Q328" s="11">
        <v>-2.5564924392341981E-4</v>
      </c>
      <c r="R328" s="1">
        <v>2.6753552550845397E-2</v>
      </c>
      <c r="S328" s="3">
        <f t="shared" si="68"/>
        <v>2.5603130953190008E-2</v>
      </c>
      <c r="T328" s="11">
        <f>EXP(-S328*M328)</f>
        <v>0.89117533238860724</v>
      </c>
      <c r="U328" s="3">
        <f>(T328/T329-1)/(M329-M328)</f>
        <v>2.4463300065167282E-2</v>
      </c>
      <c r="V328" s="3">
        <v>5.4789255567873653E-3</v>
      </c>
      <c r="W328" s="11">
        <v>0</v>
      </c>
      <c r="Y328" s="7">
        <v>4.5</v>
      </c>
      <c r="Z328" s="7">
        <v>4</v>
      </c>
      <c r="AA328" s="11">
        <v>0</v>
      </c>
      <c r="AB328" s="11">
        <v>0</v>
      </c>
      <c r="AC328" s="11">
        <v>-4.844896965203703E-4</v>
      </c>
      <c r="AD328" s="1">
        <v>2.7668914361233199E-2</v>
      </c>
      <c r="AE328" s="3">
        <f t="shared" si="69"/>
        <v>2.5488710726891531E-2</v>
      </c>
      <c r="AF328" s="11">
        <f>EXP(-AE328*Y328)</f>
        <v>0.89163430871427685</v>
      </c>
      <c r="AG328" s="3">
        <f>(AF328/AF329-1)/(Y329-Y328)</f>
        <v>2.3254721570398651E-2</v>
      </c>
      <c r="AH328" s="3">
        <v>5.2379909267968993E-3</v>
      </c>
      <c r="AI328" s="11">
        <v>0</v>
      </c>
    </row>
    <row r="329" spans="1:35" x14ac:dyDescent="0.35">
      <c r="A329" s="7">
        <v>4.75</v>
      </c>
      <c r="B329" s="7">
        <v>4</v>
      </c>
      <c r="C329" s="11">
        <v>0</v>
      </c>
      <c r="D329" s="11">
        <v>0</v>
      </c>
      <c r="E329" s="11">
        <v>-3.5564924392341921E-4</v>
      </c>
      <c r="F329" s="1">
        <v>2.7153552550845395E-2</v>
      </c>
      <c r="G329" s="3">
        <f t="shared" si="67"/>
        <v>2.5464218642209154E-2</v>
      </c>
      <c r="H329" s="11">
        <f>EXP(-G329*A329)</f>
        <v>0.88607379785959728</v>
      </c>
      <c r="I329" s="3">
        <f>(H329/H330-1)/(A330-A329)</f>
        <v>2.3756239210091401E-2</v>
      </c>
      <c r="J329" s="3">
        <v>5.3020715383648668E-3</v>
      </c>
      <c r="K329" s="11">
        <v>0</v>
      </c>
      <c r="M329" s="7">
        <v>4.75</v>
      </c>
      <c r="N329" s="7">
        <v>4</v>
      </c>
      <c r="O329" s="11">
        <v>0</v>
      </c>
      <c r="P329" s="11">
        <v>0</v>
      </c>
      <c r="Q329" s="11">
        <v>-2.5564924392341981E-4</v>
      </c>
      <c r="R329" s="1">
        <v>2.6753552550845397E-2</v>
      </c>
      <c r="S329" s="3">
        <f t="shared" si="68"/>
        <v>2.5539218642209153E-2</v>
      </c>
      <c r="T329" s="11">
        <f>EXP(-S329*M329)</f>
        <v>0.8857581902900461</v>
      </c>
      <c r="U329" s="3">
        <f>(T329/T330-1)/(M330-M329)</f>
        <v>2.4334695745045209E-2</v>
      </c>
      <c r="V329" s="3">
        <v>5.4171420985612345E-3</v>
      </c>
      <c r="W329" s="11">
        <v>0</v>
      </c>
      <c r="Y329" s="7">
        <v>4.75</v>
      </c>
      <c r="Z329" s="7">
        <v>4</v>
      </c>
      <c r="AA329" s="11">
        <v>0</v>
      </c>
      <c r="AB329" s="11">
        <v>0</v>
      </c>
      <c r="AC329" s="11">
        <v>-4.844896965203703E-4</v>
      </c>
      <c r="AD329" s="1">
        <v>2.7668914361233199E-2</v>
      </c>
      <c r="AE329" s="3">
        <f t="shared" si="69"/>
        <v>2.5367588302761441E-2</v>
      </c>
      <c r="AF329" s="11">
        <f>EXP(-AE329*Y329)</f>
        <v>0.8864805938672905</v>
      </c>
      <c r="AG329" s="3">
        <f>(AF329/AF330-1)/(Y330-Y329)</f>
        <v>2.3011075765831279E-2</v>
      </c>
      <c r="AH329" s="3">
        <v>5.1537148469863719E-3</v>
      </c>
      <c r="AI329" s="11">
        <v>0</v>
      </c>
    </row>
    <row r="330" spans="1:35" x14ac:dyDescent="0.35">
      <c r="A330" s="7">
        <v>5</v>
      </c>
      <c r="B330" s="7">
        <v>5</v>
      </c>
      <c r="C330" s="11">
        <v>0</v>
      </c>
      <c r="D330" s="11">
        <v>0</v>
      </c>
      <c r="E330" s="11">
        <v>-1.2687653165614149E-2</v>
      </c>
      <c r="F330" s="1">
        <v>8.881357215929904E-2</v>
      </c>
      <c r="G330" s="3">
        <f t="shared" si="67"/>
        <v>2.5375306331228295E-2</v>
      </c>
      <c r="H330" s="11">
        <f>EXP(-G330*A330)</f>
        <v>0.88084242203851149</v>
      </c>
      <c r="I330" s="3">
        <f>(H330/H331-1)/(A331-A330)</f>
        <v>-4.1023061904239988E-2</v>
      </c>
      <c r="J330" s="3">
        <v>5.2313758210857913E-3</v>
      </c>
      <c r="K330" s="11">
        <v>0.88084242203851149</v>
      </c>
      <c r="M330" s="7">
        <v>5</v>
      </c>
      <c r="N330" s="7">
        <v>5</v>
      </c>
      <c r="O330" s="11">
        <v>0</v>
      </c>
      <c r="P330" s="11">
        <v>0</v>
      </c>
      <c r="Q330" s="11">
        <v>-1.2737653165614149E-2</v>
      </c>
      <c r="R330" s="1">
        <v>8.9163572159299043E-2</v>
      </c>
      <c r="S330" s="3">
        <f t="shared" si="68"/>
        <v>2.5475306331228298E-2</v>
      </c>
      <c r="T330" s="11">
        <f>EXP(-S330*M330)</f>
        <v>0.88040211091444642</v>
      </c>
      <c r="U330" s="3">
        <f>(T330/T331-1)/(M331-M330)</f>
        <v>-4.1183892075464801E-2</v>
      </c>
      <c r="V330" s="3">
        <v>5.35607937559965E-3</v>
      </c>
      <c r="W330" s="11">
        <v>0.88040211091444642</v>
      </c>
      <c r="Y330" s="7">
        <v>5</v>
      </c>
      <c r="Z330" s="7">
        <v>5</v>
      </c>
      <c r="AA330" s="11">
        <v>0</v>
      </c>
      <c r="AB330" s="11">
        <v>0</v>
      </c>
      <c r="AC330" s="11">
        <v>-1.2623232939315674E-2</v>
      </c>
      <c r="AD330" s="1">
        <v>8.8362630575209711E-2</v>
      </c>
      <c r="AE330" s="3">
        <f t="shared" si="69"/>
        <v>2.5246465878631344E-2</v>
      </c>
      <c r="AF330" s="11">
        <f>EXP(-AE330*Y330)</f>
        <v>0.88141004553266122</v>
      </c>
      <c r="AG330" s="3">
        <f>(AF330/AF331-1)/(Y331-Y330)</f>
        <v>-4.0815837951499567E-2</v>
      </c>
      <c r="AH330" s="3">
        <v>5.0705483346292161E-3</v>
      </c>
      <c r="AI330" s="11">
        <v>0.88141004553266122</v>
      </c>
    </row>
    <row r="331" spans="1:35" x14ac:dyDescent="0.35">
      <c r="A331" s="7">
        <v>5.25</v>
      </c>
      <c r="B331" s="7">
        <v>5</v>
      </c>
      <c r="C331" s="11">
        <v>0</v>
      </c>
      <c r="D331" s="11">
        <v>0</v>
      </c>
      <c r="E331" s="11">
        <v>-1.2687653165614149E-2</v>
      </c>
      <c r="F331" s="1">
        <v>8.881357215929904E-2</v>
      </c>
      <c r="G331" s="3">
        <f t="shared" si="67"/>
        <v>2.2203393039824756E-2</v>
      </c>
      <c r="H331" s="11">
        <f>EXP(-G331*A331)</f>
        <v>0.88996974300354526</v>
      </c>
      <c r="I331" s="3">
        <f>(H331/H332-1)/(A332-A331)</f>
        <v>-4.7296851395307815E-2</v>
      </c>
      <c r="J331" s="3">
        <v>0</v>
      </c>
      <c r="K331" s="11">
        <v>0</v>
      </c>
      <c r="M331" s="7">
        <v>5.25</v>
      </c>
      <c r="N331" s="7">
        <v>5</v>
      </c>
      <c r="O331" s="11">
        <v>0</v>
      </c>
      <c r="P331" s="11">
        <v>0</v>
      </c>
      <c r="Q331" s="11">
        <v>-1.2737653165614149E-2</v>
      </c>
      <c r="R331" s="1">
        <v>8.9163572159299043E-2</v>
      </c>
      <c r="S331" s="3">
        <f t="shared" si="68"/>
        <v>2.2290893039824761E-2</v>
      </c>
      <c r="T331" s="11">
        <f>EXP(-S331*M331)</f>
        <v>0.88956100704158203</v>
      </c>
      <c r="U331" s="3">
        <f>(T331/T332-1)/(M332-M331)</f>
        <v>-4.7482130012896473E-2</v>
      </c>
      <c r="V331" s="3">
        <v>0</v>
      </c>
      <c r="W331" s="11">
        <v>0</v>
      </c>
      <c r="Y331" s="7">
        <v>5.25</v>
      </c>
      <c r="Z331" s="7">
        <v>5</v>
      </c>
      <c r="AA331" s="11">
        <v>0</v>
      </c>
      <c r="AB331" s="11">
        <v>0</v>
      </c>
      <c r="AC331" s="11">
        <v>-1.2623232939315674E-2</v>
      </c>
      <c r="AD331" s="1">
        <v>8.8362630575209711E-2</v>
      </c>
      <c r="AE331" s="3">
        <f t="shared" si="69"/>
        <v>2.2090657643802428E-2</v>
      </c>
      <c r="AF331" s="11">
        <f>EXP(-AE331*Y331)</f>
        <v>0.89049663714214855</v>
      </c>
      <c r="AG331" s="3">
        <f>(AF331/AF332-1)/(Y332-Y331)</f>
        <v>-4.7058124782190625E-2</v>
      </c>
      <c r="AH331" s="3">
        <v>0</v>
      </c>
      <c r="AI331" s="11">
        <v>0</v>
      </c>
    </row>
    <row r="332" spans="1:35" x14ac:dyDescent="0.35">
      <c r="A332" s="7">
        <v>5.5</v>
      </c>
      <c r="B332" s="7">
        <v>5</v>
      </c>
      <c r="C332" s="11">
        <v>0</v>
      </c>
      <c r="D332" s="11">
        <v>0</v>
      </c>
      <c r="E332" s="11">
        <v>-1.2687653165614149E-2</v>
      </c>
      <c r="F332" s="1">
        <v>8.881357215929904E-2</v>
      </c>
      <c r="G332" s="3">
        <f t="shared" si="67"/>
        <v>1.9031479748421218E-2</v>
      </c>
      <c r="H332" s="11">
        <f>EXP(-G332*A332)</f>
        <v>0.90061885200532232</v>
      </c>
      <c r="I332" s="3">
        <f>(H332/H333-1)/(A333-A332)</f>
        <v>-5.3560698814169694E-2</v>
      </c>
      <c r="J332" s="3">
        <v>0</v>
      </c>
      <c r="K332" s="11">
        <v>0</v>
      </c>
      <c r="M332" s="7">
        <v>5.5</v>
      </c>
      <c r="N332" s="7">
        <v>5</v>
      </c>
      <c r="O332" s="11">
        <v>0</v>
      </c>
      <c r="P332" s="11">
        <v>0</v>
      </c>
      <c r="Q332" s="11">
        <v>-1.2737653165614149E-2</v>
      </c>
      <c r="R332" s="1">
        <v>8.9163572159299043E-2</v>
      </c>
      <c r="S332" s="3">
        <f t="shared" si="68"/>
        <v>1.9106479748421223E-2</v>
      </c>
      <c r="T332" s="11">
        <f>EXP(-S332*M332)</f>
        <v>0.9002474233412987</v>
      </c>
      <c r="U332" s="3">
        <f>(T332/T333-1)/(M333-M332)</f>
        <v>-5.3770347833193899E-2</v>
      </c>
      <c r="V332" s="3">
        <v>0</v>
      </c>
      <c r="W332" s="11">
        <v>0</v>
      </c>
      <c r="Y332" s="7">
        <v>5.5</v>
      </c>
      <c r="Z332" s="7">
        <v>5</v>
      </c>
      <c r="AA332" s="11">
        <v>0</v>
      </c>
      <c r="AB332" s="11">
        <v>0</v>
      </c>
      <c r="AC332" s="11">
        <v>-1.2623232939315674E-2</v>
      </c>
      <c r="AD332" s="1">
        <v>8.8362630575209711E-2</v>
      </c>
      <c r="AE332" s="3">
        <f t="shared" si="69"/>
        <v>1.8934849408973511E-2</v>
      </c>
      <c r="AF332" s="11">
        <f>EXP(-AE332*Y332)</f>
        <v>0.90109762830052409</v>
      </c>
      <c r="AG332" s="3">
        <f>(AF332/AF333-1)/(Y333-Y332)</f>
        <v>-5.3290569649669717E-2</v>
      </c>
      <c r="AH332" s="3">
        <v>0</v>
      </c>
      <c r="AI332" s="11">
        <v>0</v>
      </c>
    </row>
    <row r="333" spans="1:35" x14ac:dyDescent="0.35">
      <c r="A333" s="7">
        <v>5.75</v>
      </c>
      <c r="B333" s="7">
        <v>5</v>
      </c>
      <c r="C333" s="11">
        <v>0</v>
      </c>
      <c r="D333" s="11">
        <v>0</v>
      </c>
      <c r="E333" s="11">
        <v>-1.2687653165614149E-2</v>
      </c>
      <c r="F333" s="1">
        <v>8.881357215929904E-2</v>
      </c>
      <c r="G333" s="3">
        <f t="shared" si="67"/>
        <v>1.5859566457017679E-2</v>
      </c>
      <c r="H333" s="11">
        <f>EXP(-G333*A333)</f>
        <v>0.91284196539873641</v>
      </c>
      <c r="I333" s="3">
        <f>(H333/H334-1)/(A334-A333)</f>
        <v>-5.9814619916024991E-2</v>
      </c>
      <c r="J333" s="3">
        <v>0</v>
      </c>
      <c r="K333" s="11">
        <v>0</v>
      </c>
      <c r="M333" s="7">
        <v>5.75</v>
      </c>
      <c r="N333" s="7">
        <v>5</v>
      </c>
      <c r="O333" s="11">
        <v>0</v>
      </c>
      <c r="P333" s="11">
        <v>0</v>
      </c>
      <c r="Q333" s="11">
        <v>-1.2737653165614149E-2</v>
      </c>
      <c r="R333" s="1">
        <v>8.9163572159299043E-2</v>
      </c>
      <c r="S333" s="3">
        <f t="shared" si="68"/>
        <v>1.5922066457017686E-2</v>
      </c>
      <c r="T333" s="11">
        <f>EXP(-S333*M333)</f>
        <v>0.91251397175730864</v>
      </c>
      <c r="U333" s="3">
        <f>(T333/T334-1)/(M334-M333)</f>
        <v>-6.0048561477759055E-2</v>
      </c>
      <c r="V333" s="3">
        <v>0</v>
      </c>
      <c r="W333" s="11">
        <v>0</v>
      </c>
      <c r="Y333" s="7">
        <v>5.75</v>
      </c>
      <c r="Z333" s="7">
        <v>5</v>
      </c>
      <c r="AA333" s="11">
        <v>0</v>
      </c>
      <c r="AB333" s="11">
        <v>0</v>
      </c>
      <c r="AC333" s="11">
        <v>-1.2623232939315674E-2</v>
      </c>
      <c r="AD333" s="1">
        <v>8.8362630575209711E-2</v>
      </c>
      <c r="AE333" s="3">
        <f t="shared" si="69"/>
        <v>1.5779041174144581E-2</v>
      </c>
      <c r="AF333" s="11">
        <f>EXP(-AE333*Y333)</f>
        <v>0.91326472769548483</v>
      </c>
      <c r="AG333" s="3">
        <f>(AF333/AF334-1)/(Y334-Y333)</f>
        <v>-5.9513188071363299E-2</v>
      </c>
      <c r="AH333" s="3">
        <v>0</v>
      </c>
      <c r="AI333" s="11">
        <v>0</v>
      </c>
    </row>
    <row r="334" spans="1:35" x14ac:dyDescent="0.35">
      <c r="A334" s="7">
        <v>6</v>
      </c>
      <c r="B334" s="7">
        <v>5</v>
      </c>
      <c r="C334" s="11">
        <v>0</v>
      </c>
      <c r="D334" s="11">
        <v>0</v>
      </c>
      <c r="E334" s="11">
        <v>-1.2687653165614149E-2</v>
      </c>
      <c r="F334" s="1">
        <v>8.881357215929904E-2</v>
      </c>
      <c r="G334" s="3">
        <f t="shared" si="67"/>
        <v>1.2687653165614141E-2</v>
      </c>
      <c r="H334" s="11">
        <f>EXP(-G334*A334)</f>
        <v>0.92669951014262331</v>
      </c>
      <c r="I334" s="3">
        <f>(H334/H335-1)/(A335-A334)</f>
        <v>-6.6058630431105048E-2</v>
      </c>
      <c r="J334" s="3">
        <v>0</v>
      </c>
      <c r="K334" s="11">
        <v>0</v>
      </c>
      <c r="M334" s="7">
        <v>6</v>
      </c>
      <c r="N334" s="7">
        <v>5</v>
      </c>
      <c r="O334" s="11">
        <v>0</v>
      </c>
      <c r="P334" s="11">
        <v>0</v>
      </c>
      <c r="Q334" s="11">
        <v>-1.2737653165614149E-2</v>
      </c>
      <c r="R334" s="1">
        <v>8.9163572159299043E-2</v>
      </c>
      <c r="S334" s="3">
        <f t="shared" si="68"/>
        <v>1.2737653165614149E-2</v>
      </c>
      <c r="T334" s="11">
        <f>EXP(-S334*M334)</f>
        <v>0.92642154198688864</v>
      </c>
      <c r="U334" s="3">
        <f>(T334/T335-1)/(M335-M334)</f>
        <v>-6.631678686263287E-2</v>
      </c>
      <c r="V334" s="3">
        <v>0</v>
      </c>
      <c r="W334" s="11">
        <v>0</v>
      </c>
      <c r="Y334" s="7">
        <v>6</v>
      </c>
      <c r="Z334" s="7">
        <v>5</v>
      </c>
      <c r="AA334" s="11">
        <v>0</v>
      </c>
      <c r="AB334" s="11">
        <v>0</v>
      </c>
      <c r="AC334" s="11">
        <v>-1.2623232939315674E-2</v>
      </c>
      <c r="AD334" s="1">
        <v>8.8362630575209711E-2</v>
      </c>
      <c r="AE334" s="3">
        <f t="shared" si="69"/>
        <v>1.2623232939315665E-2</v>
      </c>
      <c r="AF334" s="11">
        <f>EXP(-AE334*Y334)</f>
        <v>0.92705776852834632</v>
      </c>
      <c r="AG334" s="3">
        <f>(AF334/AF335-1)/(Y335-Y334)</f>
        <v>-6.572599554023606E-2</v>
      </c>
      <c r="AH334" s="3">
        <v>0</v>
      </c>
      <c r="AI334" s="11">
        <v>0</v>
      </c>
    </row>
    <row r="335" spans="1:35" x14ac:dyDescent="0.35">
      <c r="A335" s="7">
        <v>6.25</v>
      </c>
      <c r="B335" s="7">
        <v>5</v>
      </c>
      <c r="C335" s="11">
        <v>0</v>
      </c>
      <c r="D335" s="11">
        <v>0</v>
      </c>
      <c r="E335" s="11">
        <v>-1.2687653165614149E-2</v>
      </c>
      <c r="F335" s="1">
        <v>8.881357215929904E-2</v>
      </c>
      <c r="G335" s="3">
        <f t="shared" si="67"/>
        <v>9.515739874210602E-3</v>
      </c>
      <c r="H335" s="11">
        <f>EXP(-G335*A335)</f>
        <v>0.94226062168707581</v>
      </c>
      <c r="I335" s="3">
        <f>(H335/H336-1)/(A336-A335)</f>
        <v>-7.2292746064713587E-2</v>
      </c>
      <c r="J335" s="3">
        <v>0</v>
      </c>
      <c r="K335" s="11">
        <v>0</v>
      </c>
      <c r="M335" s="7">
        <v>6.25</v>
      </c>
      <c r="N335" s="7">
        <v>5</v>
      </c>
      <c r="O335" s="11">
        <v>0</v>
      </c>
      <c r="P335" s="11">
        <v>0</v>
      </c>
      <c r="Q335" s="11">
        <v>-1.2737653165614149E-2</v>
      </c>
      <c r="R335" s="1">
        <v>8.9163572159299043E-2</v>
      </c>
      <c r="S335" s="3">
        <f t="shared" si="68"/>
        <v>9.5532398742106117E-3</v>
      </c>
      <c r="T335" s="11">
        <f>EXP(-S335*M335)</f>
        <v>0.94203980523180708</v>
      </c>
      <c r="U335" s="3">
        <f>(T335/T336-1)/(M336-M335)</f>
        <v>-7.2575039878534309E-2</v>
      </c>
      <c r="V335" s="3">
        <v>0</v>
      </c>
      <c r="W335" s="11">
        <v>0</v>
      </c>
      <c r="Y335" s="7">
        <v>6.25</v>
      </c>
      <c r="Z335" s="7">
        <v>5</v>
      </c>
      <c r="AA335" s="11">
        <v>0</v>
      </c>
      <c r="AB335" s="11">
        <v>0</v>
      </c>
      <c r="AC335" s="11">
        <v>-1.2623232939315674E-2</v>
      </c>
      <c r="AD335" s="1">
        <v>8.8362630575209711E-2</v>
      </c>
      <c r="AE335" s="3">
        <f t="shared" si="69"/>
        <v>9.4674247044867488E-3</v>
      </c>
      <c r="AF335" s="11">
        <f>EXP(-AE335*Y335)</f>
        <v>0.94254519891340971</v>
      </c>
      <c r="AG335" s="3">
        <f>(AF335/AF336-1)/(Y336-Y335)</f>
        <v>-7.1929007524822008E-2</v>
      </c>
      <c r="AH335" s="3">
        <v>0</v>
      </c>
      <c r="AI335" s="11">
        <v>0</v>
      </c>
    </row>
    <row r="336" spans="1:35" x14ac:dyDescent="0.35">
      <c r="A336" s="7">
        <v>6.5</v>
      </c>
      <c r="B336" s="7">
        <v>5</v>
      </c>
      <c r="C336" s="11">
        <v>0</v>
      </c>
      <c r="D336" s="11">
        <v>0</v>
      </c>
      <c r="E336" s="11">
        <v>-1.2687653165614149E-2</v>
      </c>
      <c r="F336" s="1">
        <v>8.881357215929904E-2</v>
      </c>
      <c r="G336" s="3">
        <f t="shared" si="67"/>
        <v>6.3438265828070634E-3</v>
      </c>
      <c r="H336" s="11">
        <f>EXP(-G336*A336)</f>
        <v>0.95960371867633154</v>
      </c>
      <c r="I336" s="3">
        <f>(H336/H337-1)/(A337-A336)</f>
        <v>-7.8516982497265797E-2</v>
      </c>
      <c r="J336" s="3">
        <v>0</v>
      </c>
      <c r="K336" s="11">
        <v>0</v>
      </c>
      <c r="M336" s="7">
        <v>6.5</v>
      </c>
      <c r="N336" s="7">
        <v>5</v>
      </c>
      <c r="O336" s="11">
        <v>0</v>
      </c>
      <c r="P336" s="11">
        <v>0</v>
      </c>
      <c r="Q336" s="11">
        <v>-1.2737653165614149E-2</v>
      </c>
      <c r="R336" s="1">
        <v>8.9163572159299043E-2</v>
      </c>
      <c r="S336" s="3">
        <f t="shared" si="68"/>
        <v>6.3688265828070745E-3</v>
      </c>
      <c r="T336" s="11">
        <f>EXP(-S336*M336)</f>
        <v>0.95944779574112815</v>
      </c>
      <c r="U336" s="3">
        <f>(T336/T337-1)/(M337-M336)</f>
        <v>-7.8823336390903886E-2</v>
      </c>
      <c r="V336" s="3">
        <v>0</v>
      </c>
      <c r="W336" s="11">
        <v>0</v>
      </c>
      <c r="Y336" s="7">
        <v>6.5</v>
      </c>
      <c r="Z336" s="7">
        <v>5</v>
      </c>
      <c r="AA336" s="11">
        <v>0</v>
      </c>
      <c r="AB336" s="11">
        <v>0</v>
      </c>
      <c r="AC336" s="11">
        <v>-1.2623232939315674E-2</v>
      </c>
      <c r="AD336" s="1">
        <v>8.8362630575209711E-2</v>
      </c>
      <c r="AE336" s="3">
        <f t="shared" si="69"/>
        <v>6.3116164696578325E-3</v>
      </c>
      <c r="AF336" s="11">
        <f>EXP(-AE336*Y336)</f>
        <v>0.95980464784775987</v>
      </c>
      <c r="AG336" s="3">
        <f>(AF336/AF337-1)/(Y337-Y336)</f>
        <v>-7.8122239469270216E-2</v>
      </c>
      <c r="AH336" s="3">
        <v>0</v>
      </c>
      <c r="AI336" s="11">
        <v>0</v>
      </c>
    </row>
    <row r="337" spans="1:35" x14ac:dyDescent="0.35">
      <c r="A337" s="7">
        <v>6.75</v>
      </c>
      <c r="B337" s="7">
        <v>5</v>
      </c>
      <c r="C337" s="11">
        <v>0</v>
      </c>
      <c r="D337" s="11">
        <v>0</v>
      </c>
      <c r="E337" s="11">
        <v>-1.2687653165614149E-2</v>
      </c>
      <c r="F337" s="1">
        <v>8.881357215929904E-2</v>
      </c>
      <c r="G337" s="3">
        <f t="shared" si="67"/>
        <v>3.1719132914035386E-3</v>
      </c>
      <c r="H337" s="11">
        <f>EXP(-G337*A337)</f>
        <v>0.97881716115391793</v>
      </c>
      <c r="I337" s="3">
        <f>(H337/H338-1)/(A338-A337)</f>
        <v>-8.47313553843283E-2</v>
      </c>
      <c r="J337" s="3">
        <v>0</v>
      </c>
      <c r="K337" s="11">
        <v>0</v>
      </c>
      <c r="M337" s="7">
        <v>6.75</v>
      </c>
      <c r="N337" s="7">
        <v>5</v>
      </c>
      <c r="O337" s="11">
        <v>0</v>
      </c>
      <c r="P337" s="11">
        <v>0</v>
      </c>
      <c r="Q337" s="11">
        <v>-1.2737653165614149E-2</v>
      </c>
      <c r="R337" s="1">
        <v>8.9163572159299043E-2</v>
      </c>
      <c r="S337" s="3">
        <f t="shared" si="68"/>
        <v>3.1844132914035372E-3</v>
      </c>
      <c r="T337" s="11">
        <f>EXP(-S337*M337)</f>
        <v>0.97873457694001609</v>
      </c>
      <c r="U337" s="3">
        <f>(T337/T338-1)/(M338-M337)</f>
        <v>-8.5061692239935649E-2</v>
      </c>
      <c r="V337" s="3">
        <v>0</v>
      </c>
      <c r="W337" s="11">
        <v>0</v>
      </c>
      <c r="Y337" s="7">
        <v>6.75</v>
      </c>
      <c r="Z337" s="7">
        <v>5</v>
      </c>
      <c r="AA337" s="11">
        <v>0</v>
      </c>
      <c r="AB337" s="11">
        <v>0</v>
      </c>
      <c r="AC337" s="11">
        <v>-1.2623232939315674E-2</v>
      </c>
      <c r="AD337" s="1">
        <v>8.8362630575209711E-2</v>
      </c>
      <c r="AE337" s="3">
        <f t="shared" si="69"/>
        <v>3.1558082348289163E-3</v>
      </c>
      <c r="AF337" s="11">
        <f>EXP(-AE337*Y337)</f>
        <v>0.97892357330165625</v>
      </c>
      <c r="AG337" s="3">
        <f>(AF337/AF338-1)/(Y338-Y337)</f>
        <v>-8.4305706793375013E-2</v>
      </c>
      <c r="AH337" s="3">
        <v>0</v>
      </c>
      <c r="AI337" s="11">
        <v>0</v>
      </c>
    </row>
    <row r="338" spans="1:35" x14ac:dyDescent="0.35">
      <c r="A338" s="7">
        <v>7</v>
      </c>
      <c r="B338" s="7">
        <v>7</v>
      </c>
      <c r="C338" s="11">
        <v>0</v>
      </c>
      <c r="D338" s="11">
        <v>0</v>
      </c>
      <c r="E338" s="11">
        <v>0</v>
      </c>
      <c r="F338" s="1">
        <v>0</v>
      </c>
      <c r="G338" s="3">
        <f t="shared" si="67"/>
        <v>0</v>
      </c>
      <c r="H338" s="11">
        <f>EXP(-G338*A338)</f>
        <v>1</v>
      </c>
      <c r="I338" s="3">
        <f>(H338/H339-1)/(A339-A338)</f>
        <v>0</v>
      </c>
      <c r="J338" s="3">
        <v>0</v>
      </c>
      <c r="K338" s="11">
        <v>0</v>
      </c>
      <c r="M338" s="7">
        <v>7</v>
      </c>
      <c r="N338" s="7">
        <v>7</v>
      </c>
      <c r="O338" s="11">
        <v>0</v>
      </c>
      <c r="P338" s="11">
        <v>0</v>
      </c>
      <c r="Q338" s="11">
        <v>0</v>
      </c>
      <c r="R338" s="1">
        <v>0</v>
      </c>
      <c r="S338" s="3">
        <f t="shared" si="68"/>
        <v>0</v>
      </c>
      <c r="T338" s="11">
        <f>EXP(-S338*M338)</f>
        <v>1</v>
      </c>
      <c r="U338" s="3">
        <f>(T338/T339-1)/(M339-M338)</f>
        <v>0</v>
      </c>
      <c r="V338" s="3">
        <v>0</v>
      </c>
      <c r="W338" s="11">
        <v>0</v>
      </c>
      <c r="Y338" s="7">
        <v>7</v>
      </c>
      <c r="Z338" s="7">
        <v>7</v>
      </c>
      <c r="AA338" s="11">
        <v>0</v>
      </c>
      <c r="AB338" s="11">
        <v>0</v>
      </c>
      <c r="AC338" s="11">
        <v>0</v>
      </c>
      <c r="AD338" s="1">
        <v>0</v>
      </c>
      <c r="AE338" s="3">
        <f t="shared" si="69"/>
        <v>0</v>
      </c>
      <c r="AF338" s="11">
        <f>EXP(-AE338*Y338)</f>
        <v>1</v>
      </c>
      <c r="AG338" s="3">
        <f>(AF338/AF339-1)/(Y339-Y338)</f>
        <v>0</v>
      </c>
      <c r="AH338" s="3">
        <v>0</v>
      </c>
      <c r="AI338" s="11">
        <v>0</v>
      </c>
    </row>
    <row r="339" spans="1:35" x14ac:dyDescent="0.35">
      <c r="A339" s="7">
        <v>7.25</v>
      </c>
      <c r="B339" s="7">
        <v>7</v>
      </c>
      <c r="C339" s="11">
        <v>0</v>
      </c>
      <c r="D339" s="11">
        <v>0</v>
      </c>
      <c r="E339" s="11">
        <v>0</v>
      </c>
      <c r="F339" s="1">
        <v>0</v>
      </c>
      <c r="G339" s="3">
        <f t="shared" si="67"/>
        <v>0</v>
      </c>
      <c r="H339" s="11">
        <f>EXP(-G339*A339)</f>
        <v>1</v>
      </c>
      <c r="I339" s="3">
        <f>(H339/H340-1)/(A340-A339)</f>
        <v>0</v>
      </c>
      <c r="J339" s="3">
        <v>0</v>
      </c>
      <c r="K339" s="11">
        <v>0</v>
      </c>
      <c r="M339" s="7">
        <v>7.25</v>
      </c>
      <c r="N339" s="7">
        <v>7</v>
      </c>
      <c r="O339" s="11">
        <v>0</v>
      </c>
      <c r="P339" s="11">
        <v>0</v>
      </c>
      <c r="Q339" s="11">
        <v>0</v>
      </c>
      <c r="R339" s="1">
        <v>0</v>
      </c>
      <c r="S339" s="3">
        <f t="shared" si="68"/>
        <v>0</v>
      </c>
      <c r="T339" s="11">
        <f>EXP(-S339*M339)</f>
        <v>1</v>
      </c>
      <c r="U339" s="3">
        <f>(T339/T340-1)/(M340-M339)</f>
        <v>0</v>
      </c>
      <c r="V339" s="3">
        <v>0</v>
      </c>
      <c r="W339" s="11">
        <v>0</v>
      </c>
      <c r="Y339" s="7">
        <v>7.25</v>
      </c>
      <c r="Z339" s="7">
        <v>7</v>
      </c>
      <c r="AA339" s="11">
        <v>0</v>
      </c>
      <c r="AB339" s="11">
        <v>0</v>
      </c>
      <c r="AC339" s="11">
        <v>0</v>
      </c>
      <c r="AD339" s="1">
        <v>0</v>
      </c>
      <c r="AE339" s="3">
        <f t="shared" si="69"/>
        <v>0</v>
      </c>
      <c r="AF339" s="11">
        <f>EXP(-AE339*Y339)</f>
        <v>1</v>
      </c>
      <c r="AG339" s="3">
        <f>(AF339/AF340-1)/(Y340-Y339)</f>
        <v>0</v>
      </c>
      <c r="AH339" s="3">
        <v>0</v>
      </c>
      <c r="AI339" s="11">
        <v>0</v>
      </c>
    </row>
    <row r="340" spans="1:35" x14ac:dyDescent="0.35">
      <c r="A340" s="7">
        <v>7.5</v>
      </c>
      <c r="B340" s="7">
        <v>7</v>
      </c>
      <c r="C340" s="11">
        <v>0</v>
      </c>
      <c r="D340" s="11">
        <v>0</v>
      </c>
      <c r="E340" s="11">
        <v>0</v>
      </c>
      <c r="F340" s="1">
        <v>0</v>
      </c>
      <c r="G340" s="3">
        <f t="shared" si="67"/>
        <v>0</v>
      </c>
      <c r="H340" s="11">
        <f>EXP(-G340*A340)</f>
        <v>1</v>
      </c>
      <c r="I340" s="3">
        <f>(H340/H341-1)/(A341-A340)</f>
        <v>0</v>
      </c>
      <c r="J340" s="3">
        <v>0</v>
      </c>
      <c r="K340" s="11">
        <v>0</v>
      </c>
      <c r="M340" s="7">
        <v>7.5</v>
      </c>
      <c r="N340" s="7">
        <v>7</v>
      </c>
      <c r="O340" s="11">
        <v>0</v>
      </c>
      <c r="P340" s="11">
        <v>0</v>
      </c>
      <c r="Q340" s="11">
        <v>0</v>
      </c>
      <c r="R340" s="1">
        <v>0</v>
      </c>
      <c r="S340" s="3">
        <f t="shared" si="68"/>
        <v>0</v>
      </c>
      <c r="T340" s="11">
        <f>EXP(-S340*M340)</f>
        <v>1</v>
      </c>
      <c r="U340" s="3">
        <f>(T340/T341-1)/(M341-M340)</f>
        <v>0</v>
      </c>
      <c r="V340" s="3">
        <v>0</v>
      </c>
      <c r="W340" s="11">
        <v>0</v>
      </c>
      <c r="Y340" s="7">
        <v>7.5</v>
      </c>
      <c r="Z340" s="7">
        <v>7</v>
      </c>
      <c r="AA340" s="11">
        <v>0</v>
      </c>
      <c r="AB340" s="11">
        <v>0</v>
      </c>
      <c r="AC340" s="11">
        <v>0</v>
      </c>
      <c r="AD340" s="1">
        <v>0</v>
      </c>
      <c r="AE340" s="3">
        <f t="shared" si="69"/>
        <v>0</v>
      </c>
      <c r="AF340" s="11">
        <f>EXP(-AE340*Y340)</f>
        <v>1</v>
      </c>
      <c r="AG340" s="3">
        <f>(AF340/AF341-1)/(Y341-Y340)</f>
        <v>0</v>
      </c>
      <c r="AH340" s="3">
        <v>0</v>
      </c>
      <c r="AI340" s="11">
        <v>0</v>
      </c>
    </row>
    <row r="341" spans="1:35" x14ac:dyDescent="0.35">
      <c r="A341" s="7">
        <v>7.75</v>
      </c>
      <c r="B341" s="7">
        <v>7</v>
      </c>
      <c r="C341" s="11">
        <v>0</v>
      </c>
      <c r="D341" s="11">
        <v>0</v>
      </c>
      <c r="E341" s="11">
        <v>0</v>
      </c>
      <c r="F341" s="1">
        <v>0</v>
      </c>
      <c r="G341" s="3">
        <f t="shared" si="67"/>
        <v>0</v>
      </c>
      <c r="H341" s="11">
        <f>EXP(-G341*A341)</f>
        <v>1</v>
      </c>
      <c r="I341" s="3">
        <f>(H341/H342-1)/(A342-A341)</f>
        <v>0</v>
      </c>
      <c r="J341" s="3">
        <v>0</v>
      </c>
      <c r="K341" s="11">
        <v>0</v>
      </c>
      <c r="M341" s="7">
        <v>7.75</v>
      </c>
      <c r="N341" s="7">
        <v>7</v>
      </c>
      <c r="O341" s="11">
        <v>0</v>
      </c>
      <c r="P341" s="11">
        <v>0</v>
      </c>
      <c r="Q341" s="11">
        <v>0</v>
      </c>
      <c r="R341" s="1">
        <v>0</v>
      </c>
      <c r="S341" s="3">
        <f t="shared" si="68"/>
        <v>0</v>
      </c>
      <c r="T341" s="11">
        <f>EXP(-S341*M341)</f>
        <v>1</v>
      </c>
      <c r="U341" s="3">
        <f>(T341/T342-1)/(M342-M341)</f>
        <v>0</v>
      </c>
      <c r="V341" s="3">
        <v>0</v>
      </c>
      <c r="W341" s="11">
        <v>0</v>
      </c>
      <c r="Y341" s="7">
        <v>7.75</v>
      </c>
      <c r="Z341" s="7">
        <v>7</v>
      </c>
      <c r="AA341" s="11">
        <v>0</v>
      </c>
      <c r="AB341" s="11">
        <v>0</v>
      </c>
      <c r="AC341" s="11">
        <v>0</v>
      </c>
      <c r="AD341" s="1">
        <v>0</v>
      </c>
      <c r="AE341" s="3">
        <f t="shared" si="69"/>
        <v>0</v>
      </c>
      <c r="AF341" s="11">
        <f>EXP(-AE341*Y341)</f>
        <v>1</v>
      </c>
      <c r="AG341" s="3">
        <f>(AF341/AF342-1)/(Y342-Y341)</f>
        <v>0</v>
      </c>
      <c r="AH341" s="3">
        <v>0</v>
      </c>
      <c r="AI341" s="11">
        <v>0</v>
      </c>
    </row>
    <row r="342" spans="1:35" x14ac:dyDescent="0.35">
      <c r="A342" s="7">
        <v>8</v>
      </c>
      <c r="B342" s="7">
        <v>7</v>
      </c>
      <c r="C342" s="11">
        <v>0</v>
      </c>
      <c r="D342" s="11">
        <v>0</v>
      </c>
      <c r="E342" s="11">
        <v>0</v>
      </c>
      <c r="F342" s="1">
        <v>0</v>
      </c>
      <c r="G342" s="3">
        <f t="shared" si="67"/>
        <v>0</v>
      </c>
      <c r="H342" s="11">
        <f>EXP(-G342*A342)</f>
        <v>1</v>
      </c>
      <c r="I342" s="3">
        <f>(H342/H343-1)/(A343-A342)</f>
        <v>0</v>
      </c>
      <c r="J342" s="3">
        <v>0</v>
      </c>
      <c r="K342" s="11">
        <v>0</v>
      </c>
      <c r="M342" s="7">
        <v>8</v>
      </c>
      <c r="N342" s="7">
        <v>7</v>
      </c>
      <c r="O342" s="11">
        <v>0</v>
      </c>
      <c r="P342" s="11">
        <v>0</v>
      </c>
      <c r="Q342" s="11">
        <v>0</v>
      </c>
      <c r="R342" s="1">
        <v>0</v>
      </c>
      <c r="S342" s="3">
        <f t="shared" si="68"/>
        <v>0</v>
      </c>
      <c r="T342" s="11">
        <f>EXP(-S342*M342)</f>
        <v>1</v>
      </c>
      <c r="U342" s="3">
        <f>(T342/T343-1)/(M343-M342)</f>
        <v>0</v>
      </c>
      <c r="V342" s="3">
        <v>0</v>
      </c>
      <c r="W342" s="11">
        <v>0</v>
      </c>
      <c r="Y342" s="7">
        <v>8</v>
      </c>
      <c r="Z342" s="7">
        <v>7</v>
      </c>
      <c r="AA342" s="11">
        <v>0</v>
      </c>
      <c r="AB342" s="11">
        <v>0</v>
      </c>
      <c r="AC342" s="11">
        <v>0</v>
      </c>
      <c r="AD342" s="1">
        <v>0</v>
      </c>
      <c r="AE342" s="3">
        <f t="shared" si="69"/>
        <v>0</v>
      </c>
      <c r="AF342" s="11">
        <f>EXP(-AE342*Y342)</f>
        <v>1</v>
      </c>
      <c r="AG342" s="3">
        <f>(AF342/AF343-1)/(Y343-Y342)</f>
        <v>0</v>
      </c>
      <c r="AH342" s="3">
        <v>0</v>
      </c>
      <c r="AI342" s="11">
        <v>0</v>
      </c>
    </row>
    <row r="343" spans="1:35" x14ac:dyDescent="0.35">
      <c r="A343" s="7">
        <v>8.25</v>
      </c>
      <c r="B343" s="7">
        <v>7</v>
      </c>
      <c r="C343" s="11">
        <v>0</v>
      </c>
      <c r="D343" s="11">
        <v>0</v>
      </c>
      <c r="E343" s="11">
        <v>0</v>
      </c>
      <c r="F343" s="1">
        <v>0</v>
      </c>
      <c r="G343" s="3">
        <f t="shared" si="67"/>
        <v>0</v>
      </c>
      <c r="H343" s="11">
        <f>EXP(-G343*A343)</f>
        <v>1</v>
      </c>
      <c r="I343" s="3">
        <f>(H343/H344-1)/(A344-A343)</f>
        <v>0</v>
      </c>
      <c r="J343" s="3">
        <v>0</v>
      </c>
      <c r="K343" s="11">
        <v>0</v>
      </c>
      <c r="M343" s="7">
        <v>8.25</v>
      </c>
      <c r="N343" s="7">
        <v>7</v>
      </c>
      <c r="O343" s="11">
        <v>0</v>
      </c>
      <c r="P343" s="11">
        <v>0</v>
      </c>
      <c r="Q343" s="11">
        <v>0</v>
      </c>
      <c r="R343" s="1">
        <v>0</v>
      </c>
      <c r="S343" s="3">
        <f t="shared" si="68"/>
        <v>0</v>
      </c>
      <c r="T343" s="11">
        <f>EXP(-S343*M343)</f>
        <v>1</v>
      </c>
      <c r="U343" s="3">
        <f>(T343/T344-1)/(M344-M343)</f>
        <v>0</v>
      </c>
      <c r="V343" s="3">
        <v>0</v>
      </c>
      <c r="W343" s="11">
        <v>0</v>
      </c>
      <c r="Y343" s="7">
        <v>8.25</v>
      </c>
      <c r="Z343" s="7">
        <v>7</v>
      </c>
      <c r="AA343" s="11">
        <v>0</v>
      </c>
      <c r="AB343" s="11">
        <v>0</v>
      </c>
      <c r="AC343" s="11">
        <v>0</v>
      </c>
      <c r="AD343" s="1">
        <v>0</v>
      </c>
      <c r="AE343" s="3">
        <f t="shared" si="69"/>
        <v>0</v>
      </c>
      <c r="AF343" s="11">
        <f>EXP(-AE343*Y343)</f>
        <v>1</v>
      </c>
      <c r="AG343" s="3">
        <f>(AF343/AF344-1)/(Y344-Y343)</f>
        <v>0</v>
      </c>
      <c r="AH343" s="3">
        <v>0</v>
      </c>
      <c r="AI343" s="11">
        <v>0</v>
      </c>
    </row>
    <row r="344" spans="1:35" x14ac:dyDescent="0.35">
      <c r="A344" s="7">
        <v>8.5</v>
      </c>
      <c r="B344" s="7">
        <v>7</v>
      </c>
      <c r="C344" s="11">
        <v>0</v>
      </c>
      <c r="D344" s="11">
        <v>0</v>
      </c>
      <c r="E344" s="11">
        <v>0</v>
      </c>
      <c r="F344" s="1">
        <v>0</v>
      </c>
      <c r="G344" s="3">
        <f t="shared" si="67"/>
        <v>0</v>
      </c>
      <c r="H344" s="11">
        <f>EXP(-G344*A344)</f>
        <v>1</v>
      </c>
      <c r="I344" s="3">
        <f>(H344/H345-1)/(A345-A344)</f>
        <v>0</v>
      </c>
      <c r="J344" s="3">
        <v>0</v>
      </c>
      <c r="K344" s="11">
        <v>0</v>
      </c>
      <c r="M344" s="7">
        <v>8.5</v>
      </c>
      <c r="N344" s="7">
        <v>7</v>
      </c>
      <c r="O344" s="11">
        <v>0</v>
      </c>
      <c r="P344" s="11">
        <v>0</v>
      </c>
      <c r="Q344" s="11">
        <v>0</v>
      </c>
      <c r="R344" s="1">
        <v>0</v>
      </c>
      <c r="S344" s="3">
        <f t="shared" si="68"/>
        <v>0</v>
      </c>
      <c r="T344" s="11">
        <f>EXP(-S344*M344)</f>
        <v>1</v>
      </c>
      <c r="U344" s="3">
        <f>(T344/T345-1)/(M345-M344)</f>
        <v>0</v>
      </c>
      <c r="V344" s="3">
        <v>0</v>
      </c>
      <c r="W344" s="11">
        <v>0</v>
      </c>
      <c r="Y344" s="7">
        <v>8.5</v>
      </c>
      <c r="Z344" s="7">
        <v>7</v>
      </c>
      <c r="AA344" s="11">
        <v>0</v>
      </c>
      <c r="AB344" s="11">
        <v>0</v>
      </c>
      <c r="AC344" s="11">
        <v>0</v>
      </c>
      <c r="AD344" s="1">
        <v>0</v>
      </c>
      <c r="AE344" s="3">
        <f t="shared" si="69"/>
        <v>0</v>
      </c>
      <c r="AF344" s="11">
        <f>EXP(-AE344*Y344)</f>
        <v>1</v>
      </c>
      <c r="AG344" s="3">
        <f>(AF344/AF345-1)/(Y345-Y344)</f>
        <v>0</v>
      </c>
      <c r="AH344" s="3">
        <v>0</v>
      </c>
      <c r="AI344" s="11">
        <v>0</v>
      </c>
    </row>
    <row r="345" spans="1:35" x14ac:dyDescent="0.35">
      <c r="A345" s="7">
        <v>8.75</v>
      </c>
      <c r="B345" s="7">
        <v>7</v>
      </c>
      <c r="C345" s="11">
        <v>0</v>
      </c>
      <c r="D345" s="11">
        <v>0</v>
      </c>
      <c r="E345" s="11">
        <v>0</v>
      </c>
      <c r="F345" s="1">
        <v>0</v>
      </c>
      <c r="G345" s="3">
        <f t="shared" si="67"/>
        <v>0</v>
      </c>
      <c r="H345" s="11">
        <f>EXP(-G345*A345)</f>
        <v>1</v>
      </c>
      <c r="I345" s="3">
        <f>(H345/H346-1)/(A346-A345)</f>
        <v>0</v>
      </c>
      <c r="J345" s="3">
        <v>0</v>
      </c>
      <c r="K345" s="11">
        <v>0</v>
      </c>
      <c r="M345" s="7">
        <v>8.75</v>
      </c>
      <c r="N345" s="7">
        <v>7</v>
      </c>
      <c r="O345" s="11">
        <v>0</v>
      </c>
      <c r="P345" s="11">
        <v>0</v>
      </c>
      <c r="Q345" s="11">
        <v>0</v>
      </c>
      <c r="R345" s="1">
        <v>0</v>
      </c>
      <c r="S345" s="3">
        <f t="shared" si="68"/>
        <v>0</v>
      </c>
      <c r="T345" s="11">
        <f>EXP(-S345*M345)</f>
        <v>1</v>
      </c>
      <c r="U345" s="3">
        <f>(T345/T346-1)/(M346-M345)</f>
        <v>0</v>
      </c>
      <c r="V345" s="3">
        <v>0</v>
      </c>
      <c r="W345" s="11">
        <v>0</v>
      </c>
      <c r="Y345" s="7">
        <v>8.75</v>
      </c>
      <c r="Z345" s="7">
        <v>7</v>
      </c>
      <c r="AA345" s="11">
        <v>0</v>
      </c>
      <c r="AB345" s="11">
        <v>0</v>
      </c>
      <c r="AC345" s="11">
        <v>0</v>
      </c>
      <c r="AD345" s="1">
        <v>0</v>
      </c>
      <c r="AE345" s="3">
        <f t="shared" si="69"/>
        <v>0</v>
      </c>
      <c r="AF345" s="11">
        <f>EXP(-AE345*Y345)</f>
        <v>1</v>
      </c>
      <c r="AG345" s="3">
        <f>(AF345/AF346-1)/(Y346-Y345)</f>
        <v>0</v>
      </c>
      <c r="AH345" s="3">
        <v>0</v>
      </c>
      <c r="AI345" s="11">
        <v>0</v>
      </c>
    </row>
    <row r="346" spans="1:35" x14ac:dyDescent="0.35">
      <c r="A346" s="7">
        <v>9</v>
      </c>
      <c r="B346" s="7">
        <v>7</v>
      </c>
      <c r="C346" s="11">
        <v>0</v>
      </c>
      <c r="D346" s="11">
        <v>0</v>
      </c>
      <c r="E346" s="11">
        <v>0</v>
      </c>
      <c r="F346" s="1">
        <v>0</v>
      </c>
      <c r="G346" s="3">
        <f t="shared" si="67"/>
        <v>0</v>
      </c>
      <c r="H346" s="11">
        <f>EXP(-G346*A346)</f>
        <v>1</v>
      </c>
      <c r="I346" s="3">
        <f>(H346/H347-1)/(A347-A346)</f>
        <v>0</v>
      </c>
      <c r="J346" s="3">
        <v>0</v>
      </c>
      <c r="K346" s="11">
        <v>0</v>
      </c>
      <c r="M346" s="7">
        <v>9</v>
      </c>
      <c r="N346" s="7">
        <v>7</v>
      </c>
      <c r="O346" s="11">
        <v>0</v>
      </c>
      <c r="P346" s="11">
        <v>0</v>
      </c>
      <c r="Q346" s="11">
        <v>0</v>
      </c>
      <c r="R346" s="1">
        <v>0</v>
      </c>
      <c r="S346" s="3">
        <f t="shared" si="68"/>
        <v>0</v>
      </c>
      <c r="T346" s="11">
        <f>EXP(-S346*M346)</f>
        <v>1</v>
      </c>
      <c r="U346" s="3">
        <f>(T346/T347-1)/(M347-M346)</f>
        <v>0</v>
      </c>
      <c r="V346" s="3">
        <v>0</v>
      </c>
      <c r="W346" s="11">
        <v>0</v>
      </c>
      <c r="Y346" s="7">
        <v>9</v>
      </c>
      <c r="Z346" s="7">
        <v>7</v>
      </c>
      <c r="AA346" s="11">
        <v>0</v>
      </c>
      <c r="AB346" s="11">
        <v>0</v>
      </c>
      <c r="AC346" s="11">
        <v>0</v>
      </c>
      <c r="AD346" s="1">
        <v>0</v>
      </c>
      <c r="AE346" s="3">
        <f t="shared" si="69"/>
        <v>0</v>
      </c>
      <c r="AF346" s="11">
        <f>EXP(-AE346*Y346)</f>
        <v>1</v>
      </c>
      <c r="AG346" s="3">
        <f>(AF346/AF347-1)/(Y347-Y346)</f>
        <v>0</v>
      </c>
      <c r="AH346" s="3">
        <v>0</v>
      </c>
      <c r="AI346" s="11">
        <v>0</v>
      </c>
    </row>
    <row r="347" spans="1:35" x14ac:dyDescent="0.35">
      <c r="A347" s="7">
        <v>9.25</v>
      </c>
      <c r="B347" s="7">
        <v>7</v>
      </c>
      <c r="C347" s="11">
        <v>0</v>
      </c>
      <c r="D347" s="11">
        <v>0</v>
      </c>
      <c r="E347" s="11">
        <v>0</v>
      </c>
      <c r="F347" s="1">
        <v>0</v>
      </c>
      <c r="G347" s="3">
        <f t="shared" si="67"/>
        <v>0</v>
      </c>
      <c r="H347" s="11">
        <f>EXP(-G347*A347)</f>
        <v>1</v>
      </c>
      <c r="I347" s="3">
        <f>(H347/H348-1)/(A348-A347)</f>
        <v>0</v>
      </c>
      <c r="J347" s="3">
        <v>0</v>
      </c>
      <c r="K347" s="11">
        <v>0</v>
      </c>
      <c r="M347" s="7">
        <v>9.25</v>
      </c>
      <c r="N347" s="7">
        <v>7</v>
      </c>
      <c r="O347" s="11">
        <v>0</v>
      </c>
      <c r="P347" s="11">
        <v>0</v>
      </c>
      <c r="Q347" s="11">
        <v>0</v>
      </c>
      <c r="R347" s="1">
        <v>0</v>
      </c>
      <c r="S347" s="3">
        <f t="shared" si="68"/>
        <v>0</v>
      </c>
      <c r="T347" s="11">
        <f>EXP(-S347*M347)</f>
        <v>1</v>
      </c>
      <c r="U347" s="3">
        <f>(T347/T348-1)/(M348-M347)</f>
        <v>0</v>
      </c>
      <c r="V347" s="3">
        <v>0</v>
      </c>
      <c r="W347" s="11">
        <v>0</v>
      </c>
      <c r="Y347" s="7">
        <v>9.25</v>
      </c>
      <c r="Z347" s="7">
        <v>7</v>
      </c>
      <c r="AA347" s="11">
        <v>0</v>
      </c>
      <c r="AB347" s="11">
        <v>0</v>
      </c>
      <c r="AC347" s="11">
        <v>0</v>
      </c>
      <c r="AD347" s="1">
        <v>0</v>
      </c>
      <c r="AE347" s="3">
        <f t="shared" si="69"/>
        <v>0</v>
      </c>
      <c r="AF347" s="11">
        <f>EXP(-AE347*Y347)</f>
        <v>1</v>
      </c>
      <c r="AG347" s="3">
        <f>(AF347/AF348-1)/(Y348-Y347)</f>
        <v>0</v>
      </c>
      <c r="AH347" s="3">
        <v>0</v>
      </c>
      <c r="AI347" s="11">
        <v>0</v>
      </c>
    </row>
    <row r="348" spans="1:35" x14ac:dyDescent="0.35">
      <c r="A348" s="7">
        <v>9.5</v>
      </c>
      <c r="B348" s="7">
        <v>7</v>
      </c>
      <c r="C348" s="11">
        <v>0</v>
      </c>
      <c r="D348" s="11">
        <v>0</v>
      </c>
      <c r="E348" s="11">
        <v>0</v>
      </c>
      <c r="F348" s="1">
        <v>0</v>
      </c>
      <c r="G348" s="3">
        <f t="shared" si="67"/>
        <v>0</v>
      </c>
      <c r="H348" s="11">
        <f>EXP(-G348*A348)</f>
        <v>1</v>
      </c>
      <c r="I348" s="3">
        <f>(H348/H349-1)/(A349-A348)</f>
        <v>0</v>
      </c>
      <c r="J348" s="3">
        <v>0</v>
      </c>
      <c r="K348" s="11">
        <v>0</v>
      </c>
      <c r="M348" s="7">
        <v>9.5</v>
      </c>
      <c r="N348" s="7">
        <v>7</v>
      </c>
      <c r="O348" s="11">
        <v>0</v>
      </c>
      <c r="P348" s="11">
        <v>0</v>
      </c>
      <c r="Q348" s="11">
        <v>0</v>
      </c>
      <c r="R348" s="1">
        <v>0</v>
      </c>
      <c r="S348" s="3">
        <f t="shared" si="68"/>
        <v>0</v>
      </c>
      <c r="T348" s="11">
        <f>EXP(-S348*M348)</f>
        <v>1</v>
      </c>
      <c r="U348" s="3">
        <f>(T348/T349-1)/(M349-M348)</f>
        <v>0</v>
      </c>
      <c r="V348" s="3">
        <v>0</v>
      </c>
      <c r="W348" s="11">
        <v>0</v>
      </c>
      <c r="Y348" s="7">
        <v>9.5</v>
      </c>
      <c r="Z348" s="7">
        <v>7</v>
      </c>
      <c r="AA348" s="11">
        <v>0</v>
      </c>
      <c r="AB348" s="11">
        <v>0</v>
      </c>
      <c r="AC348" s="11">
        <v>0</v>
      </c>
      <c r="AD348" s="1">
        <v>0</v>
      </c>
      <c r="AE348" s="3">
        <f t="shared" si="69"/>
        <v>0</v>
      </c>
      <c r="AF348" s="11">
        <f>EXP(-AE348*Y348)</f>
        <v>1</v>
      </c>
      <c r="AG348" s="3">
        <f>(AF348/AF349-1)/(Y349-Y348)</f>
        <v>0</v>
      </c>
      <c r="AH348" s="3">
        <v>0</v>
      </c>
      <c r="AI348" s="11">
        <v>0</v>
      </c>
    </row>
    <row r="349" spans="1:35" x14ac:dyDescent="0.35">
      <c r="A349" s="7">
        <v>9.75</v>
      </c>
      <c r="B349" s="7">
        <v>7</v>
      </c>
      <c r="C349" s="11">
        <v>0</v>
      </c>
      <c r="D349" s="11">
        <v>0</v>
      </c>
      <c r="E349" s="11">
        <v>0</v>
      </c>
      <c r="F349" s="1">
        <v>0</v>
      </c>
      <c r="G349" s="3">
        <f t="shared" si="67"/>
        <v>0</v>
      </c>
      <c r="H349" s="11">
        <f>EXP(-G349*A349)</f>
        <v>1</v>
      </c>
      <c r="I349" s="3">
        <f>(H349/H350-1)/(A350-A349)</f>
        <v>0</v>
      </c>
      <c r="J349" s="3">
        <v>0</v>
      </c>
      <c r="K349" s="11">
        <v>0</v>
      </c>
      <c r="M349" s="7">
        <v>9.75</v>
      </c>
      <c r="N349" s="7">
        <v>7</v>
      </c>
      <c r="O349" s="11">
        <v>0</v>
      </c>
      <c r="P349" s="11">
        <v>0</v>
      </c>
      <c r="Q349" s="11">
        <v>0</v>
      </c>
      <c r="R349" s="1">
        <v>0</v>
      </c>
      <c r="S349" s="3">
        <f t="shared" si="68"/>
        <v>0</v>
      </c>
      <c r="T349" s="11">
        <f>EXP(-S349*M349)</f>
        <v>1</v>
      </c>
      <c r="U349" s="3">
        <f>(T349/T350-1)/(M350-M349)</f>
        <v>0</v>
      </c>
      <c r="V349" s="3">
        <v>0</v>
      </c>
      <c r="W349" s="11">
        <v>0</v>
      </c>
      <c r="Y349" s="7">
        <v>9.75</v>
      </c>
      <c r="Z349" s="7">
        <v>7</v>
      </c>
      <c r="AA349" s="11">
        <v>0</v>
      </c>
      <c r="AB349" s="11">
        <v>0</v>
      </c>
      <c r="AC349" s="11">
        <v>0</v>
      </c>
      <c r="AD349" s="1">
        <v>0</v>
      </c>
      <c r="AE349" s="3">
        <f t="shared" si="69"/>
        <v>0</v>
      </c>
      <c r="AF349" s="11">
        <f>EXP(-AE349*Y349)</f>
        <v>1</v>
      </c>
      <c r="AG349" s="3">
        <f>(AF349/AF350-1)/(Y350-Y349)</f>
        <v>0</v>
      </c>
      <c r="AH349" s="3">
        <v>0</v>
      </c>
      <c r="AI349" s="11">
        <v>0</v>
      </c>
    </row>
    <row r="350" spans="1:35" x14ac:dyDescent="0.35">
      <c r="A350" s="7">
        <v>10</v>
      </c>
      <c r="B350" s="7">
        <v>10</v>
      </c>
      <c r="C350" s="11">
        <v>0</v>
      </c>
      <c r="D350" s="11">
        <v>0</v>
      </c>
      <c r="E350" s="11">
        <v>0</v>
      </c>
      <c r="F350" s="1">
        <v>0</v>
      </c>
      <c r="G350" s="3">
        <f t="shared" si="67"/>
        <v>0</v>
      </c>
      <c r="H350" s="11">
        <f>EXP(-G350*A350)</f>
        <v>1</v>
      </c>
      <c r="J350" s="3">
        <v>0</v>
      </c>
      <c r="K350" s="11">
        <v>0</v>
      </c>
      <c r="M350" s="7">
        <v>10</v>
      </c>
      <c r="N350" s="7">
        <v>10</v>
      </c>
      <c r="O350" s="11">
        <v>0</v>
      </c>
      <c r="P350" s="11">
        <v>0</v>
      </c>
      <c r="Q350" s="11">
        <v>0</v>
      </c>
      <c r="R350" s="1">
        <v>0</v>
      </c>
      <c r="S350" s="3">
        <f t="shared" si="68"/>
        <v>0</v>
      </c>
      <c r="T350" s="11">
        <f>EXP(-S350*M350)</f>
        <v>1</v>
      </c>
      <c r="V350" s="3">
        <v>0</v>
      </c>
      <c r="W350" s="11">
        <v>0</v>
      </c>
      <c r="Y350" s="7">
        <v>10</v>
      </c>
      <c r="Z350" s="7">
        <v>10</v>
      </c>
      <c r="AA350" s="11">
        <v>0</v>
      </c>
      <c r="AB350" s="11">
        <v>0</v>
      </c>
      <c r="AC350" s="11">
        <v>0</v>
      </c>
      <c r="AD350" s="1">
        <v>0</v>
      </c>
      <c r="AE350" s="3">
        <f t="shared" si="69"/>
        <v>0</v>
      </c>
      <c r="AF350" s="11">
        <f>EXP(-AE350*Y350)</f>
        <v>1</v>
      </c>
      <c r="AH350" s="3">
        <v>0</v>
      </c>
      <c r="AI350" s="11">
        <v>0</v>
      </c>
    </row>
    <row r="352" spans="1:35" s="5" customFormat="1" x14ac:dyDescent="0.35">
      <c r="A352" s="5" t="str">
        <f>"Step 6. " &amp; A8</f>
        <v>Step 6. 7Y Swap</v>
      </c>
    </row>
    <row r="354" spans="1:35" x14ac:dyDescent="0.35">
      <c r="A354" s="5" t="str">
        <f>LEFT(A352, 6) &amp; ".1. Initial guess"</f>
        <v>Step 6.1. Initial guess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5" t="str">
        <f>LEFT(A354, 6) &amp; ".2. Estimate the derivative"</f>
        <v>Step 6.2. Estimate the derivative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Y354" s="5" t="str">
        <f>LEFT(M354, 6) &amp; ".3. Improve the initial guess using the Newton method"</f>
        <v>Step 6.3. Improve the initial guess using the Newton method</v>
      </c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5" x14ac:dyDescent="0.35">
      <c r="A355" t="s">
        <v>10</v>
      </c>
      <c r="B355" t="s">
        <v>9</v>
      </c>
      <c r="C355" t="s">
        <v>43</v>
      </c>
      <c r="D355" t="s">
        <v>50</v>
      </c>
      <c r="E355" t="s">
        <v>44</v>
      </c>
      <c r="F355" t="s">
        <v>45</v>
      </c>
      <c r="G355" t="s">
        <v>46</v>
      </c>
      <c r="H355" t="s">
        <v>49</v>
      </c>
      <c r="I355" t="s">
        <v>26</v>
      </c>
      <c r="J355">
        <f>C8</f>
        <v>7</v>
      </c>
      <c r="M355" t="s">
        <v>10</v>
      </c>
      <c r="N355" t="s">
        <v>9</v>
      </c>
      <c r="O355" t="s">
        <v>43</v>
      </c>
      <c r="P355" t="s">
        <v>50</v>
      </c>
      <c r="Q355" t="s">
        <v>44</v>
      </c>
      <c r="R355" t="s">
        <v>45</v>
      </c>
      <c r="S355" t="s">
        <v>46</v>
      </c>
      <c r="T355" t="s">
        <v>49</v>
      </c>
      <c r="U355" t="s">
        <v>26</v>
      </c>
      <c r="V355">
        <f>J355</f>
        <v>7</v>
      </c>
      <c r="Y355" t="s">
        <v>10</v>
      </c>
      <c r="Z355" t="s">
        <v>9</v>
      </c>
      <c r="AA355" t="s">
        <v>43</v>
      </c>
      <c r="AB355" t="s">
        <v>50</v>
      </c>
      <c r="AC355" t="s">
        <v>44</v>
      </c>
      <c r="AD355" t="s">
        <v>45</v>
      </c>
      <c r="AE355" t="s">
        <v>46</v>
      </c>
      <c r="AF355" t="s">
        <v>49</v>
      </c>
      <c r="AG355" t="s">
        <v>26</v>
      </c>
      <c r="AH355">
        <f>V355</f>
        <v>7</v>
      </c>
    </row>
    <row r="356" spans="1:35" x14ac:dyDescent="0.35">
      <c r="A356" s="7">
        <f t="shared" ref="A356:A364" si="70">A299</f>
        <v>0</v>
      </c>
      <c r="B356" s="9">
        <f>Z299</f>
        <v>3.920721988904103E-2</v>
      </c>
      <c r="C356" s="18">
        <v>0</v>
      </c>
      <c r="D356" s="11">
        <f>(B357-B356)/(A357-A356)</f>
        <v>0</v>
      </c>
      <c r="E356" s="11">
        <f>IF($G$3="Cubic",(C356+D356-2*(B357-B356)/(A357-A356))/(A357-A356)^2, 0)</f>
        <v>0</v>
      </c>
      <c r="F356" s="11">
        <f>IF($G$3="Cubic", ((B357-B356)/(A357-A356) - C356 - E356*(A357^2 + A356*A357 - 2*A356^2))/(A357-A356), IF($G$3="QUADRATIC", (B357-B356-C356*(A357-A356))/(A357-A356)^2, 0))</f>
        <v>0</v>
      </c>
      <c r="G356" s="18">
        <f>IF($G$3="Cubic", C356-2*F356*A356 - 3*E356*A356^2, IF($G$3="Quadratic", C356-2*F356*A356, (B357-B356)/(A357-A356)))</f>
        <v>0</v>
      </c>
      <c r="H356" s="11">
        <f>B356 -E356*A356^3 - F356*A356^2 - G356*A356</f>
        <v>3.920721988904103E-2</v>
      </c>
      <c r="I356" t="s">
        <v>29</v>
      </c>
      <c r="J356">
        <v>1</v>
      </c>
      <c r="M356" s="7">
        <f>A356</f>
        <v>0</v>
      </c>
      <c r="N356" s="9">
        <f>B356</f>
        <v>3.920721988904103E-2</v>
      </c>
      <c r="O356" s="18">
        <v>0</v>
      </c>
      <c r="P356" s="11">
        <f>(N357-N356)/(M357-M356)</f>
        <v>0</v>
      </c>
      <c r="Q356" s="11">
        <f>IF($G$3="Cubic",(O356+P356-2*(N357-N356)/(M357-M356))/(M357-M356)^2, 0)</f>
        <v>0</v>
      </c>
      <c r="R356" s="11">
        <f>IF($G$3="Cubic", ((N357-N356)/(M357-M356) - O356 - Q356*(M357^2 + M356*M357 - 2*M356^2))/(M357-M356), IF($G$3="QUADRATIC", (N357-N356-O356*(M357-M356))/(M357-M356)^2, 0))</f>
        <v>0</v>
      </c>
      <c r="S356" s="18">
        <f>IF($G$3="Cubic", O356-2*R356*M356 - 3*Q356*M356^2, IF($G$3="Quadratic", O356-2*R356*M356, (N357-N356)/(M357-M356)))</f>
        <v>0</v>
      </c>
      <c r="T356" s="11">
        <f>N356 -Q356*M356^3 - R356*M356^2 - S356*M356</f>
        <v>3.920721988904103E-2</v>
      </c>
      <c r="U356" t="s">
        <v>29</v>
      </c>
      <c r="V356">
        <f>J356</f>
        <v>1</v>
      </c>
      <c r="Y356" s="7">
        <f>M356</f>
        <v>0</v>
      </c>
      <c r="Z356" s="9">
        <f>N356</f>
        <v>3.920721988904103E-2</v>
      </c>
      <c r="AA356" s="18">
        <v>0</v>
      </c>
      <c r="AB356" s="11">
        <f>(Z357-Z356)/(Y357-Y356)</f>
        <v>0</v>
      </c>
      <c r="AC356" s="11">
        <f>IF($G$3="Cubic",(AA356+AB356-2*(Z357-Z356)/(Y357-Y356))/(Y357-Y356)^2, 0)</f>
        <v>0</v>
      </c>
      <c r="AD356" s="11">
        <f>IF($G$3="Cubic", ((Z357-Z356)/(Y357-Y356) - AA356 - AC356*(Y357^2 + Y356*Y357 - 2*Y356^2))/(Y357-Y356), IF($G$3="QUADRATIC", (Z357-Z356-AA356*(Y357-Y356))/(Y357-Y356)^2, 0))</f>
        <v>0</v>
      </c>
      <c r="AE356" s="18">
        <f>IF($G$3="Cubic", AA356-2*AD356*Y356 - 3*AC356*Y356^2, IF($G$3="Quadratic", AA356-2*AD356*Y356, (Z357-Z356)/(Y357-Y356)))</f>
        <v>0</v>
      </c>
      <c r="AF356" s="11">
        <f>Z356 -AC356*Y356^3 - AD356*Y356^2 - AE356*Y356</f>
        <v>3.920721988904103E-2</v>
      </c>
      <c r="AG356" t="s">
        <v>29</v>
      </c>
      <c r="AH356">
        <f>V356</f>
        <v>1</v>
      </c>
    </row>
    <row r="357" spans="1:35" x14ac:dyDescent="0.35">
      <c r="A357" s="7">
        <f t="shared" si="70"/>
        <v>0.25</v>
      </c>
      <c r="B357" s="9">
        <f t="shared" ref="B357:B362" si="71">Z300</f>
        <v>3.920721988904103E-2</v>
      </c>
      <c r="C357" s="11">
        <f>3*E356*A357^2 + 2*F356*A357 + G356</f>
        <v>0</v>
      </c>
      <c r="D357" s="11">
        <f>(B358-B357)/(A358-A357)</f>
        <v>-6.0213067988139453E-3</v>
      </c>
      <c r="E357" s="11">
        <f t="shared" ref="E357:E364" si="72">IF($G$3="Cubic",(C357+D357-2*(B358-B357)/(A358-A357))/(A358-A357)^2, 0)</f>
        <v>0</v>
      </c>
      <c r="F357" s="11">
        <f>IF($G$3="Cubic", ((B358-B357)/(A358-A357) - C357 - E357*(A358^2 + A357*A358 - 2*A357^2))/(A358-A357), IF($G$3="QUADRATIC", (B358-B357-C357*(A358-A357))/(A358-A357)^2, 0))</f>
        <v>0</v>
      </c>
      <c r="G357" s="18">
        <f>IF($G$3="Cubic", C357-2*F357*A357 - 3*E357*A357^2, IF($G$3="Quadratic", C357-2*F357*A357, (B358-B357)/(A358-A357)))</f>
        <v>-6.0213067988139453E-3</v>
      </c>
      <c r="H357" s="11">
        <f>B357 -E357*A357^3 - F357*A357^2 - G357*A357</f>
        <v>4.0712546588744514E-2</v>
      </c>
      <c r="I357" t="s">
        <v>30</v>
      </c>
      <c r="J357" s="9">
        <f>SUM(J367:J407) / SUM(K367:K407) * J356</f>
        <v>2.5318433383416619E-2</v>
      </c>
      <c r="M357" s="7">
        <f t="shared" ref="M357:M364" si="73">A357</f>
        <v>0.25</v>
      </c>
      <c r="N357" s="9">
        <f t="shared" ref="N357:N362" si="74">B357</f>
        <v>3.920721988904103E-2</v>
      </c>
      <c r="O357" s="11">
        <f>3*Q356*M357^2 + 2*R356*M357 + S356</f>
        <v>0</v>
      </c>
      <c r="P357" s="11">
        <f>(N358-N357)/(M358-M357)</f>
        <v>-6.0213067988139453E-3</v>
      </c>
      <c r="Q357" s="11">
        <f t="shared" ref="Q357:Q364" si="75">IF($G$3="Cubic",(O357+P357-2*(N358-N357)/(M358-M357))/(M358-M357)^2, 0)</f>
        <v>0</v>
      </c>
      <c r="R357" s="11">
        <f>IF($G$3="Cubic", ((N358-N357)/(M358-M357) - O357 - Q357*(M358^2 + M357*M358 - 2*M357^2))/(M358-M357), IF($G$3="QUADRATIC", (N358-N357-O357*(M358-M357))/(M358-M357)^2, 0))</f>
        <v>0</v>
      </c>
      <c r="S357" s="18">
        <f>IF($G$3="Cubic", O357-2*R357*M357 - 3*Q357*M357^2, IF($G$3="Quadratic", O357-2*R357*M357, (N358-N357)/(M358-M357)))</f>
        <v>-6.0213067988139453E-3</v>
      </c>
      <c r="T357" s="11">
        <f>N357 -Q357*M357^3 - R357*M357^2 - S357*M357</f>
        <v>4.0712546588744514E-2</v>
      </c>
      <c r="U357" t="s">
        <v>30</v>
      </c>
      <c r="V357" s="9">
        <f>SUM(V367:V407) / SUM(W367:W407) * V356</f>
        <v>2.5414931759572549E-2</v>
      </c>
      <c r="Y357" s="7">
        <f t="shared" ref="Y357:Y364" si="76">M357</f>
        <v>0.25</v>
      </c>
      <c r="Z357" s="9">
        <f t="shared" ref="Z357:Z362" si="77">N357</f>
        <v>3.920721988904103E-2</v>
      </c>
      <c r="AA357" s="11">
        <f>3*AC356*Y357^2 + 2*AD356*Y357 + AE356</f>
        <v>0</v>
      </c>
      <c r="AB357" s="11">
        <f>(Z358-Z357)/(Y358-Y357)</f>
        <v>-6.0213067988139453E-3</v>
      </c>
      <c r="AC357" s="11">
        <f t="shared" ref="AC357:AC364" si="78">IF($G$3="Cubic",(AA357+AB357-2*(Z358-Z357)/(Y358-Y357))/(Y358-Y357)^2, 0)</f>
        <v>0</v>
      </c>
      <c r="AD357" s="11">
        <f>IF($G$3="Cubic", ((Z358-Z357)/(Y358-Y357) - AA357 - AC357*(Y358^2 + Y357*Y358 - 2*Y357^2))/(Y358-Y357), IF($G$3="QUADRATIC", (Z358-Z357-AA357*(Y358-Y357))/(Y358-Y357)^2, 0))</f>
        <v>0</v>
      </c>
      <c r="AE357" s="18">
        <f>IF($G$3="Cubic", AA357-2*AD357*Y357 - 3*AC357*Y357^2, IF($G$3="Quadratic", AA357-2*AD357*Y357, (Z358-Z357)/(Y358-Y357)))</f>
        <v>-6.0213067988139453E-3</v>
      </c>
      <c r="AF357" s="11">
        <f>Z357 -AC357*Y357^3 - AD357*Y357^2 - AE357*Y357</f>
        <v>4.0712546588744514E-2</v>
      </c>
      <c r="AG357" t="s">
        <v>30</v>
      </c>
      <c r="AH357" s="9">
        <f>SUM(AH367:AH407) / SUM(AI367:AI407) * AH356</f>
        <v>2.5199943574445726E-2</v>
      </c>
    </row>
    <row r="358" spans="1:35" x14ac:dyDescent="0.35">
      <c r="A358" s="7">
        <f t="shared" si="70"/>
        <v>1</v>
      </c>
      <c r="B358" s="9">
        <f t="shared" si="71"/>
        <v>3.4691239789930571E-2</v>
      </c>
      <c r="C358" s="11">
        <f>3*E357*A358^2 + 2*F357*A358 + G357</f>
        <v>-6.0213067988139453E-3</v>
      </c>
      <c r="D358" s="11">
        <f>(B359-B358)/(A359-A358)</f>
        <v>-5.2092211546909128E-3</v>
      </c>
      <c r="E358" s="11">
        <f t="shared" si="72"/>
        <v>0</v>
      </c>
      <c r="F358" s="11">
        <f>IF($G$3="Cubic", ((B359-B358)/(A359-A358) - C358 - E358*(A359^2 + A358*A359 - 2*A358^2))/(A359-A358), IF($G$3="QUADRATIC", (B359-B358-C358*(A359-A358))/(A359-A358)^2, 0))</f>
        <v>0</v>
      </c>
      <c r="G358" s="18">
        <f>IF($G$3="Cubic", C358-2*F358*A358 - 3*E358*A358^2, IF($G$3="Quadratic", C358-2*F358*A358, (B359-B358)/(A359-A358)))</f>
        <v>-5.2092211546909128E-3</v>
      </c>
      <c r="H358" s="11">
        <f>B358 -E358*A358^3 - F358*A358^2 - G358*A358</f>
        <v>3.9900460944621484E-2</v>
      </c>
      <c r="I358" t="s">
        <v>12</v>
      </c>
      <c r="J358" s="9">
        <f>B8</f>
        <v>2.52E-2</v>
      </c>
      <c r="M358" s="7">
        <f t="shared" si="73"/>
        <v>1</v>
      </c>
      <c r="N358" s="9">
        <f t="shared" si="74"/>
        <v>3.4691239789930571E-2</v>
      </c>
      <c r="O358" s="11">
        <f>3*Q357*M358^2 + 2*R357*M358 + S357</f>
        <v>-6.0213067988139453E-3</v>
      </c>
      <c r="P358" s="11">
        <f>(N359-N358)/(M359-M358)</f>
        <v>-5.2092211546909128E-3</v>
      </c>
      <c r="Q358" s="11">
        <f t="shared" si="75"/>
        <v>0</v>
      </c>
      <c r="R358" s="11">
        <f>IF($G$3="Cubic", ((N359-N358)/(M359-M358) - O358 - Q358*(M359^2 + M358*M359 - 2*M358^2))/(M359-M358), IF($G$3="QUADRATIC", (N359-N358-O358*(M359-M358))/(M359-M358)^2, 0))</f>
        <v>0</v>
      </c>
      <c r="S358" s="18">
        <f>IF($G$3="Cubic", O358-2*R358*M358 - 3*Q358*M358^2, IF($G$3="Quadratic", O358-2*R358*M358, (N359-N358)/(M359-M358)))</f>
        <v>-5.2092211546909128E-3</v>
      </c>
      <c r="T358" s="11">
        <f>N358 -Q358*M358^3 - R358*M358^2 - S358*M358</f>
        <v>3.9900460944621484E-2</v>
      </c>
      <c r="U358" t="s">
        <v>13</v>
      </c>
      <c r="V358" s="11">
        <f>(V357-J357)/$F$8</f>
        <v>0.96498376155929733</v>
      </c>
      <c r="Y358" s="7">
        <f t="shared" si="76"/>
        <v>1</v>
      </c>
      <c r="Z358" s="9">
        <f t="shared" si="77"/>
        <v>3.4691239789930571E-2</v>
      </c>
      <c r="AA358" s="11">
        <f>3*AC357*Y358^2 + 2*AD357*Y358 + AE357</f>
        <v>-6.0213067988139453E-3</v>
      </c>
      <c r="AB358" s="11">
        <f>(Z359-Z358)/(Y359-Y358)</f>
        <v>-5.2092211546909128E-3</v>
      </c>
      <c r="AC358" s="11">
        <f t="shared" si="78"/>
        <v>0</v>
      </c>
      <c r="AD358" s="11">
        <f>IF($G$3="Cubic", ((Z359-Z358)/(Y359-Y358) - AA358 - AC358*(Y359^2 + Y358*Y359 - 2*Y358^2))/(Y359-Y358), IF($G$3="QUADRATIC", (Z359-Z358-AA358*(Y359-Y358))/(Y359-Y358)^2, 0))</f>
        <v>0</v>
      </c>
      <c r="AE358" s="18">
        <f>IF($G$3="Cubic", AA358-2*AD358*Y358 - 3*AC358*Y358^2, IF($G$3="Quadratic", AA358-2*AD358*Y358, (Z359-Z358)/(Y359-Y358)))</f>
        <v>-5.2092211546909128E-3</v>
      </c>
      <c r="AF358" s="11">
        <f>Z358 -AC358*Y358^3 - AD358*Y358^2 - AE358*Y358</f>
        <v>3.9900460944621484E-2</v>
      </c>
      <c r="AG358" t="s">
        <v>12</v>
      </c>
      <c r="AH358" s="9">
        <f>J358</f>
        <v>2.52E-2</v>
      </c>
    </row>
    <row r="359" spans="1:35" x14ac:dyDescent="0.35">
      <c r="A359" s="7">
        <f t="shared" si="70"/>
        <v>2</v>
      </c>
      <c r="B359" s="9">
        <f t="shared" si="71"/>
        <v>2.9482018635239658E-2</v>
      </c>
      <c r="C359" s="11">
        <f>3*E358*A359^2 + 2*F358*A359 + G358</f>
        <v>-5.2092211546909128E-3</v>
      </c>
      <c r="D359" s="11">
        <f>(B360-B359)/(A360-A359)</f>
        <v>-2.4673492244837898E-3</v>
      </c>
      <c r="E359" s="11">
        <f t="shared" si="72"/>
        <v>0</v>
      </c>
      <c r="F359" s="11">
        <f>IF($G$3="Cubic", ((B360-B359)/(A360-A359) - C359 - E359*(A360^2 + A359*A360 - 2*A359^2))/(A360-A359), IF($G$3="QUADRATIC", (B360-B359-C359*(A360-A359))/(A360-A359)^2, 0))</f>
        <v>0</v>
      </c>
      <c r="G359" s="18">
        <f>IF($G$3="Cubic", C359-2*F359*A359 - 3*E359*A359^2, IF($G$3="Quadratic", C359-2*F359*A359, (B360-B359)/(A360-A359)))</f>
        <v>-2.4673492244837898E-3</v>
      </c>
      <c r="H359" s="11">
        <f>B359 -E359*A359^3 - F359*A359^2 - G359*A359</f>
        <v>3.4416717084207238E-2</v>
      </c>
      <c r="M359" s="7">
        <f t="shared" si="73"/>
        <v>2</v>
      </c>
      <c r="N359" s="9">
        <f t="shared" si="74"/>
        <v>2.9482018635239658E-2</v>
      </c>
      <c r="O359" s="11">
        <f>3*Q358*M359^2 + 2*R358*M359 + S358</f>
        <v>-5.2092211546909128E-3</v>
      </c>
      <c r="P359" s="11">
        <f>(N360-N359)/(M360-M359)</f>
        <v>-2.4673492244837898E-3</v>
      </c>
      <c r="Q359" s="11">
        <f t="shared" si="75"/>
        <v>0</v>
      </c>
      <c r="R359" s="11">
        <f>IF($G$3="Cubic", ((N360-N359)/(M360-M359) - O359 - Q359*(M360^2 + M359*M360 - 2*M359^2))/(M360-M359), IF($G$3="QUADRATIC", (N360-N359-O359*(M360-M359))/(M360-M359)^2, 0))</f>
        <v>0</v>
      </c>
      <c r="S359" s="18">
        <f>IF($G$3="Cubic", O359-2*R359*M359 - 3*Q359*M359^2, IF($G$3="Quadratic", O359-2*R359*M359, (N360-N359)/(M360-M359)))</f>
        <v>-2.4673492244837898E-3</v>
      </c>
      <c r="T359" s="11">
        <f>N359 -Q359*M359^3 - R359*M359^2 - S359*M359</f>
        <v>3.4416717084207238E-2</v>
      </c>
      <c r="Y359" s="7">
        <f t="shared" si="76"/>
        <v>2</v>
      </c>
      <c r="Z359" s="9">
        <f t="shared" si="77"/>
        <v>2.9482018635239658E-2</v>
      </c>
      <c r="AA359" s="11">
        <f>3*AC358*Y359^2 + 2*AD358*Y359 + AE358</f>
        <v>-5.2092211546909128E-3</v>
      </c>
      <c r="AB359" s="11">
        <f>(Z360-Z359)/(Y360-Y359)</f>
        <v>-2.4673492244837898E-3</v>
      </c>
      <c r="AC359" s="11">
        <f t="shared" si="78"/>
        <v>0</v>
      </c>
      <c r="AD359" s="11">
        <f>IF($G$3="Cubic", ((Z360-Z359)/(Y360-Y359) - AA359 - AC359*(Y360^2 + Y359*Y360 - 2*Y359^2))/(Y360-Y359), IF($G$3="QUADRATIC", (Z360-Z359-AA359*(Y360-Y359))/(Y360-Y359)^2, 0))</f>
        <v>0</v>
      </c>
      <c r="AE359" s="18">
        <f>IF($G$3="Cubic", AA359-2*AD359*Y359 - 3*AC359*Y359^2, IF($G$3="Quadratic", AA359-2*AD359*Y359, (Z360-Z359)/(Y360-Y359)))</f>
        <v>-2.4673492244837898E-3</v>
      </c>
      <c r="AF359" s="11">
        <f>Z359 -AC359*Y359^3 - AD359*Y359^2 - AE359*Y359</f>
        <v>3.4416717084207238E-2</v>
      </c>
    </row>
    <row r="360" spans="1:35" x14ac:dyDescent="0.35">
      <c r="A360" s="7">
        <f t="shared" si="70"/>
        <v>3</v>
      </c>
      <c r="B360" s="9">
        <f t="shared" si="71"/>
        <v>2.7014669410755868E-2</v>
      </c>
      <c r="C360" s="11">
        <f>3*E359*A360^2 + 2*F359*A360 + G359</f>
        <v>-2.4673492244837898E-3</v>
      </c>
      <c r="D360" s="11">
        <f>(B361-B360)/(A361-A360)</f>
        <v>-1.2837138356041507E-3</v>
      </c>
      <c r="E360" s="11">
        <f t="shared" si="72"/>
        <v>0</v>
      </c>
      <c r="F360" s="11">
        <f>IF($G$3="Cubic", ((B361-B360)/(A361-A360) - C360 - E360*(A361^2 + A360*A361 - 2*A360^2))/(A361-A360), IF($G$3="QUADRATIC", (B361-B360-C360*(A361-A360))/(A361-A360)^2, 0))</f>
        <v>0</v>
      </c>
      <c r="G360" s="18">
        <f>IF($G$3="Cubic", C360-2*F360*A360 - 3*E360*A360^2, IF($G$3="Quadratic", C360-2*F360*A360, (B361-B360)/(A361-A360)))</f>
        <v>-1.2837138356041507E-3</v>
      </c>
      <c r="H360" s="11">
        <f>B360 -E360*A360^3 - F360*A360^2 - G360*A360</f>
        <v>3.086581091756832E-2</v>
      </c>
      <c r="M360" s="7">
        <f t="shared" si="73"/>
        <v>3</v>
      </c>
      <c r="N360" s="9">
        <f t="shared" si="74"/>
        <v>2.7014669410755868E-2</v>
      </c>
      <c r="O360" s="11">
        <f>3*Q359*M360^2 + 2*R359*M360 + S359</f>
        <v>-2.4673492244837898E-3</v>
      </c>
      <c r="P360" s="11">
        <f>(N361-N360)/(M361-M360)</f>
        <v>-1.2837138356041507E-3</v>
      </c>
      <c r="Q360" s="11">
        <f t="shared" si="75"/>
        <v>0</v>
      </c>
      <c r="R360" s="11">
        <f>IF($G$3="Cubic", ((N361-N360)/(M361-M360) - O360 - Q360*(M361^2 + M360*M361 - 2*M360^2))/(M361-M360), IF($G$3="QUADRATIC", (N361-N360-O360*(M361-M360))/(M361-M360)^2, 0))</f>
        <v>0</v>
      </c>
      <c r="S360" s="18">
        <f>IF($G$3="Cubic", O360-2*R360*M360 - 3*Q360*M360^2, IF($G$3="Quadratic", O360-2*R360*M360, (N361-N360)/(M361-M360)))</f>
        <v>-1.2837138356041507E-3</v>
      </c>
      <c r="T360" s="11">
        <f>N360 -Q360*M360^3 - R360*M360^2 - S360*M360</f>
        <v>3.086581091756832E-2</v>
      </c>
      <c r="Y360" s="7">
        <f t="shared" si="76"/>
        <v>3</v>
      </c>
      <c r="Z360" s="9">
        <f t="shared" si="77"/>
        <v>2.7014669410755868E-2</v>
      </c>
      <c r="AA360" s="11">
        <f>3*AC359*Y360^2 + 2*AD359*Y360 + AE359</f>
        <v>-2.4673492244837898E-3</v>
      </c>
      <c r="AB360" s="11">
        <f>(Z361-Z360)/(Y361-Y360)</f>
        <v>-1.2837138356041507E-3</v>
      </c>
      <c r="AC360" s="11">
        <f t="shared" si="78"/>
        <v>0</v>
      </c>
      <c r="AD360" s="11">
        <f>IF($G$3="Cubic", ((Z361-Z360)/(Y361-Y360) - AA360 - AC360*(Y361^2 + Y360*Y361 - 2*Y360^2))/(Y361-Y360), IF($G$3="QUADRATIC", (Z361-Z360-AA360*(Y361-Y360))/(Y361-Y360)^2, 0))</f>
        <v>0</v>
      </c>
      <c r="AE360" s="18">
        <f>IF($G$3="Cubic", AA360-2*AD360*Y360 - 3*AC360*Y360^2, IF($G$3="Quadratic", AA360-2*AD360*Y360, (Z361-Z360)/(Y361-Y360)))</f>
        <v>-1.2837138356041507E-3</v>
      </c>
      <c r="AF360" s="11">
        <f>Z360 -AC360*Y360^3 - AD360*Y360^2 - AE360*Y360</f>
        <v>3.086581091756832E-2</v>
      </c>
    </row>
    <row r="361" spans="1:35" x14ac:dyDescent="0.35">
      <c r="A361" s="7">
        <f t="shared" si="70"/>
        <v>4</v>
      </c>
      <c r="B361" s="9">
        <f t="shared" si="71"/>
        <v>2.5730955575151718E-2</v>
      </c>
      <c r="C361" s="11">
        <f>3*E360*A361^2 + 2*F360*A361 + G360</f>
        <v>-1.2837138356041507E-3</v>
      </c>
      <c r="D361" s="11">
        <f>(B362-B361)/(A362-A361)</f>
        <v>-4.844896965203703E-4</v>
      </c>
      <c r="E361" s="11">
        <f t="shared" si="72"/>
        <v>0</v>
      </c>
      <c r="F361" s="11">
        <f>IF($G$3="Cubic", ((B362-B361)/(A362-A361) - C361 - E361*(A362^2 + A361*A362 - 2*A361^2))/(A362-A361), IF($G$3="QUADRATIC", (B362-B361-C361*(A362-A361))/(A362-A361)^2, 0))</f>
        <v>0</v>
      </c>
      <c r="G361" s="18">
        <f>IF($G$3="Cubic", C361-2*F361*A361 - 3*E361*A361^2, IF($G$3="Quadratic", C361-2*F361*A361, (B362-B361)/(A362-A361)))</f>
        <v>-4.844896965203703E-4</v>
      </c>
      <c r="H361" s="11">
        <f>B361 -E361*A361^3 - F361*A361^2 - G361*A361</f>
        <v>2.7668914361233199E-2</v>
      </c>
      <c r="M361" s="7">
        <f t="shared" si="73"/>
        <v>4</v>
      </c>
      <c r="N361" s="9">
        <f t="shared" si="74"/>
        <v>2.5730955575151718E-2</v>
      </c>
      <c r="O361" s="11">
        <f>3*Q360*M361^2 + 2*R360*M361 + S360</f>
        <v>-1.2837138356041507E-3</v>
      </c>
      <c r="P361" s="11">
        <f>(N362-N361)/(M362-M361)</f>
        <v>-4.844896965203703E-4</v>
      </c>
      <c r="Q361" s="11">
        <f t="shared" si="75"/>
        <v>0</v>
      </c>
      <c r="R361" s="11">
        <f>IF($G$3="Cubic", ((N362-N361)/(M362-M361) - O361 - Q361*(M362^2 + M361*M362 - 2*M361^2))/(M362-M361), IF($G$3="QUADRATIC", (N362-N361-O361*(M362-M361))/(M362-M361)^2, 0))</f>
        <v>0</v>
      </c>
      <c r="S361" s="18">
        <f>IF($G$3="Cubic", O361-2*R361*M361 - 3*Q361*M361^2, IF($G$3="Quadratic", O361-2*R361*M361, (N362-N361)/(M362-M361)))</f>
        <v>-4.844896965203703E-4</v>
      </c>
      <c r="T361" s="11">
        <f>N361 -Q361*M361^3 - R361*M361^2 - S361*M361</f>
        <v>2.7668914361233199E-2</v>
      </c>
      <c r="Y361" s="7">
        <f t="shared" si="76"/>
        <v>4</v>
      </c>
      <c r="Z361" s="9">
        <f t="shared" si="77"/>
        <v>2.5730955575151718E-2</v>
      </c>
      <c r="AA361" s="11">
        <f>3*AC360*Y361^2 + 2*AD360*Y361 + AE360</f>
        <v>-1.2837138356041507E-3</v>
      </c>
      <c r="AB361" s="11">
        <f>(Z362-Z361)/(Y362-Y361)</f>
        <v>-4.844896965203703E-4</v>
      </c>
      <c r="AC361" s="11">
        <f t="shared" si="78"/>
        <v>0</v>
      </c>
      <c r="AD361" s="11">
        <f>IF($G$3="Cubic", ((Z362-Z361)/(Y362-Y361) - AA361 - AC361*(Y362^2 + Y361*Y362 - 2*Y361^2))/(Y362-Y361), IF($G$3="QUADRATIC", (Z362-Z361-AA361*(Y362-Y361))/(Y362-Y361)^2, 0))</f>
        <v>0</v>
      </c>
      <c r="AE361" s="18">
        <f>IF($G$3="Cubic", AA361-2*AD361*Y361 - 3*AC361*Y361^2, IF($G$3="Quadratic", AA361-2*AD361*Y361, (Z362-Z361)/(Y362-Y361)))</f>
        <v>-4.844896965203703E-4</v>
      </c>
      <c r="AF361" s="11">
        <f>Z361 -AC361*Y361^3 - AD361*Y361^2 - AE361*Y361</f>
        <v>2.7668914361233199E-2</v>
      </c>
    </row>
    <row r="362" spans="1:35" x14ac:dyDescent="0.35">
      <c r="A362" s="7">
        <f t="shared" si="70"/>
        <v>5</v>
      </c>
      <c r="B362" s="9">
        <f t="shared" si="71"/>
        <v>2.5246465878631347E-2</v>
      </c>
      <c r="C362" s="11">
        <f>3*E361*A362^2 + 2*F361*A362 + G361</f>
        <v>-4.844896965203703E-4</v>
      </c>
      <c r="D362" s="11">
        <f>(B363-B362)/(A363-A362)</f>
        <v>-1.7937518542623238E-4</v>
      </c>
      <c r="E362" s="11">
        <f t="shared" si="72"/>
        <v>0</v>
      </c>
      <c r="F362" s="11">
        <f>IF($G$3="Cubic", ((B363-B362)/(A363-A362) - C362 - E362*(A363^2 + A362*A363 - 2*A362^2))/(A363-A362), IF($G$3="QUADRATIC", (B363-B362-C362*(A363-A362))/(A363-A362)^2, 0))</f>
        <v>0</v>
      </c>
      <c r="G362" s="18">
        <f>IF($G$3="Cubic", C362-2*F362*A362 - 3*E362*A362^2, IF($G$3="Quadratic", C362-2*F362*A362, (B363-B362)/(A363-A362)))</f>
        <v>-1.7937518542623238E-4</v>
      </c>
      <c r="H362" s="11">
        <f>B362 -E362*A362^3 - F362*A362^2 - G362*A362</f>
        <v>2.6143341805762509E-2</v>
      </c>
      <c r="M362" s="7">
        <f t="shared" si="73"/>
        <v>5</v>
      </c>
      <c r="N362" s="9">
        <f t="shared" si="74"/>
        <v>2.5246465878631347E-2</v>
      </c>
      <c r="O362" s="11">
        <f>3*Q361*M362^2 + 2*R361*M362 + S361</f>
        <v>-4.844896965203703E-4</v>
      </c>
      <c r="P362" s="11">
        <f>(N363-N362)/(M363-M362)</f>
        <v>-1.2937518542623268E-4</v>
      </c>
      <c r="Q362" s="11">
        <f t="shared" si="75"/>
        <v>0</v>
      </c>
      <c r="R362" s="11">
        <f>IF($G$3="Cubic", ((N363-N362)/(M363-M362) - O362 - Q362*(M363^2 + M362*M363 - 2*M362^2))/(M363-M362), IF($G$3="QUADRATIC", (N363-N362-O362*(M363-M362))/(M363-M362)^2, 0))</f>
        <v>0</v>
      </c>
      <c r="S362" s="18">
        <f>IF($G$3="Cubic", O362-2*R362*M362 - 3*Q362*M362^2, IF($G$3="Quadratic", O362-2*R362*M362, (N363-N362)/(M363-M362)))</f>
        <v>-1.2937518542623268E-4</v>
      </c>
      <c r="T362" s="11">
        <f>N362 -Q362*M362^3 - R362*M362^2 - S362*M362</f>
        <v>2.5893341805762513E-2</v>
      </c>
      <c r="Y362" s="7">
        <f t="shared" si="76"/>
        <v>5</v>
      </c>
      <c r="Z362" s="9">
        <f t="shared" si="77"/>
        <v>2.5246465878631347E-2</v>
      </c>
      <c r="AA362" s="11">
        <f>3*AC361*Y362^2 + 2*AD361*Y362 + AE361</f>
        <v>-4.844896965203703E-4</v>
      </c>
      <c r="AB362" s="11">
        <f>(Z363-Z362)/(Y363-Y362)</f>
        <v>-2.4074066541381577E-4</v>
      </c>
      <c r="AC362" s="11">
        <f t="shared" si="78"/>
        <v>0</v>
      </c>
      <c r="AD362" s="11">
        <f>IF($G$3="Cubic", ((Z363-Z362)/(Y363-Y362) - AA362 - AC362*(Y363^2 + Y362*Y363 - 2*Y362^2))/(Y363-Y362), IF($G$3="QUADRATIC", (Z363-Z362-AA362*(Y363-Y362))/(Y363-Y362)^2, 0))</f>
        <v>0</v>
      </c>
      <c r="AE362" s="18">
        <f>IF($G$3="Cubic", AA362-2*AD362*Y362 - 3*AC362*Y362^2, IF($G$3="Quadratic", AA362-2*AD362*Y362, (Z363-Z362)/(Y363-Y362)))</f>
        <v>-2.4074066541381577E-4</v>
      </c>
      <c r="AF362" s="11">
        <f>Z362 -AC362*Y362^3 - AD362*Y362^2 - AE362*Y362</f>
        <v>2.6450169205700425E-2</v>
      </c>
    </row>
    <row r="363" spans="1:35" x14ac:dyDescent="0.35">
      <c r="A363" s="7">
        <f t="shared" si="70"/>
        <v>7</v>
      </c>
      <c r="B363" s="10">
        <f>LN(1+B8)</f>
        <v>2.4887715507778883E-2</v>
      </c>
      <c r="C363" s="11">
        <f>3*E362*A363^2 + 2*F362*A363 + G362</f>
        <v>-1.7937518542623238E-4</v>
      </c>
      <c r="D363" s="11">
        <f>(B364-B363)/(A364-A363)</f>
        <v>-8.2959051692596281E-3</v>
      </c>
      <c r="E363" s="11">
        <f t="shared" si="72"/>
        <v>0</v>
      </c>
      <c r="F363" s="11">
        <f>IF($G$3="Cubic", ((B364-B363)/(A364-A363) - C363 - E363*(A364^2 + A363*A364 - 2*A363^2))/(A364-A363), IF($G$3="QUADRATIC", (B364-B363-C363*(A364-A363))/(A364-A363)^2, 0))</f>
        <v>0</v>
      </c>
      <c r="G363" s="18">
        <f>IF($G$3="Cubic", C363-2*F363*A363 - 3*E363*A363^2, IF($G$3="Quadratic", C363-2*F363*A363, (B364-B363)/(A364-A363)))</f>
        <v>-8.2959051692596281E-3</v>
      </c>
      <c r="H363" s="11">
        <f>B363 -E363*A363^3 - F363*A363^2 - G363*A363</f>
        <v>8.2959051692596278E-2</v>
      </c>
      <c r="M363" s="7">
        <f t="shared" si="73"/>
        <v>7</v>
      </c>
      <c r="N363" s="10">
        <f>B363+$F$8</f>
        <v>2.4987715507778882E-2</v>
      </c>
      <c r="O363" s="11">
        <f>3*Q362*M363^2 + 2*R362*M363 + S362</f>
        <v>-1.2937518542623268E-4</v>
      </c>
      <c r="P363" s="11">
        <f>(N364-N363)/(M364-M363)</f>
        <v>-8.3292385025929613E-3</v>
      </c>
      <c r="Q363" s="11">
        <f t="shared" si="75"/>
        <v>0</v>
      </c>
      <c r="R363" s="11">
        <f>IF($G$3="Cubic", ((N364-N363)/(M364-M363) - O363 - Q363*(M364^2 + M363*M364 - 2*M363^2))/(M364-M363), IF($G$3="QUADRATIC", (N364-N363-O363*(M364-M363))/(M364-M363)^2, 0))</f>
        <v>0</v>
      </c>
      <c r="S363" s="18">
        <f>IF($G$3="Cubic", O363-2*R363*M363 - 3*Q363*M363^2, IF($G$3="Quadratic", O363-2*R363*M363, (N364-N363)/(M364-M363)))</f>
        <v>-8.3292385025929613E-3</v>
      </c>
      <c r="T363" s="11">
        <f>N363 -Q363*M363^3 - R363*M363^2 - S363*M363</f>
        <v>8.3292385025929616E-2</v>
      </c>
      <c r="Y363" s="7">
        <f t="shared" si="76"/>
        <v>7</v>
      </c>
      <c r="Z363" s="10">
        <f>B363+(J358-J357)/V358</f>
        <v>2.4764984547803716E-2</v>
      </c>
      <c r="AA363" s="11">
        <f>3*AC362*Y363^2 + 2*AD362*Y363 + AE362</f>
        <v>-2.4074066541381577E-4</v>
      </c>
      <c r="AB363" s="11">
        <f>(Z364-Z363)/(Y364-Y363)</f>
        <v>-8.2549948492679059E-3</v>
      </c>
      <c r="AC363" s="11">
        <f t="shared" si="78"/>
        <v>0</v>
      </c>
      <c r="AD363" s="11">
        <f>IF($G$3="Cubic", ((Z364-Z363)/(Y364-Y363) - AA363 - AC363*(Y364^2 + Y363*Y364 - 2*Y363^2))/(Y364-Y363), IF($G$3="QUADRATIC", (Z364-Z363-AA363*(Y364-Y363))/(Y364-Y363)^2, 0))</f>
        <v>0</v>
      </c>
      <c r="AE363" s="18">
        <f>IF($G$3="Cubic", AA363-2*AD363*Y363 - 3*AC363*Y363^2, IF($G$3="Quadratic", AA363-2*AD363*Y363, (Z364-Z363)/(Y364-Y363)))</f>
        <v>-8.2549948492679059E-3</v>
      </c>
      <c r="AF363" s="11">
        <f>Z363 -AC363*Y363^3 - AD363*Y363^2 - AE363*Y363</f>
        <v>8.2549948492679048E-2</v>
      </c>
    </row>
    <row r="364" spans="1:35" x14ac:dyDescent="0.35">
      <c r="A364" s="7">
        <f t="shared" si="70"/>
        <v>10</v>
      </c>
      <c r="B364" s="9">
        <f>B307</f>
        <v>0</v>
      </c>
      <c r="C364" s="11">
        <f>3*E363*A364^2 + 2*F363*A364 + G363</f>
        <v>-8.2959051692596281E-3</v>
      </c>
      <c r="D364" s="11">
        <v>0</v>
      </c>
      <c r="E364" s="11">
        <f t="shared" si="72"/>
        <v>0</v>
      </c>
      <c r="F364" s="11">
        <f>IF($G$3="Cubic", ((B365-B364)/(A365-A364) - C364 - E364*(A365^2 + A364*A365 - 2*A364^2))/(A365-A364), IF($G$3="QUADRATIC", (B365-B364-C364*(A365-A364))/(A365-A364)^2, 0))</f>
        <v>0</v>
      </c>
      <c r="G364" s="18">
        <f>IF($G$3="Cubic", C364-2*F364*A364 - 3*E364*A364^2, IF($G$3="Quadratic", C364-2*F364*A364, (B365-B364)/(A365-A364)))</f>
        <v>0</v>
      </c>
      <c r="H364" s="11">
        <f>B364 -E364*A364^3 - F364*A364^2 - G364*A364</f>
        <v>0</v>
      </c>
      <c r="M364" s="7">
        <f t="shared" si="73"/>
        <v>10</v>
      </c>
      <c r="N364" s="9">
        <f t="shared" ref="N364" si="79">B364</f>
        <v>0</v>
      </c>
      <c r="O364" s="11">
        <f>3*Q363*M364^2 + 2*R363*M364 + S363</f>
        <v>-8.3292385025929613E-3</v>
      </c>
      <c r="P364" s="11">
        <v>0</v>
      </c>
      <c r="Q364" s="11">
        <f t="shared" si="75"/>
        <v>0</v>
      </c>
      <c r="R364" s="11">
        <f>IF($G$3="Cubic", ((N365-N364)/(M365-M364) - O364 - Q364*(M365^2 + M364*M365 - 2*M364^2))/(M365-M364), IF($G$3="QUADRATIC", (N365-N364-O364*(M365-M364))/(M365-M364)^2, 0))</f>
        <v>0</v>
      </c>
      <c r="S364" s="18">
        <f>IF($G$3="Cubic", O364-2*R364*M364 - 3*Q364*M364^2, IF($G$3="Quadratic", O364-2*R364*M364, (N365-N364)/(M365-M364)))</f>
        <v>0</v>
      </c>
      <c r="T364" s="11">
        <f>N364 -Q364*M364^3 - R364*M364^2 - S364*M364</f>
        <v>0</v>
      </c>
      <c r="Y364" s="7">
        <f t="shared" si="76"/>
        <v>10</v>
      </c>
      <c r="Z364" s="9">
        <f t="shared" ref="Z364" si="80">N364</f>
        <v>0</v>
      </c>
      <c r="AA364" s="11">
        <f>3*AC363*Y364^2 + 2*AD363*Y364 + AE363</f>
        <v>-8.2549948492679059E-3</v>
      </c>
      <c r="AB364" s="11">
        <v>0</v>
      </c>
      <c r="AC364" s="11">
        <f t="shared" si="78"/>
        <v>0</v>
      </c>
      <c r="AD364" s="11">
        <f>IF($G$3="Cubic", ((Z365-Z364)/(Y365-Y364) - AA364 - AC364*(Y365^2 + Y364*Y365 - 2*Y364^2))/(Y365-Y364), IF($G$3="QUADRATIC", (Z365-Z364-AA364*(Y365-Y364))/(Y365-Y364)^2, 0))</f>
        <v>0</v>
      </c>
      <c r="AE364" s="18">
        <f>IF($G$3="Cubic", AA364-2*AD364*Y364 - 3*AC364*Y364^2, IF($G$3="Quadratic", AA364-2*AD364*Y364, (Z365-Z364)/(Y365-Y364)))</f>
        <v>0</v>
      </c>
      <c r="AF364" s="11">
        <f>Z364 -AC364*Y364^3 - AD364*Y364^2 - AE364*Y364</f>
        <v>0</v>
      </c>
    </row>
    <row r="366" spans="1:35" x14ac:dyDescent="0.35">
      <c r="A366" t="s">
        <v>10</v>
      </c>
      <c r="B366" t="s">
        <v>23</v>
      </c>
      <c r="C366" t="s">
        <v>44</v>
      </c>
      <c r="D366" t="s">
        <v>45</v>
      </c>
      <c r="E366" t="s">
        <v>46</v>
      </c>
      <c r="F366" t="s">
        <v>49</v>
      </c>
      <c r="G366" t="s">
        <v>24</v>
      </c>
      <c r="H366" t="s">
        <v>25</v>
      </c>
      <c r="I366" t="s">
        <v>11</v>
      </c>
      <c r="J366" t="s">
        <v>27</v>
      </c>
      <c r="K366" t="s">
        <v>28</v>
      </c>
      <c r="M366" t="s">
        <v>10</v>
      </c>
      <c r="N366" t="s">
        <v>23</v>
      </c>
      <c r="O366" t="s">
        <v>44</v>
      </c>
      <c r="P366" t="s">
        <v>45</v>
      </c>
      <c r="Q366" t="s">
        <v>46</v>
      </c>
      <c r="R366" t="s">
        <v>49</v>
      </c>
      <c r="S366" t="s">
        <v>24</v>
      </c>
      <c r="T366" t="s">
        <v>25</v>
      </c>
      <c r="U366" t="s">
        <v>11</v>
      </c>
      <c r="V366" t="s">
        <v>27</v>
      </c>
      <c r="W366" t="s">
        <v>28</v>
      </c>
      <c r="Y366" t="s">
        <v>10</v>
      </c>
      <c r="Z366" t="s">
        <v>23</v>
      </c>
      <c r="AA366" t="s">
        <v>44</v>
      </c>
      <c r="AB366" t="s">
        <v>45</v>
      </c>
      <c r="AC366" t="s">
        <v>46</v>
      </c>
      <c r="AD366" t="s">
        <v>49</v>
      </c>
      <c r="AE366" t="s">
        <v>24</v>
      </c>
      <c r="AF366" t="s">
        <v>25</v>
      </c>
      <c r="AG366" t="s">
        <v>11</v>
      </c>
      <c r="AH366" t="s">
        <v>27</v>
      </c>
      <c r="AI366" t="s">
        <v>28</v>
      </c>
    </row>
    <row r="367" spans="1:35" x14ac:dyDescent="0.35">
      <c r="A367" s="7">
        <v>0</v>
      </c>
      <c r="B367" s="7">
        <f t="array" ref="B367:B407">INDEX(A356:A364, MATCH(A367:A407, A356:A364, 1))</f>
        <v>0</v>
      </c>
      <c r="C367" s="11">
        <f t="array" ref="C367:C407">VLOOKUP(B367:B407, A356:H364, 5, FALSE)</f>
        <v>0</v>
      </c>
      <c r="D367" s="11">
        <f t="array" ref="D367:D407">VLOOKUP(B367:B407, A356:H364, 6, FALSE)</f>
        <v>0</v>
      </c>
      <c r="E367" s="11">
        <f t="array" ref="E367:E407">VLOOKUP(B367:B407, A356:H364, 7, FALSE)</f>
        <v>0</v>
      </c>
      <c r="F367" s="1">
        <f t="array" ref="F367:F407">VLOOKUP(B367:B407, A356:H364, 8, FALSE)</f>
        <v>3.920721988904103E-2</v>
      </c>
      <c r="G367" s="3">
        <f>C367*A367^3 + D367*A367^2 + E367*A367 + F367</f>
        <v>3.920721988904103E-2</v>
      </c>
      <c r="H367" s="11">
        <f>EXP(-G367*A367)</f>
        <v>1</v>
      </c>
      <c r="I367" s="3">
        <f>(H367/H368-1)/(A368-A367)</f>
        <v>3.9399999999999658E-2</v>
      </c>
      <c r="M367" s="7">
        <v>0</v>
      </c>
      <c r="N367" s="7">
        <f t="array" ref="N367:N407">INDEX(M356:M364, MATCH(M367:M407, M356:M364, 1))</f>
        <v>0</v>
      </c>
      <c r="O367" s="11">
        <f t="array" ref="O367:O407">VLOOKUP(N367:N407, M356:T364, 5, FALSE)</f>
        <v>0</v>
      </c>
      <c r="P367" s="11">
        <f t="array" ref="P367:P407">VLOOKUP(N367:N407, M356:T364, 6, FALSE)</f>
        <v>0</v>
      </c>
      <c r="Q367" s="11">
        <f t="array" ref="Q367:Q407">VLOOKUP(N367:N407, M356:T364, 7, FALSE)</f>
        <v>0</v>
      </c>
      <c r="R367" s="1">
        <f t="array" ref="R367:R407">VLOOKUP(N367:N407, M356:T364, 8, FALSE)</f>
        <v>3.920721988904103E-2</v>
      </c>
      <c r="S367" s="3">
        <f>O367*M367^3 + P367*M367^2 + Q367*M367 + R367</f>
        <v>3.920721988904103E-2</v>
      </c>
      <c r="T367" s="11">
        <f>EXP(-S367*M367)</f>
        <v>1</v>
      </c>
      <c r="U367" s="3">
        <f>(T367/T368-1)/(M368-M367)</f>
        <v>3.9399999999999658E-2</v>
      </c>
      <c r="Y367" s="7">
        <v>0</v>
      </c>
      <c r="Z367" s="7">
        <f t="array" ref="Z367:Z407">INDEX(Y356:Y364, MATCH(Y367:Y407, Y356:Y364, 1))</f>
        <v>0</v>
      </c>
      <c r="AA367" s="11">
        <f t="array" ref="AA367:AA407">VLOOKUP(Z367:Z407, Y356:AF364, 5, FALSE)</f>
        <v>0</v>
      </c>
      <c r="AB367" s="11">
        <f t="array" ref="AB367:AB407">VLOOKUP(Z367:Z407, Y356:AF364, 6, FALSE)</f>
        <v>0</v>
      </c>
      <c r="AC367" s="11">
        <f t="array" ref="AC367:AC407">VLOOKUP(Z367:Z407, Y356:AF364, 7, FALSE)</f>
        <v>0</v>
      </c>
      <c r="AD367" s="1">
        <f t="array" ref="AD367:AD407">VLOOKUP(Z367:Z407, Y356:AF364, 8, FALSE)</f>
        <v>3.920721988904103E-2</v>
      </c>
      <c r="AE367" s="3">
        <f>AA367*Y367^3 + AB367*Y367^2 + AC367*Y367 + AD367</f>
        <v>3.920721988904103E-2</v>
      </c>
      <c r="AF367" s="11">
        <f>EXP(-AE367*Y367)</f>
        <v>1</v>
      </c>
      <c r="AG367" s="3">
        <f>(AF367/AF368-1)/(Y368-Y367)</f>
        <v>3.9399999999999658E-2</v>
      </c>
    </row>
    <row r="368" spans="1:35" x14ac:dyDescent="0.35">
      <c r="A368" s="7">
        <v>0.25</v>
      </c>
      <c r="B368" s="7">
        <v>0.25</v>
      </c>
      <c r="C368" s="11">
        <v>0</v>
      </c>
      <c r="D368" s="11">
        <v>0</v>
      </c>
      <c r="E368" s="11">
        <v>-6.0213067988139453E-3</v>
      </c>
      <c r="F368" s="1">
        <v>4.0712546588744514E-2</v>
      </c>
      <c r="G368" s="3">
        <f t="shared" ref="G368:G407" si="81">C368*A368^3 + D368*A368^2 + E368*A368 + F368</f>
        <v>3.920721988904103E-2</v>
      </c>
      <c r="H368" s="11">
        <f>EXP(-G368*A368)</f>
        <v>0.99024607614992333</v>
      </c>
      <c r="I368" s="3">
        <f>(H368/H369-1)/(A369-A368)</f>
        <v>3.6360835541933589E-2</v>
      </c>
      <c r="J368" s="3">
        <f t="array" ref="J368:J407">(A368:A407 &lt;= J355) * I367:I406 * H368:H407 * (A368:A407-A367:A406)</f>
        <v>9.7539238500766595E-3</v>
      </c>
      <c r="K368" s="11">
        <f t="array" ref="K368:K407">(A368:A407 &lt;= J355) * (ROUND(A368:A407*J356, 0)=A368:A407*J356) * H368:H407</f>
        <v>0</v>
      </c>
      <c r="M368" s="7">
        <v>0.25</v>
      </c>
      <c r="N368" s="7">
        <v>0.25</v>
      </c>
      <c r="O368" s="11">
        <v>0</v>
      </c>
      <c r="P368" s="11">
        <v>0</v>
      </c>
      <c r="Q368" s="11">
        <v>-6.0213067988139453E-3</v>
      </c>
      <c r="R368" s="1">
        <v>4.0712546588744514E-2</v>
      </c>
      <c r="S368" s="3">
        <f t="shared" ref="S368:S407" si="82">O368*M368^3 + P368*M368^2 + Q368*M368 + R368</f>
        <v>3.920721988904103E-2</v>
      </c>
      <c r="T368" s="11">
        <f>EXP(-S368*M368)</f>
        <v>0.99024607614992333</v>
      </c>
      <c r="U368" s="3">
        <f>(T368/T369-1)/(M369-M368)</f>
        <v>3.6360835541933589E-2</v>
      </c>
      <c r="V368" s="3">
        <f t="array" ref="V368:V407">(M368:M407 &lt;= V355) * U367:U406 * T368:T407 * (M368:M407-M367:M406)</f>
        <v>9.7539238500766595E-3</v>
      </c>
      <c r="W368" s="11">
        <f t="array" ref="W368:W407">(M368:M407 &lt;= V355) * (ROUND(M368:M407*V356, 0)=M368:M407*V356) * T368:T407</f>
        <v>0</v>
      </c>
      <c r="Y368" s="7">
        <v>0.25</v>
      </c>
      <c r="Z368" s="7">
        <v>0.25</v>
      </c>
      <c r="AA368" s="11">
        <v>0</v>
      </c>
      <c r="AB368" s="11">
        <v>0</v>
      </c>
      <c r="AC368" s="11">
        <v>-6.0213067988139453E-3</v>
      </c>
      <c r="AD368" s="1">
        <v>4.0712546588744514E-2</v>
      </c>
      <c r="AE368" s="3">
        <f t="shared" ref="AE368:AE407" si="83">AA368*Y368^3 + AB368*Y368^2 + AC368*Y368 + AD368</f>
        <v>3.920721988904103E-2</v>
      </c>
      <c r="AF368" s="11">
        <f>EXP(-AE368*Y368)</f>
        <v>0.99024607614992333</v>
      </c>
      <c r="AG368" s="3">
        <f>(AF368/AF369-1)/(Y369-Y368)</f>
        <v>3.6360835541933589E-2</v>
      </c>
      <c r="AH368" s="3">
        <f t="array" ref="AH368:AH407">(Y368:Y407 &lt;= AH355) * AG367:AG406 * AF368:AF407 * (Y368:Y407-Y367:Y406)</f>
        <v>9.7539238500766595E-3</v>
      </c>
      <c r="AI368" s="11">
        <f t="array" ref="AI368:AI407">(Y368:Y407 &lt;= AH355) * (ROUND(Y368:Y407*AH356, 0)=Y368:Y407*AH356) * AF368:AF407</f>
        <v>0</v>
      </c>
    </row>
    <row r="369" spans="1:35" x14ac:dyDescent="0.35">
      <c r="A369" s="7">
        <v>0.5</v>
      </c>
      <c r="B369" s="7">
        <v>0.25</v>
      </c>
      <c r="C369" s="11">
        <v>0</v>
      </c>
      <c r="D369" s="11">
        <v>0</v>
      </c>
      <c r="E369" s="11">
        <v>-6.0213067988139453E-3</v>
      </c>
      <c r="F369" s="1">
        <v>4.0712546588744514E-2</v>
      </c>
      <c r="G369" s="3">
        <f t="shared" si="81"/>
        <v>3.7701893189337539E-2</v>
      </c>
      <c r="H369" s="11">
        <f>EXP(-G369*A369)</f>
        <v>0.98132562126792111</v>
      </c>
      <c r="I369" s="3">
        <f>(H369/H370-1)/(A370-A369)</f>
        <v>3.332395769093921E-2</v>
      </c>
      <c r="J369" s="3">
        <v>8.9204548820021722E-3</v>
      </c>
      <c r="K369" s="11">
        <v>0</v>
      </c>
      <c r="M369" s="7">
        <v>0.5</v>
      </c>
      <c r="N369" s="7">
        <v>0.25</v>
      </c>
      <c r="O369" s="11">
        <v>0</v>
      </c>
      <c r="P369" s="11">
        <v>0</v>
      </c>
      <c r="Q369" s="11">
        <v>-6.0213067988139453E-3</v>
      </c>
      <c r="R369" s="1">
        <v>4.0712546588744514E-2</v>
      </c>
      <c r="S369" s="3">
        <f t="shared" si="82"/>
        <v>3.7701893189337539E-2</v>
      </c>
      <c r="T369" s="11">
        <f>EXP(-S369*M369)</f>
        <v>0.98132562126792111</v>
      </c>
      <c r="U369" s="3">
        <f>(T369/T370-1)/(M370-M369)</f>
        <v>3.332395769093921E-2</v>
      </c>
      <c r="V369" s="3">
        <v>8.9204548820021722E-3</v>
      </c>
      <c r="W369" s="11">
        <v>0</v>
      </c>
      <c r="Y369" s="7">
        <v>0.5</v>
      </c>
      <c r="Z369" s="7">
        <v>0.25</v>
      </c>
      <c r="AA369" s="11">
        <v>0</v>
      </c>
      <c r="AB369" s="11">
        <v>0</v>
      </c>
      <c r="AC369" s="11">
        <v>-6.0213067988139453E-3</v>
      </c>
      <c r="AD369" s="1">
        <v>4.0712546588744514E-2</v>
      </c>
      <c r="AE369" s="3">
        <f t="shared" si="83"/>
        <v>3.7701893189337539E-2</v>
      </c>
      <c r="AF369" s="11">
        <f>EXP(-AE369*Y369)</f>
        <v>0.98132562126792111</v>
      </c>
      <c r="AG369" s="3">
        <f>(AF369/AF370-1)/(Y370-Y369)</f>
        <v>3.332395769093921E-2</v>
      </c>
      <c r="AH369" s="3">
        <v>8.9204548820021722E-3</v>
      </c>
      <c r="AI369" s="11">
        <v>0</v>
      </c>
    </row>
    <row r="370" spans="1:35" x14ac:dyDescent="0.35">
      <c r="A370" s="7">
        <v>0.75</v>
      </c>
      <c r="B370" s="7">
        <v>0.25</v>
      </c>
      <c r="C370" s="11">
        <v>0</v>
      </c>
      <c r="D370" s="11">
        <v>0</v>
      </c>
      <c r="E370" s="11">
        <v>-6.0213067988139453E-3</v>
      </c>
      <c r="F370" s="1">
        <v>4.0712546588744514E-2</v>
      </c>
      <c r="G370" s="3">
        <f t="shared" si="81"/>
        <v>3.6196566489634055E-2</v>
      </c>
      <c r="H370" s="11">
        <f>EXP(-G370*A370)</f>
        <v>0.97321775444958392</v>
      </c>
      <c r="I370" s="3">
        <f>(H370/H371-1)/(A371-A370)</f>
        <v>3.0289364726617585E-2</v>
      </c>
      <c r="J370" s="3">
        <v>8.1078668183372001E-3</v>
      </c>
      <c r="K370" s="11">
        <v>0</v>
      </c>
      <c r="M370" s="7">
        <v>0.75</v>
      </c>
      <c r="N370" s="7">
        <v>0.25</v>
      </c>
      <c r="O370" s="11">
        <v>0</v>
      </c>
      <c r="P370" s="11">
        <v>0</v>
      </c>
      <c r="Q370" s="11">
        <v>-6.0213067988139453E-3</v>
      </c>
      <c r="R370" s="1">
        <v>4.0712546588744514E-2</v>
      </c>
      <c r="S370" s="3">
        <f t="shared" si="82"/>
        <v>3.6196566489634055E-2</v>
      </c>
      <c r="T370" s="11">
        <f>EXP(-S370*M370)</f>
        <v>0.97321775444958392</v>
      </c>
      <c r="U370" s="3">
        <f>(T370/T371-1)/(M371-M370)</f>
        <v>3.0289364726617585E-2</v>
      </c>
      <c r="V370" s="3">
        <v>8.1078668183372001E-3</v>
      </c>
      <c r="W370" s="11">
        <v>0</v>
      </c>
      <c r="Y370" s="7">
        <v>0.75</v>
      </c>
      <c r="Z370" s="7">
        <v>0.25</v>
      </c>
      <c r="AA370" s="11">
        <v>0</v>
      </c>
      <c r="AB370" s="11">
        <v>0</v>
      </c>
      <c r="AC370" s="11">
        <v>-6.0213067988139453E-3</v>
      </c>
      <c r="AD370" s="1">
        <v>4.0712546588744514E-2</v>
      </c>
      <c r="AE370" s="3">
        <f t="shared" si="83"/>
        <v>3.6196566489634055E-2</v>
      </c>
      <c r="AF370" s="11">
        <f>EXP(-AE370*Y370)</f>
        <v>0.97321775444958392</v>
      </c>
      <c r="AG370" s="3">
        <f>(AF370/AF371-1)/(Y371-Y370)</f>
        <v>3.0289364726617585E-2</v>
      </c>
      <c r="AH370" s="3">
        <v>8.1078668183372001E-3</v>
      </c>
      <c r="AI370" s="11">
        <v>0</v>
      </c>
    </row>
    <row r="371" spans="1:35" x14ac:dyDescent="0.35">
      <c r="A371" s="7">
        <v>1</v>
      </c>
      <c r="B371" s="7">
        <v>1</v>
      </c>
      <c r="C371" s="11">
        <v>0</v>
      </c>
      <c r="D371" s="11">
        <v>0</v>
      </c>
      <c r="E371" s="11">
        <v>-5.2092211546909128E-3</v>
      </c>
      <c r="F371" s="1">
        <v>3.9900460944621484E-2</v>
      </c>
      <c r="G371" s="3">
        <f t="shared" si="81"/>
        <v>3.4691239789930571E-2</v>
      </c>
      <c r="H371" s="11">
        <f>EXP(-G371*A371)</f>
        <v>0.9659036028204383</v>
      </c>
      <c r="I371" s="3">
        <f>(H371/H372-1)/(A372-A371)</f>
        <v>2.8279208886186069E-2</v>
      </c>
      <c r="J371" s="3">
        <v>7.3141516291455565E-3</v>
      </c>
      <c r="K371" s="11">
        <v>0.9659036028204383</v>
      </c>
      <c r="M371" s="7">
        <v>1</v>
      </c>
      <c r="N371" s="7">
        <v>1</v>
      </c>
      <c r="O371" s="11">
        <v>0</v>
      </c>
      <c r="P371" s="11">
        <v>0</v>
      </c>
      <c r="Q371" s="11">
        <v>-5.2092211546909128E-3</v>
      </c>
      <c r="R371" s="1">
        <v>3.9900460944621484E-2</v>
      </c>
      <c r="S371" s="3">
        <f t="shared" si="82"/>
        <v>3.4691239789930571E-2</v>
      </c>
      <c r="T371" s="11">
        <f>EXP(-S371*M371)</f>
        <v>0.9659036028204383</v>
      </c>
      <c r="U371" s="3">
        <f>(T371/T372-1)/(M372-M371)</f>
        <v>2.8279208886186069E-2</v>
      </c>
      <c r="V371" s="3">
        <v>7.3141516291455565E-3</v>
      </c>
      <c r="W371" s="11">
        <v>0.9659036028204383</v>
      </c>
      <c r="Y371" s="7">
        <v>1</v>
      </c>
      <c r="Z371" s="7">
        <v>1</v>
      </c>
      <c r="AA371" s="11">
        <v>0</v>
      </c>
      <c r="AB371" s="11">
        <v>0</v>
      </c>
      <c r="AC371" s="11">
        <v>-5.2092211546909128E-3</v>
      </c>
      <c r="AD371" s="1">
        <v>3.9900460944621484E-2</v>
      </c>
      <c r="AE371" s="3">
        <f t="shared" si="83"/>
        <v>3.4691239789930571E-2</v>
      </c>
      <c r="AF371" s="11">
        <f>EXP(-AE371*Y371)</f>
        <v>0.9659036028204383</v>
      </c>
      <c r="AG371" s="3">
        <f>(AF371/AF372-1)/(Y372-Y371)</f>
        <v>2.8279208886186069E-2</v>
      </c>
      <c r="AH371" s="3">
        <v>7.3141516291455565E-3</v>
      </c>
      <c r="AI371" s="11">
        <v>0.9659036028204383</v>
      </c>
    </row>
    <row r="372" spans="1:35" x14ac:dyDescent="0.35">
      <c r="A372" s="7">
        <v>1.25</v>
      </c>
      <c r="B372" s="7">
        <v>1</v>
      </c>
      <c r="C372" s="11">
        <v>0</v>
      </c>
      <c r="D372" s="11">
        <v>0</v>
      </c>
      <c r="E372" s="11">
        <v>-5.2092211546909128E-3</v>
      </c>
      <c r="F372" s="1">
        <v>3.9900460944621484E-2</v>
      </c>
      <c r="G372" s="3">
        <f t="shared" si="81"/>
        <v>3.3388934501257843E-2</v>
      </c>
      <c r="H372" s="11">
        <f>EXP(-G372*A372)</f>
        <v>0.95912279435814907</v>
      </c>
      <c r="I372" s="3">
        <f>(H372/H373-1)/(A373-A372)</f>
        <v>2.5657038036586144E-2</v>
      </c>
      <c r="J372" s="3">
        <v>6.7808084622891455E-3</v>
      </c>
      <c r="K372" s="11">
        <v>0</v>
      </c>
      <c r="M372" s="7">
        <v>1.25</v>
      </c>
      <c r="N372" s="7">
        <v>1</v>
      </c>
      <c r="O372" s="11">
        <v>0</v>
      </c>
      <c r="P372" s="11">
        <v>0</v>
      </c>
      <c r="Q372" s="11">
        <v>-5.2092211546909128E-3</v>
      </c>
      <c r="R372" s="1">
        <v>3.9900460944621484E-2</v>
      </c>
      <c r="S372" s="3">
        <f t="shared" si="82"/>
        <v>3.3388934501257843E-2</v>
      </c>
      <c r="T372" s="11">
        <f>EXP(-S372*M372)</f>
        <v>0.95912279435814907</v>
      </c>
      <c r="U372" s="3">
        <f>(T372/T373-1)/(M373-M372)</f>
        <v>2.5657038036586144E-2</v>
      </c>
      <c r="V372" s="3">
        <v>6.7808084622891455E-3</v>
      </c>
      <c r="W372" s="11">
        <v>0</v>
      </c>
      <c r="Y372" s="7">
        <v>1.25</v>
      </c>
      <c r="Z372" s="7">
        <v>1</v>
      </c>
      <c r="AA372" s="11">
        <v>0</v>
      </c>
      <c r="AB372" s="11">
        <v>0</v>
      </c>
      <c r="AC372" s="11">
        <v>-5.2092211546909128E-3</v>
      </c>
      <c r="AD372" s="1">
        <v>3.9900460944621484E-2</v>
      </c>
      <c r="AE372" s="3">
        <f t="shared" si="83"/>
        <v>3.3388934501257843E-2</v>
      </c>
      <c r="AF372" s="11">
        <f>EXP(-AE372*Y372)</f>
        <v>0.95912279435814907</v>
      </c>
      <c r="AG372" s="3">
        <f>(AF372/AF373-1)/(Y373-Y372)</f>
        <v>2.5657038036586144E-2</v>
      </c>
      <c r="AH372" s="3">
        <v>6.7808084622891455E-3</v>
      </c>
      <c r="AI372" s="11">
        <v>0</v>
      </c>
    </row>
    <row r="373" spans="1:35" x14ac:dyDescent="0.35">
      <c r="A373" s="7">
        <v>1.5</v>
      </c>
      <c r="B373" s="7">
        <v>1</v>
      </c>
      <c r="C373" s="11">
        <v>0</v>
      </c>
      <c r="D373" s="11">
        <v>0</v>
      </c>
      <c r="E373" s="11">
        <v>-5.2092211546909128E-3</v>
      </c>
      <c r="F373" s="1">
        <v>3.9900460944621484E-2</v>
      </c>
      <c r="G373" s="3">
        <f t="shared" si="81"/>
        <v>3.2086629212585115E-2</v>
      </c>
      <c r="H373" s="11">
        <f>EXP(-G373*A373)</f>
        <v>0.95300994127998273</v>
      </c>
      <c r="I373" s="3">
        <f>(H373/H374-1)/(A374-A373)</f>
        <v>2.3036574064689397E-2</v>
      </c>
      <c r="J373" s="3">
        <v>6.1128530781663108E-3</v>
      </c>
      <c r="K373" s="11">
        <v>0</v>
      </c>
      <c r="M373" s="7">
        <v>1.5</v>
      </c>
      <c r="N373" s="7">
        <v>1</v>
      </c>
      <c r="O373" s="11">
        <v>0</v>
      </c>
      <c r="P373" s="11">
        <v>0</v>
      </c>
      <c r="Q373" s="11">
        <v>-5.2092211546909128E-3</v>
      </c>
      <c r="R373" s="1">
        <v>3.9900460944621484E-2</v>
      </c>
      <c r="S373" s="3">
        <f t="shared" si="82"/>
        <v>3.2086629212585115E-2</v>
      </c>
      <c r="T373" s="11">
        <f>EXP(-S373*M373)</f>
        <v>0.95300994127998273</v>
      </c>
      <c r="U373" s="3">
        <f>(T373/T374-1)/(M374-M373)</f>
        <v>2.3036574064689397E-2</v>
      </c>
      <c r="V373" s="3">
        <v>6.1128530781663108E-3</v>
      </c>
      <c r="W373" s="11">
        <v>0</v>
      </c>
      <c r="Y373" s="7">
        <v>1.5</v>
      </c>
      <c r="Z373" s="7">
        <v>1</v>
      </c>
      <c r="AA373" s="11">
        <v>0</v>
      </c>
      <c r="AB373" s="11">
        <v>0</v>
      </c>
      <c r="AC373" s="11">
        <v>-5.2092211546909128E-3</v>
      </c>
      <c r="AD373" s="1">
        <v>3.9900460944621484E-2</v>
      </c>
      <c r="AE373" s="3">
        <f t="shared" si="83"/>
        <v>3.2086629212585115E-2</v>
      </c>
      <c r="AF373" s="11">
        <f>EXP(-AE373*Y373)</f>
        <v>0.95300994127998273</v>
      </c>
      <c r="AG373" s="3">
        <f>(AF373/AF374-1)/(Y374-Y373)</f>
        <v>2.3036574064689397E-2</v>
      </c>
      <c r="AH373" s="3">
        <v>6.1128530781663108E-3</v>
      </c>
      <c r="AI373" s="11">
        <v>0</v>
      </c>
    </row>
    <row r="374" spans="1:35" x14ac:dyDescent="0.35">
      <c r="A374" s="7">
        <v>1.75</v>
      </c>
      <c r="B374" s="7">
        <v>1</v>
      </c>
      <c r="C374" s="11">
        <v>0</v>
      </c>
      <c r="D374" s="11">
        <v>0</v>
      </c>
      <c r="E374" s="11">
        <v>-5.2092211546909128E-3</v>
      </c>
      <c r="F374" s="1">
        <v>3.9900460944621484E-2</v>
      </c>
      <c r="G374" s="3">
        <f t="shared" si="81"/>
        <v>3.0784323923912386E-2</v>
      </c>
      <c r="H374" s="11">
        <f>EXP(-G374*A374)</f>
        <v>0.94755284843667797</v>
      </c>
      <c r="I374" s="3">
        <f>(H374/H375-1)/(A375-A374)</f>
        <v>2.0417815859420152E-2</v>
      </c>
      <c r="J374" s="3">
        <v>5.4570928433047344E-3</v>
      </c>
      <c r="K374" s="11">
        <v>0</v>
      </c>
      <c r="M374" s="7">
        <v>1.75</v>
      </c>
      <c r="N374" s="7">
        <v>1</v>
      </c>
      <c r="O374" s="11">
        <v>0</v>
      </c>
      <c r="P374" s="11">
        <v>0</v>
      </c>
      <c r="Q374" s="11">
        <v>-5.2092211546909128E-3</v>
      </c>
      <c r="R374" s="1">
        <v>3.9900460944621484E-2</v>
      </c>
      <c r="S374" s="3">
        <f t="shared" si="82"/>
        <v>3.0784323923912386E-2</v>
      </c>
      <c r="T374" s="11">
        <f>EXP(-S374*M374)</f>
        <v>0.94755284843667797</v>
      </c>
      <c r="U374" s="3">
        <f>(T374/T375-1)/(M375-M374)</f>
        <v>2.0417815859420152E-2</v>
      </c>
      <c r="V374" s="3">
        <v>5.4570928433047344E-3</v>
      </c>
      <c r="W374" s="11">
        <v>0</v>
      </c>
      <c r="Y374" s="7">
        <v>1.75</v>
      </c>
      <c r="Z374" s="7">
        <v>1</v>
      </c>
      <c r="AA374" s="11">
        <v>0</v>
      </c>
      <c r="AB374" s="11">
        <v>0</v>
      </c>
      <c r="AC374" s="11">
        <v>-5.2092211546909128E-3</v>
      </c>
      <c r="AD374" s="1">
        <v>3.9900460944621484E-2</v>
      </c>
      <c r="AE374" s="3">
        <f t="shared" si="83"/>
        <v>3.0784323923912386E-2</v>
      </c>
      <c r="AF374" s="11">
        <f>EXP(-AE374*Y374)</f>
        <v>0.94755284843667797</v>
      </c>
      <c r="AG374" s="3">
        <f>(AF374/AF375-1)/(Y375-Y374)</f>
        <v>2.0417815859420152E-2</v>
      </c>
      <c r="AH374" s="3">
        <v>5.4570928433047344E-3</v>
      </c>
      <c r="AI374" s="11">
        <v>0</v>
      </c>
    </row>
    <row r="375" spans="1:35" x14ac:dyDescent="0.35">
      <c r="A375" s="7">
        <v>2</v>
      </c>
      <c r="B375" s="7">
        <v>2</v>
      </c>
      <c r="C375" s="11">
        <v>0</v>
      </c>
      <c r="D375" s="11">
        <v>0</v>
      </c>
      <c r="E375" s="11">
        <v>-2.4673492244837898E-3</v>
      </c>
      <c r="F375" s="1">
        <v>3.4416717084207238E-2</v>
      </c>
      <c r="G375" s="3">
        <f t="shared" si="81"/>
        <v>2.9482018635239658E-2</v>
      </c>
      <c r="H375" s="11">
        <f>EXP(-G375*A375)</f>
        <v>0.94274067207527334</v>
      </c>
      <c r="I375" s="3">
        <f>(H375/H376-1)/(A376-A375)</f>
        <v>2.4002209347587566E-2</v>
      </c>
      <c r="J375" s="3">
        <v>4.8121763614047321E-3</v>
      </c>
      <c r="K375" s="11">
        <v>0.94274067207527334</v>
      </c>
      <c r="M375" s="7">
        <v>2</v>
      </c>
      <c r="N375" s="7">
        <v>2</v>
      </c>
      <c r="O375" s="11">
        <v>0</v>
      </c>
      <c r="P375" s="11">
        <v>0</v>
      </c>
      <c r="Q375" s="11">
        <v>-2.4673492244837898E-3</v>
      </c>
      <c r="R375" s="1">
        <v>3.4416717084207238E-2</v>
      </c>
      <c r="S375" s="3">
        <f t="shared" si="82"/>
        <v>2.9482018635239658E-2</v>
      </c>
      <c r="T375" s="11">
        <f>EXP(-S375*M375)</f>
        <v>0.94274067207527334</v>
      </c>
      <c r="U375" s="3">
        <f>(T375/T376-1)/(M376-M375)</f>
        <v>2.4002209347587566E-2</v>
      </c>
      <c r="V375" s="3">
        <v>4.8121763614047321E-3</v>
      </c>
      <c r="W375" s="11">
        <v>0.94274067207527334</v>
      </c>
      <c r="Y375" s="7">
        <v>2</v>
      </c>
      <c r="Z375" s="7">
        <v>2</v>
      </c>
      <c r="AA375" s="11">
        <v>0</v>
      </c>
      <c r="AB375" s="11">
        <v>0</v>
      </c>
      <c r="AC375" s="11">
        <v>-2.4673492244837898E-3</v>
      </c>
      <c r="AD375" s="1">
        <v>3.4416717084207238E-2</v>
      </c>
      <c r="AE375" s="3">
        <f t="shared" si="83"/>
        <v>2.9482018635239658E-2</v>
      </c>
      <c r="AF375" s="11">
        <f>EXP(-AE375*Y375)</f>
        <v>0.94274067207527334</v>
      </c>
      <c r="AG375" s="3">
        <f>(AF375/AF376-1)/(Y376-Y375)</f>
        <v>2.4002209347587566E-2</v>
      </c>
      <c r="AH375" s="3">
        <v>4.8121763614047321E-3</v>
      </c>
      <c r="AI375" s="11">
        <v>0.94274067207527334</v>
      </c>
    </row>
    <row r="376" spans="1:35" x14ac:dyDescent="0.35">
      <c r="A376" s="7">
        <v>2.25</v>
      </c>
      <c r="B376" s="7">
        <v>2</v>
      </c>
      <c r="C376" s="11">
        <v>0</v>
      </c>
      <c r="D376" s="11">
        <v>0</v>
      </c>
      <c r="E376" s="11">
        <v>-2.4673492244837898E-3</v>
      </c>
      <c r="F376" s="1">
        <v>3.4416717084207238E-2</v>
      </c>
      <c r="G376" s="3">
        <f t="shared" si="81"/>
        <v>2.8865181329118712E-2</v>
      </c>
      <c r="H376" s="11">
        <f>EXP(-G376*A376)</f>
        <v>0.93711744977209654</v>
      </c>
      <c r="I376" s="3">
        <f>(H376/H377-1)/(A377-A376)</f>
        <v>2.2761323372295195E-2</v>
      </c>
      <c r="J376" s="3">
        <v>5.6232223031768089E-3</v>
      </c>
      <c r="K376" s="11">
        <v>0</v>
      </c>
      <c r="M376" s="7">
        <v>2.25</v>
      </c>
      <c r="N376" s="7">
        <v>2</v>
      </c>
      <c r="O376" s="11">
        <v>0</v>
      </c>
      <c r="P376" s="11">
        <v>0</v>
      </c>
      <c r="Q376" s="11">
        <v>-2.4673492244837898E-3</v>
      </c>
      <c r="R376" s="1">
        <v>3.4416717084207238E-2</v>
      </c>
      <c r="S376" s="3">
        <f t="shared" si="82"/>
        <v>2.8865181329118712E-2</v>
      </c>
      <c r="T376" s="11">
        <f>EXP(-S376*M376)</f>
        <v>0.93711744977209654</v>
      </c>
      <c r="U376" s="3">
        <f>(T376/T377-1)/(M377-M376)</f>
        <v>2.2761323372295195E-2</v>
      </c>
      <c r="V376" s="3">
        <v>5.6232223031768089E-3</v>
      </c>
      <c r="W376" s="11">
        <v>0</v>
      </c>
      <c r="Y376" s="7">
        <v>2.25</v>
      </c>
      <c r="Z376" s="7">
        <v>2</v>
      </c>
      <c r="AA376" s="11">
        <v>0</v>
      </c>
      <c r="AB376" s="11">
        <v>0</v>
      </c>
      <c r="AC376" s="11">
        <v>-2.4673492244837898E-3</v>
      </c>
      <c r="AD376" s="1">
        <v>3.4416717084207238E-2</v>
      </c>
      <c r="AE376" s="3">
        <f t="shared" si="83"/>
        <v>2.8865181329118712E-2</v>
      </c>
      <c r="AF376" s="11">
        <f>EXP(-AE376*Y376)</f>
        <v>0.93711744977209654</v>
      </c>
      <c r="AG376" s="3">
        <f>(AF376/AF377-1)/(Y377-Y376)</f>
        <v>2.2761323372295195E-2</v>
      </c>
      <c r="AH376" s="3">
        <v>5.6232223031768089E-3</v>
      </c>
      <c r="AI376" s="11">
        <v>0</v>
      </c>
    </row>
    <row r="377" spans="1:35" x14ac:dyDescent="0.35">
      <c r="A377" s="7">
        <v>2.5</v>
      </c>
      <c r="B377" s="7">
        <v>2</v>
      </c>
      <c r="C377" s="11">
        <v>0</v>
      </c>
      <c r="D377" s="11">
        <v>0</v>
      </c>
      <c r="E377" s="11">
        <v>-2.4673492244837898E-3</v>
      </c>
      <c r="F377" s="1">
        <v>3.4416717084207238E-2</v>
      </c>
      <c r="G377" s="3">
        <f t="shared" si="81"/>
        <v>2.8248344022997765E-2</v>
      </c>
      <c r="H377" s="11">
        <f>EXP(-G377*A377)</f>
        <v>0.93181511349175217</v>
      </c>
      <c r="I377" s="3">
        <f>(H377/H378-1)/(A378-A377)</f>
        <v>2.1520820050372258E-2</v>
      </c>
      <c r="J377" s="3">
        <v>5.3023362803444295E-3</v>
      </c>
      <c r="K377" s="11">
        <v>0</v>
      </c>
      <c r="M377" s="7">
        <v>2.5</v>
      </c>
      <c r="N377" s="7">
        <v>2</v>
      </c>
      <c r="O377" s="11">
        <v>0</v>
      </c>
      <c r="P377" s="11">
        <v>0</v>
      </c>
      <c r="Q377" s="11">
        <v>-2.4673492244837898E-3</v>
      </c>
      <c r="R377" s="1">
        <v>3.4416717084207238E-2</v>
      </c>
      <c r="S377" s="3">
        <f t="shared" si="82"/>
        <v>2.8248344022997765E-2</v>
      </c>
      <c r="T377" s="11">
        <f>EXP(-S377*M377)</f>
        <v>0.93181511349175217</v>
      </c>
      <c r="U377" s="3">
        <f>(T377/T378-1)/(M378-M377)</f>
        <v>2.1520820050372258E-2</v>
      </c>
      <c r="V377" s="3">
        <v>5.3023362803444295E-3</v>
      </c>
      <c r="W377" s="11">
        <v>0</v>
      </c>
      <c r="Y377" s="7">
        <v>2.5</v>
      </c>
      <c r="Z377" s="7">
        <v>2</v>
      </c>
      <c r="AA377" s="11">
        <v>0</v>
      </c>
      <c r="AB377" s="11">
        <v>0</v>
      </c>
      <c r="AC377" s="11">
        <v>-2.4673492244837898E-3</v>
      </c>
      <c r="AD377" s="1">
        <v>3.4416717084207238E-2</v>
      </c>
      <c r="AE377" s="3">
        <f t="shared" si="83"/>
        <v>2.8248344022997765E-2</v>
      </c>
      <c r="AF377" s="11">
        <f>EXP(-AE377*Y377)</f>
        <v>0.93181511349175217</v>
      </c>
      <c r="AG377" s="3">
        <f>(AF377/AF378-1)/(Y378-Y377)</f>
        <v>2.1520820050372258E-2</v>
      </c>
      <c r="AH377" s="3">
        <v>5.3023362803444295E-3</v>
      </c>
      <c r="AI377" s="11">
        <v>0</v>
      </c>
    </row>
    <row r="378" spans="1:35" x14ac:dyDescent="0.35">
      <c r="A378" s="7">
        <v>2.75</v>
      </c>
      <c r="B378" s="7">
        <v>2</v>
      </c>
      <c r="C378" s="11">
        <v>0</v>
      </c>
      <c r="D378" s="11">
        <v>0</v>
      </c>
      <c r="E378" s="11">
        <v>-2.4673492244837898E-3</v>
      </c>
      <c r="F378" s="1">
        <v>3.4416717084207238E-2</v>
      </c>
      <c r="G378" s="3">
        <f t="shared" si="81"/>
        <v>2.7631506716876815E-2</v>
      </c>
      <c r="H378" s="11">
        <f>EXP(-G378*A378)</f>
        <v>0.92682858568921256</v>
      </c>
      <c r="I378" s="3">
        <f>(H378/H379-1)/(A379-A378)</f>
        <v>2.0280699263818924E-2</v>
      </c>
      <c r="J378" s="3">
        <v>4.9865278025396417E-3</v>
      </c>
      <c r="K378" s="11">
        <v>0</v>
      </c>
      <c r="M378" s="7">
        <v>2.75</v>
      </c>
      <c r="N378" s="7">
        <v>2</v>
      </c>
      <c r="O378" s="11">
        <v>0</v>
      </c>
      <c r="P378" s="11">
        <v>0</v>
      </c>
      <c r="Q378" s="11">
        <v>-2.4673492244837898E-3</v>
      </c>
      <c r="R378" s="1">
        <v>3.4416717084207238E-2</v>
      </c>
      <c r="S378" s="3">
        <f t="shared" si="82"/>
        <v>2.7631506716876815E-2</v>
      </c>
      <c r="T378" s="11">
        <f>EXP(-S378*M378)</f>
        <v>0.92682858568921256</v>
      </c>
      <c r="U378" s="3">
        <f>(T378/T379-1)/(M379-M378)</f>
        <v>2.0280699263818924E-2</v>
      </c>
      <c r="V378" s="3">
        <v>4.9865278025396417E-3</v>
      </c>
      <c r="W378" s="11">
        <v>0</v>
      </c>
      <c r="Y378" s="7">
        <v>2.75</v>
      </c>
      <c r="Z378" s="7">
        <v>2</v>
      </c>
      <c r="AA378" s="11">
        <v>0</v>
      </c>
      <c r="AB378" s="11">
        <v>0</v>
      </c>
      <c r="AC378" s="11">
        <v>-2.4673492244837898E-3</v>
      </c>
      <c r="AD378" s="1">
        <v>3.4416717084207238E-2</v>
      </c>
      <c r="AE378" s="3">
        <f t="shared" si="83"/>
        <v>2.7631506716876815E-2</v>
      </c>
      <c r="AF378" s="11">
        <f>EXP(-AE378*Y378)</f>
        <v>0.92682858568921256</v>
      </c>
      <c r="AG378" s="3">
        <f>(AF378/AF379-1)/(Y379-Y378)</f>
        <v>2.0280699263818924E-2</v>
      </c>
      <c r="AH378" s="3">
        <v>4.9865278025396417E-3</v>
      </c>
      <c r="AI378" s="11">
        <v>0</v>
      </c>
    </row>
    <row r="379" spans="1:35" x14ac:dyDescent="0.35">
      <c r="A379" s="7">
        <v>3</v>
      </c>
      <c r="B379" s="7">
        <v>3</v>
      </c>
      <c r="C379" s="11">
        <v>0</v>
      </c>
      <c r="D379" s="11">
        <v>0</v>
      </c>
      <c r="E379" s="11">
        <v>-1.2837138356041507E-3</v>
      </c>
      <c r="F379" s="1">
        <v>3.086581091756832E-2</v>
      </c>
      <c r="G379" s="3">
        <f t="shared" si="81"/>
        <v>2.7014669410755868E-2</v>
      </c>
      <c r="H379" s="11">
        <f>EXP(-G379*A379)</f>
        <v>0.92215310822344376</v>
      </c>
      <c r="I379" s="3">
        <f>(H379/H380-1)/(A380-A379)</f>
        <v>2.2907946821494107E-2</v>
      </c>
      <c r="J379" s="3">
        <v>4.6754774657688826E-3</v>
      </c>
      <c r="K379" s="11">
        <v>0.92215310822344376</v>
      </c>
      <c r="M379" s="7">
        <v>3</v>
      </c>
      <c r="N379" s="7">
        <v>3</v>
      </c>
      <c r="O379" s="11">
        <v>0</v>
      </c>
      <c r="P379" s="11">
        <v>0</v>
      </c>
      <c r="Q379" s="11">
        <v>-1.2837138356041507E-3</v>
      </c>
      <c r="R379" s="1">
        <v>3.086581091756832E-2</v>
      </c>
      <c r="S379" s="3">
        <f t="shared" si="82"/>
        <v>2.7014669410755868E-2</v>
      </c>
      <c r="T379" s="11">
        <f>EXP(-S379*M379)</f>
        <v>0.92215310822344376</v>
      </c>
      <c r="U379" s="3">
        <f>(T379/T380-1)/(M380-M379)</f>
        <v>2.2907946821494107E-2</v>
      </c>
      <c r="V379" s="3">
        <v>4.6754774657688826E-3</v>
      </c>
      <c r="W379" s="11">
        <v>0.92215310822344376</v>
      </c>
      <c r="Y379" s="7">
        <v>3</v>
      </c>
      <c r="Z379" s="7">
        <v>3</v>
      </c>
      <c r="AA379" s="11">
        <v>0</v>
      </c>
      <c r="AB379" s="11">
        <v>0</v>
      </c>
      <c r="AC379" s="11">
        <v>-1.2837138356041507E-3</v>
      </c>
      <c r="AD379" s="1">
        <v>3.086581091756832E-2</v>
      </c>
      <c r="AE379" s="3">
        <f t="shared" si="83"/>
        <v>2.7014669410755868E-2</v>
      </c>
      <c r="AF379" s="11">
        <f>EXP(-AE379*Y379)</f>
        <v>0.92215310822344376</v>
      </c>
      <c r="AG379" s="3">
        <f>(AF379/AF380-1)/(Y380-Y379)</f>
        <v>2.2907946821494107E-2</v>
      </c>
      <c r="AH379" s="3">
        <v>4.6754774657688826E-3</v>
      </c>
      <c r="AI379" s="11">
        <v>0.92215310822344376</v>
      </c>
    </row>
    <row r="380" spans="1:35" x14ac:dyDescent="0.35">
      <c r="A380" s="7">
        <v>3.25</v>
      </c>
      <c r="B380" s="7">
        <v>3</v>
      </c>
      <c r="C380" s="11">
        <v>0</v>
      </c>
      <c r="D380" s="11">
        <v>0</v>
      </c>
      <c r="E380" s="11">
        <v>-1.2837138356041507E-3</v>
      </c>
      <c r="F380" s="1">
        <v>3.086581091756832E-2</v>
      </c>
      <c r="G380" s="3">
        <f t="shared" si="81"/>
        <v>2.6693740951854832E-2</v>
      </c>
      <c r="H380" s="11">
        <f>EXP(-G380*A380)</f>
        <v>0.91690202253028263</v>
      </c>
      <c r="I380" s="3">
        <f>(H380/H381-1)/(A381-A380)</f>
        <v>2.2262465787350472E-2</v>
      </c>
      <c r="J380" s="3">
        <v>5.2510856931610268E-3</v>
      </c>
      <c r="K380" s="11">
        <v>0</v>
      </c>
      <c r="M380" s="7">
        <v>3.25</v>
      </c>
      <c r="N380" s="7">
        <v>3</v>
      </c>
      <c r="O380" s="11">
        <v>0</v>
      </c>
      <c r="P380" s="11">
        <v>0</v>
      </c>
      <c r="Q380" s="11">
        <v>-1.2837138356041507E-3</v>
      </c>
      <c r="R380" s="1">
        <v>3.086581091756832E-2</v>
      </c>
      <c r="S380" s="3">
        <f t="shared" si="82"/>
        <v>2.6693740951854832E-2</v>
      </c>
      <c r="T380" s="11">
        <f>EXP(-S380*M380)</f>
        <v>0.91690202253028263</v>
      </c>
      <c r="U380" s="3">
        <f>(T380/T381-1)/(M381-M380)</f>
        <v>2.2262465787350472E-2</v>
      </c>
      <c r="V380" s="3">
        <v>5.2510856931610268E-3</v>
      </c>
      <c r="W380" s="11">
        <v>0</v>
      </c>
      <c r="Y380" s="7">
        <v>3.25</v>
      </c>
      <c r="Z380" s="7">
        <v>3</v>
      </c>
      <c r="AA380" s="11">
        <v>0</v>
      </c>
      <c r="AB380" s="11">
        <v>0</v>
      </c>
      <c r="AC380" s="11">
        <v>-1.2837138356041507E-3</v>
      </c>
      <c r="AD380" s="1">
        <v>3.086581091756832E-2</v>
      </c>
      <c r="AE380" s="3">
        <f t="shared" si="83"/>
        <v>2.6693740951854832E-2</v>
      </c>
      <c r="AF380" s="11">
        <f>EXP(-AE380*Y380)</f>
        <v>0.91690202253028263</v>
      </c>
      <c r="AG380" s="3">
        <f>(AF380/AF381-1)/(Y381-Y380)</f>
        <v>2.2262465787350472E-2</v>
      </c>
      <c r="AH380" s="3">
        <v>5.2510856931610268E-3</v>
      </c>
      <c r="AI380" s="11">
        <v>0</v>
      </c>
    </row>
    <row r="381" spans="1:35" x14ac:dyDescent="0.35">
      <c r="A381" s="7">
        <v>3.5</v>
      </c>
      <c r="B381" s="7">
        <v>3</v>
      </c>
      <c r="C381" s="11">
        <v>0</v>
      </c>
      <c r="D381" s="11">
        <v>0</v>
      </c>
      <c r="E381" s="11">
        <v>-1.2837138356041507E-3</v>
      </c>
      <c r="F381" s="1">
        <v>3.086581091756832E-2</v>
      </c>
      <c r="G381" s="3">
        <f t="shared" si="81"/>
        <v>2.6372812492953791E-2</v>
      </c>
      <c r="H381" s="11">
        <f>EXP(-G381*A381)</f>
        <v>0.91182714238992424</v>
      </c>
      <c r="I381" s="3">
        <f>(H381/H382-1)/(A382-A381)</f>
        <v>2.1617088321514544E-2</v>
      </c>
      <c r="J381" s="3">
        <v>5.0748801403583087E-3</v>
      </c>
      <c r="K381" s="11">
        <v>0</v>
      </c>
      <c r="M381" s="7">
        <v>3.5</v>
      </c>
      <c r="N381" s="7">
        <v>3</v>
      </c>
      <c r="O381" s="11">
        <v>0</v>
      </c>
      <c r="P381" s="11">
        <v>0</v>
      </c>
      <c r="Q381" s="11">
        <v>-1.2837138356041507E-3</v>
      </c>
      <c r="R381" s="1">
        <v>3.086581091756832E-2</v>
      </c>
      <c r="S381" s="3">
        <f t="shared" si="82"/>
        <v>2.6372812492953791E-2</v>
      </c>
      <c r="T381" s="11">
        <f>EXP(-S381*M381)</f>
        <v>0.91182714238992424</v>
      </c>
      <c r="U381" s="3">
        <f>(T381/T382-1)/(M382-M381)</f>
        <v>2.1617088321514544E-2</v>
      </c>
      <c r="V381" s="3">
        <v>5.0748801403583087E-3</v>
      </c>
      <c r="W381" s="11">
        <v>0</v>
      </c>
      <c r="Y381" s="7">
        <v>3.5</v>
      </c>
      <c r="Z381" s="7">
        <v>3</v>
      </c>
      <c r="AA381" s="11">
        <v>0</v>
      </c>
      <c r="AB381" s="11">
        <v>0</v>
      </c>
      <c r="AC381" s="11">
        <v>-1.2837138356041507E-3</v>
      </c>
      <c r="AD381" s="1">
        <v>3.086581091756832E-2</v>
      </c>
      <c r="AE381" s="3">
        <f t="shared" si="83"/>
        <v>2.6372812492953791E-2</v>
      </c>
      <c r="AF381" s="11">
        <f>EXP(-AE381*Y381)</f>
        <v>0.91182714238992424</v>
      </c>
      <c r="AG381" s="3">
        <f>(AF381/AF382-1)/(Y382-Y381)</f>
        <v>2.1617088321514544E-2</v>
      </c>
      <c r="AH381" s="3">
        <v>5.0748801403583087E-3</v>
      </c>
      <c r="AI381" s="11">
        <v>0</v>
      </c>
    </row>
    <row r="382" spans="1:35" x14ac:dyDescent="0.35">
      <c r="A382" s="7">
        <v>3.75</v>
      </c>
      <c r="B382" s="7">
        <v>3</v>
      </c>
      <c r="C382" s="11">
        <v>0</v>
      </c>
      <c r="D382" s="11">
        <v>0</v>
      </c>
      <c r="E382" s="11">
        <v>-1.2837138356041507E-3</v>
      </c>
      <c r="F382" s="1">
        <v>3.086581091756832E-2</v>
      </c>
      <c r="G382" s="3">
        <f t="shared" si="81"/>
        <v>2.6051884034052755E-2</v>
      </c>
      <c r="H382" s="11">
        <f>EXP(-G382*A382)</f>
        <v>0.90692586824121513</v>
      </c>
      <c r="I382" s="3">
        <f>(H382/H383-1)/(A383-A382)</f>
        <v>2.0971814407366729E-2</v>
      </c>
      <c r="J382" s="3">
        <v>4.9012741487091524E-3</v>
      </c>
      <c r="K382" s="11">
        <v>0</v>
      </c>
      <c r="M382" s="7">
        <v>3.75</v>
      </c>
      <c r="N382" s="7">
        <v>3</v>
      </c>
      <c r="O382" s="11">
        <v>0</v>
      </c>
      <c r="P382" s="11">
        <v>0</v>
      </c>
      <c r="Q382" s="11">
        <v>-1.2837138356041507E-3</v>
      </c>
      <c r="R382" s="1">
        <v>3.086581091756832E-2</v>
      </c>
      <c r="S382" s="3">
        <f t="shared" si="82"/>
        <v>2.6051884034052755E-2</v>
      </c>
      <c r="T382" s="11">
        <f>EXP(-S382*M382)</f>
        <v>0.90692586824121513</v>
      </c>
      <c r="U382" s="3">
        <f>(T382/T383-1)/(M383-M382)</f>
        <v>2.0971814407366729E-2</v>
      </c>
      <c r="V382" s="3">
        <v>4.9012741487091524E-3</v>
      </c>
      <c r="W382" s="11">
        <v>0</v>
      </c>
      <c r="Y382" s="7">
        <v>3.75</v>
      </c>
      <c r="Z382" s="7">
        <v>3</v>
      </c>
      <c r="AA382" s="11">
        <v>0</v>
      </c>
      <c r="AB382" s="11">
        <v>0</v>
      </c>
      <c r="AC382" s="11">
        <v>-1.2837138356041507E-3</v>
      </c>
      <c r="AD382" s="1">
        <v>3.086581091756832E-2</v>
      </c>
      <c r="AE382" s="3">
        <f t="shared" si="83"/>
        <v>2.6051884034052755E-2</v>
      </c>
      <c r="AF382" s="11">
        <f>EXP(-AE382*Y382)</f>
        <v>0.90692586824121513</v>
      </c>
      <c r="AG382" s="3">
        <f>(AF382/AF383-1)/(Y383-Y382)</f>
        <v>2.0971814407366729E-2</v>
      </c>
      <c r="AH382" s="3">
        <v>4.9012741487091524E-3</v>
      </c>
      <c r="AI382" s="11">
        <v>0</v>
      </c>
    </row>
    <row r="383" spans="1:35" x14ac:dyDescent="0.35">
      <c r="A383" s="7">
        <v>4</v>
      </c>
      <c r="B383" s="7">
        <v>4</v>
      </c>
      <c r="C383" s="11">
        <v>0</v>
      </c>
      <c r="D383" s="11">
        <v>0</v>
      </c>
      <c r="E383" s="11">
        <v>-4.844896965203703E-4</v>
      </c>
      <c r="F383" s="1">
        <v>2.7668914361233199E-2</v>
      </c>
      <c r="G383" s="3">
        <f t="shared" si="81"/>
        <v>2.5730955575151718E-2</v>
      </c>
      <c r="H383" s="11">
        <f>EXP(-G383*A383)</f>
        <v>0.90219569805652355</v>
      </c>
      <c r="I383" s="3">
        <f>(H383/H384-1)/(A384-A383)</f>
        <v>2.374205744822433E-2</v>
      </c>
      <c r="J383" s="3">
        <v>4.7301701846915213E-3</v>
      </c>
      <c r="K383" s="11">
        <v>0.90219569805652355</v>
      </c>
      <c r="M383" s="7">
        <v>4</v>
      </c>
      <c r="N383" s="7">
        <v>4</v>
      </c>
      <c r="O383" s="11">
        <v>0</v>
      </c>
      <c r="P383" s="11">
        <v>0</v>
      </c>
      <c r="Q383" s="11">
        <v>-4.844896965203703E-4</v>
      </c>
      <c r="R383" s="1">
        <v>2.7668914361233199E-2</v>
      </c>
      <c r="S383" s="3">
        <f t="shared" si="82"/>
        <v>2.5730955575151718E-2</v>
      </c>
      <c r="T383" s="11">
        <f>EXP(-S383*M383)</f>
        <v>0.90219569805652355</v>
      </c>
      <c r="U383" s="3">
        <f>(T383/T384-1)/(M384-M383)</f>
        <v>2.374205744822433E-2</v>
      </c>
      <c r="V383" s="3">
        <v>4.7301701846915213E-3</v>
      </c>
      <c r="W383" s="11">
        <v>0.90219569805652355</v>
      </c>
      <c r="Y383" s="7">
        <v>4</v>
      </c>
      <c r="Z383" s="7">
        <v>4</v>
      </c>
      <c r="AA383" s="11">
        <v>0</v>
      </c>
      <c r="AB383" s="11">
        <v>0</v>
      </c>
      <c r="AC383" s="11">
        <v>-4.844896965203703E-4</v>
      </c>
      <c r="AD383" s="1">
        <v>2.7668914361233199E-2</v>
      </c>
      <c r="AE383" s="3">
        <f t="shared" si="83"/>
        <v>2.5730955575151718E-2</v>
      </c>
      <c r="AF383" s="11">
        <f>EXP(-AE383*Y383)</f>
        <v>0.90219569805652355</v>
      </c>
      <c r="AG383" s="3">
        <f>(AF383/AF384-1)/(Y384-Y383)</f>
        <v>2.374205744822433E-2</v>
      </c>
      <c r="AH383" s="3">
        <v>4.7301701846915213E-3</v>
      </c>
      <c r="AI383" s="11">
        <v>0.90219569805652355</v>
      </c>
    </row>
    <row r="384" spans="1:35" x14ac:dyDescent="0.35">
      <c r="A384" s="7">
        <v>4.25</v>
      </c>
      <c r="B384" s="7">
        <v>4</v>
      </c>
      <c r="C384" s="11">
        <v>0</v>
      </c>
      <c r="D384" s="11">
        <v>0</v>
      </c>
      <c r="E384" s="11">
        <v>-4.844896965203703E-4</v>
      </c>
      <c r="F384" s="1">
        <v>2.7668914361233199E-2</v>
      </c>
      <c r="G384" s="3">
        <f t="shared" si="81"/>
        <v>2.5609833151021624E-2</v>
      </c>
      <c r="H384" s="11">
        <f>EXP(-G384*A384)</f>
        <v>0.89687229964107373</v>
      </c>
      <c r="I384" s="3">
        <f>(H384/H385-1)/(A385-A384)</f>
        <v>2.3498382130898499E-2</v>
      </c>
      <c r="J384" s="3">
        <v>5.3233984154498594E-3</v>
      </c>
      <c r="K384" s="11">
        <v>0</v>
      </c>
      <c r="M384" s="7">
        <v>4.25</v>
      </c>
      <c r="N384" s="7">
        <v>4</v>
      </c>
      <c r="O384" s="11">
        <v>0</v>
      </c>
      <c r="P384" s="11">
        <v>0</v>
      </c>
      <c r="Q384" s="11">
        <v>-4.844896965203703E-4</v>
      </c>
      <c r="R384" s="1">
        <v>2.7668914361233199E-2</v>
      </c>
      <c r="S384" s="3">
        <f t="shared" si="82"/>
        <v>2.5609833151021624E-2</v>
      </c>
      <c r="T384" s="11">
        <f>EXP(-S384*M384)</f>
        <v>0.89687229964107373</v>
      </c>
      <c r="U384" s="3">
        <f>(T384/T385-1)/(M385-M384)</f>
        <v>2.3498382130898499E-2</v>
      </c>
      <c r="V384" s="3">
        <v>5.3233984154498594E-3</v>
      </c>
      <c r="W384" s="11">
        <v>0</v>
      </c>
      <c r="Y384" s="7">
        <v>4.25</v>
      </c>
      <c r="Z384" s="7">
        <v>4</v>
      </c>
      <c r="AA384" s="11">
        <v>0</v>
      </c>
      <c r="AB384" s="11">
        <v>0</v>
      </c>
      <c r="AC384" s="11">
        <v>-4.844896965203703E-4</v>
      </c>
      <c r="AD384" s="1">
        <v>2.7668914361233199E-2</v>
      </c>
      <c r="AE384" s="3">
        <f t="shared" si="83"/>
        <v>2.5609833151021624E-2</v>
      </c>
      <c r="AF384" s="11">
        <f>EXP(-AE384*Y384)</f>
        <v>0.89687229964107373</v>
      </c>
      <c r="AG384" s="3">
        <f>(AF384/AF385-1)/(Y385-Y384)</f>
        <v>2.3498382130898499E-2</v>
      </c>
      <c r="AH384" s="3">
        <v>5.3233984154498594E-3</v>
      </c>
      <c r="AI384" s="11">
        <v>0</v>
      </c>
    </row>
    <row r="385" spans="1:35" x14ac:dyDescent="0.35">
      <c r="A385" s="7">
        <v>4.5</v>
      </c>
      <c r="B385" s="7">
        <v>4</v>
      </c>
      <c r="C385" s="11">
        <v>0</v>
      </c>
      <c r="D385" s="11">
        <v>0</v>
      </c>
      <c r="E385" s="11">
        <v>-4.844896965203703E-4</v>
      </c>
      <c r="F385" s="1">
        <v>2.7668914361233199E-2</v>
      </c>
      <c r="G385" s="3">
        <f t="shared" si="81"/>
        <v>2.5488710726891531E-2</v>
      </c>
      <c r="H385" s="11">
        <f>EXP(-G385*A385)</f>
        <v>0.89163430871427685</v>
      </c>
      <c r="I385" s="3">
        <f>(H385/H386-1)/(A386-A385)</f>
        <v>2.3254721570398651E-2</v>
      </c>
      <c r="J385" s="3">
        <v>5.2379909267968993E-3</v>
      </c>
      <c r="K385" s="11">
        <v>0</v>
      </c>
      <c r="M385" s="7">
        <v>4.5</v>
      </c>
      <c r="N385" s="7">
        <v>4</v>
      </c>
      <c r="O385" s="11">
        <v>0</v>
      </c>
      <c r="P385" s="11">
        <v>0</v>
      </c>
      <c r="Q385" s="11">
        <v>-4.844896965203703E-4</v>
      </c>
      <c r="R385" s="1">
        <v>2.7668914361233199E-2</v>
      </c>
      <c r="S385" s="3">
        <f t="shared" si="82"/>
        <v>2.5488710726891531E-2</v>
      </c>
      <c r="T385" s="11">
        <f>EXP(-S385*M385)</f>
        <v>0.89163430871427685</v>
      </c>
      <c r="U385" s="3">
        <f>(T385/T386-1)/(M386-M385)</f>
        <v>2.3254721570398651E-2</v>
      </c>
      <c r="V385" s="3">
        <v>5.2379909267968993E-3</v>
      </c>
      <c r="W385" s="11">
        <v>0</v>
      </c>
      <c r="Y385" s="7">
        <v>4.5</v>
      </c>
      <c r="Z385" s="7">
        <v>4</v>
      </c>
      <c r="AA385" s="11">
        <v>0</v>
      </c>
      <c r="AB385" s="11">
        <v>0</v>
      </c>
      <c r="AC385" s="11">
        <v>-4.844896965203703E-4</v>
      </c>
      <c r="AD385" s="1">
        <v>2.7668914361233199E-2</v>
      </c>
      <c r="AE385" s="3">
        <f t="shared" si="83"/>
        <v>2.5488710726891531E-2</v>
      </c>
      <c r="AF385" s="11">
        <f>EXP(-AE385*Y385)</f>
        <v>0.89163430871427685</v>
      </c>
      <c r="AG385" s="3">
        <f>(AF385/AF386-1)/(Y386-Y385)</f>
        <v>2.3254721570398651E-2</v>
      </c>
      <c r="AH385" s="3">
        <v>5.2379909267968993E-3</v>
      </c>
      <c r="AI385" s="11">
        <v>0</v>
      </c>
    </row>
    <row r="386" spans="1:35" x14ac:dyDescent="0.35">
      <c r="A386" s="7">
        <v>4.75</v>
      </c>
      <c r="B386" s="7">
        <v>4</v>
      </c>
      <c r="C386" s="11">
        <v>0</v>
      </c>
      <c r="D386" s="11">
        <v>0</v>
      </c>
      <c r="E386" s="11">
        <v>-4.844896965203703E-4</v>
      </c>
      <c r="F386" s="1">
        <v>2.7668914361233199E-2</v>
      </c>
      <c r="G386" s="3">
        <f t="shared" si="81"/>
        <v>2.5367588302761441E-2</v>
      </c>
      <c r="H386" s="11">
        <f>EXP(-G386*A386)</f>
        <v>0.8864805938672905</v>
      </c>
      <c r="I386" s="3">
        <f>(H386/H387-1)/(A387-A386)</f>
        <v>2.3011075765831279E-2</v>
      </c>
      <c r="J386" s="3">
        <v>5.1537148469863719E-3</v>
      </c>
      <c r="K386" s="11">
        <v>0</v>
      </c>
      <c r="M386" s="7">
        <v>4.75</v>
      </c>
      <c r="N386" s="7">
        <v>4</v>
      </c>
      <c r="O386" s="11">
        <v>0</v>
      </c>
      <c r="P386" s="11">
        <v>0</v>
      </c>
      <c r="Q386" s="11">
        <v>-4.844896965203703E-4</v>
      </c>
      <c r="R386" s="1">
        <v>2.7668914361233199E-2</v>
      </c>
      <c r="S386" s="3">
        <f t="shared" si="82"/>
        <v>2.5367588302761441E-2</v>
      </c>
      <c r="T386" s="11">
        <f>EXP(-S386*M386)</f>
        <v>0.8864805938672905</v>
      </c>
      <c r="U386" s="3">
        <f>(T386/T387-1)/(M387-M386)</f>
        <v>2.3011075765831279E-2</v>
      </c>
      <c r="V386" s="3">
        <v>5.1537148469863719E-3</v>
      </c>
      <c r="W386" s="11">
        <v>0</v>
      </c>
      <c r="Y386" s="7">
        <v>4.75</v>
      </c>
      <c r="Z386" s="7">
        <v>4</v>
      </c>
      <c r="AA386" s="11">
        <v>0</v>
      </c>
      <c r="AB386" s="11">
        <v>0</v>
      </c>
      <c r="AC386" s="11">
        <v>-4.844896965203703E-4</v>
      </c>
      <c r="AD386" s="1">
        <v>2.7668914361233199E-2</v>
      </c>
      <c r="AE386" s="3">
        <f t="shared" si="83"/>
        <v>2.5367588302761441E-2</v>
      </c>
      <c r="AF386" s="11">
        <f>EXP(-AE386*Y386)</f>
        <v>0.8864805938672905</v>
      </c>
      <c r="AG386" s="3">
        <f>(AF386/AF387-1)/(Y387-Y386)</f>
        <v>2.3011075765831279E-2</v>
      </c>
      <c r="AH386" s="3">
        <v>5.1537148469863719E-3</v>
      </c>
      <c r="AI386" s="11">
        <v>0</v>
      </c>
    </row>
    <row r="387" spans="1:35" x14ac:dyDescent="0.35">
      <c r="A387" s="7">
        <v>5</v>
      </c>
      <c r="B387" s="7">
        <v>5</v>
      </c>
      <c r="C387" s="11">
        <v>0</v>
      </c>
      <c r="D387" s="11">
        <v>0</v>
      </c>
      <c r="E387" s="11">
        <v>-1.7937518542623238E-4</v>
      </c>
      <c r="F387" s="1">
        <v>2.6143341805762509E-2</v>
      </c>
      <c r="G387" s="3">
        <f t="shared" si="81"/>
        <v>2.5246465878631347E-2</v>
      </c>
      <c r="H387" s="11">
        <f>EXP(-G387*A387)</f>
        <v>0.88141004553266122</v>
      </c>
      <c r="I387" s="3">
        <f>(H387/H388-1)/(A388-A387)</f>
        <v>2.4378736023688674E-2</v>
      </c>
      <c r="J387" s="3">
        <v>5.0705483346292161E-3</v>
      </c>
      <c r="K387" s="11">
        <v>0.88141004553266122</v>
      </c>
      <c r="M387" s="7">
        <v>5</v>
      </c>
      <c r="N387" s="7">
        <v>5</v>
      </c>
      <c r="O387" s="11">
        <v>0</v>
      </c>
      <c r="P387" s="11">
        <v>0</v>
      </c>
      <c r="Q387" s="11">
        <v>-1.2937518542623268E-4</v>
      </c>
      <c r="R387" s="1">
        <v>2.5893341805762513E-2</v>
      </c>
      <c r="S387" s="3">
        <f t="shared" si="82"/>
        <v>2.5246465878631351E-2</v>
      </c>
      <c r="T387" s="11">
        <f>EXP(-S387*M387)</f>
        <v>0.88141004553266122</v>
      </c>
      <c r="U387" s="3">
        <f>(T387/T388-1)/(M388-M387)</f>
        <v>2.4642844544205289E-2</v>
      </c>
      <c r="V387" s="3">
        <v>5.0705483346292161E-3</v>
      </c>
      <c r="W387" s="11">
        <v>0.88141004553266122</v>
      </c>
      <c r="Y387" s="7">
        <v>5</v>
      </c>
      <c r="Z387" s="7">
        <v>5</v>
      </c>
      <c r="AA387" s="11">
        <v>0</v>
      </c>
      <c r="AB387" s="11">
        <v>0</v>
      </c>
      <c r="AC387" s="11">
        <v>-2.4074066541381577E-4</v>
      </c>
      <c r="AD387" s="1">
        <v>2.6450169205700425E-2</v>
      </c>
      <c r="AE387" s="3">
        <f t="shared" si="83"/>
        <v>2.5246465878631344E-2</v>
      </c>
      <c r="AF387" s="11">
        <f>EXP(-AE387*Y387)</f>
        <v>0.88141004553266122</v>
      </c>
      <c r="AG387" s="3">
        <f>(AF387/AF388-1)/(Y388-Y387)</f>
        <v>2.4054616789715766E-2</v>
      </c>
      <c r="AH387" s="3">
        <v>5.0705483346292161E-3</v>
      </c>
      <c r="AI387" s="11">
        <v>0.88141004553266122</v>
      </c>
    </row>
    <row r="388" spans="1:35" x14ac:dyDescent="0.35">
      <c r="A388" s="7">
        <v>5.25</v>
      </c>
      <c r="B388" s="7">
        <v>5</v>
      </c>
      <c r="C388" s="11">
        <v>0</v>
      </c>
      <c r="D388" s="11">
        <v>0</v>
      </c>
      <c r="E388" s="11">
        <v>-1.7937518542623238E-4</v>
      </c>
      <c r="F388" s="1">
        <v>2.6143341805762509E-2</v>
      </c>
      <c r="G388" s="3">
        <f t="shared" si="81"/>
        <v>2.5201622082274791E-2</v>
      </c>
      <c r="H388" s="11">
        <f>EXP(-G388*A388)</f>
        <v>0.87607067162226759</v>
      </c>
      <c r="I388" s="3">
        <f>(H388/H389-1)/(A389-A388)</f>
        <v>2.4288502825041469E-2</v>
      </c>
      <c r="J388" s="3">
        <v>5.3393739103937262E-3</v>
      </c>
      <c r="K388" s="11">
        <v>0</v>
      </c>
      <c r="M388" s="7">
        <v>5.25</v>
      </c>
      <c r="N388" s="7">
        <v>5</v>
      </c>
      <c r="O388" s="11">
        <v>0</v>
      </c>
      <c r="P388" s="11">
        <v>0</v>
      </c>
      <c r="Q388" s="11">
        <v>-1.2937518542623268E-4</v>
      </c>
      <c r="R388" s="1">
        <v>2.5893341805762513E-2</v>
      </c>
      <c r="S388" s="3">
        <f t="shared" si="82"/>
        <v>2.521412208227479E-2</v>
      </c>
      <c r="T388" s="11">
        <f>EXP(-S388*M388)</f>
        <v>0.87601318137086193</v>
      </c>
      <c r="U388" s="3">
        <f>(T388/T389-1)/(M389-M388)</f>
        <v>2.4577758956199958E-2</v>
      </c>
      <c r="V388" s="3">
        <v>5.3968641617992159E-3</v>
      </c>
      <c r="W388" s="11">
        <v>0</v>
      </c>
      <c r="Y388" s="7">
        <v>5.25</v>
      </c>
      <c r="Z388" s="7">
        <v>5</v>
      </c>
      <c r="AA388" s="11">
        <v>0</v>
      </c>
      <c r="AB388" s="11">
        <v>0</v>
      </c>
      <c r="AC388" s="11">
        <v>-2.4074066541381577E-4</v>
      </c>
      <c r="AD388" s="1">
        <v>2.6450169205700425E-2</v>
      </c>
      <c r="AE388" s="3">
        <f t="shared" si="83"/>
        <v>2.5186280712277891E-2</v>
      </c>
      <c r="AF388" s="11">
        <f>EXP(-AE388*Y388)</f>
        <v>0.87614123511656194</v>
      </c>
      <c r="AG388" s="3">
        <f>(AF388/AF389-1)/(Y389-Y388)</f>
        <v>2.3933524413453533E-2</v>
      </c>
      <c r="AH388" s="3">
        <v>5.2688104160992901E-3</v>
      </c>
      <c r="AI388" s="11">
        <v>0</v>
      </c>
    </row>
    <row r="389" spans="1:35" x14ac:dyDescent="0.35">
      <c r="A389" s="7">
        <v>5.5</v>
      </c>
      <c r="B389" s="7">
        <v>5</v>
      </c>
      <c r="C389" s="11">
        <v>0</v>
      </c>
      <c r="D389" s="11">
        <v>0</v>
      </c>
      <c r="E389" s="11">
        <v>-1.7937518542623238E-4</v>
      </c>
      <c r="F389" s="1">
        <v>2.6143341805762509E-2</v>
      </c>
      <c r="G389" s="3">
        <f t="shared" si="81"/>
        <v>2.5156778285918231E-2</v>
      </c>
      <c r="H389" s="11">
        <f>EXP(-G389*A389)</f>
        <v>0.87078316677074019</v>
      </c>
      <c r="I389" s="3">
        <f>(H389/H390-1)/(A390-A389)</f>
        <v>2.4198271649572334E-2</v>
      </c>
      <c r="J389" s="3">
        <v>5.2875048515274199E-3</v>
      </c>
      <c r="K389" s="11">
        <v>0</v>
      </c>
      <c r="M389" s="7">
        <v>5.5</v>
      </c>
      <c r="N389" s="7">
        <v>5</v>
      </c>
      <c r="O389" s="11">
        <v>0</v>
      </c>
      <c r="P389" s="11">
        <v>0</v>
      </c>
      <c r="Q389" s="11">
        <v>-1.2937518542623268E-4</v>
      </c>
      <c r="R389" s="1">
        <v>2.5893341805762513E-2</v>
      </c>
      <c r="S389" s="3">
        <f t="shared" si="82"/>
        <v>2.5181778285918232E-2</v>
      </c>
      <c r="T389" s="11">
        <f>EXP(-S389*M389)</f>
        <v>0.87066344231655401</v>
      </c>
      <c r="U389" s="3">
        <f>(T389/T390-1)/(M390-M389)</f>
        <v>2.4512674420742897E-2</v>
      </c>
      <c r="V389" s="3">
        <v>5.3497390543078924E-3</v>
      </c>
      <c r="W389" s="11">
        <v>0</v>
      </c>
      <c r="Y389" s="7">
        <v>5.5</v>
      </c>
      <c r="Z389" s="7">
        <v>5</v>
      </c>
      <c r="AA389" s="11">
        <v>0</v>
      </c>
      <c r="AB389" s="11">
        <v>0</v>
      </c>
      <c r="AC389" s="11">
        <v>-2.4074066541381577E-4</v>
      </c>
      <c r="AD389" s="1">
        <v>2.6450169205700425E-2</v>
      </c>
      <c r="AE389" s="3">
        <f t="shared" si="83"/>
        <v>2.5126095545924439E-2</v>
      </c>
      <c r="AF389" s="11">
        <f>EXP(-AE389*Y389)</f>
        <v>0.87093012824487182</v>
      </c>
      <c r="AG389" s="3">
        <f>(AF389/AF390-1)/(Y390-Y389)</f>
        <v>2.381243568111735E-2</v>
      </c>
      <c r="AH389" s="3">
        <v>5.211106871690214E-3</v>
      </c>
      <c r="AI389" s="11">
        <v>0</v>
      </c>
    </row>
    <row r="390" spans="1:35" x14ac:dyDescent="0.35">
      <c r="A390" s="7">
        <v>5.75</v>
      </c>
      <c r="B390" s="7">
        <v>5</v>
      </c>
      <c r="C390" s="11">
        <v>0</v>
      </c>
      <c r="D390" s="11">
        <v>0</v>
      </c>
      <c r="E390" s="11">
        <v>-1.7937518542623238E-4</v>
      </c>
      <c r="F390" s="1">
        <v>2.6143341805762509E-2</v>
      </c>
      <c r="G390" s="3">
        <f t="shared" si="81"/>
        <v>2.5111934489561671E-2</v>
      </c>
      <c r="H390" s="11">
        <f>EXP(-G390*A390)</f>
        <v>0.86554698152464005</v>
      </c>
      <c r="I390" s="3">
        <f>(H390/H391-1)/(A391-A390)</f>
        <v>2.4108042497234194E-2</v>
      </c>
      <c r="J390" s="3">
        <v>5.2361852461001515E-3</v>
      </c>
      <c r="K390" s="11">
        <v>0</v>
      </c>
      <c r="M390" s="7">
        <v>5.75</v>
      </c>
      <c r="N390" s="7">
        <v>5</v>
      </c>
      <c r="O390" s="11">
        <v>0</v>
      </c>
      <c r="P390" s="11">
        <v>0</v>
      </c>
      <c r="Q390" s="11">
        <v>-1.2937518542623268E-4</v>
      </c>
      <c r="R390" s="1">
        <v>2.5893341805762513E-2</v>
      </c>
      <c r="S390" s="3">
        <f t="shared" si="82"/>
        <v>2.5149434489561674E-2</v>
      </c>
      <c r="T390" s="11">
        <f>EXP(-S390*M390)</f>
        <v>0.86536036807673422</v>
      </c>
      <c r="U390" s="3">
        <f>(T390/T391-1)/(M391-M390)</f>
        <v>2.4447590937819008E-2</v>
      </c>
      <c r="V390" s="3">
        <v>5.3030742398198051E-3</v>
      </c>
      <c r="W390" s="11">
        <v>0</v>
      </c>
      <c r="Y390" s="7">
        <v>5.75</v>
      </c>
      <c r="Z390" s="7">
        <v>5</v>
      </c>
      <c r="AA390" s="11">
        <v>0</v>
      </c>
      <c r="AB390" s="11">
        <v>0</v>
      </c>
      <c r="AC390" s="11">
        <v>-2.4074066541381577E-4</v>
      </c>
      <c r="AD390" s="1">
        <v>2.6450169205700425E-2</v>
      </c>
      <c r="AE390" s="3">
        <f t="shared" si="83"/>
        <v>2.5065910379570983E-2</v>
      </c>
      <c r="AF390" s="11">
        <f>EXP(-AE390*Y390)</f>
        <v>0.86577606900551074</v>
      </c>
      <c r="AG390" s="3">
        <f>(AF390/AF391-1)/(Y391-Y390)</f>
        <v>2.3691350592599747E-2</v>
      </c>
      <c r="AH390" s="3">
        <v>5.1540592393610855E-3</v>
      </c>
      <c r="AI390" s="11">
        <v>0</v>
      </c>
    </row>
    <row r="391" spans="1:35" x14ac:dyDescent="0.35">
      <c r="A391" s="7">
        <v>6</v>
      </c>
      <c r="B391" s="7">
        <v>5</v>
      </c>
      <c r="C391" s="11">
        <v>0</v>
      </c>
      <c r="D391" s="11">
        <v>0</v>
      </c>
      <c r="E391" s="11">
        <v>-1.7937518542623238E-4</v>
      </c>
      <c r="F391" s="1">
        <v>2.6143341805762509E-2</v>
      </c>
      <c r="G391" s="3">
        <f t="shared" si="81"/>
        <v>2.5067090693205115E-2</v>
      </c>
      <c r="H391" s="11">
        <f>EXP(-G391*A391)</f>
        <v>0.86036157318232331</v>
      </c>
      <c r="I391" s="3">
        <f>(H391/H392-1)/(A392-A391)</f>
        <v>2.4017815367982642E-2</v>
      </c>
      <c r="J391" s="3">
        <v>5.1854083423166792E-3</v>
      </c>
      <c r="K391" s="11">
        <v>0.86036157318232331</v>
      </c>
      <c r="M391" s="7">
        <v>6</v>
      </c>
      <c r="N391" s="7">
        <v>5</v>
      </c>
      <c r="O391" s="11">
        <v>0</v>
      </c>
      <c r="P391" s="11">
        <v>0</v>
      </c>
      <c r="Q391" s="11">
        <v>-1.2937518542623268E-4</v>
      </c>
      <c r="R391" s="1">
        <v>2.5893341805762513E-2</v>
      </c>
      <c r="S391" s="3">
        <f t="shared" si="82"/>
        <v>2.5117090693205116E-2</v>
      </c>
      <c r="T391" s="11">
        <f>EXP(-S391*M391)</f>
        <v>0.86010350342276809</v>
      </c>
      <c r="U391" s="3">
        <f>(T391/T392-1)/(M392-M391)</f>
        <v>2.4382508507408751E-2</v>
      </c>
      <c r="V391" s="3">
        <v>5.256864653966211E-3</v>
      </c>
      <c r="W391" s="11">
        <v>0.86010350342276809</v>
      </c>
      <c r="Y391" s="7">
        <v>6</v>
      </c>
      <c r="Z391" s="7">
        <v>5</v>
      </c>
      <c r="AA391" s="11">
        <v>0</v>
      </c>
      <c r="AB391" s="11">
        <v>0</v>
      </c>
      <c r="AC391" s="11">
        <v>-2.4074066541381577E-4</v>
      </c>
      <c r="AD391" s="1">
        <v>2.6450169205700425E-2</v>
      </c>
      <c r="AE391" s="3">
        <f t="shared" si="83"/>
        <v>2.500572521321753E-2</v>
      </c>
      <c r="AF391" s="11">
        <f>EXP(-AE391*Y391)</f>
        <v>0.86067841051277583</v>
      </c>
      <c r="AG391" s="3">
        <f>(AF391/AF392-1)/(Y392-Y391)</f>
        <v>2.357026914779059E-2</v>
      </c>
      <c r="AH391" s="3">
        <v>5.0976584927349151E-3</v>
      </c>
      <c r="AI391" s="11">
        <v>0.86067841051277583</v>
      </c>
    </row>
    <row r="392" spans="1:35" x14ac:dyDescent="0.35">
      <c r="A392" s="7">
        <v>6.25</v>
      </c>
      <c r="B392" s="7">
        <v>5</v>
      </c>
      <c r="C392" s="11">
        <v>0</v>
      </c>
      <c r="D392" s="11">
        <v>0</v>
      </c>
      <c r="E392" s="11">
        <v>-1.7937518542623238E-4</v>
      </c>
      <c r="F392" s="1">
        <v>2.6143341805762509E-2</v>
      </c>
      <c r="G392" s="3">
        <f t="shared" si="81"/>
        <v>2.5022246896848559E-2</v>
      </c>
      <c r="H392" s="11">
        <f>EXP(-G392*A392)</f>
        <v>0.8552264057048129</v>
      </c>
      <c r="I392" s="3">
        <f>(H392/H393-1)/(A393-A392)</f>
        <v>2.3927590261771492E-2</v>
      </c>
      <c r="J392" s="3">
        <v>5.1351674775104031E-3</v>
      </c>
      <c r="K392" s="11">
        <v>0</v>
      </c>
      <c r="M392" s="7">
        <v>6.25</v>
      </c>
      <c r="N392" s="7">
        <v>5</v>
      </c>
      <c r="O392" s="11">
        <v>0</v>
      </c>
      <c r="P392" s="11">
        <v>0</v>
      </c>
      <c r="Q392" s="11">
        <v>-1.2937518542623268E-4</v>
      </c>
      <c r="R392" s="1">
        <v>2.5893341805762513E-2</v>
      </c>
      <c r="S392" s="3">
        <f t="shared" si="82"/>
        <v>2.5084746896848559E-2</v>
      </c>
      <c r="T392" s="11">
        <f>EXP(-S392*M392)</f>
        <v>0.85489239813018603</v>
      </c>
      <c r="U392" s="3">
        <f>(T392/T393-1)/(M393-M392)</f>
        <v>2.4317427129496139E-2</v>
      </c>
      <c r="V392" s="3">
        <v>5.2111052925820824E-3</v>
      </c>
      <c r="W392" s="11">
        <v>0</v>
      </c>
      <c r="Y392" s="7">
        <v>6.25</v>
      </c>
      <c r="Z392" s="7">
        <v>5</v>
      </c>
      <c r="AA392" s="11">
        <v>0</v>
      </c>
      <c r="AB392" s="11">
        <v>0</v>
      </c>
      <c r="AC392" s="11">
        <v>-2.4074066541381577E-4</v>
      </c>
      <c r="AD392" s="1">
        <v>2.6450169205700425E-2</v>
      </c>
      <c r="AE392" s="3">
        <f t="shared" si="83"/>
        <v>2.4945540046864077E-2</v>
      </c>
      <c r="AF392" s="11">
        <f>EXP(-AE392*Y392)</f>
        <v>0.85563651477628722</v>
      </c>
      <c r="AG392" s="3">
        <f>(AF392/AF393-1)/(Y393-Y392)</f>
        <v>2.3449191346579745E-2</v>
      </c>
      <c r="AH392" s="3">
        <v>5.0418957364886472E-3</v>
      </c>
      <c r="AI392" s="11">
        <v>0</v>
      </c>
    </row>
    <row r="393" spans="1:35" x14ac:dyDescent="0.35">
      <c r="A393" s="7">
        <v>6.5</v>
      </c>
      <c r="B393" s="7">
        <v>5</v>
      </c>
      <c r="C393" s="11">
        <v>0</v>
      </c>
      <c r="D393" s="11">
        <v>0</v>
      </c>
      <c r="E393" s="11">
        <v>-1.7937518542623238E-4</v>
      </c>
      <c r="F393" s="1">
        <v>2.6143341805762509E-2</v>
      </c>
      <c r="G393" s="3">
        <f t="shared" si="81"/>
        <v>2.4977403100491999E-2</v>
      </c>
      <c r="H393" s="11">
        <f>EXP(-G393*A393)</f>
        <v>0.85014094962795017</v>
      </c>
      <c r="I393" s="3">
        <f>(H393/H394-1)/(A394-A393)</f>
        <v>2.3837367178556335E-2</v>
      </c>
      <c r="J393" s="3">
        <v>5.0854560768627275E-3</v>
      </c>
      <c r="K393" s="11">
        <v>0</v>
      </c>
      <c r="M393" s="7">
        <v>6.5</v>
      </c>
      <c r="N393" s="7">
        <v>5</v>
      </c>
      <c r="O393" s="11">
        <v>0</v>
      </c>
      <c r="P393" s="11">
        <v>0</v>
      </c>
      <c r="Q393" s="11">
        <v>-1.2937518542623268E-4</v>
      </c>
      <c r="R393" s="1">
        <v>2.5893341805762513E-2</v>
      </c>
      <c r="S393" s="3">
        <f t="shared" si="82"/>
        <v>2.5052403100492001E-2</v>
      </c>
      <c r="T393" s="11">
        <f>EXP(-S393*M393)</f>
        <v>0.84972660691924773</v>
      </c>
      <c r="U393" s="3">
        <f>(T393/T394-1)/(M394-M393)</f>
        <v>2.4252346804066072E-2</v>
      </c>
      <c r="V393" s="3">
        <v>5.1657912109382038E-3</v>
      </c>
      <c r="W393" s="11">
        <v>0</v>
      </c>
      <c r="Y393" s="7">
        <v>6.5</v>
      </c>
      <c r="Z393" s="7">
        <v>5</v>
      </c>
      <c r="AA393" s="11">
        <v>0</v>
      </c>
      <c r="AB393" s="11">
        <v>0</v>
      </c>
      <c r="AC393" s="11">
        <v>-2.4074066541381577E-4</v>
      </c>
      <c r="AD393" s="1">
        <v>2.6450169205700425E-2</v>
      </c>
      <c r="AE393" s="3">
        <f t="shared" si="83"/>
        <v>2.4885354880510621E-2</v>
      </c>
      <c r="AF393" s="11">
        <f>EXP(-AE393*Y393)</f>
        <v>0.85064975257204156</v>
      </c>
      <c r="AG393" s="3">
        <f>(AF393/AF394-1)/(Y394-Y393)</f>
        <v>2.3328117188857966E-2</v>
      </c>
      <c r="AH393" s="3">
        <v>4.9867622042456296E-3</v>
      </c>
      <c r="AI393" s="11">
        <v>0</v>
      </c>
    </row>
    <row r="394" spans="1:35" x14ac:dyDescent="0.35">
      <c r="A394" s="7">
        <v>6.75</v>
      </c>
      <c r="B394" s="7">
        <v>5</v>
      </c>
      <c r="C394" s="11">
        <v>0</v>
      </c>
      <c r="D394" s="11">
        <v>0</v>
      </c>
      <c r="E394" s="11">
        <v>-1.7937518542623238E-4</v>
      </c>
      <c r="F394" s="1">
        <v>2.6143341805762509E-2</v>
      </c>
      <c r="G394" s="3">
        <f t="shared" si="81"/>
        <v>2.4932559304135439E-2</v>
      </c>
      <c r="H394" s="11">
        <f>EXP(-G394*A394)</f>
        <v>0.84510468197580657</v>
      </c>
      <c r="I394" s="3">
        <f>(H394/H395-1)/(A395-A394)</f>
        <v>2.3747146118290985E-2</v>
      </c>
      <c r="J394" s="3">
        <v>5.0362676521435949E-3</v>
      </c>
      <c r="K394" s="11">
        <v>0</v>
      </c>
      <c r="M394" s="7">
        <v>6.75</v>
      </c>
      <c r="N394" s="7">
        <v>5</v>
      </c>
      <c r="O394" s="11">
        <v>0</v>
      </c>
      <c r="P394" s="11">
        <v>0</v>
      </c>
      <c r="Q394" s="11">
        <v>-1.2937518542623268E-4</v>
      </c>
      <c r="R394" s="1">
        <v>2.5893341805762513E-2</v>
      </c>
      <c r="S394" s="3">
        <f t="shared" si="82"/>
        <v>2.5020059304135443E-2</v>
      </c>
      <c r="T394" s="11">
        <f>EXP(-S394*M394)</f>
        <v>0.84460568939626635</v>
      </c>
      <c r="U394" s="3">
        <f>(T394/T395-1)/(M395-M394)</f>
        <v>2.4187267531098122E-2</v>
      </c>
      <c r="V394" s="3">
        <v>5.12091752298139E-3</v>
      </c>
      <c r="W394" s="11">
        <v>0</v>
      </c>
      <c r="Y394" s="7">
        <v>6.75</v>
      </c>
      <c r="Z394" s="7">
        <v>5</v>
      </c>
      <c r="AA394" s="11">
        <v>0</v>
      </c>
      <c r="AB394" s="11">
        <v>0</v>
      </c>
      <c r="AC394" s="11">
        <v>-2.4074066541381577E-4</v>
      </c>
      <c r="AD394" s="1">
        <v>2.6450169205700425E-2</v>
      </c>
      <c r="AE394" s="3">
        <f t="shared" si="83"/>
        <v>2.4825169714157169E-2</v>
      </c>
      <c r="AF394" s="11">
        <f>EXP(-AE394*Y394)</f>
        <v>0.84571750331553819</v>
      </c>
      <c r="AG394" s="3">
        <f>(AF394/AF395-1)/(Y395-Y394)</f>
        <v>2.3207046674516008E-2</v>
      </c>
      <c r="AH394" s="3">
        <v>4.932249256503313E-3</v>
      </c>
      <c r="AI394" s="11">
        <v>0</v>
      </c>
    </row>
    <row r="395" spans="1:35" x14ac:dyDescent="0.35">
      <c r="A395" s="7">
        <v>7</v>
      </c>
      <c r="B395" s="7">
        <v>7</v>
      </c>
      <c r="C395" s="11">
        <v>0</v>
      </c>
      <c r="D395" s="11">
        <v>0</v>
      </c>
      <c r="E395" s="11">
        <v>-8.2959051692596281E-3</v>
      </c>
      <c r="F395" s="1">
        <v>8.2959051692596278E-2</v>
      </c>
      <c r="G395" s="3">
        <f t="shared" si="81"/>
        <v>2.4887715507778879E-2</v>
      </c>
      <c r="H395" s="11">
        <f>EXP(-G395*A395)</f>
        <v>0.84011708617533698</v>
      </c>
      <c r="I395" s="3">
        <f>(H395/H396-1)/(A396-A395)</f>
        <v>-3.5102665245540177E-2</v>
      </c>
      <c r="J395" s="3">
        <v>4.9875958004696463E-3</v>
      </c>
      <c r="K395" s="11">
        <v>0.84011708617533698</v>
      </c>
      <c r="M395" s="7">
        <v>7</v>
      </c>
      <c r="N395" s="7">
        <v>7</v>
      </c>
      <c r="O395" s="11">
        <v>0</v>
      </c>
      <c r="P395" s="11">
        <v>0</v>
      </c>
      <c r="Q395" s="11">
        <v>-8.3292385025929613E-3</v>
      </c>
      <c r="R395" s="1">
        <v>8.3292385025929616E-2</v>
      </c>
      <c r="S395" s="3">
        <f t="shared" si="82"/>
        <v>2.4987715507778889E-2</v>
      </c>
      <c r="T395" s="11">
        <f>EXP(-S395*M395)</f>
        <v>0.83952920999568204</v>
      </c>
      <c r="U395" s="3">
        <f>(T395/T396-1)/(M396-M395)</f>
        <v>-3.5243086206176777E-2</v>
      </c>
      <c r="V395" s="3">
        <v>5.0764794005842542E-3</v>
      </c>
      <c r="W395" s="11">
        <v>0.83952920999568204</v>
      </c>
      <c r="Y395" s="7">
        <v>7</v>
      </c>
      <c r="Z395" s="7">
        <v>7</v>
      </c>
      <c r="AA395" s="11">
        <v>0</v>
      </c>
      <c r="AB395" s="11">
        <v>0</v>
      </c>
      <c r="AC395" s="11">
        <v>-8.2549948492679059E-3</v>
      </c>
      <c r="AD395" s="1">
        <v>8.2549948492679048E-2</v>
      </c>
      <c r="AE395" s="3">
        <f t="shared" si="83"/>
        <v>2.4764984547803709E-2</v>
      </c>
      <c r="AF395" s="11">
        <f>EXP(-AE395*Y395)</f>
        <v>0.84083915493694272</v>
      </c>
      <c r="AG395" s="3">
        <f>(AF395/AF396-1)/(Y396-Y395)</f>
        <v>-3.4930318454981624E-2</v>
      </c>
      <c r="AH395" s="3">
        <v>4.878348378595557E-3</v>
      </c>
      <c r="AI395" s="11">
        <v>0.84083915493694272</v>
      </c>
    </row>
    <row r="396" spans="1:35" x14ac:dyDescent="0.35">
      <c r="A396" s="7">
        <v>7.25</v>
      </c>
      <c r="B396" s="7">
        <v>7</v>
      </c>
      <c r="C396" s="11">
        <v>0</v>
      </c>
      <c r="D396" s="11">
        <v>0</v>
      </c>
      <c r="E396" s="11">
        <v>-8.2959051692596281E-3</v>
      </c>
      <c r="F396" s="1">
        <v>8.2959051692596278E-2</v>
      </c>
      <c r="G396" s="3">
        <f t="shared" si="81"/>
        <v>2.2813739215463973E-2</v>
      </c>
      <c r="H396" s="11">
        <f>EXP(-G396*A396)</f>
        <v>0.84755494555811917</v>
      </c>
      <c r="I396" s="3">
        <f>(H396/H397-1)/(A397-A396)</f>
        <v>-3.9212085704006139E-2</v>
      </c>
      <c r="J396" s="3">
        <v>0</v>
      </c>
      <c r="K396" s="11">
        <v>0</v>
      </c>
      <c r="M396" s="7">
        <v>7.25</v>
      </c>
      <c r="N396" s="7">
        <v>7</v>
      </c>
      <c r="O396" s="11">
        <v>0</v>
      </c>
      <c r="P396" s="11">
        <v>0</v>
      </c>
      <c r="Q396" s="11">
        <v>-8.3292385025929613E-3</v>
      </c>
      <c r="R396" s="1">
        <v>8.3292385025929616E-2</v>
      </c>
      <c r="S396" s="3">
        <f t="shared" si="82"/>
        <v>2.290540588213065E-2</v>
      </c>
      <c r="T396" s="11">
        <f>EXP(-S396*M396)</f>
        <v>0.84699186179598351</v>
      </c>
      <c r="U396" s="3">
        <f>(T396/T397-1)/(M397-M396)</f>
        <v>-3.9368863789360997E-2</v>
      </c>
      <c r="V396" s="3">
        <v>0</v>
      </c>
      <c r="W396" s="11">
        <v>0</v>
      </c>
      <c r="Y396" s="7">
        <v>7.25</v>
      </c>
      <c r="Z396" s="7">
        <v>7</v>
      </c>
      <c r="AA396" s="11">
        <v>0</v>
      </c>
      <c r="AB396" s="11">
        <v>0</v>
      </c>
      <c r="AC396" s="11">
        <v>-8.2549948492679059E-3</v>
      </c>
      <c r="AD396" s="1">
        <v>8.2549948492679048E-2</v>
      </c>
      <c r="AE396" s="3">
        <f t="shared" si="83"/>
        <v>2.2701235835486729E-2</v>
      </c>
      <c r="AF396" s="11">
        <f>EXP(-AE396*Y396)</f>
        <v>0.84824653533887318</v>
      </c>
      <c r="AG396" s="3">
        <f>(AF396/AF397-1)/(Y397-Y396)</f>
        <v>-3.9019661972546249E-2</v>
      </c>
      <c r="AH396" s="3">
        <v>0</v>
      </c>
      <c r="AI396" s="11">
        <v>0</v>
      </c>
    </row>
    <row r="397" spans="1:35" x14ac:dyDescent="0.35">
      <c r="A397" s="7">
        <v>7.5</v>
      </c>
      <c r="B397" s="7">
        <v>7</v>
      </c>
      <c r="C397" s="11">
        <v>0</v>
      </c>
      <c r="D397" s="11">
        <v>0</v>
      </c>
      <c r="E397" s="11">
        <v>-8.2959051692596281E-3</v>
      </c>
      <c r="F397" s="1">
        <v>8.2959051692596278E-2</v>
      </c>
      <c r="G397" s="3">
        <f t="shared" si="81"/>
        <v>2.0739762923149066E-2</v>
      </c>
      <c r="H397" s="11">
        <f>EXP(-G397*A397)</f>
        <v>0.85594580058070791</v>
      </c>
      <c r="I397" s="3">
        <f>(H397/H398-1)/(A398-A397)</f>
        <v>-4.3317246950927757E-2</v>
      </c>
      <c r="J397" s="3">
        <v>0</v>
      </c>
      <c r="K397" s="11">
        <v>0</v>
      </c>
      <c r="M397" s="7">
        <v>7.5</v>
      </c>
      <c r="N397" s="7">
        <v>7</v>
      </c>
      <c r="O397" s="11">
        <v>0</v>
      </c>
      <c r="P397" s="11">
        <v>0</v>
      </c>
      <c r="Q397" s="11">
        <v>-8.3292385025929613E-3</v>
      </c>
      <c r="R397" s="1">
        <v>8.3292385025929616E-2</v>
      </c>
      <c r="S397" s="3">
        <f t="shared" si="82"/>
        <v>2.0823096256482404E-2</v>
      </c>
      <c r="T397" s="11">
        <f>EXP(-S397*M397)</f>
        <v>0.8554110015974361</v>
      </c>
      <c r="U397" s="3">
        <f>(T397/T398-1)/(M398-M397)</f>
        <v>-4.3490348034759929E-2</v>
      </c>
      <c r="V397" s="3">
        <v>0</v>
      </c>
      <c r="W397" s="11">
        <v>0</v>
      </c>
      <c r="Y397" s="7">
        <v>7.5</v>
      </c>
      <c r="Z397" s="7">
        <v>7</v>
      </c>
      <c r="AA397" s="11">
        <v>0</v>
      </c>
      <c r="AB397" s="11">
        <v>0</v>
      </c>
      <c r="AC397" s="11">
        <v>-8.2549948492679059E-3</v>
      </c>
      <c r="AD397" s="1">
        <v>8.2549948492679048E-2</v>
      </c>
      <c r="AE397" s="3">
        <f t="shared" si="83"/>
        <v>2.0637487123169755E-2</v>
      </c>
      <c r="AF397" s="11">
        <f>EXP(-AE397*Y397)</f>
        <v>0.85660262152302957</v>
      </c>
      <c r="AG397" s="3">
        <f>(AF397/AF398-1)/(Y398-Y397)</f>
        <v>-4.3104787977746195E-2</v>
      </c>
      <c r="AH397" s="3">
        <v>0</v>
      </c>
      <c r="AI397" s="11">
        <v>0</v>
      </c>
    </row>
    <row r="398" spans="1:35" x14ac:dyDescent="0.35">
      <c r="A398" s="7">
        <v>7.75</v>
      </c>
      <c r="B398" s="7">
        <v>7</v>
      </c>
      <c r="C398" s="11">
        <v>0</v>
      </c>
      <c r="D398" s="11">
        <v>0</v>
      </c>
      <c r="E398" s="11">
        <v>-8.2959051692596281E-3</v>
      </c>
      <c r="F398" s="1">
        <v>8.2959051692596278E-2</v>
      </c>
      <c r="G398" s="3">
        <f t="shared" si="81"/>
        <v>1.8665786630834166E-2</v>
      </c>
      <c r="H398" s="11">
        <f>EXP(-G398*A398)</f>
        <v>0.86531658361652042</v>
      </c>
      <c r="I398" s="3">
        <f>(H398/H399-1)/(A399-A398)</f>
        <v>-4.7418153400766272E-2</v>
      </c>
      <c r="J398" s="3">
        <v>0</v>
      </c>
      <c r="K398" s="11">
        <v>0</v>
      </c>
      <c r="M398" s="7">
        <v>7.75</v>
      </c>
      <c r="N398" s="7">
        <v>7</v>
      </c>
      <c r="O398" s="11">
        <v>0</v>
      </c>
      <c r="P398" s="11">
        <v>0</v>
      </c>
      <c r="Q398" s="11">
        <v>-8.3292385025929613E-3</v>
      </c>
      <c r="R398" s="1">
        <v>8.3292385025929616E-2</v>
      </c>
      <c r="S398" s="3">
        <f t="shared" si="82"/>
        <v>1.8740786630834172E-2</v>
      </c>
      <c r="T398" s="11">
        <f>EXP(-S398*M398)</f>
        <v>0.86481376449825609</v>
      </c>
      <c r="U398" s="3">
        <f>(T398/T399-1)/(M399-M398)</f>
        <v>-4.7607543410077113E-2</v>
      </c>
      <c r="V398" s="3">
        <v>0</v>
      </c>
      <c r="W398" s="11">
        <v>0</v>
      </c>
      <c r="Y398" s="7">
        <v>7.75</v>
      </c>
      <c r="Z398" s="7">
        <v>7</v>
      </c>
      <c r="AA398" s="11">
        <v>0</v>
      </c>
      <c r="AB398" s="11">
        <v>0</v>
      </c>
      <c r="AC398" s="11">
        <v>-8.2549948492679059E-3</v>
      </c>
      <c r="AD398" s="1">
        <v>8.2549948492679048E-2</v>
      </c>
      <c r="AE398" s="3">
        <f t="shared" si="83"/>
        <v>1.8573738410852775E-2</v>
      </c>
      <c r="AF398" s="11">
        <f>EXP(-AE398*Y398)</f>
        <v>0.86593409794670295</v>
      </c>
      <c r="AG398" s="3">
        <f>(AF398/AF399-1)/(Y399-Y398)</f>
        <v>-4.7185700820281617E-2</v>
      </c>
      <c r="AH398" s="3">
        <v>0</v>
      </c>
      <c r="AI398" s="11">
        <v>0</v>
      </c>
    </row>
    <row r="399" spans="1:35" x14ac:dyDescent="0.35">
      <c r="A399" s="7">
        <v>8</v>
      </c>
      <c r="B399" s="7">
        <v>7</v>
      </c>
      <c r="C399" s="11">
        <v>0</v>
      </c>
      <c r="D399" s="11">
        <v>0</v>
      </c>
      <c r="E399" s="11">
        <v>-8.2959051692596281E-3</v>
      </c>
      <c r="F399" s="1">
        <v>8.2959051692596278E-2</v>
      </c>
      <c r="G399" s="3">
        <f t="shared" si="81"/>
        <v>1.6591810338519253E-2</v>
      </c>
      <c r="H399" s="11">
        <f>EXP(-G399*A399)</f>
        <v>0.87569757409176097</v>
      </c>
      <c r="I399" s="3">
        <f>(H399/H400-1)/(A400-A399)</f>
        <v>-5.1514809463409694E-2</v>
      </c>
      <c r="J399" s="3">
        <v>0</v>
      </c>
      <c r="K399" s="11">
        <v>0</v>
      </c>
      <c r="M399" s="7">
        <v>8</v>
      </c>
      <c r="N399" s="7">
        <v>7</v>
      </c>
      <c r="O399" s="11">
        <v>0</v>
      </c>
      <c r="P399" s="11">
        <v>0</v>
      </c>
      <c r="Q399" s="11">
        <v>-8.3292385025929613E-3</v>
      </c>
      <c r="R399" s="1">
        <v>8.3292385025929616E-2</v>
      </c>
      <c r="S399" s="3">
        <f t="shared" si="82"/>
        <v>1.6658477005185926E-2</v>
      </c>
      <c r="T399" s="11">
        <f>EXP(-S399*M399)</f>
        <v>0.87523065990709548</v>
      </c>
      <c r="U399" s="3">
        <f>(T399/T400-1)/(M400-M399)</f>
        <v>-5.172045437836692E-2</v>
      </c>
      <c r="V399" s="3">
        <v>0</v>
      </c>
      <c r="W399" s="11">
        <v>0</v>
      </c>
      <c r="Y399" s="7">
        <v>8</v>
      </c>
      <c r="Z399" s="7">
        <v>7</v>
      </c>
      <c r="AA399" s="11">
        <v>0</v>
      </c>
      <c r="AB399" s="11">
        <v>0</v>
      </c>
      <c r="AC399" s="11">
        <v>-8.2549948492679059E-3</v>
      </c>
      <c r="AD399" s="1">
        <v>8.2549948492679048E-2</v>
      </c>
      <c r="AE399" s="3">
        <f t="shared" si="83"/>
        <v>1.6509989698535801E-2</v>
      </c>
      <c r="AF399" s="11">
        <f>EXP(-AE399*Y399)</f>
        <v>0.87627096281897199</v>
      </c>
      <c r="AG399" s="3">
        <f>(AF399/AF400-1)/(Y400-Y399)</f>
        <v>-5.1262404845363374E-2</v>
      </c>
      <c r="AH399" s="3">
        <v>0</v>
      </c>
      <c r="AI399" s="11">
        <v>0</v>
      </c>
    </row>
    <row r="400" spans="1:35" x14ac:dyDescent="0.35">
      <c r="A400" s="7">
        <v>8.25</v>
      </c>
      <c r="B400" s="7">
        <v>7</v>
      </c>
      <c r="C400" s="11">
        <v>0</v>
      </c>
      <c r="D400" s="11">
        <v>0</v>
      </c>
      <c r="E400" s="11">
        <v>-8.2959051692596281E-3</v>
      </c>
      <c r="F400" s="1">
        <v>8.2959051692596278E-2</v>
      </c>
      <c r="G400" s="3">
        <f t="shared" si="81"/>
        <v>1.4517834046204339E-2</v>
      </c>
      <c r="H400" s="11">
        <f>EXP(-G400*A400)</f>
        <v>0.88712256152365676</v>
      </c>
      <c r="I400" s="3">
        <f>(H400/H401-1)/(A401-A400)</f>
        <v>-5.5607219544173248E-2</v>
      </c>
      <c r="J400" s="3">
        <v>0</v>
      </c>
      <c r="K400" s="11">
        <v>0</v>
      </c>
      <c r="M400" s="7">
        <v>8.25</v>
      </c>
      <c r="N400" s="7">
        <v>7</v>
      </c>
      <c r="O400" s="11">
        <v>0</v>
      </c>
      <c r="P400" s="11">
        <v>0</v>
      </c>
      <c r="Q400" s="11">
        <v>-8.3292385025929613E-3</v>
      </c>
      <c r="R400" s="1">
        <v>8.3292385025929616E-2</v>
      </c>
      <c r="S400" s="3">
        <f t="shared" si="82"/>
        <v>1.457616737953768E-2</v>
      </c>
      <c r="T400" s="11">
        <f>EXP(-S400*M400)</f>
        <v>0.88669573650393152</v>
      </c>
      <c r="U400" s="3">
        <f>(T400/T401-1)/(M401-M400)</f>
        <v>-5.5829085398038103E-2</v>
      </c>
      <c r="V400" s="3">
        <v>0</v>
      </c>
      <c r="W400" s="11">
        <v>0</v>
      </c>
      <c r="Y400" s="7">
        <v>8.25</v>
      </c>
      <c r="Z400" s="7">
        <v>7</v>
      </c>
      <c r="AA400" s="11">
        <v>0</v>
      </c>
      <c r="AB400" s="11">
        <v>0</v>
      </c>
      <c r="AC400" s="11">
        <v>-8.2549948492679059E-3</v>
      </c>
      <c r="AD400" s="1">
        <v>8.2549948492679048E-2</v>
      </c>
      <c r="AE400" s="3">
        <f t="shared" si="83"/>
        <v>1.4446240986218828E-2</v>
      </c>
      <c r="AF400" s="11">
        <f>EXP(-AE400*Y400)</f>
        <v>0.88764668879918962</v>
      </c>
      <c r="AG400" s="3">
        <f>(AF400/AF401-1)/(Y401-Y400)</f>
        <v>-5.5334904393723239E-2</v>
      </c>
      <c r="AH400" s="3">
        <v>0</v>
      </c>
      <c r="AI400" s="11">
        <v>0</v>
      </c>
    </row>
    <row r="401" spans="1:35" x14ac:dyDescent="0.35">
      <c r="A401" s="7">
        <v>8.5</v>
      </c>
      <c r="B401" s="7">
        <v>7</v>
      </c>
      <c r="C401" s="11">
        <v>0</v>
      </c>
      <c r="D401" s="11">
        <v>0</v>
      </c>
      <c r="E401" s="11">
        <v>-8.2959051692596281E-3</v>
      </c>
      <c r="F401" s="1">
        <v>8.2959051692596278E-2</v>
      </c>
      <c r="G401" s="3">
        <f t="shared" si="81"/>
        <v>1.244385775388944E-2</v>
      </c>
      <c r="H401" s="11">
        <f>EXP(-G401*A401)</f>
        <v>0.89962902875117623</v>
      </c>
      <c r="I401" s="3">
        <f>(H401/H402-1)/(A402-A401)</f>
        <v>-5.9695388043809139E-2</v>
      </c>
      <c r="J401" s="3">
        <v>0</v>
      </c>
      <c r="K401" s="11">
        <v>0</v>
      </c>
      <c r="M401" s="7">
        <v>8.5</v>
      </c>
      <c r="N401" s="7">
        <v>7</v>
      </c>
      <c r="O401" s="11">
        <v>0</v>
      </c>
      <c r="P401" s="11">
        <v>0</v>
      </c>
      <c r="Q401" s="11">
        <v>-8.3292385025929613E-3</v>
      </c>
      <c r="R401" s="1">
        <v>8.3292385025929616E-2</v>
      </c>
      <c r="S401" s="3">
        <f t="shared" si="82"/>
        <v>1.2493857753889448E-2</v>
      </c>
      <c r="T401" s="11">
        <f>EXP(-S401*M401)</f>
        <v>0.89924676765019462</v>
      </c>
      <c r="U401" s="3">
        <f>(T401/T402-1)/(M402-M401)</f>
        <v>-5.9933440922862236E-2</v>
      </c>
      <c r="V401" s="3">
        <v>0</v>
      </c>
      <c r="W401" s="11">
        <v>0</v>
      </c>
      <c r="Y401" s="7">
        <v>8.5</v>
      </c>
      <c r="Z401" s="7">
        <v>7</v>
      </c>
      <c r="AA401" s="11">
        <v>0</v>
      </c>
      <c r="AB401" s="11">
        <v>0</v>
      </c>
      <c r="AC401" s="11">
        <v>-8.2549948492679059E-3</v>
      </c>
      <c r="AD401" s="1">
        <v>8.2549948492679048E-2</v>
      </c>
      <c r="AE401" s="3">
        <f t="shared" si="83"/>
        <v>1.2382492273901854E-2</v>
      </c>
      <c r="AF401" s="11">
        <f>EXP(-AE401*Y401)</f>
        <v>0.90009840357589332</v>
      </c>
      <c r="AG401" s="3">
        <f>(AF401/AF402-1)/(Y402-Y401)</f>
        <v>-5.9403203801615678E-2</v>
      </c>
      <c r="AH401" s="3">
        <v>0</v>
      </c>
      <c r="AI401" s="11">
        <v>0</v>
      </c>
    </row>
    <row r="402" spans="1:35" x14ac:dyDescent="0.35">
      <c r="A402" s="7">
        <v>8.75</v>
      </c>
      <c r="B402" s="7">
        <v>7</v>
      </c>
      <c r="C402" s="11">
        <v>0</v>
      </c>
      <c r="D402" s="11">
        <v>0</v>
      </c>
      <c r="E402" s="11">
        <v>-8.2959051692596281E-3</v>
      </c>
      <c r="F402" s="1">
        <v>8.2959051692596278E-2</v>
      </c>
      <c r="G402" s="3">
        <f t="shared" si="81"/>
        <v>1.0369881461574526E-2</v>
      </c>
      <c r="H402" s="11">
        <f>EXP(-G402*A402)</f>
        <v>0.91325835674876854</v>
      </c>
      <c r="I402" s="3">
        <f>(H402/H403-1)/(A403-A402)</f>
        <v>-6.3779319358506115E-2</v>
      </c>
      <c r="J402" s="3">
        <v>0</v>
      </c>
      <c r="K402" s="11">
        <v>0</v>
      </c>
      <c r="M402" s="7">
        <v>8.75</v>
      </c>
      <c r="N402" s="7">
        <v>7</v>
      </c>
      <c r="O402" s="11">
        <v>0</v>
      </c>
      <c r="P402" s="11">
        <v>0</v>
      </c>
      <c r="Q402" s="11">
        <v>-8.3292385025929613E-3</v>
      </c>
      <c r="R402" s="1">
        <v>8.3292385025929616E-2</v>
      </c>
      <c r="S402" s="3">
        <f t="shared" si="82"/>
        <v>1.0411548128241202E-2</v>
      </c>
      <c r="T402" s="11">
        <f>EXP(-S402*M402)</f>
        <v>0.91292545866110519</v>
      </c>
      <c r="U402" s="3">
        <f>(T402/T403-1)/(M403-M402)</f>
        <v>-6.403352540197238E-2</v>
      </c>
      <c r="V402" s="3">
        <v>0</v>
      </c>
      <c r="W402" s="11">
        <v>0</v>
      </c>
      <c r="Y402" s="7">
        <v>8.75</v>
      </c>
      <c r="Z402" s="7">
        <v>7</v>
      </c>
      <c r="AA402" s="11">
        <v>0</v>
      </c>
      <c r="AB402" s="11">
        <v>0</v>
      </c>
      <c r="AC402" s="11">
        <v>-8.2549948492679059E-3</v>
      </c>
      <c r="AD402" s="1">
        <v>8.2549948492679048E-2</v>
      </c>
      <c r="AE402" s="3">
        <f t="shared" si="83"/>
        <v>1.0318743561584867E-2</v>
      </c>
      <c r="AF402" s="11">
        <f>EXP(-AE402*Y402)</f>
        <v>0.91366709168950866</v>
      </c>
      <c r="AG402" s="3">
        <f>(AF402/AF403-1)/(Y403-Y402)</f>
        <v>-6.3467307400820516E-2</v>
      </c>
      <c r="AH402" s="3">
        <v>0</v>
      </c>
      <c r="AI402" s="11">
        <v>0</v>
      </c>
    </row>
    <row r="403" spans="1:35" x14ac:dyDescent="0.35">
      <c r="A403" s="7">
        <v>9</v>
      </c>
      <c r="B403" s="7">
        <v>7</v>
      </c>
      <c r="C403" s="11">
        <v>0</v>
      </c>
      <c r="D403" s="11">
        <v>0</v>
      </c>
      <c r="E403" s="11">
        <v>-8.2959051692596281E-3</v>
      </c>
      <c r="F403" s="1">
        <v>8.2959051692596278E-2</v>
      </c>
      <c r="G403" s="3">
        <f t="shared" si="81"/>
        <v>8.2959051692596264E-3</v>
      </c>
      <c r="H403" s="11">
        <f>EXP(-G403*A403)</f>
        <v>0.92805605258893464</v>
      </c>
      <c r="I403" s="3">
        <f>(H403/H404-1)/(A404-A403)</f>
        <v>-6.7859017879898342E-2</v>
      </c>
      <c r="J403" s="3">
        <v>0</v>
      </c>
      <c r="K403" s="11">
        <v>0</v>
      </c>
      <c r="M403" s="7">
        <v>9</v>
      </c>
      <c r="N403" s="7">
        <v>7</v>
      </c>
      <c r="O403" s="11">
        <v>0</v>
      </c>
      <c r="P403" s="11">
        <v>0</v>
      </c>
      <c r="Q403" s="11">
        <v>-8.3292385025929613E-3</v>
      </c>
      <c r="R403" s="1">
        <v>8.3292385025929616E-2</v>
      </c>
      <c r="S403" s="3">
        <f t="shared" si="82"/>
        <v>8.3292385025929699E-3</v>
      </c>
      <c r="T403" s="11">
        <f>EXP(-S403*M403)</f>
        <v>0.92777767753150431</v>
      </c>
      <c r="U403" s="3">
        <f>(T403/T404-1)/(M404-M403)</f>
        <v>-6.8129343279876853E-2</v>
      </c>
      <c r="V403" s="3">
        <v>0</v>
      </c>
      <c r="W403" s="11">
        <v>0</v>
      </c>
      <c r="Y403" s="7">
        <v>9</v>
      </c>
      <c r="Z403" s="7">
        <v>7</v>
      </c>
      <c r="AA403" s="11">
        <v>0</v>
      </c>
      <c r="AB403" s="11">
        <v>0</v>
      </c>
      <c r="AC403" s="11">
        <v>-8.2549948492679059E-3</v>
      </c>
      <c r="AD403" s="1">
        <v>8.2549948492679048E-2</v>
      </c>
      <c r="AE403" s="3">
        <f t="shared" si="83"/>
        <v>8.2549948492678937E-3</v>
      </c>
      <c r="AF403" s="11">
        <f>EXP(-AE403*Y403)</f>
        <v>0.92839781913381292</v>
      </c>
      <c r="AG403" s="3">
        <f>(AF403/AF404-1)/(Y404-Y403)</f>
        <v>-6.7527219518654036E-2</v>
      </c>
      <c r="AH403" s="3">
        <v>0</v>
      </c>
      <c r="AI403" s="11">
        <v>0</v>
      </c>
    </row>
    <row r="404" spans="1:35" x14ac:dyDescent="0.35">
      <c r="A404" s="7">
        <v>9.25</v>
      </c>
      <c r="B404" s="7">
        <v>7</v>
      </c>
      <c r="C404" s="11">
        <v>0</v>
      </c>
      <c r="D404" s="11">
        <v>0</v>
      </c>
      <c r="E404" s="11">
        <v>-8.2959051692596281E-3</v>
      </c>
      <c r="F404" s="1">
        <v>8.2959051692596278E-2</v>
      </c>
      <c r="G404" s="3">
        <f t="shared" si="81"/>
        <v>6.2219288769447129E-3</v>
      </c>
      <c r="H404" s="11">
        <f>EXP(-G404*A404)</f>
        <v>0.9440720023101028</v>
      </c>
      <c r="I404" s="3">
        <f>(H404/H405-1)/(A405-A404)</f>
        <v>-7.193448799506541E-2</v>
      </c>
      <c r="J404" s="3">
        <v>0</v>
      </c>
      <c r="K404" s="11">
        <v>0</v>
      </c>
      <c r="M404" s="7">
        <v>9.25</v>
      </c>
      <c r="N404" s="7">
        <v>7</v>
      </c>
      <c r="O404" s="11">
        <v>0</v>
      </c>
      <c r="P404" s="11">
        <v>0</v>
      </c>
      <c r="Q404" s="11">
        <v>-8.3292385025929613E-3</v>
      </c>
      <c r="R404" s="1">
        <v>8.3292385025929616E-2</v>
      </c>
      <c r="S404" s="3">
        <f t="shared" si="82"/>
        <v>6.246928876944724E-3</v>
      </c>
      <c r="T404" s="11">
        <f>EXP(-S404*M404)</f>
        <v>0.94385371090048553</v>
      </c>
      <c r="U404" s="3">
        <f>(T404/T405-1)/(M405-M404)</f>
        <v>-7.2220898996454785E-2</v>
      </c>
      <c r="V404" s="3">
        <v>0</v>
      </c>
      <c r="W404" s="11">
        <v>0</v>
      </c>
      <c r="Y404" s="7">
        <v>9.25</v>
      </c>
      <c r="Z404" s="7">
        <v>7</v>
      </c>
      <c r="AA404" s="11">
        <v>0</v>
      </c>
      <c r="AB404" s="11">
        <v>0</v>
      </c>
      <c r="AC404" s="11">
        <v>-8.2549948492679059E-3</v>
      </c>
      <c r="AD404" s="1">
        <v>8.2549948492679048E-2</v>
      </c>
      <c r="AE404" s="3">
        <f t="shared" si="83"/>
        <v>6.1912461369509203E-3</v>
      </c>
      <c r="AF404" s="11">
        <f>EXP(-AE404*Y404)</f>
        <v>0.94433998245772921</v>
      </c>
      <c r="AG404" s="3">
        <f>(AF404/AF405-1)/(Y405-Y404)</f>
        <v>-7.1582944477967647E-2</v>
      </c>
      <c r="AH404" s="3">
        <v>0</v>
      </c>
      <c r="AI404" s="11">
        <v>0</v>
      </c>
    </row>
    <row r="405" spans="1:35" x14ac:dyDescent="0.35">
      <c r="A405" s="7">
        <v>9.5</v>
      </c>
      <c r="B405" s="7">
        <v>7</v>
      </c>
      <c r="C405" s="11">
        <v>0</v>
      </c>
      <c r="D405" s="11">
        <v>0</v>
      </c>
      <c r="E405" s="11">
        <v>-8.2959051692596281E-3</v>
      </c>
      <c r="F405" s="1">
        <v>8.2959051692596278E-2</v>
      </c>
      <c r="G405" s="3">
        <f t="shared" si="81"/>
        <v>4.1479525846298132E-3</v>
      </c>
      <c r="H405" s="11">
        <f>EXP(-G405*A405)</f>
        <v>0.96136075065432036</v>
      </c>
      <c r="I405" s="3">
        <f>(H405/H406-1)/(A406-A405)</f>
        <v>-7.6005734086543875E-2</v>
      </c>
      <c r="J405" s="3">
        <v>0</v>
      </c>
      <c r="K405" s="11">
        <v>0</v>
      </c>
      <c r="M405" s="7">
        <v>9.5</v>
      </c>
      <c r="N405" s="7">
        <v>7</v>
      </c>
      <c r="O405" s="11">
        <v>0</v>
      </c>
      <c r="P405" s="11">
        <v>0</v>
      </c>
      <c r="Q405" s="11">
        <v>-8.3292385025929613E-3</v>
      </c>
      <c r="R405" s="1">
        <v>8.3292385025929616E-2</v>
      </c>
      <c r="S405" s="3">
        <f t="shared" si="82"/>
        <v>4.164619251296478E-3</v>
      </c>
      <c r="T405" s="11">
        <f>EXP(-S405*M405)</f>
        <v>0.96120854725188742</v>
      </c>
      <c r="U405" s="3">
        <f>(T405/T406-1)/(M406-M405)</f>
        <v>-7.6308196986966781E-2</v>
      </c>
      <c r="V405" s="3">
        <v>0</v>
      </c>
      <c r="W405" s="11">
        <v>0</v>
      </c>
      <c r="Y405" s="7">
        <v>9.5</v>
      </c>
      <c r="Z405" s="7">
        <v>7</v>
      </c>
      <c r="AA405" s="11">
        <v>0</v>
      </c>
      <c r="AB405" s="11">
        <v>0</v>
      </c>
      <c r="AC405" s="11">
        <v>-8.2549948492679059E-3</v>
      </c>
      <c r="AD405" s="1">
        <v>8.2549948492679048E-2</v>
      </c>
      <c r="AE405" s="3">
        <f t="shared" si="83"/>
        <v>4.1274974246339469E-3</v>
      </c>
      <c r="AF405" s="11">
        <f>EXP(-AE405*Y405)</f>
        <v>0.96154758429256382</v>
      </c>
      <c r="AG405" s="3">
        <f>(AF405/AF406-1)/(Y406-Y405)</f>
        <v>-7.5634486597154549E-2</v>
      </c>
      <c r="AH405" s="3">
        <v>0</v>
      </c>
      <c r="AI405" s="11">
        <v>0</v>
      </c>
    </row>
    <row r="406" spans="1:35" x14ac:dyDescent="0.35">
      <c r="A406" s="7">
        <v>9.75</v>
      </c>
      <c r="B406" s="7">
        <v>7</v>
      </c>
      <c r="C406" s="11">
        <v>0</v>
      </c>
      <c r="D406" s="11">
        <v>0</v>
      </c>
      <c r="E406" s="11">
        <v>-8.2959051692596281E-3</v>
      </c>
      <c r="F406" s="1">
        <v>8.2959051692596278E-2</v>
      </c>
      <c r="G406" s="3">
        <f t="shared" si="81"/>
        <v>2.0739762923148997E-3</v>
      </c>
      <c r="H406" s="11">
        <f>EXP(-G406*A406)</f>
        <v>0.97998180986691907</v>
      </c>
      <c r="I406" s="3">
        <f>(H406/H407-1)/(A407-A406)</f>
        <v>-8.0072760532323706E-2</v>
      </c>
      <c r="J406" s="3">
        <v>0</v>
      </c>
      <c r="K406" s="11">
        <v>0</v>
      </c>
      <c r="M406" s="7">
        <v>9.75</v>
      </c>
      <c r="N406" s="7">
        <v>7</v>
      </c>
      <c r="O406" s="11">
        <v>0</v>
      </c>
      <c r="P406" s="11">
        <v>0</v>
      </c>
      <c r="Q406" s="11">
        <v>-8.3292385025929613E-3</v>
      </c>
      <c r="R406" s="1">
        <v>8.3292385025929616E-2</v>
      </c>
      <c r="S406" s="3">
        <f t="shared" si="82"/>
        <v>2.082309625648246E-3</v>
      </c>
      <c r="T406" s="11">
        <f>EXP(-S406*M406)</f>
        <v>0.97990218957948527</v>
      </c>
      <c r="U406" s="3">
        <f>(T406/T407-1)/(M407-M406)</f>
        <v>-8.0391241682058912E-2</v>
      </c>
      <c r="V406" s="3">
        <v>0</v>
      </c>
      <c r="W406" s="11">
        <v>0</v>
      </c>
      <c r="Y406" s="7">
        <v>9.75</v>
      </c>
      <c r="Z406" s="7">
        <v>7</v>
      </c>
      <c r="AA406" s="11">
        <v>0</v>
      </c>
      <c r="AB406" s="11">
        <v>0</v>
      </c>
      <c r="AC406" s="11">
        <v>-8.2549948492679059E-3</v>
      </c>
      <c r="AD406" s="1">
        <v>8.2549948492679048E-2</v>
      </c>
      <c r="AE406" s="3">
        <f t="shared" si="83"/>
        <v>2.0637487123169596E-3</v>
      </c>
      <c r="AF406" s="11">
        <f>EXP(-AE406*Y406)</f>
        <v>0.98007953745246223</v>
      </c>
      <c r="AG406" s="3">
        <f>(AF406/AF407-1)/(Y407-Y406)</f>
        <v>-7.968185019015106E-2</v>
      </c>
      <c r="AH406" s="3">
        <v>0</v>
      </c>
      <c r="AI406" s="11">
        <v>0</v>
      </c>
    </row>
    <row r="407" spans="1:35" x14ac:dyDescent="0.35">
      <c r="A407" s="7">
        <v>10</v>
      </c>
      <c r="B407" s="7">
        <v>10</v>
      </c>
      <c r="C407" s="11">
        <v>0</v>
      </c>
      <c r="D407" s="11">
        <v>0</v>
      </c>
      <c r="E407" s="11">
        <v>0</v>
      </c>
      <c r="F407" s="1">
        <v>0</v>
      </c>
      <c r="G407" s="3">
        <f t="shared" si="81"/>
        <v>0</v>
      </c>
      <c r="H407" s="11">
        <f>EXP(-G407*A407)</f>
        <v>1</v>
      </c>
      <c r="J407" s="3">
        <v>0</v>
      </c>
      <c r="K407" s="11">
        <v>0</v>
      </c>
      <c r="M407" s="7">
        <v>10</v>
      </c>
      <c r="N407" s="7">
        <v>10</v>
      </c>
      <c r="O407" s="11">
        <v>0</v>
      </c>
      <c r="P407" s="11">
        <v>0</v>
      </c>
      <c r="Q407" s="11">
        <v>0</v>
      </c>
      <c r="R407" s="1">
        <v>0</v>
      </c>
      <c r="S407" s="3">
        <f t="shared" si="82"/>
        <v>0</v>
      </c>
      <c r="T407" s="11">
        <f>EXP(-S407*M407)</f>
        <v>1</v>
      </c>
      <c r="V407" s="3">
        <v>0</v>
      </c>
      <c r="W407" s="11">
        <v>0</v>
      </c>
      <c r="Y407" s="7">
        <v>10</v>
      </c>
      <c r="Z407" s="7">
        <v>10</v>
      </c>
      <c r="AA407" s="11">
        <v>0</v>
      </c>
      <c r="AB407" s="11">
        <v>0</v>
      </c>
      <c r="AC407" s="11">
        <v>0</v>
      </c>
      <c r="AD407" s="1">
        <v>0</v>
      </c>
      <c r="AE407" s="3">
        <f t="shared" si="83"/>
        <v>0</v>
      </c>
      <c r="AF407" s="11">
        <f>EXP(-AE407*Y407)</f>
        <v>1</v>
      </c>
      <c r="AH407" s="3">
        <v>0</v>
      </c>
      <c r="AI407" s="11">
        <v>0</v>
      </c>
    </row>
    <row r="409" spans="1:35" s="5" customFormat="1" x14ac:dyDescent="0.35">
      <c r="A409" s="5" t="str">
        <f>"Step 7. " &amp; A9</f>
        <v>Step 7. 10Y Swap</v>
      </c>
    </row>
    <row r="411" spans="1:35" x14ac:dyDescent="0.35">
      <c r="A411" s="5" t="str">
        <f>LEFT(A409, 6) &amp; ".1. Initial guess"</f>
        <v>Step 7.1. Initial guess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5" t="str">
        <f>LEFT(A411, 6) &amp; ".2. Estimate the derivative"</f>
        <v>Step 7.2. Estimate the derivative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Y411" s="5" t="str">
        <f>LEFT(M411, 6) &amp; ".3. Improve the initial guess using the Newton method"</f>
        <v>Step 7.3. Improve the initial guess using the Newton method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5" x14ac:dyDescent="0.35">
      <c r="A412" t="s">
        <v>10</v>
      </c>
      <c r="B412" t="s">
        <v>9</v>
      </c>
      <c r="C412" t="s">
        <v>43</v>
      </c>
      <c r="D412" t="s">
        <v>50</v>
      </c>
      <c r="E412" t="s">
        <v>44</v>
      </c>
      <c r="F412" t="s">
        <v>45</v>
      </c>
      <c r="G412" t="s">
        <v>46</v>
      </c>
      <c r="H412" t="s">
        <v>49</v>
      </c>
      <c r="I412" t="s">
        <v>26</v>
      </c>
      <c r="J412">
        <f>C9</f>
        <v>10</v>
      </c>
      <c r="M412" t="s">
        <v>10</v>
      </c>
      <c r="N412" t="s">
        <v>9</v>
      </c>
      <c r="O412" t="s">
        <v>43</v>
      </c>
      <c r="P412" t="s">
        <v>50</v>
      </c>
      <c r="Q412" t="s">
        <v>44</v>
      </c>
      <c r="R412" t="s">
        <v>45</v>
      </c>
      <c r="S412" t="s">
        <v>46</v>
      </c>
      <c r="T412" t="s">
        <v>49</v>
      </c>
      <c r="U412" t="s">
        <v>26</v>
      </c>
      <c r="V412">
        <f>J412</f>
        <v>10</v>
      </c>
      <c r="Y412" t="s">
        <v>10</v>
      </c>
      <c r="Z412" t="s">
        <v>9</v>
      </c>
      <c r="AA412" t="s">
        <v>43</v>
      </c>
      <c r="AB412" t="s">
        <v>50</v>
      </c>
      <c r="AC412" t="s">
        <v>44</v>
      </c>
      <c r="AD412" t="s">
        <v>45</v>
      </c>
      <c r="AE412" t="s">
        <v>46</v>
      </c>
      <c r="AF412" t="s">
        <v>49</v>
      </c>
      <c r="AG412" t="s">
        <v>26</v>
      </c>
      <c r="AH412">
        <f>V412</f>
        <v>10</v>
      </c>
    </row>
    <row r="413" spans="1:35" x14ac:dyDescent="0.35">
      <c r="A413" s="7">
        <f t="shared" ref="A413:A421" si="84">A356</f>
        <v>0</v>
      </c>
      <c r="B413" s="9">
        <f>Z356</f>
        <v>3.920721988904103E-2</v>
      </c>
      <c r="C413" s="18">
        <v>0</v>
      </c>
      <c r="D413" s="11">
        <f>(B414-B413)/(A414-A413)</f>
        <v>0</v>
      </c>
      <c r="E413" s="11">
        <f>IF($G$3="Cubic",(C413+D413-2*(B414-B413)/(A414-A413))/(A414-A413)^2, 0)</f>
        <v>0</v>
      </c>
      <c r="F413" s="11">
        <f>IF($G$3="Cubic", ((B414-B413)/(A414-A413) - C413 - E413*(A414^2 + A413*A414 - 2*A413^2))/(A414-A413), IF($G$3="QUADRATIC", (B414-B413-C413*(A414-A413))/(A414-A413)^2, 0))</f>
        <v>0</v>
      </c>
      <c r="G413" s="18">
        <f>IF($G$3="Cubic", C413-2*F413*A413 - 3*E413*A413^2, IF($G$3="Quadratic", C413-2*F413*A413, (B414-B413)/(A414-A413)))</f>
        <v>0</v>
      </c>
      <c r="H413" s="11">
        <f>B413 -E413*A413^3 - F413*A413^2 - G413*A413</f>
        <v>3.920721988904103E-2</v>
      </c>
      <c r="I413" t="s">
        <v>29</v>
      </c>
      <c r="J413">
        <v>1</v>
      </c>
      <c r="M413" s="7">
        <f>A413</f>
        <v>0</v>
      </c>
      <c r="N413" s="9">
        <f>B413</f>
        <v>3.920721988904103E-2</v>
      </c>
      <c r="O413" s="18">
        <v>0</v>
      </c>
      <c r="P413" s="11">
        <f>(N414-N413)/(M414-M413)</f>
        <v>0</v>
      </c>
      <c r="Q413" s="11">
        <f>IF($G$3="Cubic",(O413+P413-2*(N414-N413)/(M414-M413))/(M414-M413)^2, 0)</f>
        <v>0</v>
      </c>
      <c r="R413" s="11">
        <f>IF($G$3="Cubic", ((N414-N413)/(M414-M413) - O413 - Q413*(M414^2 + M413*M414 - 2*M413^2))/(M414-M413), IF($G$3="QUADRATIC", (N414-N413-O413*(M414-M413))/(M414-M413)^2, 0))</f>
        <v>0</v>
      </c>
      <c r="S413" s="18">
        <f>IF($G$3="Cubic", O413-2*R413*M413 - 3*Q413*M413^2, IF($G$3="Quadratic", O413-2*R413*M413, (N414-N413)/(M414-M413)))</f>
        <v>0</v>
      </c>
      <c r="T413" s="11">
        <f>N413 -Q413*M413^3 - R413*M413^2 - S413*M413</f>
        <v>3.920721988904103E-2</v>
      </c>
      <c r="U413" t="s">
        <v>29</v>
      </c>
      <c r="V413">
        <f>J413</f>
        <v>1</v>
      </c>
      <c r="Y413" s="7">
        <f>M413</f>
        <v>0</v>
      </c>
      <c r="Z413" s="9">
        <f>N413</f>
        <v>3.920721988904103E-2</v>
      </c>
      <c r="AA413" s="18">
        <v>0</v>
      </c>
      <c r="AB413" s="11">
        <f>(Z414-Z413)/(Y414-Y413)</f>
        <v>0</v>
      </c>
      <c r="AC413" s="11">
        <f>IF($G$3="Cubic",(AA413+AB413-2*(Z414-Z413)/(Y414-Y413))/(Y414-Y413)^2, 0)</f>
        <v>0</v>
      </c>
      <c r="AD413" s="11">
        <f>IF($G$3="Cubic", ((Z414-Z413)/(Y414-Y413) - AA413 - AC413*(Y414^2 + Y413*Y414 - 2*Y413^2))/(Y414-Y413), IF($G$3="QUADRATIC", (Z414-Z413-AA413*(Y414-Y413))/(Y414-Y413)^2, 0))</f>
        <v>0</v>
      </c>
      <c r="AE413" s="18">
        <f>IF($G$3="Cubic", AA413-2*AD413*Y413 - 3*AC413*Y413^2, IF($G$3="Quadratic", AA413-2*AD413*Y413, (Z414-Z413)/(Y414-Y413)))</f>
        <v>0</v>
      </c>
      <c r="AF413" s="11">
        <f>Z413 -AC413*Y413^3 - AD413*Y413^2 - AE413*Y413</f>
        <v>3.920721988904103E-2</v>
      </c>
      <c r="AG413" t="s">
        <v>29</v>
      </c>
      <c r="AH413">
        <f>V413</f>
        <v>1</v>
      </c>
    </row>
    <row r="414" spans="1:35" x14ac:dyDescent="0.35">
      <c r="A414" s="7">
        <f t="shared" si="84"/>
        <v>0.25</v>
      </c>
      <c r="B414" s="9">
        <f t="shared" ref="B414:B420" si="85">Z357</f>
        <v>3.920721988904103E-2</v>
      </c>
      <c r="C414" s="11">
        <f>3*E413*A414^2 + 2*F413*A414 + G413</f>
        <v>0</v>
      </c>
      <c r="D414" s="11">
        <f>(B415-B414)/(A415-A414)</f>
        <v>-6.0213067988139453E-3</v>
      </c>
      <c r="E414" s="11">
        <f t="shared" ref="E414:E421" si="86">IF($G$3="Cubic",(C414+D414-2*(B415-B414)/(A415-A414))/(A415-A414)^2, 0)</f>
        <v>0</v>
      </c>
      <c r="F414" s="11">
        <f>IF($G$3="Cubic", ((B415-B414)/(A415-A414) - C414 - E414*(A415^2 + A414*A415 - 2*A414^2))/(A415-A414), IF($G$3="QUADRATIC", (B415-B414-C414*(A415-A414))/(A415-A414)^2, 0))</f>
        <v>0</v>
      </c>
      <c r="G414" s="18">
        <f>IF($G$3="Cubic", C414-2*F414*A414 - 3*E414*A414^2, IF($G$3="Quadratic", C414-2*F414*A414, (B415-B414)/(A415-A414)))</f>
        <v>-6.0213067988139453E-3</v>
      </c>
      <c r="H414" s="11">
        <f>B414 -E414*A414^3 - F414*A414^2 - G414*A414</f>
        <v>4.0712546588744514E-2</v>
      </c>
      <c r="I414" t="s">
        <v>30</v>
      </c>
      <c r="J414" s="9">
        <f>SUM(J424:J464) / SUM(K424:K464) * J413</f>
        <v>2.5463163476806338E-2</v>
      </c>
      <c r="M414" s="7">
        <f t="shared" ref="M414:M421" si="87">A414</f>
        <v>0.25</v>
      </c>
      <c r="N414" s="9">
        <f t="shared" ref="N414:N420" si="88">B414</f>
        <v>3.920721988904103E-2</v>
      </c>
      <c r="O414" s="11">
        <f>3*Q413*M414^2 + 2*R413*M414 + S413</f>
        <v>0</v>
      </c>
      <c r="P414" s="11">
        <f>(N415-N414)/(M415-M414)</f>
        <v>-6.0213067988139453E-3</v>
      </c>
      <c r="Q414" s="11">
        <f t="shared" ref="Q414:Q421" si="89">IF($G$3="Cubic",(O414+P414-2*(N415-N414)/(M415-M414))/(M415-M414)^2, 0)</f>
        <v>0</v>
      </c>
      <c r="R414" s="11">
        <f>IF($G$3="Cubic", ((N415-N414)/(M415-M414) - O414 - Q414*(M415^2 + M414*M415 - 2*M414^2))/(M415-M414), IF($G$3="QUADRATIC", (N415-N414-O414*(M415-M414))/(M415-M414)^2, 0))</f>
        <v>0</v>
      </c>
      <c r="S414" s="18">
        <f>IF($G$3="Cubic", O414-2*R414*M414 - 3*Q414*M414^2, IF($G$3="Quadratic", O414-2*R414*M414, (N415-N414)/(M415-M414)))</f>
        <v>-6.0213067988139453E-3</v>
      </c>
      <c r="T414" s="11">
        <f>N414 -Q414*M414^3 - R414*M414^2 - S414*M414</f>
        <v>4.0712546588744514E-2</v>
      </c>
      <c r="U414" t="s">
        <v>30</v>
      </c>
      <c r="V414" s="9">
        <f>SUM(V424:V464) / SUM(W424:W464) * V413</f>
        <v>2.5556763258559777E-2</v>
      </c>
      <c r="Y414" s="7">
        <f t="shared" ref="Y414:Y421" si="90">M414</f>
        <v>0.25</v>
      </c>
      <c r="Z414" s="9">
        <f t="shared" ref="Z414:Z420" si="91">N414</f>
        <v>3.920721988904103E-2</v>
      </c>
      <c r="AA414" s="11">
        <f>3*AC413*Y414^2 + 2*AD413*Y414 + AE413</f>
        <v>0</v>
      </c>
      <c r="AB414" s="11">
        <f>(Z415-Z414)/(Y415-Y414)</f>
        <v>-6.0213067988139453E-3</v>
      </c>
      <c r="AC414" s="11">
        <f t="shared" ref="AC414:AC421" si="92">IF($G$3="Cubic",(AA414+AB414-2*(Z415-Z414)/(Y415-Y414))/(Y415-Y414)^2, 0)</f>
        <v>0</v>
      </c>
      <c r="AD414" s="11">
        <f>IF($G$3="Cubic", ((Z415-Z414)/(Y415-Y414) - AA414 - AC414*(Y415^2 + Y414*Y415 - 2*Y414^2))/(Y415-Y414), IF($G$3="QUADRATIC", (Z415-Z414-AA414*(Y415-Y414))/(Y415-Y414)^2, 0))</f>
        <v>0</v>
      </c>
      <c r="AE414" s="18">
        <f>IF($G$3="Cubic", AA414-2*AD414*Y414 - 3*AC414*Y414^2, IF($G$3="Quadratic", AA414-2*AD414*Y414, (Z415-Z414)/(Y415-Y414)))</f>
        <v>-6.0213067988139453E-3</v>
      </c>
      <c r="AF414" s="11">
        <f>Z414 -AC414*Y414^3 - AD414*Y414^2 - AE414*Y414</f>
        <v>4.0712546588744514E-2</v>
      </c>
      <c r="AG414" t="s">
        <v>30</v>
      </c>
      <c r="AH414" s="9">
        <f>SUM(AH424:AH464) / SUM(AI424:AI464) * AH413</f>
        <v>2.5399965598622534E-2</v>
      </c>
    </row>
    <row r="415" spans="1:35" x14ac:dyDescent="0.35">
      <c r="A415" s="7">
        <f t="shared" si="84"/>
        <v>1</v>
      </c>
      <c r="B415" s="9">
        <f t="shared" si="85"/>
        <v>3.4691239789930571E-2</v>
      </c>
      <c r="C415" s="11">
        <f>3*E414*A415^2 + 2*F414*A415 + G414</f>
        <v>-6.0213067988139453E-3</v>
      </c>
      <c r="D415" s="11">
        <f>(B416-B415)/(A416-A415)</f>
        <v>-5.2092211546909128E-3</v>
      </c>
      <c r="E415" s="11">
        <f t="shared" si="86"/>
        <v>0</v>
      </c>
      <c r="F415" s="11">
        <f>IF($G$3="Cubic", ((B416-B415)/(A416-A415) - C415 - E415*(A416^2 + A415*A416 - 2*A415^2))/(A416-A415), IF($G$3="QUADRATIC", (B416-B415-C415*(A416-A415))/(A416-A415)^2, 0))</f>
        <v>0</v>
      </c>
      <c r="G415" s="18">
        <f>IF($G$3="Cubic", C415-2*F415*A415 - 3*E415*A415^2, IF($G$3="Quadratic", C415-2*F415*A415, (B416-B415)/(A416-A415)))</f>
        <v>-5.2092211546909128E-3</v>
      </c>
      <c r="H415" s="11">
        <f>B415 -E415*A415^3 - F415*A415^2 - G415*A415</f>
        <v>3.9900460944621484E-2</v>
      </c>
      <c r="I415" t="s">
        <v>12</v>
      </c>
      <c r="J415" s="9">
        <f>B9</f>
        <v>2.5399999999999999E-2</v>
      </c>
      <c r="M415" s="7">
        <f t="shared" si="87"/>
        <v>1</v>
      </c>
      <c r="N415" s="9">
        <f t="shared" si="88"/>
        <v>3.4691239789930571E-2</v>
      </c>
      <c r="O415" s="11">
        <f>3*Q414*M415^2 + 2*R414*M415 + S414</f>
        <v>-6.0213067988139453E-3</v>
      </c>
      <c r="P415" s="11">
        <f>(N416-N415)/(M416-M415)</f>
        <v>-5.2092211546909128E-3</v>
      </c>
      <c r="Q415" s="11">
        <f t="shared" si="89"/>
        <v>0</v>
      </c>
      <c r="R415" s="11">
        <f>IF($G$3="Cubic", ((N416-N415)/(M416-M415) - O415 - Q415*(M416^2 + M415*M416 - 2*M415^2))/(M416-M415), IF($G$3="QUADRATIC", (N416-N415-O415*(M416-M415))/(M416-M415)^2, 0))</f>
        <v>0</v>
      </c>
      <c r="S415" s="18">
        <f>IF($G$3="Cubic", O415-2*R415*M415 - 3*Q415*M415^2, IF($G$3="Quadratic", O415-2*R415*M415, (N416-N415)/(M416-M415)))</f>
        <v>-5.2092211546909128E-3</v>
      </c>
      <c r="T415" s="11">
        <f>N415 -Q415*M415^3 - R415*M415^2 - S415*M415</f>
        <v>3.9900460944621484E-2</v>
      </c>
      <c r="U415" t="s">
        <v>13</v>
      </c>
      <c r="V415" s="11">
        <f>(V414-J414)/$F$8</f>
        <v>0.93599781753439526</v>
      </c>
      <c r="Y415" s="7">
        <f t="shared" si="90"/>
        <v>1</v>
      </c>
      <c r="Z415" s="9">
        <f t="shared" si="91"/>
        <v>3.4691239789930571E-2</v>
      </c>
      <c r="AA415" s="11">
        <f>3*AC414*Y415^2 + 2*AD414*Y415 + AE414</f>
        <v>-6.0213067988139453E-3</v>
      </c>
      <c r="AB415" s="11">
        <f>(Z416-Z415)/(Y416-Y415)</f>
        <v>-5.2092211546909128E-3</v>
      </c>
      <c r="AC415" s="11">
        <f t="shared" si="92"/>
        <v>0</v>
      </c>
      <c r="AD415" s="11">
        <f>IF($G$3="Cubic", ((Z416-Z415)/(Y416-Y415) - AA415 - AC415*(Y416^2 + Y415*Y416 - 2*Y415^2))/(Y416-Y415), IF($G$3="QUADRATIC", (Z416-Z415-AA415*(Y416-Y415))/(Y416-Y415)^2, 0))</f>
        <v>0</v>
      </c>
      <c r="AE415" s="18">
        <f>IF($G$3="Cubic", AA415-2*AD415*Y415 - 3*AC415*Y415^2, IF($G$3="Quadratic", AA415-2*AD415*Y415, (Z416-Z415)/(Y416-Y415)))</f>
        <v>-5.2092211546909128E-3</v>
      </c>
      <c r="AF415" s="11">
        <f>Z415 -AC415*Y415^3 - AD415*Y415^2 - AE415*Y415</f>
        <v>3.9900460944621484E-2</v>
      </c>
      <c r="AG415" t="s">
        <v>12</v>
      </c>
      <c r="AH415" s="9">
        <f>J415</f>
        <v>2.5399999999999999E-2</v>
      </c>
    </row>
    <row r="416" spans="1:35" x14ac:dyDescent="0.35">
      <c r="A416" s="7">
        <f t="shared" si="84"/>
        <v>2</v>
      </c>
      <c r="B416" s="9">
        <f t="shared" si="85"/>
        <v>2.9482018635239658E-2</v>
      </c>
      <c r="C416" s="11">
        <f>3*E415*A416^2 + 2*F415*A416 + G415</f>
        <v>-5.2092211546909128E-3</v>
      </c>
      <c r="D416" s="11">
        <f>(B417-B416)/(A417-A416)</f>
        <v>-2.4673492244837898E-3</v>
      </c>
      <c r="E416" s="11">
        <f t="shared" si="86"/>
        <v>0</v>
      </c>
      <c r="F416" s="11">
        <f>IF($G$3="Cubic", ((B417-B416)/(A417-A416) - C416 - E416*(A417^2 + A416*A417 - 2*A416^2))/(A417-A416), IF($G$3="QUADRATIC", (B417-B416-C416*(A417-A416))/(A417-A416)^2, 0))</f>
        <v>0</v>
      </c>
      <c r="G416" s="18">
        <f>IF($G$3="Cubic", C416-2*F416*A416 - 3*E416*A416^2, IF($G$3="Quadratic", C416-2*F416*A416, (B417-B416)/(A417-A416)))</f>
        <v>-2.4673492244837898E-3</v>
      </c>
      <c r="H416" s="11">
        <f>B416 -E416*A416^3 - F416*A416^2 - G416*A416</f>
        <v>3.4416717084207238E-2</v>
      </c>
      <c r="M416" s="7">
        <f t="shared" si="87"/>
        <v>2</v>
      </c>
      <c r="N416" s="9">
        <f t="shared" si="88"/>
        <v>2.9482018635239658E-2</v>
      </c>
      <c r="O416" s="11">
        <f>3*Q415*M416^2 + 2*R415*M416 + S415</f>
        <v>-5.2092211546909128E-3</v>
      </c>
      <c r="P416" s="11">
        <f>(N417-N416)/(M417-M416)</f>
        <v>-2.4673492244837898E-3</v>
      </c>
      <c r="Q416" s="11">
        <f t="shared" si="89"/>
        <v>0</v>
      </c>
      <c r="R416" s="11">
        <f>IF($G$3="Cubic", ((N417-N416)/(M417-M416) - O416 - Q416*(M417^2 + M416*M417 - 2*M416^2))/(M417-M416), IF($G$3="QUADRATIC", (N417-N416-O416*(M417-M416))/(M417-M416)^2, 0))</f>
        <v>0</v>
      </c>
      <c r="S416" s="18">
        <f>IF($G$3="Cubic", O416-2*R416*M416 - 3*Q416*M416^2, IF($G$3="Quadratic", O416-2*R416*M416, (N417-N416)/(M417-M416)))</f>
        <v>-2.4673492244837898E-3</v>
      </c>
      <c r="T416" s="11">
        <f>N416 -Q416*M416^3 - R416*M416^2 - S416*M416</f>
        <v>3.4416717084207238E-2</v>
      </c>
      <c r="Y416" s="7">
        <f t="shared" si="90"/>
        <v>2</v>
      </c>
      <c r="Z416" s="9">
        <f t="shared" si="91"/>
        <v>2.9482018635239658E-2</v>
      </c>
      <c r="AA416" s="11">
        <f>3*AC415*Y416^2 + 2*AD415*Y416 + AE415</f>
        <v>-5.2092211546909128E-3</v>
      </c>
      <c r="AB416" s="11">
        <f>(Z417-Z416)/(Y417-Y416)</f>
        <v>-2.4673492244837898E-3</v>
      </c>
      <c r="AC416" s="11">
        <f t="shared" si="92"/>
        <v>0</v>
      </c>
      <c r="AD416" s="11">
        <f>IF($G$3="Cubic", ((Z417-Z416)/(Y417-Y416) - AA416 - AC416*(Y417^2 + Y416*Y417 - 2*Y416^2))/(Y417-Y416), IF($G$3="QUADRATIC", (Z417-Z416-AA416*(Y417-Y416))/(Y417-Y416)^2, 0))</f>
        <v>0</v>
      </c>
      <c r="AE416" s="18">
        <f>IF($G$3="Cubic", AA416-2*AD416*Y416 - 3*AC416*Y416^2, IF($G$3="Quadratic", AA416-2*AD416*Y416, (Z417-Z416)/(Y417-Y416)))</f>
        <v>-2.4673492244837898E-3</v>
      </c>
      <c r="AF416" s="11">
        <f>Z416 -AC416*Y416^3 - AD416*Y416^2 - AE416*Y416</f>
        <v>3.4416717084207238E-2</v>
      </c>
    </row>
    <row r="417" spans="1:35" x14ac:dyDescent="0.35">
      <c r="A417" s="7">
        <f t="shared" si="84"/>
        <v>3</v>
      </c>
      <c r="B417" s="9">
        <f t="shared" si="85"/>
        <v>2.7014669410755868E-2</v>
      </c>
      <c r="C417" s="11">
        <f>3*E416*A417^2 + 2*F416*A417 + G416</f>
        <v>-2.4673492244837898E-3</v>
      </c>
      <c r="D417" s="11">
        <f>(B418-B417)/(A418-A417)</f>
        <v>-1.2837138356041507E-3</v>
      </c>
      <c r="E417" s="11">
        <f t="shared" si="86"/>
        <v>0</v>
      </c>
      <c r="F417" s="11">
        <f>IF($G$3="Cubic", ((B418-B417)/(A418-A417) - C417 - E417*(A418^2 + A417*A418 - 2*A417^2))/(A418-A417), IF($G$3="QUADRATIC", (B418-B417-C417*(A418-A417))/(A418-A417)^2, 0))</f>
        <v>0</v>
      </c>
      <c r="G417" s="18">
        <f>IF($G$3="Cubic", C417-2*F417*A417 - 3*E417*A417^2, IF($G$3="Quadratic", C417-2*F417*A417, (B418-B417)/(A418-A417)))</f>
        <v>-1.2837138356041507E-3</v>
      </c>
      <c r="H417" s="11">
        <f>B417 -E417*A417^3 - F417*A417^2 - G417*A417</f>
        <v>3.086581091756832E-2</v>
      </c>
      <c r="M417" s="7">
        <f t="shared" si="87"/>
        <v>3</v>
      </c>
      <c r="N417" s="9">
        <f t="shared" si="88"/>
        <v>2.7014669410755868E-2</v>
      </c>
      <c r="O417" s="11">
        <f>3*Q416*M417^2 + 2*R416*M417 + S416</f>
        <v>-2.4673492244837898E-3</v>
      </c>
      <c r="P417" s="11">
        <f>(N418-N417)/(M418-M417)</f>
        <v>-1.2837138356041507E-3</v>
      </c>
      <c r="Q417" s="11">
        <f t="shared" si="89"/>
        <v>0</v>
      </c>
      <c r="R417" s="11">
        <f>IF($G$3="Cubic", ((N418-N417)/(M418-M417) - O417 - Q417*(M418^2 + M417*M418 - 2*M417^2))/(M418-M417), IF($G$3="QUADRATIC", (N418-N417-O417*(M418-M417))/(M418-M417)^2, 0))</f>
        <v>0</v>
      </c>
      <c r="S417" s="18">
        <f>IF($G$3="Cubic", O417-2*R417*M417 - 3*Q417*M417^2, IF($G$3="Quadratic", O417-2*R417*M417, (N418-N417)/(M418-M417)))</f>
        <v>-1.2837138356041507E-3</v>
      </c>
      <c r="T417" s="11">
        <f>N417 -Q417*M417^3 - R417*M417^2 - S417*M417</f>
        <v>3.086581091756832E-2</v>
      </c>
      <c r="Y417" s="7">
        <f t="shared" si="90"/>
        <v>3</v>
      </c>
      <c r="Z417" s="9">
        <f t="shared" si="91"/>
        <v>2.7014669410755868E-2</v>
      </c>
      <c r="AA417" s="11">
        <f>3*AC416*Y417^2 + 2*AD416*Y417 + AE416</f>
        <v>-2.4673492244837898E-3</v>
      </c>
      <c r="AB417" s="11">
        <f>(Z418-Z417)/(Y418-Y417)</f>
        <v>-1.2837138356041507E-3</v>
      </c>
      <c r="AC417" s="11">
        <f t="shared" si="92"/>
        <v>0</v>
      </c>
      <c r="AD417" s="11">
        <f>IF($G$3="Cubic", ((Z418-Z417)/(Y418-Y417) - AA417 - AC417*(Y418^2 + Y417*Y418 - 2*Y417^2))/(Y418-Y417), IF($G$3="QUADRATIC", (Z418-Z417-AA417*(Y418-Y417))/(Y418-Y417)^2, 0))</f>
        <v>0</v>
      </c>
      <c r="AE417" s="18">
        <f>IF($G$3="Cubic", AA417-2*AD417*Y417 - 3*AC417*Y417^2, IF($G$3="Quadratic", AA417-2*AD417*Y417, (Z418-Z417)/(Y418-Y417)))</f>
        <v>-1.2837138356041507E-3</v>
      </c>
      <c r="AF417" s="11">
        <f>Z417 -AC417*Y417^3 - AD417*Y417^2 - AE417*Y417</f>
        <v>3.086581091756832E-2</v>
      </c>
    </row>
    <row r="418" spans="1:35" x14ac:dyDescent="0.35">
      <c r="A418" s="7">
        <f t="shared" si="84"/>
        <v>4</v>
      </c>
      <c r="B418" s="9">
        <f t="shared" si="85"/>
        <v>2.5730955575151718E-2</v>
      </c>
      <c r="C418" s="11">
        <f>3*E417*A418^2 + 2*F417*A418 + G417</f>
        <v>-1.2837138356041507E-3</v>
      </c>
      <c r="D418" s="11">
        <f>(B419-B418)/(A419-A418)</f>
        <v>-4.844896965203703E-4</v>
      </c>
      <c r="E418" s="11">
        <f t="shared" si="86"/>
        <v>0</v>
      </c>
      <c r="F418" s="11">
        <f>IF($G$3="Cubic", ((B419-B418)/(A419-A418) - C418 - E418*(A419^2 + A418*A419 - 2*A418^2))/(A419-A418), IF($G$3="QUADRATIC", (B419-B418-C418*(A419-A418))/(A419-A418)^2, 0))</f>
        <v>0</v>
      </c>
      <c r="G418" s="18">
        <f>IF($G$3="Cubic", C418-2*F418*A418 - 3*E418*A418^2, IF($G$3="Quadratic", C418-2*F418*A418, (B419-B418)/(A419-A418)))</f>
        <v>-4.844896965203703E-4</v>
      </c>
      <c r="H418" s="11">
        <f>B418 -E418*A418^3 - F418*A418^2 - G418*A418</f>
        <v>2.7668914361233199E-2</v>
      </c>
      <c r="M418" s="7">
        <f t="shared" si="87"/>
        <v>4</v>
      </c>
      <c r="N418" s="9">
        <f t="shared" si="88"/>
        <v>2.5730955575151718E-2</v>
      </c>
      <c r="O418" s="11">
        <f>3*Q417*M418^2 + 2*R417*M418 + S417</f>
        <v>-1.2837138356041507E-3</v>
      </c>
      <c r="P418" s="11">
        <f>(N419-N418)/(M419-M418)</f>
        <v>-4.844896965203703E-4</v>
      </c>
      <c r="Q418" s="11">
        <f t="shared" si="89"/>
        <v>0</v>
      </c>
      <c r="R418" s="11">
        <f>IF($G$3="Cubic", ((N419-N418)/(M419-M418) - O418 - Q418*(M419^2 + M418*M419 - 2*M418^2))/(M419-M418), IF($G$3="QUADRATIC", (N419-N418-O418*(M419-M418))/(M419-M418)^2, 0))</f>
        <v>0</v>
      </c>
      <c r="S418" s="18">
        <f>IF($G$3="Cubic", O418-2*R418*M418 - 3*Q418*M418^2, IF($G$3="Quadratic", O418-2*R418*M418, (N419-N418)/(M419-M418)))</f>
        <v>-4.844896965203703E-4</v>
      </c>
      <c r="T418" s="11">
        <f>N418 -Q418*M418^3 - R418*M418^2 - S418*M418</f>
        <v>2.7668914361233199E-2</v>
      </c>
      <c r="Y418" s="7">
        <f t="shared" si="90"/>
        <v>4</v>
      </c>
      <c r="Z418" s="9">
        <f t="shared" si="91"/>
        <v>2.5730955575151718E-2</v>
      </c>
      <c r="AA418" s="11">
        <f>3*AC417*Y418^2 + 2*AD417*Y418 + AE417</f>
        <v>-1.2837138356041507E-3</v>
      </c>
      <c r="AB418" s="11">
        <f>(Z419-Z418)/(Y419-Y418)</f>
        <v>-4.844896965203703E-4</v>
      </c>
      <c r="AC418" s="11">
        <f t="shared" si="92"/>
        <v>0</v>
      </c>
      <c r="AD418" s="11">
        <f>IF($G$3="Cubic", ((Z419-Z418)/(Y419-Y418) - AA418 - AC418*(Y419^2 + Y418*Y419 - 2*Y418^2))/(Y419-Y418), IF($G$3="QUADRATIC", (Z419-Z418-AA418*(Y419-Y418))/(Y419-Y418)^2, 0))</f>
        <v>0</v>
      </c>
      <c r="AE418" s="18">
        <f>IF($G$3="Cubic", AA418-2*AD418*Y418 - 3*AC418*Y418^2, IF($G$3="Quadratic", AA418-2*AD418*Y418, (Z419-Z418)/(Y419-Y418)))</f>
        <v>-4.844896965203703E-4</v>
      </c>
      <c r="AF418" s="11">
        <f>Z418 -AC418*Y418^3 - AD418*Y418^2 - AE418*Y418</f>
        <v>2.7668914361233199E-2</v>
      </c>
    </row>
    <row r="419" spans="1:35" x14ac:dyDescent="0.35">
      <c r="A419" s="7">
        <f t="shared" si="84"/>
        <v>5</v>
      </c>
      <c r="B419" s="9">
        <f t="shared" si="85"/>
        <v>2.5246465878631347E-2</v>
      </c>
      <c r="C419" s="11">
        <f>3*E418*A419^2 + 2*F418*A419 + G418</f>
        <v>-4.844896965203703E-4</v>
      </c>
      <c r="D419" s="11">
        <f>(B420-B419)/(A420-A419)</f>
        <v>-2.4074066541381577E-4</v>
      </c>
      <c r="E419" s="11">
        <f t="shared" si="86"/>
        <v>0</v>
      </c>
      <c r="F419" s="11">
        <f>IF($G$3="Cubic", ((B420-B419)/(A420-A419) - C419 - E419*(A420^2 + A419*A420 - 2*A419^2))/(A420-A419), IF($G$3="QUADRATIC", (B420-B419-C419*(A420-A419))/(A420-A419)^2, 0))</f>
        <v>0</v>
      </c>
      <c r="G419" s="18">
        <f>IF($G$3="Cubic", C419-2*F419*A419 - 3*E419*A419^2, IF($G$3="Quadratic", C419-2*F419*A419, (B420-B419)/(A420-A419)))</f>
        <v>-2.4074066541381577E-4</v>
      </c>
      <c r="H419" s="11">
        <f>B419 -E419*A419^3 - F419*A419^2 - G419*A419</f>
        <v>2.6450169205700425E-2</v>
      </c>
      <c r="M419" s="7">
        <f t="shared" si="87"/>
        <v>5</v>
      </c>
      <c r="N419" s="9">
        <f t="shared" si="88"/>
        <v>2.5246465878631347E-2</v>
      </c>
      <c r="O419" s="11">
        <f>3*Q418*M419^2 + 2*R418*M419 + S418</f>
        <v>-4.844896965203703E-4</v>
      </c>
      <c r="P419" s="11">
        <f>(N420-N419)/(M420-M419)</f>
        <v>-2.4074066541381577E-4</v>
      </c>
      <c r="Q419" s="11">
        <f t="shared" si="89"/>
        <v>0</v>
      </c>
      <c r="R419" s="11">
        <f>IF($G$3="Cubic", ((N420-N419)/(M420-M419) - O419 - Q419*(M420^2 + M419*M420 - 2*M419^2))/(M420-M419), IF($G$3="QUADRATIC", (N420-N419-O419*(M420-M419))/(M420-M419)^2, 0))</f>
        <v>0</v>
      </c>
      <c r="S419" s="18">
        <f>IF($G$3="Cubic", O419-2*R419*M419 - 3*Q419*M419^2, IF($G$3="Quadratic", O419-2*R419*M419, (N420-N419)/(M420-M419)))</f>
        <v>-2.4074066541381577E-4</v>
      </c>
      <c r="T419" s="11">
        <f>N419 -Q419*M419^3 - R419*M419^2 - S419*M419</f>
        <v>2.6450169205700425E-2</v>
      </c>
      <c r="Y419" s="7">
        <f t="shared" si="90"/>
        <v>5</v>
      </c>
      <c r="Z419" s="9">
        <f t="shared" si="91"/>
        <v>2.5246465878631347E-2</v>
      </c>
      <c r="AA419" s="11">
        <f>3*AC418*Y419^2 + 2*AD418*Y419 + AE418</f>
        <v>-4.844896965203703E-4</v>
      </c>
      <c r="AB419" s="11">
        <f>(Z420-Z419)/(Y420-Y419)</f>
        <v>-2.4074066541381577E-4</v>
      </c>
      <c r="AC419" s="11">
        <f t="shared" si="92"/>
        <v>0</v>
      </c>
      <c r="AD419" s="11">
        <f>IF($G$3="Cubic", ((Z420-Z419)/(Y420-Y419) - AA419 - AC419*(Y420^2 + Y419*Y420 - 2*Y419^2))/(Y420-Y419), IF($G$3="QUADRATIC", (Z420-Z419-AA419*(Y420-Y419))/(Y420-Y419)^2, 0))</f>
        <v>0</v>
      </c>
      <c r="AE419" s="18">
        <f>IF($G$3="Cubic", AA419-2*AD419*Y419 - 3*AC419*Y419^2, IF($G$3="Quadratic", AA419-2*AD419*Y419, (Z420-Z419)/(Y420-Y419)))</f>
        <v>-2.4074066541381577E-4</v>
      </c>
      <c r="AF419" s="11">
        <f>Z419 -AC419*Y419^3 - AD419*Y419^2 - AE419*Y419</f>
        <v>2.6450169205700425E-2</v>
      </c>
    </row>
    <row r="420" spans="1:35" x14ac:dyDescent="0.35">
      <c r="A420" s="7">
        <f t="shared" si="84"/>
        <v>7</v>
      </c>
      <c r="B420" s="9">
        <f t="shared" si="85"/>
        <v>2.4764984547803716E-2</v>
      </c>
      <c r="C420" s="11">
        <f>3*E419*A420^2 + 2*F419*A420 + G419</f>
        <v>-2.4074066541381577E-4</v>
      </c>
      <c r="D420" s="11">
        <f>(B421-B420)/(A421-A420)</f>
        <v>1.0593193988650898E-4</v>
      </c>
      <c r="E420" s="11">
        <f t="shared" si="86"/>
        <v>0</v>
      </c>
      <c r="F420" s="11">
        <f>IF($G$3="Cubic", ((B421-B420)/(A421-A420) - C420 - E420*(A421^2 + A420*A421 - 2*A420^2))/(A421-A420), IF($G$3="QUADRATIC", (B421-B420-C420*(A421-A420))/(A421-A420)^2, 0))</f>
        <v>0</v>
      </c>
      <c r="G420" s="18">
        <f>IF($G$3="Cubic", C420-2*F420*A420 - 3*E420*A420^2, IF($G$3="Quadratic", C420-2*F420*A420, (B421-B420)/(A421-A420)))</f>
        <v>1.0593193988650898E-4</v>
      </c>
      <c r="H420" s="11">
        <f>B420 -E420*A420^3 - F420*A420^2 - G420*A420</f>
        <v>2.4023460968598153E-2</v>
      </c>
      <c r="M420" s="7">
        <f t="shared" si="87"/>
        <v>7</v>
      </c>
      <c r="N420" s="9">
        <f t="shared" si="88"/>
        <v>2.4764984547803716E-2</v>
      </c>
      <c r="O420" s="11">
        <f>3*Q419*M420^2 + 2*R419*M420 + S419</f>
        <v>-2.4074066541381577E-4</v>
      </c>
      <c r="P420" s="11">
        <f>(N421-N420)/(M421-M420)</f>
        <v>1.3926527321984211E-4</v>
      </c>
      <c r="Q420" s="11">
        <f t="shared" si="89"/>
        <v>0</v>
      </c>
      <c r="R420" s="11">
        <f>IF($G$3="Cubic", ((N421-N420)/(M421-M420) - O420 - Q420*(M421^2 + M420*M421 - 2*M420^2))/(M421-M420), IF($G$3="QUADRATIC", (N421-N420-O420*(M421-M420))/(M421-M420)^2, 0))</f>
        <v>0</v>
      </c>
      <c r="S420" s="18">
        <f>IF($G$3="Cubic", O420-2*R420*M420 - 3*Q420*M420^2, IF($G$3="Quadratic", O420-2*R420*M420, (N421-N420)/(M421-M420)))</f>
        <v>1.3926527321984211E-4</v>
      </c>
      <c r="T420" s="11">
        <f>N420 -Q420*M420^3 - R420*M420^2 - S420*M420</f>
        <v>2.3790127635264821E-2</v>
      </c>
      <c r="Y420" s="7">
        <f t="shared" si="90"/>
        <v>7</v>
      </c>
      <c r="Z420" s="9">
        <f t="shared" si="91"/>
        <v>2.4764984547803716E-2</v>
      </c>
      <c r="AA420" s="11">
        <f>3*AC419*Y420^2 + 2*AD419*Y420 + AE419</f>
        <v>-2.4074066541381577E-4</v>
      </c>
      <c r="AB420" s="11">
        <f>(Z421-Z420)/(Y421-Y420)</f>
        <v>8.3437771765218729E-5</v>
      </c>
      <c r="AC420" s="11">
        <f t="shared" si="92"/>
        <v>0</v>
      </c>
      <c r="AD420" s="11">
        <f>IF($G$3="Cubic", ((Z421-Z420)/(Y421-Y420) - AA420 - AC420*(Y421^2 + Y420*Y421 - 2*Y420^2))/(Y421-Y420), IF($G$3="QUADRATIC", (Z421-Z420-AA420*(Y421-Y420))/(Y421-Y420)^2, 0))</f>
        <v>0</v>
      </c>
      <c r="AE420" s="18">
        <f>IF($G$3="Cubic", AA420-2*AD420*Y420 - 3*AC420*Y420^2, IF($G$3="Quadratic", AA420-2*AD420*Y420, (Z421-Z420)/(Y421-Y420)))</f>
        <v>8.3437771765218729E-5</v>
      </c>
      <c r="AF420" s="11">
        <f>Z420 -AC420*Y420^3 - AD420*Y420^2 - AE420*Y420</f>
        <v>2.4180920145447184E-2</v>
      </c>
    </row>
    <row r="421" spans="1:35" x14ac:dyDescent="0.35">
      <c r="A421" s="7">
        <f t="shared" si="84"/>
        <v>10</v>
      </c>
      <c r="B421" s="9">
        <f>LN(1+B9)</f>
        <v>2.5082780367463243E-2</v>
      </c>
      <c r="C421" s="11">
        <f>3*E420*A421^2 + 2*F420*A421 + G420</f>
        <v>1.0593193988650898E-4</v>
      </c>
      <c r="D421" s="11">
        <v>0</v>
      </c>
      <c r="E421" s="11">
        <f t="shared" si="86"/>
        <v>0</v>
      </c>
      <c r="F421" s="11">
        <f>IF($G$3="Cubic", ((B422-B421)/(A422-A421) - C421 - E421*(A422^2 + A421*A422 - 2*A421^2))/(A422-A421), IF($G$3="QUADRATIC", (B422-B421-C421*(A422-A421))/(A422-A421)^2, 0))</f>
        <v>0</v>
      </c>
      <c r="G421" s="18">
        <f>IF($G$3="Cubic", C421-2*F421*A421 - 3*E421*A421^2, IF($G$3="Quadratic", C421-2*F421*A421, (B422-B421)/(A422-A421)))</f>
        <v>2.5082780367463244E-3</v>
      </c>
      <c r="H421" s="11">
        <f>B421 -E421*A421^3 - F421*A421^2 - G421*A421</f>
        <v>0</v>
      </c>
      <c r="M421" s="7">
        <f t="shared" si="87"/>
        <v>10</v>
      </c>
      <c r="N421" s="10">
        <f>B421+$F$8</f>
        <v>2.5182780367463242E-2</v>
      </c>
      <c r="O421" s="11">
        <f>3*Q420*M421^2 + 2*R420*M421 + S420</f>
        <v>1.3926527321984211E-4</v>
      </c>
      <c r="P421" s="11">
        <v>0</v>
      </c>
      <c r="Q421" s="11">
        <f t="shared" si="89"/>
        <v>0</v>
      </c>
      <c r="R421" s="11">
        <f>IF($G$3="Cubic", ((N422-N421)/(M422-M421) - O421 - Q421*(M422^2 + M421*M422 - 2*M421^2))/(M422-M421), IF($G$3="QUADRATIC", (N422-N421-O421*(M422-M421))/(M422-M421)^2, 0))</f>
        <v>0</v>
      </c>
      <c r="S421" s="18">
        <f>IF($G$3="Cubic", O421-2*R421*M421 - 3*Q421*M421^2, IF($G$3="Quadratic", O421-2*R421*M421, (N422-N421)/(M422-M421)))</f>
        <v>2.5182780367463244E-3</v>
      </c>
      <c r="T421" s="11">
        <f>N421 -Q421*M421^3 - R421*M421^2 - S421*M421</f>
        <v>0</v>
      </c>
      <c r="Y421" s="7">
        <f t="shared" si="90"/>
        <v>10</v>
      </c>
      <c r="Z421" s="10">
        <f>B421+(J415-J414)/V415</f>
        <v>2.5015297863099372E-2</v>
      </c>
      <c r="AA421" s="11">
        <f>3*AC420*Y421^2 + 2*AD420*Y421 + AE420</f>
        <v>8.3437771765218729E-5</v>
      </c>
      <c r="AB421" s="11">
        <v>0</v>
      </c>
      <c r="AC421" s="11">
        <f t="shared" si="92"/>
        <v>0</v>
      </c>
      <c r="AD421" s="11">
        <f>IF($G$3="Cubic", ((Z422-Z421)/(Y422-Y421) - AA421 - AC421*(Y422^2 + Y421*Y422 - 2*Y421^2))/(Y422-Y421), IF($G$3="QUADRATIC", (Z422-Z421-AA421*(Y422-Y421))/(Y422-Y421)^2, 0))</f>
        <v>0</v>
      </c>
      <c r="AE421" s="18">
        <f>IF($G$3="Cubic", AA421-2*AD421*Y421 - 3*AC421*Y421^2, IF($G$3="Quadratic", AA421-2*AD421*Y421, (Z422-Z421)/(Y422-Y421)))</f>
        <v>2.501529786309937E-3</v>
      </c>
      <c r="AF421" s="11">
        <f>Z421 -AC421*Y421^3 - AD421*Y421^2 - AE421*Y421</f>
        <v>0</v>
      </c>
    </row>
    <row r="423" spans="1:35" x14ac:dyDescent="0.35">
      <c r="A423" t="s">
        <v>10</v>
      </c>
      <c r="B423" t="s">
        <v>23</v>
      </c>
      <c r="C423" t="s">
        <v>44</v>
      </c>
      <c r="D423" t="s">
        <v>45</v>
      </c>
      <c r="E423" t="s">
        <v>46</v>
      </c>
      <c r="F423" t="s">
        <v>49</v>
      </c>
      <c r="G423" t="s">
        <v>24</v>
      </c>
      <c r="H423" t="s">
        <v>25</v>
      </c>
      <c r="I423" t="s">
        <v>11</v>
      </c>
      <c r="J423" t="s">
        <v>27</v>
      </c>
      <c r="K423" t="s">
        <v>28</v>
      </c>
      <c r="M423" t="s">
        <v>10</v>
      </c>
      <c r="N423" t="s">
        <v>23</v>
      </c>
      <c r="O423" t="s">
        <v>44</v>
      </c>
      <c r="P423" t="s">
        <v>45</v>
      </c>
      <c r="Q423" t="s">
        <v>46</v>
      </c>
      <c r="R423" t="s">
        <v>49</v>
      </c>
      <c r="S423" t="s">
        <v>24</v>
      </c>
      <c r="T423" t="s">
        <v>25</v>
      </c>
      <c r="U423" t="s">
        <v>11</v>
      </c>
      <c r="V423" t="s">
        <v>27</v>
      </c>
      <c r="W423" t="s">
        <v>28</v>
      </c>
      <c r="Y423" t="s">
        <v>10</v>
      </c>
      <c r="Z423" t="s">
        <v>23</v>
      </c>
      <c r="AA423" t="s">
        <v>44</v>
      </c>
      <c r="AB423" t="s">
        <v>45</v>
      </c>
      <c r="AC423" t="s">
        <v>46</v>
      </c>
      <c r="AD423" t="s">
        <v>49</v>
      </c>
      <c r="AE423" t="s">
        <v>24</v>
      </c>
      <c r="AF423" t="s">
        <v>25</v>
      </c>
      <c r="AG423" t="s">
        <v>11</v>
      </c>
      <c r="AH423" t="s">
        <v>27</v>
      </c>
      <c r="AI423" t="s">
        <v>28</v>
      </c>
    </row>
    <row r="424" spans="1:35" x14ac:dyDescent="0.35">
      <c r="A424" s="7">
        <v>0</v>
      </c>
      <c r="B424" s="7">
        <f t="array" ref="B424:B464">INDEX(A413:A421, MATCH(A424:A464, A413:A421, 1))</f>
        <v>0</v>
      </c>
      <c r="C424" s="11">
        <f t="array" ref="C424:C464">VLOOKUP(B424:B464, A413:H421, 5, FALSE)</f>
        <v>0</v>
      </c>
      <c r="D424" s="11">
        <f t="array" ref="D424:D464">VLOOKUP(B424:B464, A413:H421, 6, FALSE)</f>
        <v>0</v>
      </c>
      <c r="E424" s="11">
        <f t="array" ref="E424:E464">VLOOKUP(B424:B464, A413:H421, 7, FALSE)</f>
        <v>0</v>
      </c>
      <c r="F424" s="1">
        <f t="array" ref="F424:F464">VLOOKUP(B424:B464, A413:H421, 8, FALSE)</f>
        <v>3.920721988904103E-2</v>
      </c>
      <c r="G424" s="3">
        <f>C424*A424^3 + D424*A424^2 + E424*A424 + F424</f>
        <v>3.920721988904103E-2</v>
      </c>
      <c r="H424" s="11">
        <f>EXP(-G424*A424)</f>
        <v>1</v>
      </c>
      <c r="I424" s="3">
        <f>(H424/H425-1)/(A425-A424)</f>
        <v>3.9399999999999658E-2</v>
      </c>
      <c r="M424" s="7">
        <v>0</v>
      </c>
      <c r="N424" s="7">
        <f t="array" ref="N424:N464">INDEX(M413:M421, MATCH(M424:M464, M413:M421, 1))</f>
        <v>0</v>
      </c>
      <c r="O424" s="11">
        <f t="array" ref="O424:O464">VLOOKUP(N424:N464, M413:T421, 5, FALSE)</f>
        <v>0</v>
      </c>
      <c r="P424" s="11">
        <f t="array" ref="P424:P464">VLOOKUP(N424:N464, M413:T421, 6, FALSE)</f>
        <v>0</v>
      </c>
      <c r="Q424" s="11">
        <f t="array" ref="Q424:Q464">VLOOKUP(N424:N464, M413:T421, 7, FALSE)</f>
        <v>0</v>
      </c>
      <c r="R424" s="1">
        <f t="array" ref="R424:R464">VLOOKUP(N424:N464, M413:T421, 8, FALSE)</f>
        <v>3.920721988904103E-2</v>
      </c>
      <c r="S424" s="3">
        <f>O424*M424^3 + P424*M424^2 + Q424*M424 + R424</f>
        <v>3.920721988904103E-2</v>
      </c>
      <c r="T424" s="11">
        <f>EXP(-S424*M424)</f>
        <v>1</v>
      </c>
      <c r="U424" s="3">
        <f>(T424/T425-1)/(M425-M424)</f>
        <v>3.9399999999999658E-2</v>
      </c>
      <c r="Y424" s="7">
        <v>0</v>
      </c>
      <c r="Z424" s="7">
        <f t="array" ref="Z424:Z464">INDEX(Y413:Y421, MATCH(Y424:Y464, Y413:Y421, 1))</f>
        <v>0</v>
      </c>
      <c r="AA424" s="11">
        <f t="array" ref="AA424:AA464">VLOOKUP(Z424:Z464, Y413:AF421, 5, FALSE)</f>
        <v>0</v>
      </c>
      <c r="AB424" s="11">
        <f t="array" ref="AB424:AB464">VLOOKUP(Z424:Z464, Y413:AF421, 6, FALSE)</f>
        <v>0</v>
      </c>
      <c r="AC424" s="11">
        <f t="array" ref="AC424:AC464">VLOOKUP(Z424:Z464, Y413:AF421, 7, FALSE)</f>
        <v>0</v>
      </c>
      <c r="AD424" s="1">
        <f t="array" ref="AD424:AD464">VLOOKUP(Z424:Z464, Y413:AF421, 8, FALSE)</f>
        <v>3.920721988904103E-2</v>
      </c>
      <c r="AE424" s="3">
        <f>AA424*Y424^3 + AB424*Y424^2 + AC424*Y424 + AD424</f>
        <v>3.920721988904103E-2</v>
      </c>
      <c r="AF424" s="11">
        <f>EXP(-AE424*Y424)</f>
        <v>1</v>
      </c>
      <c r="AG424" s="3">
        <f>(AF424/AF425-1)/(Y425-Y424)</f>
        <v>3.9399999999999658E-2</v>
      </c>
    </row>
    <row r="425" spans="1:35" x14ac:dyDescent="0.35">
      <c r="A425" s="7">
        <v>0.25</v>
      </c>
      <c r="B425" s="7">
        <v>0.25</v>
      </c>
      <c r="C425" s="11">
        <v>0</v>
      </c>
      <c r="D425" s="11">
        <v>0</v>
      </c>
      <c r="E425" s="11">
        <v>-6.0213067988139453E-3</v>
      </c>
      <c r="F425" s="1">
        <v>4.0712546588744514E-2</v>
      </c>
      <c r="G425" s="3">
        <f t="shared" ref="G425:G464" si="93">C425*A425^3 + D425*A425^2 + E425*A425 + F425</f>
        <v>3.920721988904103E-2</v>
      </c>
      <c r="H425" s="11">
        <f>EXP(-G425*A425)</f>
        <v>0.99024607614992333</v>
      </c>
      <c r="I425" s="3">
        <f>(H425/H426-1)/(A426-A425)</f>
        <v>3.6360835541933589E-2</v>
      </c>
      <c r="J425" s="3">
        <f t="array" ref="J425:J464">(A425:A464 &lt;= J412) * I424:I463 * H425:H464 * (A425:A464-A424:A463)</f>
        <v>9.7539238500766595E-3</v>
      </c>
      <c r="K425" s="11">
        <f t="array" ref="K425:K464">(A425:A464 &lt;= J412) * (ROUND(A425:A464*J413, 0)=A425:A464*J413) * H425:H464</f>
        <v>0</v>
      </c>
      <c r="M425" s="7">
        <v>0.25</v>
      </c>
      <c r="N425" s="7">
        <v>0.25</v>
      </c>
      <c r="O425" s="11">
        <v>0</v>
      </c>
      <c r="P425" s="11">
        <v>0</v>
      </c>
      <c r="Q425" s="11">
        <v>-6.0213067988139453E-3</v>
      </c>
      <c r="R425" s="1">
        <v>4.0712546588744514E-2</v>
      </c>
      <c r="S425" s="3">
        <f t="shared" ref="S425:S464" si="94">O425*M425^3 + P425*M425^2 + Q425*M425 + R425</f>
        <v>3.920721988904103E-2</v>
      </c>
      <c r="T425" s="11">
        <f>EXP(-S425*M425)</f>
        <v>0.99024607614992333</v>
      </c>
      <c r="U425" s="3">
        <f>(T425/T426-1)/(M426-M425)</f>
        <v>3.6360835541933589E-2</v>
      </c>
      <c r="V425" s="3">
        <f t="array" ref="V425:V464">(M425:M464 &lt;= V412) * U424:U463 * T425:T464 * (M425:M464-M424:M463)</f>
        <v>9.7539238500766595E-3</v>
      </c>
      <c r="W425" s="11">
        <f t="array" ref="W425:W464">(M425:M464 &lt;= V412) * (ROUND(M425:M464*V413, 0)=M425:M464*V413) * T425:T464</f>
        <v>0</v>
      </c>
      <c r="Y425" s="7">
        <v>0.25</v>
      </c>
      <c r="Z425" s="7">
        <v>0.25</v>
      </c>
      <c r="AA425" s="11">
        <v>0</v>
      </c>
      <c r="AB425" s="11">
        <v>0</v>
      </c>
      <c r="AC425" s="11">
        <v>-6.0213067988139453E-3</v>
      </c>
      <c r="AD425" s="1">
        <v>4.0712546588744514E-2</v>
      </c>
      <c r="AE425" s="3">
        <f t="shared" ref="AE425:AE464" si="95">AA425*Y425^3 + AB425*Y425^2 + AC425*Y425 + AD425</f>
        <v>3.920721988904103E-2</v>
      </c>
      <c r="AF425" s="11">
        <f>EXP(-AE425*Y425)</f>
        <v>0.99024607614992333</v>
      </c>
      <c r="AG425" s="3">
        <f>(AF425/AF426-1)/(Y426-Y425)</f>
        <v>3.6360835541933589E-2</v>
      </c>
      <c r="AH425" s="3">
        <f t="array" ref="AH425:AH464">(Y425:Y464 &lt;= AH412) * AG424:AG463 * AF425:AF464 * (Y425:Y464-Y424:Y463)</f>
        <v>9.7539238500766595E-3</v>
      </c>
      <c r="AI425" s="11">
        <f t="array" ref="AI425:AI464">(Y425:Y464 &lt;= AH412) * (ROUND(Y425:Y464*AH413, 0)=Y425:Y464*AH413) * AF425:AF464</f>
        <v>0</v>
      </c>
    </row>
    <row r="426" spans="1:35" x14ac:dyDescent="0.35">
      <c r="A426" s="7">
        <v>0.5</v>
      </c>
      <c r="B426" s="7">
        <v>0.25</v>
      </c>
      <c r="C426" s="11">
        <v>0</v>
      </c>
      <c r="D426" s="11">
        <v>0</v>
      </c>
      <c r="E426" s="11">
        <v>-6.0213067988139453E-3</v>
      </c>
      <c r="F426" s="1">
        <v>4.0712546588744514E-2</v>
      </c>
      <c r="G426" s="3">
        <f t="shared" si="93"/>
        <v>3.7701893189337539E-2</v>
      </c>
      <c r="H426" s="11">
        <f>EXP(-G426*A426)</f>
        <v>0.98132562126792111</v>
      </c>
      <c r="I426" s="3">
        <f>(H426/H427-1)/(A427-A426)</f>
        <v>3.332395769093921E-2</v>
      </c>
      <c r="J426" s="3">
        <v>8.9204548820021722E-3</v>
      </c>
      <c r="K426" s="11">
        <v>0</v>
      </c>
      <c r="M426" s="7">
        <v>0.5</v>
      </c>
      <c r="N426" s="7">
        <v>0.25</v>
      </c>
      <c r="O426" s="11">
        <v>0</v>
      </c>
      <c r="P426" s="11">
        <v>0</v>
      </c>
      <c r="Q426" s="11">
        <v>-6.0213067988139453E-3</v>
      </c>
      <c r="R426" s="1">
        <v>4.0712546588744514E-2</v>
      </c>
      <c r="S426" s="3">
        <f t="shared" si="94"/>
        <v>3.7701893189337539E-2</v>
      </c>
      <c r="T426" s="11">
        <f>EXP(-S426*M426)</f>
        <v>0.98132562126792111</v>
      </c>
      <c r="U426" s="3">
        <f>(T426/T427-1)/(M427-M426)</f>
        <v>3.332395769093921E-2</v>
      </c>
      <c r="V426" s="3">
        <v>8.9204548820021722E-3</v>
      </c>
      <c r="W426" s="11">
        <v>0</v>
      </c>
      <c r="Y426" s="7">
        <v>0.5</v>
      </c>
      <c r="Z426" s="7">
        <v>0.25</v>
      </c>
      <c r="AA426" s="11">
        <v>0</v>
      </c>
      <c r="AB426" s="11">
        <v>0</v>
      </c>
      <c r="AC426" s="11">
        <v>-6.0213067988139453E-3</v>
      </c>
      <c r="AD426" s="1">
        <v>4.0712546588744514E-2</v>
      </c>
      <c r="AE426" s="3">
        <f t="shared" si="95"/>
        <v>3.7701893189337539E-2</v>
      </c>
      <c r="AF426" s="11">
        <f>EXP(-AE426*Y426)</f>
        <v>0.98132562126792111</v>
      </c>
      <c r="AG426" s="3">
        <f>(AF426/AF427-1)/(Y427-Y426)</f>
        <v>3.332395769093921E-2</v>
      </c>
      <c r="AH426" s="3">
        <v>8.9204548820021722E-3</v>
      </c>
      <c r="AI426" s="11">
        <v>0</v>
      </c>
    </row>
    <row r="427" spans="1:35" x14ac:dyDescent="0.35">
      <c r="A427" s="7">
        <v>0.75</v>
      </c>
      <c r="B427" s="7">
        <v>0.25</v>
      </c>
      <c r="C427" s="11">
        <v>0</v>
      </c>
      <c r="D427" s="11">
        <v>0</v>
      </c>
      <c r="E427" s="11">
        <v>-6.0213067988139453E-3</v>
      </c>
      <c r="F427" s="1">
        <v>4.0712546588744514E-2</v>
      </c>
      <c r="G427" s="3">
        <f t="shared" si="93"/>
        <v>3.6196566489634055E-2</v>
      </c>
      <c r="H427" s="11">
        <f>EXP(-G427*A427)</f>
        <v>0.97321775444958392</v>
      </c>
      <c r="I427" s="3">
        <f>(H427/H428-1)/(A428-A427)</f>
        <v>3.0289364726617585E-2</v>
      </c>
      <c r="J427" s="3">
        <v>8.1078668183372001E-3</v>
      </c>
      <c r="K427" s="11">
        <v>0</v>
      </c>
      <c r="M427" s="7">
        <v>0.75</v>
      </c>
      <c r="N427" s="7">
        <v>0.25</v>
      </c>
      <c r="O427" s="11">
        <v>0</v>
      </c>
      <c r="P427" s="11">
        <v>0</v>
      </c>
      <c r="Q427" s="11">
        <v>-6.0213067988139453E-3</v>
      </c>
      <c r="R427" s="1">
        <v>4.0712546588744514E-2</v>
      </c>
      <c r="S427" s="3">
        <f t="shared" si="94"/>
        <v>3.6196566489634055E-2</v>
      </c>
      <c r="T427" s="11">
        <f>EXP(-S427*M427)</f>
        <v>0.97321775444958392</v>
      </c>
      <c r="U427" s="3">
        <f>(T427/T428-1)/(M428-M427)</f>
        <v>3.0289364726617585E-2</v>
      </c>
      <c r="V427" s="3">
        <v>8.1078668183372001E-3</v>
      </c>
      <c r="W427" s="11">
        <v>0</v>
      </c>
      <c r="Y427" s="7">
        <v>0.75</v>
      </c>
      <c r="Z427" s="7">
        <v>0.25</v>
      </c>
      <c r="AA427" s="11">
        <v>0</v>
      </c>
      <c r="AB427" s="11">
        <v>0</v>
      </c>
      <c r="AC427" s="11">
        <v>-6.0213067988139453E-3</v>
      </c>
      <c r="AD427" s="1">
        <v>4.0712546588744514E-2</v>
      </c>
      <c r="AE427" s="3">
        <f t="shared" si="95"/>
        <v>3.6196566489634055E-2</v>
      </c>
      <c r="AF427" s="11">
        <f>EXP(-AE427*Y427)</f>
        <v>0.97321775444958392</v>
      </c>
      <c r="AG427" s="3">
        <f>(AF427/AF428-1)/(Y428-Y427)</f>
        <v>3.0289364726617585E-2</v>
      </c>
      <c r="AH427" s="3">
        <v>8.1078668183372001E-3</v>
      </c>
      <c r="AI427" s="11">
        <v>0</v>
      </c>
    </row>
    <row r="428" spans="1:35" x14ac:dyDescent="0.35">
      <c r="A428" s="7">
        <v>1</v>
      </c>
      <c r="B428" s="7">
        <v>1</v>
      </c>
      <c r="C428" s="11">
        <v>0</v>
      </c>
      <c r="D428" s="11">
        <v>0</v>
      </c>
      <c r="E428" s="11">
        <v>-5.2092211546909128E-3</v>
      </c>
      <c r="F428" s="1">
        <v>3.9900460944621484E-2</v>
      </c>
      <c r="G428" s="3">
        <f t="shared" si="93"/>
        <v>3.4691239789930571E-2</v>
      </c>
      <c r="H428" s="11">
        <f>EXP(-G428*A428)</f>
        <v>0.9659036028204383</v>
      </c>
      <c r="I428" s="3">
        <f>(H428/H429-1)/(A429-A428)</f>
        <v>2.8279208886186069E-2</v>
      </c>
      <c r="J428" s="3">
        <v>7.3141516291455565E-3</v>
      </c>
      <c r="K428" s="11">
        <v>0.9659036028204383</v>
      </c>
      <c r="M428" s="7">
        <v>1</v>
      </c>
      <c r="N428" s="7">
        <v>1</v>
      </c>
      <c r="O428" s="11">
        <v>0</v>
      </c>
      <c r="P428" s="11">
        <v>0</v>
      </c>
      <c r="Q428" s="11">
        <v>-5.2092211546909128E-3</v>
      </c>
      <c r="R428" s="1">
        <v>3.9900460944621484E-2</v>
      </c>
      <c r="S428" s="3">
        <f t="shared" si="94"/>
        <v>3.4691239789930571E-2</v>
      </c>
      <c r="T428" s="11">
        <f>EXP(-S428*M428)</f>
        <v>0.9659036028204383</v>
      </c>
      <c r="U428" s="3">
        <f>(T428/T429-1)/(M429-M428)</f>
        <v>2.8279208886186069E-2</v>
      </c>
      <c r="V428" s="3">
        <v>7.3141516291455565E-3</v>
      </c>
      <c r="W428" s="11">
        <v>0.9659036028204383</v>
      </c>
      <c r="Y428" s="7">
        <v>1</v>
      </c>
      <c r="Z428" s="7">
        <v>1</v>
      </c>
      <c r="AA428" s="11">
        <v>0</v>
      </c>
      <c r="AB428" s="11">
        <v>0</v>
      </c>
      <c r="AC428" s="11">
        <v>-5.2092211546909128E-3</v>
      </c>
      <c r="AD428" s="1">
        <v>3.9900460944621484E-2</v>
      </c>
      <c r="AE428" s="3">
        <f t="shared" si="95"/>
        <v>3.4691239789930571E-2</v>
      </c>
      <c r="AF428" s="11">
        <f>EXP(-AE428*Y428)</f>
        <v>0.9659036028204383</v>
      </c>
      <c r="AG428" s="3">
        <f>(AF428/AF429-1)/(Y429-Y428)</f>
        <v>2.8279208886186069E-2</v>
      </c>
      <c r="AH428" s="3">
        <v>7.3141516291455565E-3</v>
      </c>
      <c r="AI428" s="11">
        <v>0.9659036028204383</v>
      </c>
    </row>
    <row r="429" spans="1:35" x14ac:dyDescent="0.35">
      <c r="A429" s="7">
        <v>1.25</v>
      </c>
      <c r="B429" s="7">
        <v>1</v>
      </c>
      <c r="C429" s="11">
        <v>0</v>
      </c>
      <c r="D429" s="11">
        <v>0</v>
      </c>
      <c r="E429" s="11">
        <v>-5.2092211546909128E-3</v>
      </c>
      <c r="F429" s="1">
        <v>3.9900460944621484E-2</v>
      </c>
      <c r="G429" s="3">
        <f t="shared" si="93"/>
        <v>3.3388934501257843E-2</v>
      </c>
      <c r="H429" s="11">
        <f>EXP(-G429*A429)</f>
        <v>0.95912279435814907</v>
      </c>
      <c r="I429" s="3">
        <f>(H429/H430-1)/(A430-A429)</f>
        <v>2.5657038036586144E-2</v>
      </c>
      <c r="J429" s="3">
        <v>6.7808084622891455E-3</v>
      </c>
      <c r="K429" s="11">
        <v>0</v>
      </c>
      <c r="M429" s="7">
        <v>1.25</v>
      </c>
      <c r="N429" s="7">
        <v>1</v>
      </c>
      <c r="O429" s="11">
        <v>0</v>
      </c>
      <c r="P429" s="11">
        <v>0</v>
      </c>
      <c r="Q429" s="11">
        <v>-5.2092211546909128E-3</v>
      </c>
      <c r="R429" s="1">
        <v>3.9900460944621484E-2</v>
      </c>
      <c r="S429" s="3">
        <f t="shared" si="94"/>
        <v>3.3388934501257843E-2</v>
      </c>
      <c r="T429" s="11">
        <f>EXP(-S429*M429)</f>
        <v>0.95912279435814907</v>
      </c>
      <c r="U429" s="3">
        <f>(T429/T430-1)/(M430-M429)</f>
        <v>2.5657038036586144E-2</v>
      </c>
      <c r="V429" s="3">
        <v>6.7808084622891455E-3</v>
      </c>
      <c r="W429" s="11">
        <v>0</v>
      </c>
      <c r="Y429" s="7">
        <v>1.25</v>
      </c>
      <c r="Z429" s="7">
        <v>1</v>
      </c>
      <c r="AA429" s="11">
        <v>0</v>
      </c>
      <c r="AB429" s="11">
        <v>0</v>
      </c>
      <c r="AC429" s="11">
        <v>-5.2092211546909128E-3</v>
      </c>
      <c r="AD429" s="1">
        <v>3.9900460944621484E-2</v>
      </c>
      <c r="AE429" s="3">
        <f t="shared" si="95"/>
        <v>3.3388934501257843E-2</v>
      </c>
      <c r="AF429" s="11">
        <f>EXP(-AE429*Y429)</f>
        <v>0.95912279435814907</v>
      </c>
      <c r="AG429" s="3">
        <f>(AF429/AF430-1)/(Y430-Y429)</f>
        <v>2.5657038036586144E-2</v>
      </c>
      <c r="AH429" s="3">
        <v>6.7808084622891455E-3</v>
      </c>
      <c r="AI429" s="11">
        <v>0</v>
      </c>
    </row>
    <row r="430" spans="1:35" x14ac:dyDescent="0.35">
      <c r="A430" s="7">
        <v>1.5</v>
      </c>
      <c r="B430" s="7">
        <v>1</v>
      </c>
      <c r="C430" s="11">
        <v>0</v>
      </c>
      <c r="D430" s="11">
        <v>0</v>
      </c>
      <c r="E430" s="11">
        <v>-5.2092211546909128E-3</v>
      </c>
      <c r="F430" s="1">
        <v>3.9900460944621484E-2</v>
      </c>
      <c r="G430" s="3">
        <f t="shared" si="93"/>
        <v>3.2086629212585115E-2</v>
      </c>
      <c r="H430" s="11">
        <f>EXP(-G430*A430)</f>
        <v>0.95300994127998273</v>
      </c>
      <c r="I430" s="3">
        <f>(H430/H431-1)/(A431-A430)</f>
        <v>2.3036574064689397E-2</v>
      </c>
      <c r="J430" s="3">
        <v>6.1128530781663108E-3</v>
      </c>
      <c r="K430" s="11">
        <v>0</v>
      </c>
      <c r="M430" s="7">
        <v>1.5</v>
      </c>
      <c r="N430" s="7">
        <v>1</v>
      </c>
      <c r="O430" s="11">
        <v>0</v>
      </c>
      <c r="P430" s="11">
        <v>0</v>
      </c>
      <c r="Q430" s="11">
        <v>-5.2092211546909128E-3</v>
      </c>
      <c r="R430" s="1">
        <v>3.9900460944621484E-2</v>
      </c>
      <c r="S430" s="3">
        <f t="shared" si="94"/>
        <v>3.2086629212585115E-2</v>
      </c>
      <c r="T430" s="11">
        <f>EXP(-S430*M430)</f>
        <v>0.95300994127998273</v>
      </c>
      <c r="U430" s="3">
        <f>(T430/T431-1)/(M431-M430)</f>
        <v>2.3036574064689397E-2</v>
      </c>
      <c r="V430" s="3">
        <v>6.1128530781663108E-3</v>
      </c>
      <c r="W430" s="11">
        <v>0</v>
      </c>
      <c r="Y430" s="7">
        <v>1.5</v>
      </c>
      <c r="Z430" s="7">
        <v>1</v>
      </c>
      <c r="AA430" s="11">
        <v>0</v>
      </c>
      <c r="AB430" s="11">
        <v>0</v>
      </c>
      <c r="AC430" s="11">
        <v>-5.2092211546909128E-3</v>
      </c>
      <c r="AD430" s="1">
        <v>3.9900460944621484E-2</v>
      </c>
      <c r="AE430" s="3">
        <f t="shared" si="95"/>
        <v>3.2086629212585115E-2</v>
      </c>
      <c r="AF430" s="11">
        <f>EXP(-AE430*Y430)</f>
        <v>0.95300994127998273</v>
      </c>
      <c r="AG430" s="3">
        <f>(AF430/AF431-1)/(Y431-Y430)</f>
        <v>2.3036574064689397E-2</v>
      </c>
      <c r="AH430" s="3">
        <v>6.1128530781663108E-3</v>
      </c>
      <c r="AI430" s="11">
        <v>0</v>
      </c>
    </row>
    <row r="431" spans="1:35" x14ac:dyDescent="0.35">
      <c r="A431" s="7">
        <v>1.75</v>
      </c>
      <c r="B431" s="7">
        <v>1</v>
      </c>
      <c r="C431" s="11">
        <v>0</v>
      </c>
      <c r="D431" s="11">
        <v>0</v>
      </c>
      <c r="E431" s="11">
        <v>-5.2092211546909128E-3</v>
      </c>
      <c r="F431" s="1">
        <v>3.9900460944621484E-2</v>
      </c>
      <c r="G431" s="3">
        <f t="shared" si="93"/>
        <v>3.0784323923912386E-2</v>
      </c>
      <c r="H431" s="11">
        <f>EXP(-G431*A431)</f>
        <v>0.94755284843667797</v>
      </c>
      <c r="I431" s="3">
        <f>(H431/H432-1)/(A432-A431)</f>
        <v>2.0417815859420152E-2</v>
      </c>
      <c r="J431" s="3">
        <v>5.4570928433047344E-3</v>
      </c>
      <c r="K431" s="11">
        <v>0</v>
      </c>
      <c r="M431" s="7">
        <v>1.75</v>
      </c>
      <c r="N431" s="7">
        <v>1</v>
      </c>
      <c r="O431" s="11">
        <v>0</v>
      </c>
      <c r="P431" s="11">
        <v>0</v>
      </c>
      <c r="Q431" s="11">
        <v>-5.2092211546909128E-3</v>
      </c>
      <c r="R431" s="1">
        <v>3.9900460944621484E-2</v>
      </c>
      <c r="S431" s="3">
        <f t="shared" si="94"/>
        <v>3.0784323923912386E-2</v>
      </c>
      <c r="T431" s="11">
        <f>EXP(-S431*M431)</f>
        <v>0.94755284843667797</v>
      </c>
      <c r="U431" s="3">
        <f>(T431/T432-1)/(M432-M431)</f>
        <v>2.0417815859420152E-2</v>
      </c>
      <c r="V431" s="3">
        <v>5.4570928433047344E-3</v>
      </c>
      <c r="W431" s="11">
        <v>0</v>
      </c>
      <c r="Y431" s="7">
        <v>1.75</v>
      </c>
      <c r="Z431" s="7">
        <v>1</v>
      </c>
      <c r="AA431" s="11">
        <v>0</v>
      </c>
      <c r="AB431" s="11">
        <v>0</v>
      </c>
      <c r="AC431" s="11">
        <v>-5.2092211546909128E-3</v>
      </c>
      <c r="AD431" s="1">
        <v>3.9900460944621484E-2</v>
      </c>
      <c r="AE431" s="3">
        <f t="shared" si="95"/>
        <v>3.0784323923912386E-2</v>
      </c>
      <c r="AF431" s="11">
        <f>EXP(-AE431*Y431)</f>
        <v>0.94755284843667797</v>
      </c>
      <c r="AG431" s="3">
        <f>(AF431/AF432-1)/(Y432-Y431)</f>
        <v>2.0417815859420152E-2</v>
      </c>
      <c r="AH431" s="3">
        <v>5.4570928433047344E-3</v>
      </c>
      <c r="AI431" s="11">
        <v>0</v>
      </c>
    </row>
    <row r="432" spans="1:35" x14ac:dyDescent="0.35">
      <c r="A432" s="7">
        <v>2</v>
      </c>
      <c r="B432" s="7">
        <v>2</v>
      </c>
      <c r="C432" s="11">
        <v>0</v>
      </c>
      <c r="D432" s="11">
        <v>0</v>
      </c>
      <c r="E432" s="11">
        <v>-2.4673492244837898E-3</v>
      </c>
      <c r="F432" s="1">
        <v>3.4416717084207238E-2</v>
      </c>
      <c r="G432" s="3">
        <f t="shared" si="93"/>
        <v>2.9482018635239658E-2</v>
      </c>
      <c r="H432" s="11">
        <f>EXP(-G432*A432)</f>
        <v>0.94274067207527334</v>
      </c>
      <c r="I432" s="3">
        <f>(H432/H433-1)/(A433-A432)</f>
        <v>2.4002209347587566E-2</v>
      </c>
      <c r="J432" s="3">
        <v>4.8121763614047321E-3</v>
      </c>
      <c r="K432" s="11">
        <v>0.94274067207527334</v>
      </c>
      <c r="M432" s="7">
        <v>2</v>
      </c>
      <c r="N432" s="7">
        <v>2</v>
      </c>
      <c r="O432" s="11">
        <v>0</v>
      </c>
      <c r="P432" s="11">
        <v>0</v>
      </c>
      <c r="Q432" s="11">
        <v>-2.4673492244837898E-3</v>
      </c>
      <c r="R432" s="1">
        <v>3.4416717084207238E-2</v>
      </c>
      <c r="S432" s="3">
        <f t="shared" si="94"/>
        <v>2.9482018635239658E-2</v>
      </c>
      <c r="T432" s="11">
        <f>EXP(-S432*M432)</f>
        <v>0.94274067207527334</v>
      </c>
      <c r="U432" s="3">
        <f>(T432/T433-1)/(M433-M432)</f>
        <v>2.4002209347587566E-2</v>
      </c>
      <c r="V432" s="3">
        <v>4.8121763614047321E-3</v>
      </c>
      <c r="W432" s="11">
        <v>0.94274067207527334</v>
      </c>
      <c r="Y432" s="7">
        <v>2</v>
      </c>
      <c r="Z432" s="7">
        <v>2</v>
      </c>
      <c r="AA432" s="11">
        <v>0</v>
      </c>
      <c r="AB432" s="11">
        <v>0</v>
      </c>
      <c r="AC432" s="11">
        <v>-2.4673492244837898E-3</v>
      </c>
      <c r="AD432" s="1">
        <v>3.4416717084207238E-2</v>
      </c>
      <c r="AE432" s="3">
        <f t="shared" si="95"/>
        <v>2.9482018635239658E-2</v>
      </c>
      <c r="AF432" s="11">
        <f>EXP(-AE432*Y432)</f>
        <v>0.94274067207527334</v>
      </c>
      <c r="AG432" s="3">
        <f>(AF432/AF433-1)/(Y433-Y432)</f>
        <v>2.4002209347587566E-2</v>
      </c>
      <c r="AH432" s="3">
        <v>4.8121763614047321E-3</v>
      </c>
      <c r="AI432" s="11">
        <v>0.94274067207527334</v>
      </c>
    </row>
    <row r="433" spans="1:35" x14ac:dyDescent="0.35">
      <c r="A433" s="7">
        <v>2.25</v>
      </c>
      <c r="B433" s="7">
        <v>2</v>
      </c>
      <c r="C433" s="11">
        <v>0</v>
      </c>
      <c r="D433" s="11">
        <v>0</v>
      </c>
      <c r="E433" s="11">
        <v>-2.4673492244837898E-3</v>
      </c>
      <c r="F433" s="1">
        <v>3.4416717084207238E-2</v>
      </c>
      <c r="G433" s="3">
        <f t="shared" si="93"/>
        <v>2.8865181329118712E-2</v>
      </c>
      <c r="H433" s="11">
        <f>EXP(-G433*A433)</f>
        <v>0.93711744977209654</v>
      </c>
      <c r="I433" s="3">
        <f>(H433/H434-1)/(A434-A433)</f>
        <v>2.2761323372295195E-2</v>
      </c>
      <c r="J433" s="3">
        <v>5.6232223031768089E-3</v>
      </c>
      <c r="K433" s="11">
        <v>0</v>
      </c>
      <c r="M433" s="7">
        <v>2.25</v>
      </c>
      <c r="N433" s="7">
        <v>2</v>
      </c>
      <c r="O433" s="11">
        <v>0</v>
      </c>
      <c r="P433" s="11">
        <v>0</v>
      </c>
      <c r="Q433" s="11">
        <v>-2.4673492244837898E-3</v>
      </c>
      <c r="R433" s="1">
        <v>3.4416717084207238E-2</v>
      </c>
      <c r="S433" s="3">
        <f t="shared" si="94"/>
        <v>2.8865181329118712E-2</v>
      </c>
      <c r="T433" s="11">
        <f>EXP(-S433*M433)</f>
        <v>0.93711744977209654</v>
      </c>
      <c r="U433" s="3">
        <f>(T433/T434-1)/(M434-M433)</f>
        <v>2.2761323372295195E-2</v>
      </c>
      <c r="V433" s="3">
        <v>5.6232223031768089E-3</v>
      </c>
      <c r="W433" s="11">
        <v>0</v>
      </c>
      <c r="Y433" s="7">
        <v>2.25</v>
      </c>
      <c r="Z433" s="7">
        <v>2</v>
      </c>
      <c r="AA433" s="11">
        <v>0</v>
      </c>
      <c r="AB433" s="11">
        <v>0</v>
      </c>
      <c r="AC433" s="11">
        <v>-2.4673492244837898E-3</v>
      </c>
      <c r="AD433" s="1">
        <v>3.4416717084207238E-2</v>
      </c>
      <c r="AE433" s="3">
        <f t="shared" si="95"/>
        <v>2.8865181329118712E-2</v>
      </c>
      <c r="AF433" s="11">
        <f>EXP(-AE433*Y433)</f>
        <v>0.93711744977209654</v>
      </c>
      <c r="AG433" s="3">
        <f>(AF433/AF434-1)/(Y434-Y433)</f>
        <v>2.2761323372295195E-2</v>
      </c>
      <c r="AH433" s="3">
        <v>5.6232223031768089E-3</v>
      </c>
      <c r="AI433" s="11">
        <v>0</v>
      </c>
    </row>
    <row r="434" spans="1:35" x14ac:dyDescent="0.35">
      <c r="A434" s="7">
        <v>2.5</v>
      </c>
      <c r="B434" s="7">
        <v>2</v>
      </c>
      <c r="C434" s="11">
        <v>0</v>
      </c>
      <c r="D434" s="11">
        <v>0</v>
      </c>
      <c r="E434" s="11">
        <v>-2.4673492244837898E-3</v>
      </c>
      <c r="F434" s="1">
        <v>3.4416717084207238E-2</v>
      </c>
      <c r="G434" s="3">
        <f t="shared" si="93"/>
        <v>2.8248344022997765E-2</v>
      </c>
      <c r="H434" s="11">
        <f>EXP(-G434*A434)</f>
        <v>0.93181511349175217</v>
      </c>
      <c r="I434" s="3">
        <f>(H434/H435-1)/(A435-A434)</f>
        <v>2.1520820050372258E-2</v>
      </c>
      <c r="J434" s="3">
        <v>5.3023362803444295E-3</v>
      </c>
      <c r="K434" s="11">
        <v>0</v>
      </c>
      <c r="M434" s="7">
        <v>2.5</v>
      </c>
      <c r="N434" s="7">
        <v>2</v>
      </c>
      <c r="O434" s="11">
        <v>0</v>
      </c>
      <c r="P434" s="11">
        <v>0</v>
      </c>
      <c r="Q434" s="11">
        <v>-2.4673492244837898E-3</v>
      </c>
      <c r="R434" s="1">
        <v>3.4416717084207238E-2</v>
      </c>
      <c r="S434" s="3">
        <f t="shared" si="94"/>
        <v>2.8248344022997765E-2</v>
      </c>
      <c r="T434" s="11">
        <f>EXP(-S434*M434)</f>
        <v>0.93181511349175217</v>
      </c>
      <c r="U434" s="3">
        <f>(T434/T435-1)/(M435-M434)</f>
        <v>2.1520820050372258E-2</v>
      </c>
      <c r="V434" s="3">
        <v>5.3023362803444295E-3</v>
      </c>
      <c r="W434" s="11">
        <v>0</v>
      </c>
      <c r="Y434" s="7">
        <v>2.5</v>
      </c>
      <c r="Z434" s="7">
        <v>2</v>
      </c>
      <c r="AA434" s="11">
        <v>0</v>
      </c>
      <c r="AB434" s="11">
        <v>0</v>
      </c>
      <c r="AC434" s="11">
        <v>-2.4673492244837898E-3</v>
      </c>
      <c r="AD434" s="1">
        <v>3.4416717084207238E-2</v>
      </c>
      <c r="AE434" s="3">
        <f t="shared" si="95"/>
        <v>2.8248344022997765E-2</v>
      </c>
      <c r="AF434" s="11">
        <f>EXP(-AE434*Y434)</f>
        <v>0.93181511349175217</v>
      </c>
      <c r="AG434" s="3">
        <f>(AF434/AF435-1)/(Y435-Y434)</f>
        <v>2.1520820050372258E-2</v>
      </c>
      <c r="AH434" s="3">
        <v>5.3023362803444295E-3</v>
      </c>
      <c r="AI434" s="11">
        <v>0</v>
      </c>
    </row>
    <row r="435" spans="1:35" x14ac:dyDescent="0.35">
      <c r="A435" s="7">
        <v>2.75</v>
      </c>
      <c r="B435" s="7">
        <v>2</v>
      </c>
      <c r="C435" s="11">
        <v>0</v>
      </c>
      <c r="D435" s="11">
        <v>0</v>
      </c>
      <c r="E435" s="11">
        <v>-2.4673492244837898E-3</v>
      </c>
      <c r="F435" s="1">
        <v>3.4416717084207238E-2</v>
      </c>
      <c r="G435" s="3">
        <f t="shared" si="93"/>
        <v>2.7631506716876815E-2</v>
      </c>
      <c r="H435" s="11">
        <f>EXP(-G435*A435)</f>
        <v>0.92682858568921256</v>
      </c>
      <c r="I435" s="3">
        <f>(H435/H436-1)/(A436-A435)</f>
        <v>2.0280699263818924E-2</v>
      </c>
      <c r="J435" s="3">
        <v>4.9865278025396417E-3</v>
      </c>
      <c r="K435" s="11">
        <v>0</v>
      </c>
      <c r="M435" s="7">
        <v>2.75</v>
      </c>
      <c r="N435" s="7">
        <v>2</v>
      </c>
      <c r="O435" s="11">
        <v>0</v>
      </c>
      <c r="P435" s="11">
        <v>0</v>
      </c>
      <c r="Q435" s="11">
        <v>-2.4673492244837898E-3</v>
      </c>
      <c r="R435" s="1">
        <v>3.4416717084207238E-2</v>
      </c>
      <c r="S435" s="3">
        <f t="shared" si="94"/>
        <v>2.7631506716876815E-2</v>
      </c>
      <c r="T435" s="11">
        <f>EXP(-S435*M435)</f>
        <v>0.92682858568921256</v>
      </c>
      <c r="U435" s="3">
        <f>(T435/T436-1)/(M436-M435)</f>
        <v>2.0280699263818924E-2</v>
      </c>
      <c r="V435" s="3">
        <v>4.9865278025396417E-3</v>
      </c>
      <c r="W435" s="11">
        <v>0</v>
      </c>
      <c r="Y435" s="7">
        <v>2.75</v>
      </c>
      <c r="Z435" s="7">
        <v>2</v>
      </c>
      <c r="AA435" s="11">
        <v>0</v>
      </c>
      <c r="AB435" s="11">
        <v>0</v>
      </c>
      <c r="AC435" s="11">
        <v>-2.4673492244837898E-3</v>
      </c>
      <c r="AD435" s="1">
        <v>3.4416717084207238E-2</v>
      </c>
      <c r="AE435" s="3">
        <f t="shared" si="95"/>
        <v>2.7631506716876815E-2</v>
      </c>
      <c r="AF435" s="11">
        <f>EXP(-AE435*Y435)</f>
        <v>0.92682858568921256</v>
      </c>
      <c r="AG435" s="3">
        <f>(AF435/AF436-1)/(Y436-Y435)</f>
        <v>2.0280699263818924E-2</v>
      </c>
      <c r="AH435" s="3">
        <v>4.9865278025396417E-3</v>
      </c>
      <c r="AI435" s="11">
        <v>0</v>
      </c>
    </row>
    <row r="436" spans="1:35" x14ac:dyDescent="0.35">
      <c r="A436" s="7">
        <v>3</v>
      </c>
      <c r="B436" s="7">
        <v>3</v>
      </c>
      <c r="C436" s="11">
        <v>0</v>
      </c>
      <c r="D436" s="11">
        <v>0</v>
      </c>
      <c r="E436" s="11">
        <v>-1.2837138356041507E-3</v>
      </c>
      <c r="F436" s="1">
        <v>3.086581091756832E-2</v>
      </c>
      <c r="G436" s="3">
        <f t="shared" si="93"/>
        <v>2.7014669410755868E-2</v>
      </c>
      <c r="H436" s="11">
        <f>EXP(-G436*A436)</f>
        <v>0.92215310822344376</v>
      </c>
      <c r="I436" s="3">
        <f>(H436/H437-1)/(A437-A436)</f>
        <v>2.2907946821494107E-2</v>
      </c>
      <c r="J436" s="3">
        <v>4.6754774657688826E-3</v>
      </c>
      <c r="K436" s="11">
        <v>0.92215310822344376</v>
      </c>
      <c r="M436" s="7">
        <v>3</v>
      </c>
      <c r="N436" s="7">
        <v>3</v>
      </c>
      <c r="O436" s="11">
        <v>0</v>
      </c>
      <c r="P436" s="11">
        <v>0</v>
      </c>
      <c r="Q436" s="11">
        <v>-1.2837138356041507E-3</v>
      </c>
      <c r="R436" s="1">
        <v>3.086581091756832E-2</v>
      </c>
      <c r="S436" s="3">
        <f t="shared" si="94"/>
        <v>2.7014669410755868E-2</v>
      </c>
      <c r="T436" s="11">
        <f>EXP(-S436*M436)</f>
        <v>0.92215310822344376</v>
      </c>
      <c r="U436" s="3">
        <f>(T436/T437-1)/(M437-M436)</f>
        <v>2.2907946821494107E-2</v>
      </c>
      <c r="V436" s="3">
        <v>4.6754774657688826E-3</v>
      </c>
      <c r="W436" s="11">
        <v>0.92215310822344376</v>
      </c>
      <c r="Y436" s="7">
        <v>3</v>
      </c>
      <c r="Z436" s="7">
        <v>3</v>
      </c>
      <c r="AA436" s="11">
        <v>0</v>
      </c>
      <c r="AB436" s="11">
        <v>0</v>
      </c>
      <c r="AC436" s="11">
        <v>-1.2837138356041507E-3</v>
      </c>
      <c r="AD436" s="1">
        <v>3.086581091756832E-2</v>
      </c>
      <c r="AE436" s="3">
        <f t="shared" si="95"/>
        <v>2.7014669410755868E-2</v>
      </c>
      <c r="AF436" s="11">
        <f>EXP(-AE436*Y436)</f>
        <v>0.92215310822344376</v>
      </c>
      <c r="AG436" s="3">
        <f>(AF436/AF437-1)/(Y437-Y436)</f>
        <v>2.2907946821494107E-2</v>
      </c>
      <c r="AH436" s="3">
        <v>4.6754774657688826E-3</v>
      </c>
      <c r="AI436" s="11">
        <v>0.92215310822344376</v>
      </c>
    </row>
    <row r="437" spans="1:35" x14ac:dyDescent="0.35">
      <c r="A437" s="7">
        <v>3.25</v>
      </c>
      <c r="B437" s="7">
        <v>3</v>
      </c>
      <c r="C437" s="11">
        <v>0</v>
      </c>
      <c r="D437" s="11">
        <v>0</v>
      </c>
      <c r="E437" s="11">
        <v>-1.2837138356041507E-3</v>
      </c>
      <c r="F437" s="1">
        <v>3.086581091756832E-2</v>
      </c>
      <c r="G437" s="3">
        <f t="shared" si="93"/>
        <v>2.6693740951854832E-2</v>
      </c>
      <c r="H437" s="11">
        <f>EXP(-G437*A437)</f>
        <v>0.91690202253028263</v>
      </c>
      <c r="I437" s="3">
        <f>(H437/H438-1)/(A438-A437)</f>
        <v>2.2262465787350472E-2</v>
      </c>
      <c r="J437" s="3">
        <v>5.2510856931610268E-3</v>
      </c>
      <c r="K437" s="11">
        <v>0</v>
      </c>
      <c r="M437" s="7">
        <v>3.25</v>
      </c>
      <c r="N437" s="7">
        <v>3</v>
      </c>
      <c r="O437" s="11">
        <v>0</v>
      </c>
      <c r="P437" s="11">
        <v>0</v>
      </c>
      <c r="Q437" s="11">
        <v>-1.2837138356041507E-3</v>
      </c>
      <c r="R437" s="1">
        <v>3.086581091756832E-2</v>
      </c>
      <c r="S437" s="3">
        <f t="shared" si="94"/>
        <v>2.6693740951854832E-2</v>
      </c>
      <c r="T437" s="11">
        <f>EXP(-S437*M437)</f>
        <v>0.91690202253028263</v>
      </c>
      <c r="U437" s="3">
        <f>(T437/T438-1)/(M438-M437)</f>
        <v>2.2262465787350472E-2</v>
      </c>
      <c r="V437" s="3">
        <v>5.2510856931610268E-3</v>
      </c>
      <c r="W437" s="11">
        <v>0</v>
      </c>
      <c r="Y437" s="7">
        <v>3.25</v>
      </c>
      <c r="Z437" s="7">
        <v>3</v>
      </c>
      <c r="AA437" s="11">
        <v>0</v>
      </c>
      <c r="AB437" s="11">
        <v>0</v>
      </c>
      <c r="AC437" s="11">
        <v>-1.2837138356041507E-3</v>
      </c>
      <c r="AD437" s="1">
        <v>3.086581091756832E-2</v>
      </c>
      <c r="AE437" s="3">
        <f t="shared" si="95"/>
        <v>2.6693740951854832E-2</v>
      </c>
      <c r="AF437" s="11">
        <f>EXP(-AE437*Y437)</f>
        <v>0.91690202253028263</v>
      </c>
      <c r="AG437" s="3">
        <f>(AF437/AF438-1)/(Y438-Y437)</f>
        <v>2.2262465787350472E-2</v>
      </c>
      <c r="AH437" s="3">
        <v>5.2510856931610268E-3</v>
      </c>
      <c r="AI437" s="11">
        <v>0</v>
      </c>
    </row>
    <row r="438" spans="1:35" x14ac:dyDescent="0.35">
      <c r="A438" s="7">
        <v>3.5</v>
      </c>
      <c r="B438" s="7">
        <v>3</v>
      </c>
      <c r="C438" s="11">
        <v>0</v>
      </c>
      <c r="D438" s="11">
        <v>0</v>
      </c>
      <c r="E438" s="11">
        <v>-1.2837138356041507E-3</v>
      </c>
      <c r="F438" s="1">
        <v>3.086581091756832E-2</v>
      </c>
      <c r="G438" s="3">
        <f t="shared" si="93"/>
        <v>2.6372812492953791E-2</v>
      </c>
      <c r="H438" s="11">
        <f>EXP(-G438*A438)</f>
        <v>0.91182714238992424</v>
      </c>
      <c r="I438" s="3">
        <f>(H438/H439-1)/(A439-A438)</f>
        <v>2.1617088321514544E-2</v>
      </c>
      <c r="J438" s="3">
        <v>5.0748801403583087E-3</v>
      </c>
      <c r="K438" s="11">
        <v>0</v>
      </c>
      <c r="M438" s="7">
        <v>3.5</v>
      </c>
      <c r="N438" s="7">
        <v>3</v>
      </c>
      <c r="O438" s="11">
        <v>0</v>
      </c>
      <c r="P438" s="11">
        <v>0</v>
      </c>
      <c r="Q438" s="11">
        <v>-1.2837138356041507E-3</v>
      </c>
      <c r="R438" s="1">
        <v>3.086581091756832E-2</v>
      </c>
      <c r="S438" s="3">
        <f t="shared" si="94"/>
        <v>2.6372812492953791E-2</v>
      </c>
      <c r="T438" s="11">
        <f>EXP(-S438*M438)</f>
        <v>0.91182714238992424</v>
      </c>
      <c r="U438" s="3">
        <f>(T438/T439-1)/(M439-M438)</f>
        <v>2.1617088321514544E-2</v>
      </c>
      <c r="V438" s="3">
        <v>5.0748801403583087E-3</v>
      </c>
      <c r="W438" s="11">
        <v>0</v>
      </c>
      <c r="Y438" s="7">
        <v>3.5</v>
      </c>
      <c r="Z438" s="7">
        <v>3</v>
      </c>
      <c r="AA438" s="11">
        <v>0</v>
      </c>
      <c r="AB438" s="11">
        <v>0</v>
      </c>
      <c r="AC438" s="11">
        <v>-1.2837138356041507E-3</v>
      </c>
      <c r="AD438" s="1">
        <v>3.086581091756832E-2</v>
      </c>
      <c r="AE438" s="3">
        <f t="shared" si="95"/>
        <v>2.6372812492953791E-2</v>
      </c>
      <c r="AF438" s="11">
        <f>EXP(-AE438*Y438)</f>
        <v>0.91182714238992424</v>
      </c>
      <c r="AG438" s="3">
        <f>(AF438/AF439-1)/(Y439-Y438)</f>
        <v>2.1617088321514544E-2</v>
      </c>
      <c r="AH438" s="3">
        <v>5.0748801403583087E-3</v>
      </c>
      <c r="AI438" s="11">
        <v>0</v>
      </c>
    </row>
    <row r="439" spans="1:35" x14ac:dyDescent="0.35">
      <c r="A439" s="7">
        <v>3.75</v>
      </c>
      <c r="B439" s="7">
        <v>3</v>
      </c>
      <c r="C439" s="11">
        <v>0</v>
      </c>
      <c r="D439" s="11">
        <v>0</v>
      </c>
      <c r="E439" s="11">
        <v>-1.2837138356041507E-3</v>
      </c>
      <c r="F439" s="1">
        <v>3.086581091756832E-2</v>
      </c>
      <c r="G439" s="3">
        <f t="shared" si="93"/>
        <v>2.6051884034052755E-2</v>
      </c>
      <c r="H439" s="11">
        <f>EXP(-G439*A439)</f>
        <v>0.90692586824121513</v>
      </c>
      <c r="I439" s="3">
        <f>(H439/H440-1)/(A440-A439)</f>
        <v>2.0971814407366729E-2</v>
      </c>
      <c r="J439" s="3">
        <v>4.9012741487091524E-3</v>
      </c>
      <c r="K439" s="11">
        <v>0</v>
      </c>
      <c r="M439" s="7">
        <v>3.75</v>
      </c>
      <c r="N439" s="7">
        <v>3</v>
      </c>
      <c r="O439" s="11">
        <v>0</v>
      </c>
      <c r="P439" s="11">
        <v>0</v>
      </c>
      <c r="Q439" s="11">
        <v>-1.2837138356041507E-3</v>
      </c>
      <c r="R439" s="1">
        <v>3.086581091756832E-2</v>
      </c>
      <c r="S439" s="3">
        <f t="shared" si="94"/>
        <v>2.6051884034052755E-2</v>
      </c>
      <c r="T439" s="11">
        <f>EXP(-S439*M439)</f>
        <v>0.90692586824121513</v>
      </c>
      <c r="U439" s="3">
        <f>(T439/T440-1)/(M440-M439)</f>
        <v>2.0971814407366729E-2</v>
      </c>
      <c r="V439" s="3">
        <v>4.9012741487091524E-3</v>
      </c>
      <c r="W439" s="11">
        <v>0</v>
      </c>
      <c r="Y439" s="7">
        <v>3.75</v>
      </c>
      <c r="Z439" s="7">
        <v>3</v>
      </c>
      <c r="AA439" s="11">
        <v>0</v>
      </c>
      <c r="AB439" s="11">
        <v>0</v>
      </c>
      <c r="AC439" s="11">
        <v>-1.2837138356041507E-3</v>
      </c>
      <c r="AD439" s="1">
        <v>3.086581091756832E-2</v>
      </c>
      <c r="AE439" s="3">
        <f t="shared" si="95"/>
        <v>2.6051884034052755E-2</v>
      </c>
      <c r="AF439" s="11">
        <f>EXP(-AE439*Y439)</f>
        <v>0.90692586824121513</v>
      </c>
      <c r="AG439" s="3">
        <f>(AF439/AF440-1)/(Y440-Y439)</f>
        <v>2.0971814407366729E-2</v>
      </c>
      <c r="AH439" s="3">
        <v>4.9012741487091524E-3</v>
      </c>
      <c r="AI439" s="11">
        <v>0</v>
      </c>
    </row>
    <row r="440" spans="1:35" x14ac:dyDescent="0.35">
      <c r="A440" s="7">
        <v>4</v>
      </c>
      <c r="B440" s="7">
        <v>4</v>
      </c>
      <c r="C440" s="11">
        <v>0</v>
      </c>
      <c r="D440" s="11">
        <v>0</v>
      </c>
      <c r="E440" s="11">
        <v>-4.844896965203703E-4</v>
      </c>
      <c r="F440" s="1">
        <v>2.7668914361233199E-2</v>
      </c>
      <c r="G440" s="3">
        <f t="shared" si="93"/>
        <v>2.5730955575151718E-2</v>
      </c>
      <c r="H440" s="11">
        <f>EXP(-G440*A440)</f>
        <v>0.90219569805652355</v>
      </c>
      <c r="I440" s="3">
        <f>(H440/H441-1)/(A441-A440)</f>
        <v>2.374205744822433E-2</v>
      </c>
      <c r="J440" s="3">
        <v>4.7301701846915213E-3</v>
      </c>
      <c r="K440" s="11">
        <v>0.90219569805652355</v>
      </c>
      <c r="M440" s="7">
        <v>4</v>
      </c>
      <c r="N440" s="7">
        <v>4</v>
      </c>
      <c r="O440" s="11">
        <v>0</v>
      </c>
      <c r="P440" s="11">
        <v>0</v>
      </c>
      <c r="Q440" s="11">
        <v>-4.844896965203703E-4</v>
      </c>
      <c r="R440" s="1">
        <v>2.7668914361233199E-2</v>
      </c>
      <c r="S440" s="3">
        <f t="shared" si="94"/>
        <v>2.5730955575151718E-2</v>
      </c>
      <c r="T440" s="11">
        <f>EXP(-S440*M440)</f>
        <v>0.90219569805652355</v>
      </c>
      <c r="U440" s="3">
        <f>(T440/T441-1)/(M441-M440)</f>
        <v>2.374205744822433E-2</v>
      </c>
      <c r="V440" s="3">
        <v>4.7301701846915213E-3</v>
      </c>
      <c r="W440" s="11">
        <v>0.90219569805652355</v>
      </c>
      <c r="Y440" s="7">
        <v>4</v>
      </c>
      <c r="Z440" s="7">
        <v>4</v>
      </c>
      <c r="AA440" s="11">
        <v>0</v>
      </c>
      <c r="AB440" s="11">
        <v>0</v>
      </c>
      <c r="AC440" s="11">
        <v>-4.844896965203703E-4</v>
      </c>
      <c r="AD440" s="1">
        <v>2.7668914361233199E-2</v>
      </c>
      <c r="AE440" s="3">
        <f t="shared" si="95"/>
        <v>2.5730955575151718E-2</v>
      </c>
      <c r="AF440" s="11">
        <f>EXP(-AE440*Y440)</f>
        <v>0.90219569805652355</v>
      </c>
      <c r="AG440" s="3">
        <f>(AF440/AF441-1)/(Y441-Y440)</f>
        <v>2.374205744822433E-2</v>
      </c>
      <c r="AH440" s="3">
        <v>4.7301701846915213E-3</v>
      </c>
      <c r="AI440" s="11">
        <v>0.90219569805652355</v>
      </c>
    </row>
    <row r="441" spans="1:35" x14ac:dyDescent="0.35">
      <c r="A441" s="7">
        <v>4.25</v>
      </c>
      <c r="B441" s="7">
        <v>4</v>
      </c>
      <c r="C441" s="11">
        <v>0</v>
      </c>
      <c r="D441" s="11">
        <v>0</v>
      </c>
      <c r="E441" s="11">
        <v>-4.844896965203703E-4</v>
      </c>
      <c r="F441" s="1">
        <v>2.7668914361233199E-2</v>
      </c>
      <c r="G441" s="3">
        <f t="shared" si="93"/>
        <v>2.5609833151021624E-2</v>
      </c>
      <c r="H441" s="11">
        <f>EXP(-G441*A441)</f>
        <v>0.89687229964107373</v>
      </c>
      <c r="I441" s="3">
        <f>(H441/H442-1)/(A442-A441)</f>
        <v>2.3498382130898499E-2</v>
      </c>
      <c r="J441" s="3">
        <v>5.3233984154498594E-3</v>
      </c>
      <c r="K441" s="11">
        <v>0</v>
      </c>
      <c r="M441" s="7">
        <v>4.25</v>
      </c>
      <c r="N441" s="7">
        <v>4</v>
      </c>
      <c r="O441" s="11">
        <v>0</v>
      </c>
      <c r="P441" s="11">
        <v>0</v>
      </c>
      <c r="Q441" s="11">
        <v>-4.844896965203703E-4</v>
      </c>
      <c r="R441" s="1">
        <v>2.7668914361233199E-2</v>
      </c>
      <c r="S441" s="3">
        <f t="shared" si="94"/>
        <v>2.5609833151021624E-2</v>
      </c>
      <c r="T441" s="11">
        <f>EXP(-S441*M441)</f>
        <v>0.89687229964107373</v>
      </c>
      <c r="U441" s="3">
        <f>(T441/T442-1)/(M442-M441)</f>
        <v>2.3498382130898499E-2</v>
      </c>
      <c r="V441" s="3">
        <v>5.3233984154498594E-3</v>
      </c>
      <c r="W441" s="11">
        <v>0</v>
      </c>
      <c r="Y441" s="7">
        <v>4.25</v>
      </c>
      <c r="Z441" s="7">
        <v>4</v>
      </c>
      <c r="AA441" s="11">
        <v>0</v>
      </c>
      <c r="AB441" s="11">
        <v>0</v>
      </c>
      <c r="AC441" s="11">
        <v>-4.844896965203703E-4</v>
      </c>
      <c r="AD441" s="1">
        <v>2.7668914361233199E-2</v>
      </c>
      <c r="AE441" s="3">
        <f t="shared" si="95"/>
        <v>2.5609833151021624E-2</v>
      </c>
      <c r="AF441" s="11">
        <f>EXP(-AE441*Y441)</f>
        <v>0.89687229964107373</v>
      </c>
      <c r="AG441" s="3">
        <f>(AF441/AF442-1)/(Y442-Y441)</f>
        <v>2.3498382130898499E-2</v>
      </c>
      <c r="AH441" s="3">
        <v>5.3233984154498594E-3</v>
      </c>
      <c r="AI441" s="11">
        <v>0</v>
      </c>
    </row>
    <row r="442" spans="1:35" x14ac:dyDescent="0.35">
      <c r="A442" s="7">
        <v>4.5</v>
      </c>
      <c r="B442" s="7">
        <v>4</v>
      </c>
      <c r="C442" s="11">
        <v>0</v>
      </c>
      <c r="D442" s="11">
        <v>0</v>
      </c>
      <c r="E442" s="11">
        <v>-4.844896965203703E-4</v>
      </c>
      <c r="F442" s="1">
        <v>2.7668914361233199E-2</v>
      </c>
      <c r="G442" s="3">
        <f t="shared" si="93"/>
        <v>2.5488710726891531E-2</v>
      </c>
      <c r="H442" s="11">
        <f>EXP(-G442*A442)</f>
        <v>0.89163430871427685</v>
      </c>
      <c r="I442" s="3">
        <f>(H442/H443-1)/(A443-A442)</f>
        <v>2.3254721570398651E-2</v>
      </c>
      <c r="J442" s="3">
        <v>5.2379909267968993E-3</v>
      </c>
      <c r="K442" s="11">
        <v>0</v>
      </c>
      <c r="M442" s="7">
        <v>4.5</v>
      </c>
      <c r="N442" s="7">
        <v>4</v>
      </c>
      <c r="O442" s="11">
        <v>0</v>
      </c>
      <c r="P442" s="11">
        <v>0</v>
      </c>
      <c r="Q442" s="11">
        <v>-4.844896965203703E-4</v>
      </c>
      <c r="R442" s="1">
        <v>2.7668914361233199E-2</v>
      </c>
      <c r="S442" s="3">
        <f t="shared" si="94"/>
        <v>2.5488710726891531E-2</v>
      </c>
      <c r="T442" s="11">
        <f>EXP(-S442*M442)</f>
        <v>0.89163430871427685</v>
      </c>
      <c r="U442" s="3">
        <f>(T442/T443-1)/(M443-M442)</f>
        <v>2.3254721570398651E-2</v>
      </c>
      <c r="V442" s="3">
        <v>5.2379909267968993E-3</v>
      </c>
      <c r="W442" s="11">
        <v>0</v>
      </c>
      <c r="Y442" s="7">
        <v>4.5</v>
      </c>
      <c r="Z442" s="7">
        <v>4</v>
      </c>
      <c r="AA442" s="11">
        <v>0</v>
      </c>
      <c r="AB442" s="11">
        <v>0</v>
      </c>
      <c r="AC442" s="11">
        <v>-4.844896965203703E-4</v>
      </c>
      <c r="AD442" s="1">
        <v>2.7668914361233199E-2</v>
      </c>
      <c r="AE442" s="3">
        <f t="shared" si="95"/>
        <v>2.5488710726891531E-2</v>
      </c>
      <c r="AF442" s="11">
        <f>EXP(-AE442*Y442)</f>
        <v>0.89163430871427685</v>
      </c>
      <c r="AG442" s="3">
        <f>(AF442/AF443-1)/(Y443-Y442)</f>
        <v>2.3254721570398651E-2</v>
      </c>
      <c r="AH442" s="3">
        <v>5.2379909267968993E-3</v>
      </c>
      <c r="AI442" s="11">
        <v>0</v>
      </c>
    </row>
    <row r="443" spans="1:35" x14ac:dyDescent="0.35">
      <c r="A443" s="7">
        <v>4.75</v>
      </c>
      <c r="B443" s="7">
        <v>4</v>
      </c>
      <c r="C443" s="11">
        <v>0</v>
      </c>
      <c r="D443" s="11">
        <v>0</v>
      </c>
      <c r="E443" s="11">
        <v>-4.844896965203703E-4</v>
      </c>
      <c r="F443" s="1">
        <v>2.7668914361233199E-2</v>
      </c>
      <c r="G443" s="3">
        <f t="shared" si="93"/>
        <v>2.5367588302761441E-2</v>
      </c>
      <c r="H443" s="11">
        <f>EXP(-G443*A443)</f>
        <v>0.8864805938672905</v>
      </c>
      <c r="I443" s="3">
        <f>(H443/H444-1)/(A444-A443)</f>
        <v>2.3011075765831279E-2</v>
      </c>
      <c r="J443" s="3">
        <v>5.1537148469863719E-3</v>
      </c>
      <c r="K443" s="11">
        <v>0</v>
      </c>
      <c r="M443" s="7">
        <v>4.75</v>
      </c>
      <c r="N443" s="7">
        <v>4</v>
      </c>
      <c r="O443" s="11">
        <v>0</v>
      </c>
      <c r="P443" s="11">
        <v>0</v>
      </c>
      <c r="Q443" s="11">
        <v>-4.844896965203703E-4</v>
      </c>
      <c r="R443" s="1">
        <v>2.7668914361233199E-2</v>
      </c>
      <c r="S443" s="3">
        <f t="shared" si="94"/>
        <v>2.5367588302761441E-2</v>
      </c>
      <c r="T443" s="11">
        <f>EXP(-S443*M443)</f>
        <v>0.8864805938672905</v>
      </c>
      <c r="U443" s="3">
        <f>(T443/T444-1)/(M444-M443)</f>
        <v>2.3011075765831279E-2</v>
      </c>
      <c r="V443" s="3">
        <v>5.1537148469863719E-3</v>
      </c>
      <c r="W443" s="11">
        <v>0</v>
      </c>
      <c r="Y443" s="7">
        <v>4.75</v>
      </c>
      <c r="Z443" s="7">
        <v>4</v>
      </c>
      <c r="AA443" s="11">
        <v>0</v>
      </c>
      <c r="AB443" s="11">
        <v>0</v>
      </c>
      <c r="AC443" s="11">
        <v>-4.844896965203703E-4</v>
      </c>
      <c r="AD443" s="1">
        <v>2.7668914361233199E-2</v>
      </c>
      <c r="AE443" s="3">
        <f t="shared" si="95"/>
        <v>2.5367588302761441E-2</v>
      </c>
      <c r="AF443" s="11">
        <f>EXP(-AE443*Y443)</f>
        <v>0.8864805938672905</v>
      </c>
      <c r="AG443" s="3">
        <f>(AF443/AF444-1)/(Y444-Y443)</f>
        <v>2.3011075765831279E-2</v>
      </c>
      <c r="AH443" s="3">
        <v>5.1537148469863719E-3</v>
      </c>
      <c r="AI443" s="11">
        <v>0</v>
      </c>
    </row>
    <row r="444" spans="1:35" x14ac:dyDescent="0.35">
      <c r="A444" s="7">
        <v>5</v>
      </c>
      <c r="B444" s="7">
        <v>5</v>
      </c>
      <c r="C444" s="11">
        <v>0</v>
      </c>
      <c r="D444" s="11">
        <v>0</v>
      </c>
      <c r="E444" s="11">
        <v>-2.4074066541381577E-4</v>
      </c>
      <c r="F444" s="1">
        <v>2.6450169205700425E-2</v>
      </c>
      <c r="G444" s="3">
        <f t="shared" si="93"/>
        <v>2.5246465878631344E-2</v>
      </c>
      <c r="H444" s="11">
        <f>EXP(-G444*A444)</f>
        <v>0.88141004553266122</v>
      </c>
      <c r="I444" s="3">
        <f>(H444/H445-1)/(A445-A444)</f>
        <v>2.4054616789715766E-2</v>
      </c>
      <c r="J444" s="3">
        <v>5.0705483346292161E-3</v>
      </c>
      <c r="K444" s="11">
        <v>0.88141004553266122</v>
      </c>
      <c r="M444" s="7">
        <v>5</v>
      </c>
      <c r="N444" s="7">
        <v>5</v>
      </c>
      <c r="O444" s="11">
        <v>0</v>
      </c>
      <c r="P444" s="11">
        <v>0</v>
      </c>
      <c r="Q444" s="11">
        <v>-2.4074066541381577E-4</v>
      </c>
      <c r="R444" s="1">
        <v>2.6450169205700425E-2</v>
      </c>
      <c r="S444" s="3">
        <f t="shared" si="94"/>
        <v>2.5246465878631344E-2</v>
      </c>
      <c r="T444" s="11">
        <f>EXP(-S444*M444)</f>
        <v>0.88141004553266122</v>
      </c>
      <c r="U444" s="3">
        <f>(T444/T445-1)/(M445-M444)</f>
        <v>2.4054616789715766E-2</v>
      </c>
      <c r="V444" s="3">
        <v>5.0705483346292161E-3</v>
      </c>
      <c r="W444" s="11">
        <v>0.88141004553266122</v>
      </c>
      <c r="Y444" s="7">
        <v>5</v>
      </c>
      <c r="Z444" s="7">
        <v>5</v>
      </c>
      <c r="AA444" s="11">
        <v>0</v>
      </c>
      <c r="AB444" s="11">
        <v>0</v>
      </c>
      <c r="AC444" s="11">
        <v>-2.4074066541381577E-4</v>
      </c>
      <c r="AD444" s="1">
        <v>2.6450169205700425E-2</v>
      </c>
      <c r="AE444" s="3">
        <f t="shared" si="95"/>
        <v>2.5246465878631344E-2</v>
      </c>
      <c r="AF444" s="11">
        <f>EXP(-AE444*Y444)</f>
        <v>0.88141004553266122</v>
      </c>
      <c r="AG444" s="3">
        <f>(AF444/AF445-1)/(Y445-Y444)</f>
        <v>2.4054616789715766E-2</v>
      </c>
      <c r="AH444" s="3">
        <v>5.0705483346292161E-3</v>
      </c>
      <c r="AI444" s="11">
        <v>0.88141004553266122</v>
      </c>
    </row>
    <row r="445" spans="1:35" x14ac:dyDescent="0.35">
      <c r="A445" s="7">
        <v>5.25</v>
      </c>
      <c r="B445" s="7">
        <v>5</v>
      </c>
      <c r="C445" s="11">
        <v>0</v>
      </c>
      <c r="D445" s="11">
        <v>0</v>
      </c>
      <c r="E445" s="11">
        <v>-2.4074066541381577E-4</v>
      </c>
      <c r="F445" s="1">
        <v>2.6450169205700425E-2</v>
      </c>
      <c r="G445" s="3">
        <f t="shared" si="93"/>
        <v>2.5186280712277891E-2</v>
      </c>
      <c r="H445" s="11">
        <f>EXP(-G445*A445)</f>
        <v>0.87614123511656194</v>
      </c>
      <c r="I445" s="3">
        <f>(H445/H446-1)/(A446-A445)</f>
        <v>2.3933524413453533E-2</v>
      </c>
      <c r="J445" s="3">
        <v>5.2688104160992901E-3</v>
      </c>
      <c r="K445" s="11">
        <v>0</v>
      </c>
      <c r="M445" s="7">
        <v>5.25</v>
      </c>
      <c r="N445" s="7">
        <v>5</v>
      </c>
      <c r="O445" s="11">
        <v>0</v>
      </c>
      <c r="P445" s="11">
        <v>0</v>
      </c>
      <c r="Q445" s="11">
        <v>-2.4074066541381577E-4</v>
      </c>
      <c r="R445" s="1">
        <v>2.6450169205700425E-2</v>
      </c>
      <c r="S445" s="3">
        <f t="shared" si="94"/>
        <v>2.5186280712277891E-2</v>
      </c>
      <c r="T445" s="11">
        <f>EXP(-S445*M445)</f>
        <v>0.87614123511656194</v>
      </c>
      <c r="U445" s="3">
        <f>(T445/T446-1)/(M446-M445)</f>
        <v>2.3933524413453533E-2</v>
      </c>
      <c r="V445" s="3">
        <v>5.2688104160992901E-3</v>
      </c>
      <c r="W445" s="11">
        <v>0</v>
      </c>
      <c r="Y445" s="7">
        <v>5.25</v>
      </c>
      <c r="Z445" s="7">
        <v>5</v>
      </c>
      <c r="AA445" s="11">
        <v>0</v>
      </c>
      <c r="AB445" s="11">
        <v>0</v>
      </c>
      <c r="AC445" s="11">
        <v>-2.4074066541381577E-4</v>
      </c>
      <c r="AD445" s="1">
        <v>2.6450169205700425E-2</v>
      </c>
      <c r="AE445" s="3">
        <f t="shared" si="95"/>
        <v>2.5186280712277891E-2</v>
      </c>
      <c r="AF445" s="11">
        <f>EXP(-AE445*Y445)</f>
        <v>0.87614123511656194</v>
      </c>
      <c r="AG445" s="3">
        <f>(AF445/AF446-1)/(Y446-Y445)</f>
        <v>2.3933524413453533E-2</v>
      </c>
      <c r="AH445" s="3">
        <v>5.2688104160992901E-3</v>
      </c>
      <c r="AI445" s="11">
        <v>0</v>
      </c>
    </row>
    <row r="446" spans="1:35" x14ac:dyDescent="0.35">
      <c r="A446" s="7">
        <v>5.5</v>
      </c>
      <c r="B446" s="7">
        <v>5</v>
      </c>
      <c r="C446" s="11">
        <v>0</v>
      </c>
      <c r="D446" s="11">
        <v>0</v>
      </c>
      <c r="E446" s="11">
        <v>-2.4074066541381577E-4</v>
      </c>
      <c r="F446" s="1">
        <v>2.6450169205700425E-2</v>
      </c>
      <c r="G446" s="3">
        <f t="shared" si="93"/>
        <v>2.5126095545924439E-2</v>
      </c>
      <c r="H446" s="11">
        <f>EXP(-G446*A446)</f>
        <v>0.87093012824487182</v>
      </c>
      <c r="I446" s="3">
        <f>(H446/H447-1)/(A447-A446)</f>
        <v>2.381243568111735E-2</v>
      </c>
      <c r="J446" s="3">
        <v>5.211106871690214E-3</v>
      </c>
      <c r="K446" s="11">
        <v>0</v>
      </c>
      <c r="M446" s="7">
        <v>5.5</v>
      </c>
      <c r="N446" s="7">
        <v>5</v>
      </c>
      <c r="O446" s="11">
        <v>0</v>
      </c>
      <c r="P446" s="11">
        <v>0</v>
      </c>
      <c r="Q446" s="11">
        <v>-2.4074066541381577E-4</v>
      </c>
      <c r="R446" s="1">
        <v>2.6450169205700425E-2</v>
      </c>
      <c r="S446" s="3">
        <f t="shared" si="94"/>
        <v>2.5126095545924439E-2</v>
      </c>
      <c r="T446" s="11">
        <f>EXP(-S446*M446)</f>
        <v>0.87093012824487182</v>
      </c>
      <c r="U446" s="3">
        <f>(T446/T447-1)/(M447-M446)</f>
        <v>2.381243568111735E-2</v>
      </c>
      <c r="V446" s="3">
        <v>5.211106871690214E-3</v>
      </c>
      <c r="W446" s="11">
        <v>0</v>
      </c>
      <c r="Y446" s="7">
        <v>5.5</v>
      </c>
      <c r="Z446" s="7">
        <v>5</v>
      </c>
      <c r="AA446" s="11">
        <v>0</v>
      </c>
      <c r="AB446" s="11">
        <v>0</v>
      </c>
      <c r="AC446" s="11">
        <v>-2.4074066541381577E-4</v>
      </c>
      <c r="AD446" s="1">
        <v>2.6450169205700425E-2</v>
      </c>
      <c r="AE446" s="3">
        <f t="shared" si="95"/>
        <v>2.5126095545924439E-2</v>
      </c>
      <c r="AF446" s="11">
        <f>EXP(-AE446*Y446)</f>
        <v>0.87093012824487182</v>
      </c>
      <c r="AG446" s="3">
        <f>(AF446/AF447-1)/(Y447-Y446)</f>
        <v>2.381243568111735E-2</v>
      </c>
      <c r="AH446" s="3">
        <v>5.211106871690214E-3</v>
      </c>
      <c r="AI446" s="11">
        <v>0</v>
      </c>
    </row>
    <row r="447" spans="1:35" x14ac:dyDescent="0.35">
      <c r="A447" s="7">
        <v>5.75</v>
      </c>
      <c r="B447" s="7">
        <v>5</v>
      </c>
      <c r="C447" s="11">
        <v>0</v>
      </c>
      <c r="D447" s="11">
        <v>0</v>
      </c>
      <c r="E447" s="11">
        <v>-2.4074066541381577E-4</v>
      </c>
      <c r="F447" s="1">
        <v>2.6450169205700425E-2</v>
      </c>
      <c r="G447" s="3">
        <f t="shared" si="93"/>
        <v>2.5065910379570983E-2</v>
      </c>
      <c r="H447" s="11">
        <f>EXP(-G447*A447)</f>
        <v>0.86577606900551074</v>
      </c>
      <c r="I447" s="3">
        <f>(H447/H448-1)/(A448-A447)</f>
        <v>2.3691350592599747E-2</v>
      </c>
      <c r="J447" s="3">
        <v>5.1540592393610855E-3</v>
      </c>
      <c r="K447" s="11">
        <v>0</v>
      </c>
      <c r="M447" s="7">
        <v>5.75</v>
      </c>
      <c r="N447" s="7">
        <v>5</v>
      </c>
      <c r="O447" s="11">
        <v>0</v>
      </c>
      <c r="P447" s="11">
        <v>0</v>
      </c>
      <c r="Q447" s="11">
        <v>-2.4074066541381577E-4</v>
      </c>
      <c r="R447" s="1">
        <v>2.6450169205700425E-2</v>
      </c>
      <c r="S447" s="3">
        <f t="shared" si="94"/>
        <v>2.5065910379570983E-2</v>
      </c>
      <c r="T447" s="11">
        <f>EXP(-S447*M447)</f>
        <v>0.86577606900551074</v>
      </c>
      <c r="U447" s="3">
        <f>(T447/T448-1)/(M448-M447)</f>
        <v>2.3691350592599747E-2</v>
      </c>
      <c r="V447" s="3">
        <v>5.1540592393610855E-3</v>
      </c>
      <c r="W447" s="11">
        <v>0</v>
      </c>
      <c r="Y447" s="7">
        <v>5.75</v>
      </c>
      <c r="Z447" s="7">
        <v>5</v>
      </c>
      <c r="AA447" s="11">
        <v>0</v>
      </c>
      <c r="AB447" s="11">
        <v>0</v>
      </c>
      <c r="AC447" s="11">
        <v>-2.4074066541381577E-4</v>
      </c>
      <c r="AD447" s="1">
        <v>2.6450169205700425E-2</v>
      </c>
      <c r="AE447" s="3">
        <f t="shared" si="95"/>
        <v>2.5065910379570983E-2</v>
      </c>
      <c r="AF447" s="11">
        <f>EXP(-AE447*Y447)</f>
        <v>0.86577606900551074</v>
      </c>
      <c r="AG447" s="3">
        <f>(AF447/AF448-1)/(Y448-Y447)</f>
        <v>2.3691350592599747E-2</v>
      </c>
      <c r="AH447" s="3">
        <v>5.1540592393610855E-3</v>
      </c>
      <c r="AI447" s="11">
        <v>0</v>
      </c>
    </row>
    <row r="448" spans="1:35" x14ac:dyDescent="0.35">
      <c r="A448" s="7">
        <v>6</v>
      </c>
      <c r="B448" s="7">
        <v>5</v>
      </c>
      <c r="C448" s="11">
        <v>0</v>
      </c>
      <c r="D448" s="11">
        <v>0</v>
      </c>
      <c r="E448" s="11">
        <v>-2.4074066541381577E-4</v>
      </c>
      <c r="F448" s="1">
        <v>2.6450169205700425E-2</v>
      </c>
      <c r="G448" s="3">
        <f t="shared" si="93"/>
        <v>2.500572521321753E-2</v>
      </c>
      <c r="H448" s="11">
        <f>EXP(-G448*A448)</f>
        <v>0.86067841051277583</v>
      </c>
      <c r="I448" s="3">
        <f>(H448/H449-1)/(A449-A448)</f>
        <v>2.357026914779059E-2</v>
      </c>
      <c r="J448" s="3">
        <v>5.0976584927349151E-3</v>
      </c>
      <c r="K448" s="11">
        <v>0.86067841051277583</v>
      </c>
      <c r="M448" s="7">
        <v>6</v>
      </c>
      <c r="N448" s="7">
        <v>5</v>
      </c>
      <c r="O448" s="11">
        <v>0</v>
      </c>
      <c r="P448" s="11">
        <v>0</v>
      </c>
      <c r="Q448" s="11">
        <v>-2.4074066541381577E-4</v>
      </c>
      <c r="R448" s="1">
        <v>2.6450169205700425E-2</v>
      </c>
      <c r="S448" s="3">
        <f t="shared" si="94"/>
        <v>2.500572521321753E-2</v>
      </c>
      <c r="T448" s="11">
        <f>EXP(-S448*M448)</f>
        <v>0.86067841051277583</v>
      </c>
      <c r="U448" s="3">
        <f>(T448/T449-1)/(M449-M448)</f>
        <v>2.357026914779059E-2</v>
      </c>
      <c r="V448" s="3">
        <v>5.0976584927349151E-3</v>
      </c>
      <c r="W448" s="11">
        <v>0.86067841051277583</v>
      </c>
      <c r="Y448" s="7">
        <v>6</v>
      </c>
      <c r="Z448" s="7">
        <v>5</v>
      </c>
      <c r="AA448" s="11">
        <v>0</v>
      </c>
      <c r="AB448" s="11">
        <v>0</v>
      </c>
      <c r="AC448" s="11">
        <v>-2.4074066541381577E-4</v>
      </c>
      <c r="AD448" s="1">
        <v>2.6450169205700425E-2</v>
      </c>
      <c r="AE448" s="3">
        <f t="shared" si="95"/>
        <v>2.500572521321753E-2</v>
      </c>
      <c r="AF448" s="11">
        <f>EXP(-AE448*Y448)</f>
        <v>0.86067841051277583</v>
      </c>
      <c r="AG448" s="3">
        <f>(AF448/AF449-1)/(Y449-Y448)</f>
        <v>2.357026914779059E-2</v>
      </c>
      <c r="AH448" s="3">
        <v>5.0976584927349151E-3</v>
      </c>
      <c r="AI448" s="11">
        <v>0.86067841051277583</v>
      </c>
    </row>
    <row r="449" spans="1:35" x14ac:dyDescent="0.35">
      <c r="A449" s="7">
        <v>6.25</v>
      </c>
      <c r="B449" s="7">
        <v>5</v>
      </c>
      <c r="C449" s="11">
        <v>0</v>
      </c>
      <c r="D449" s="11">
        <v>0</v>
      </c>
      <c r="E449" s="11">
        <v>-2.4074066541381577E-4</v>
      </c>
      <c r="F449" s="1">
        <v>2.6450169205700425E-2</v>
      </c>
      <c r="G449" s="3">
        <f t="shared" si="93"/>
        <v>2.4945540046864077E-2</v>
      </c>
      <c r="H449" s="11">
        <f>EXP(-G449*A449)</f>
        <v>0.85563651477628722</v>
      </c>
      <c r="I449" s="3">
        <f>(H449/H450-1)/(A450-A449)</f>
        <v>2.3449191346579745E-2</v>
      </c>
      <c r="J449" s="3">
        <v>5.0418957364886472E-3</v>
      </c>
      <c r="K449" s="11">
        <v>0</v>
      </c>
      <c r="M449" s="7">
        <v>6.25</v>
      </c>
      <c r="N449" s="7">
        <v>5</v>
      </c>
      <c r="O449" s="11">
        <v>0</v>
      </c>
      <c r="P449" s="11">
        <v>0</v>
      </c>
      <c r="Q449" s="11">
        <v>-2.4074066541381577E-4</v>
      </c>
      <c r="R449" s="1">
        <v>2.6450169205700425E-2</v>
      </c>
      <c r="S449" s="3">
        <f t="shared" si="94"/>
        <v>2.4945540046864077E-2</v>
      </c>
      <c r="T449" s="11">
        <f>EXP(-S449*M449)</f>
        <v>0.85563651477628722</v>
      </c>
      <c r="U449" s="3">
        <f>(T449/T450-1)/(M450-M449)</f>
        <v>2.3449191346579745E-2</v>
      </c>
      <c r="V449" s="3">
        <v>5.0418957364886472E-3</v>
      </c>
      <c r="W449" s="11">
        <v>0</v>
      </c>
      <c r="Y449" s="7">
        <v>6.25</v>
      </c>
      <c r="Z449" s="7">
        <v>5</v>
      </c>
      <c r="AA449" s="11">
        <v>0</v>
      </c>
      <c r="AB449" s="11">
        <v>0</v>
      </c>
      <c r="AC449" s="11">
        <v>-2.4074066541381577E-4</v>
      </c>
      <c r="AD449" s="1">
        <v>2.6450169205700425E-2</v>
      </c>
      <c r="AE449" s="3">
        <f t="shared" si="95"/>
        <v>2.4945540046864077E-2</v>
      </c>
      <c r="AF449" s="11">
        <f>EXP(-AE449*Y449)</f>
        <v>0.85563651477628722</v>
      </c>
      <c r="AG449" s="3">
        <f>(AF449/AF450-1)/(Y450-Y449)</f>
        <v>2.3449191346579745E-2</v>
      </c>
      <c r="AH449" s="3">
        <v>5.0418957364886472E-3</v>
      </c>
      <c r="AI449" s="11">
        <v>0</v>
      </c>
    </row>
    <row r="450" spans="1:35" x14ac:dyDescent="0.35">
      <c r="A450" s="7">
        <v>6.5</v>
      </c>
      <c r="B450" s="7">
        <v>5</v>
      </c>
      <c r="C450" s="11">
        <v>0</v>
      </c>
      <c r="D450" s="11">
        <v>0</v>
      </c>
      <c r="E450" s="11">
        <v>-2.4074066541381577E-4</v>
      </c>
      <c r="F450" s="1">
        <v>2.6450169205700425E-2</v>
      </c>
      <c r="G450" s="3">
        <f t="shared" si="93"/>
        <v>2.4885354880510621E-2</v>
      </c>
      <c r="H450" s="11">
        <f>EXP(-G450*A450)</f>
        <v>0.85064975257204156</v>
      </c>
      <c r="I450" s="3">
        <f>(H450/H451-1)/(A451-A450)</f>
        <v>2.3328117188857966E-2</v>
      </c>
      <c r="J450" s="3">
        <v>4.9867622042456296E-3</v>
      </c>
      <c r="K450" s="11">
        <v>0</v>
      </c>
      <c r="M450" s="7">
        <v>6.5</v>
      </c>
      <c r="N450" s="7">
        <v>5</v>
      </c>
      <c r="O450" s="11">
        <v>0</v>
      </c>
      <c r="P450" s="11">
        <v>0</v>
      </c>
      <c r="Q450" s="11">
        <v>-2.4074066541381577E-4</v>
      </c>
      <c r="R450" s="1">
        <v>2.6450169205700425E-2</v>
      </c>
      <c r="S450" s="3">
        <f t="shared" si="94"/>
        <v>2.4885354880510621E-2</v>
      </c>
      <c r="T450" s="11">
        <f>EXP(-S450*M450)</f>
        <v>0.85064975257204156</v>
      </c>
      <c r="U450" s="3">
        <f>(T450/T451-1)/(M451-M450)</f>
        <v>2.3328117188857966E-2</v>
      </c>
      <c r="V450" s="3">
        <v>4.9867622042456296E-3</v>
      </c>
      <c r="W450" s="11">
        <v>0</v>
      </c>
      <c r="Y450" s="7">
        <v>6.5</v>
      </c>
      <c r="Z450" s="7">
        <v>5</v>
      </c>
      <c r="AA450" s="11">
        <v>0</v>
      </c>
      <c r="AB450" s="11">
        <v>0</v>
      </c>
      <c r="AC450" s="11">
        <v>-2.4074066541381577E-4</v>
      </c>
      <c r="AD450" s="1">
        <v>2.6450169205700425E-2</v>
      </c>
      <c r="AE450" s="3">
        <f t="shared" si="95"/>
        <v>2.4885354880510621E-2</v>
      </c>
      <c r="AF450" s="11">
        <f>EXP(-AE450*Y450)</f>
        <v>0.85064975257204156</v>
      </c>
      <c r="AG450" s="3">
        <f>(AF450/AF451-1)/(Y451-Y450)</f>
        <v>2.3328117188857966E-2</v>
      </c>
      <c r="AH450" s="3">
        <v>4.9867622042456296E-3</v>
      </c>
      <c r="AI450" s="11">
        <v>0</v>
      </c>
    </row>
    <row r="451" spans="1:35" x14ac:dyDescent="0.35">
      <c r="A451" s="7">
        <v>6.75</v>
      </c>
      <c r="B451" s="7">
        <v>5</v>
      </c>
      <c r="C451" s="11">
        <v>0</v>
      </c>
      <c r="D451" s="11">
        <v>0</v>
      </c>
      <c r="E451" s="11">
        <v>-2.4074066541381577E-4</v>
      </c>
      <c r="F451" s="1">
        <v>2.6450169205700425E-2</v>
      </c>
      <c r="G451" s="3">
        <f t="shared" si="93"/>
        <v>2.4825169714157169E-2</v>
      </c>
      <c r="H451" s="11">
        <f>EXP(-G451*A451)</f>
        <v>0.84571750331553819</v>
      </c>
      <c r="I451" s="3">
        <f>(H451/H452-1)/(A452-A451)</f>
        <v>2.3207046674516008E-2</v>
      </c>
      <c r="J451" s="3">
        <v>4.932249256503313E-3</v>
      </c>
      <c r="K451" s="11">
        <v>0</v>
      </c>
      <c r="M451" s="7">
        <v>6.75</v>
      </c>
      <c r="N451" s="7">
        <v>5</v>
      </c>
      <c r="O451" s="11">
        <v>0</v>
      </c>
      <c r="P451" s="11">
        <v>0</v>
      </c>
      <c r="Q451" s="11">
        <v>-2.4074066541381577E-4</v>
      </c>
      <c r="R451" s="1">
        <v>2.6450169205700425E-2</v>
      </c>
      <c r="S451" s="3">
        <f t="shared" si="94"/>
        <v>2.4825169714157169E-2</v>
      </c>
      <c r="T451" s="11">
        <f>EXP(-S451*M451)</f>
        <v>0.84571750331553819</v>
      </c>
      <c r="U451" s="3">
        <f>(T451/T452-1)/(M452-M451)</f>
        <v>2.3207046674516008E-2</v>
      </c>
      <c r="V451" s="3">
        <v>4.932249256503313E-3</v>
      </c>
      <c r="W451" s="11">
        <v>0</v>
      </c>
      <c r="Y451" s="7">
        <v>6.75</v>
      </c>
      <c r="Z451" s="7">
        <v>5</v>
      </c>
      <c r="AA451" s="11">
        <v>0</v>
      </c>
      <c r="AB451" s="11">
        <v>0</v>
      </c>
      <c r="AC451" s="11">
        <v>-2.4074066541381577E-4</v>
      </c>
      <c r="AD451" s="1">
        <v>2.6450169205700425E-2</v>
      </c>
      <c r="AE451" s="3">
        <f t="shared" si="95"/>
        <v>2.4825169714157169E-2</v>
      </c>
      <c r="AF451" s="11">
        <f>EXP(-AE451*Y451)</f>
        <v>0.84571750331553819</v>
      </c>
      <c r="AG451" s="3">
        <f>(AF451/AF452-1)/(Y452-Y451)</f>
        <v>2.3207046674516008E-2</v>
      </c>
      <c r="AH451" s="3">
        <v>4.932249256503313E-3</v>
      </c>
      <c r="AI451" s="11">
        <v>0</v>
      </c>
    </row>
    <row r="452" spans="1:35" x14ac:dyDescent="0.35">
      <c r="A452" s="7">
        <v>7</v>
      </c>
      <c r="B452" s="7">
        <v>7</v>
      </c>
      <c r="C452" s="11">
        <v>0</v>
      </c>
      <c r="D452" s="11">
        <v>0</v>
      </c>
      <c r="E452" s="11">
        <v>1.0593193988650898E-4</v>
      </c>
      <c r="F452" s="1">
        <v>2.4023460968598153E-2</v>
      </c>
      <c r="G452" s="3">
        <f t="shared" si="93"/>
        <v>2.4764984547803716E-2</v>
      </c>
      <c r="H452" s="11">
        <f>EXP(-G452*A452)</f>
        <v>0.84083915493694272</v>
      </c>
      <c r="I452" s="3">
        <f>(H452/H453-1)/(A453-A452)</f>
        <v>2.5614656487342735E-2</v>
      </c>
      <c r="J452" s="3">
        <v>4.878348378595557E-3</v>
      </c>
      <c r="K452" s="11">
        <v>0.84083915493694272</v>
      </c>
      <c r="M452" s="7">
        <v>7</v>
      </c>
      <c r="N452" s="7">
        <v>7</v>
      </c>
      <c r="O452" s="11">
        <v>0</v>
      </c>
      <c r="P452" s="11">
        <v>0</v>
      </c>
      <c r="Q452" s="11">
        <v>1.3926527321984211E-4</v>
      </c>
      <c r="R452" s="1">
        <v>2.3790127635264821E-2</v>
      </c>
      <c r="S452" s="3">
        <f t="shared" si="94"/>
        <v>2.4764984547803716E-2</v>
      </c>
      <c r="T452" s="11">
        <f>EXP(-S452*M452)</f>
        <v>0.84083915493694272</v>
      </c>
      <c r="U452" s="3">
        <f>(T452/T453-1)/(M453-M452)</f>
        <v>2.5857878053415995E-2</v>
      </c>
      <c r="V452" s="3">
        <v>4.878348378595557E-3</v>
      </c>
      <c r="W452" s="11">
        <v>0.84083915493694272</v>
      </c>
      <c r="Y452" s="7">
        <v>7</v>
      </c>
      <c r="Z452" s="7">
        <v>7</v>
      </c>
      <c r="AA452" s="11">
        <v>0</v>
      </c>
      <c r="AB452" s="11">
        <v>0</v>
      </c>
      <c r="AC452" s="11">
        <v>8.3437771765218729E-5</v>
      </c>
      <c r="AD452" s="1">
        <v>2.4180920145447184E-2</v>
      </c>
      <c r="AE452" s="3">
        <f t="shared" si="95"/>
        <v>2.4764984547803716E-2</v>
      </c>
      <c r="AF452" s="11">
        <f>EXP(-AE452*Y452)</f>
        <v>0.84083915493694272</v>
      </c>
      <c r="AG452" s="3">
        <f>(AF452/AF453-1)/(Y453-Y452)</f>
        <v>2.5450532787248292E-2</v>
      </c>
      <c r="AH452" s="3">
        <v>4.878348378595557E-3</v>
      </c>
      <c r="AI452" s="11">
        <v>0.84083915493694272</v>
      </c>
    </row>
    <row r="453" spans="1:35" x14ac:dyDescent="0.35">
      <c r="A453" s="7">
        <v>7.25</v>
      </c>
      <c r="B453" s="7">
        <v>7</v>
      </c>
      <c r="C453" s="11">
        <v>0</v>
      </c>
      <c r="D453" s="11">
        <v>0</v>
      </c>
      <c r="E453" s="11">
        <v>1.0593193988650898E-4</v>
      </c>
      <c r="F453" s="1">
        <v>2.4023460968598153E-2</v>
      </c>
      <c r="G453" s="3">
        <f t="shared" si="93"/>
        <v>2.4791467532775342E-2</v>
      </c>
      <c r="H453" s="11">
        <f>EXP(-G453*A453)</f>
        <v>0.83548896423249741</v>
      </c>
      <c r="I453" s="3">
        <f>(H453/H454-1)/(A454-A453)</f>
        <v>2.5667961986489018E-2</v>
      </c>
      <c r="J453" s="3">
        <v>5.3501907044453002E-3</v>
      </c>
      <c r="K453" s="11">
        <v>0</v>
      </c>
      <c r="M453" s="7">
        <v>7.25</v>
      </c>
      <c r="N453" s="7">
        <v>7</v>
      </c>
      <c r="O453" s="11">
        <v>0</v>
      </c>
      <c r="P453" s="11">
        <v>0</v>
      </c>
      <c r="Q453" s="11">
        <v>1.3926527321984211E-4</v>
      </c>
      <c r="R453" s="1">
        <v>2.3790127635264821E-2</v>
      </c>
      <c r="S453" s="3">
        <f t="shared" si="94"/>
        <v>2.4799800866108675E-2</v>
      </c>
      <c r="T453" s="11">
        <f>EXP(-S453*M453)</f>
        <v>0.83543848829905087</v>
      </c>
      <c r="U453" s="3">
        <f>(T453/T454-1)/(M454-M453)</f>
        <v>2.592796143809295E-2</v>
      </c>
      <c r="V453" s="3">
        <v>5.4006666378917656E-3</v>
      </c>
      <c r="W453" s="11">
        <v>0</v>
      </c>
      <c r="Y453" s="7">
        <v>7.25</v>
      </c>
      <c r="Z453" s="7">
        <v>7</v>
      </c>
      <c r="AA453" s="11">
        <v>0</v>
      </c>
      <c r="AB453" s="11">
        <v>0</v>
      </c>
      <c r="AC453" s="11">
        <v>8.3437771765218729E-5</v>
      </c>
      <c r="AD453" s="1">
        <v>2.4180920145447184E-2</v>
      </c>
      <c r="AE453" s="3">
        <f t="shared" si="95"/>
        <v>2.4785843990745019E-2</v>
      </c>
      <c r="AF453" s="11">
        <f>EXP(-AE453*Y453)</f>
        <v>0.83552302837987202</v>
      </c>
      <c r="AG453" s="3">
        <f>(AF453/AF454-1)/(Y454-Y453)</f>
        <v>2.5492517334041231E-2</v>
      </c>
      <c r="AH453" s="3">
        <v>5.3161265570707298E-3</v>
      </c>
      <c r="AI453" s="11">
        <v>0</v>
      </c>
    </row>
    <row r="454" spans="1:35" x14ac:dyDescent="0.35">
      <c r="A454" s="7">
        <v>7.5</v>
      </c>
      <c r="B454" s="7">
        <v>7</v>
      </c>
      <c r="C454" s="11">
        <v>0</v>
      </c>
      <c r="D454" s="11">
        <v>0</v>
      </c>
      <c r="E454" s="11">
        <v>1.0593193988650898E-4</v>
      </c>
      <c r="F454" s="1">
        <v>2.4023460968598153E-2</v>
      </c>
      <c r="G454" s="3">
        <f t="shared" si="93"/>
        <v>2.4817950517746969E-2</v>
      </c>
      <c r="H454" s="11">
        <f>EXP(-G454*A454)</f>
        <v>0.83016182369916125</v>
      </c>
      <c r="I454" s="3">
        <f>(H454/H455-1)/(A455-A454)</f>
        <v>2.5721268191484015E-2</v>
      </c>
      <c r="J454" s="3">
        <v>5.3271405333361176E-3</v>
      </c>
      <c r="K454" s="11">
        <v>0</v>
      </c>
      <c r="M454" s="7">
        <v>7.5</v>
      </c>
      <c r="N454" s="7">
        <v>7</v>
      </c>
      <c r="O454" s="11">
        <v>0</v>
      </c>
      <c r="P454" s="11">
        <v>0</v>
      </c>
      <c r="Q454" s="11">
        <v>1.3926527321984211E-4</v>
      </c>
      <c r="R454" s="1">
        <v>2.3790127635264821E-2</v>
      </c>
      <c r="S454" s="3">
        <f t="shared" si="94"/>
        <v>2.4834617184413637E-2</v>
      </c>
      <c r="T454" s="11">
        <f>EXP(-S454*M454)</f>
        <v>0.8300580599565679</v>
      </c>
      <c r="U454" s="3">
        <f>(T454/T455-1)/(M455-M454)</f>
        <v>2.5998046042801981E-2</v>
      </c>
      <c r="V454" s="3">
        <v>5.3804283424830346E-3</v>
      </c>
      <c r="W454" s="11">
        <v>0</v>
      </c>
      <c r="Y454" s="7">
        <v>7.5</v>
      </c>
      <c r="Z454" s="7">
        <v>7</v>
      </c>
      <c r="AA454" s="11">
        <v>0</v>
      </c>
      <c r="AB454" s="11">
        <v>0</v>
      </c>
      <c r="AC454" s="11">
        <v>8.3437771765218729E-5</v>
      </c>
      <c r="AD454" s="1">
        <v>2.4180920145447184E-2</v>
      </c>
      <c r="AE454" s="3">
        <f t="shared" si="95"/>
        <v>2.4806703433686322E-2</v>
      </c>
      <c r="AF454" s="11">
        <f>EXP(-AE454*Y454)</f>
        <v>0.8302318534013452</v>
      </c>
      <c r="AG454" s="3">
        <f>(AF454/AF455-1)/(Y455-Y454)</f>
        <v>2.5534502318725671E-2</v>
      </c>
      <c r="AH454" s="3">
        <v>5.2911749785267423E-3</v>
      </c>
      <c r="AI454" s="11">
        <v>0</v>
      </c>
    </row>
    <row r="455" spans="1:35" x14ac:dyDescent="0.35">
      <c r="A455" s="7">
        <v>7.75</v>
      </c>
      <c r="B455" s="7">
        <v>7</v>
      </c>
      <c r="C455" s="11">
        <v>0</v>
      </c>
      <c r="D455" s="11">
        <v>0</v>
      </c>
      <c r="E455" s="11">
        <v>1.0593193988650898E-4</v>
      </c>
      <c r="F455" s="1">
        <v>2.4023460968598153E-2</v>
      </c>
      <c r="G455" s="3">
        <f t="shared" si="93"/>
        <v>2.4844433502718598E-2</v>
      </c>
      <c r="H455" s="11">
        <f>EXP(-G455*A455)</f>
        <v>0.82485772699519588</v>
      </c>
      <c r="I455" s="3">
        <f>(H455/H456-1)/(A456-A455)</f>
        <v>2.5774575102336605E-2</v>
      </c>
      <c r="J455" s="3">
        <v>5.3040967039653343E-3</v>
      </c>
      <c r="K455" s="11">
        <v>0</v>
      </c>
      <c r="M455" s="7">
        <v>7.75</v>
      </c>
      <c r="N455" s="7">
        <v>7</v>
      </c>
      <c r="O455" s="11">
        <v>0</v>
      </c>
      <c r="P455" s="11">
        <v>0</v>
      </c>
      <c r="Q455" s="11">
        <v>1.3926527321984211E-4</v>
      </c>
      <c r="R455" s="1">
        <v>2.3790127635264821E-2</v>
      </c>
      <c r="S455" s="3">
        <f t="shared" si="94"/>
        <v>2.4869433502718599E-2</v>
      </c>
      <c r="T455" s="11">
        <f>EXP(-S455*M455)</f>
        <v>0.82469792629178362</v>
      </c>
      <c r="U455" s="3">
        <f>(T455/T456-1)/(M456-M455)</f>
        <v>2.6068131867565292E-2</v>
      </c>
      <c r="V455" s="3">
        <v>5.3601336647842767E-3</v>
      </c>
      <c r="W455" s="11">
        <v>0</v>
      </c>
      <c r="Y455" s="7">
        <v>7.75</v>
      </c>
      <c r="Z455" s="7">
        <v>7</v>
      </c>
      <c r="AA455" s="11">
        <v>0</v>
      </c>
      <c r="AB455" s="11">
        <v>0</v>
      </c>
      <c r="AC455" s="11">
        <v>8.3437771765218729E-5</v>
      </c>
      <c r="AD455" s="1">
        <v>2.4180920145447184E-2</v>
      </c>
      <c r="AE455" s="3">
        <f t="shared" si="95"/>
        <v>2.4827562876627629E-2</v>
      </c>
      <c r="AF455" s="11">
        <f>EXP(-AE455*Y455)</f>
        <v>0.82496558200967152</v>
      </c>
      <c r="AG455" s="3">
        <f>(AF455/AF456-1)/(Y456-Y455)</f>
        <v>2.55764877413025E-2</v>
      </c>
      <c r="AH455" s="3">
        <v>5.2662713916737077E-3</v>
      </c>
      <c r="AI455" s="11">
        <v>0</v>
      </c>
    </row>
    <row r="456" spans="1:35" x14ac:dyDescent="0.35">
      <c r="A456" s="7">
        <v>8</v>
      </c>
      <c r="B456" s="7">
        <v>7</v>
      </c>
      <c r="C456" s="11">
        <v>0</v>
      </c>
      <c r="D456" s="11">
        <v>0</v>
      </c>
      <c r="E456" s="11">
        <v>1.0593193988650898E-4</v>
      </c>
      <c r="F456" s="1">
        <v>2.4023460968598153E-2</v>
      </c>
      <c r="G456" s="3">
        <f t="shared" si="93"/>
        <v>2.4870916487690225E-2</v>
      </c>
      <c r="H456" s="11">
        <f>EXP(-G456*A456)</f>
        <v>0.81957666690686737</v>
      </c>
      <c r="I456" s="3">
        <f>(H456/H457-1)/(A457-A456)</f>
        <v>2.5827882719059225E-2</v>
      </c>
      <c r="J456" s="3">
        <v>5.2810600883284415E-3</v>
      </c>
      <c r="K456" s="11">
        <v>0.81957666690686737</v>
      </c>
      <c r="M456" s="7">
        <v>8</v>
      </c>
      <c r="N456" s="7">
        <v>7</v>
      </c>
      <c r="O456" s="11">
        <v>0</v>
      </c>
      <c r="P456" s="11">
        <v>0</v>
      </c>
      <c r="Q456" s="11">
        <v>1.3926527321984211E-4</v>
      </c>
      <c r="R456" s="1">
        <v>2.3790127635264821E-2</v>
      </c>
      <c r="S456" s="3">
        <f t="shared" si="94"/>
        <v>2.4904249821023558E-2</v>
      </c>
      <c r="T456" s="11">
        <f>EXP(-S456*M456)</f>
        <v>0.81935814226693915</v>
      </c>
      <c r="U456" s="3">
        <f>(T456/T457-1)/(M457-M456)</f>
        <v>2.6138218912405975E-2</v>
      </c>
      <c r="V456" s="3">
        <v>5.339784024844473E-3</v>
      </c>
      <c r="W456" s="11">
        <v>0.81935814226693915</v>
      </c>
      <c r="Y456" s="7">
        <v>8</v>
      </c>
      <c r="Z456" s="7">
        <v>7</v>
      </c>
      <c r="AA456" s="11">
        <v>0</v>
      </c>
      <c r="AB456" s="11">
        <v>0</v>
      </c>
      <c r="AC456" s="11">
        <v>8.3437771765218729E-5</v>
      </c>
      <c r="AD456" s="1">
        <v>2.4180920145447184E-2</v>
      </c>
      <c r="AE456" s="3">
        <f t="shared" si="95"/>
        <v>2.4848422319568932E-2</v>
      </c>
      <c r="AF456" s="11">
        <f>EXP(-AE456*Y456)</f>
        <v>0.81972416574059304</v>
      </c>
      <c r="AG456" s="3">
        <f>(AF456/AF457-1)/(Y457-Y456)</f>
        <v>2.5618473601778824E-2</v>
      </c>
      <c r="AH456" s="3">
        <v>5.2414162690784241E-3</v>
      </c>
      <c r="AI456" s="11">
        <v>0.81972416574059304</v>
      </c>
    </row>
    <row r="457" spans="1:35" x14ac:dyDescent="0.35">
      <c r="A457" s="7">
        <v>8.25</v>
      </c>
      <c r="B457" s="7">
        <v>7</v>
      </c>
      <c r="C457" s="11">
        <v>0</v>
      </c>
      <c r="D457" s="11">
        <v>0</v>
      </c>
      <c r="E457" s="11">
        <v>1.0593193988650898E-4</v>
      </c>
      <c r="F457" s="1">
        <v>2.4023460968598153E-2</v>
      </c>
      <c r="G457" s="3">
        <f t="shared" si="93"/>
        <v>2.4897399472661851E-2</v>
      </c>
      <c r="H457" s="11">
        <f>EXP(-G457*A457)</f>
        <v>0.81431863535439797</v>
      </c>
      <c r="I457" s="3">
        <f>(H457/H458-1)/(A458-A457)</f>
        <v>2.5881191041656315E-2</v>
      </c>
      <c r="J457" s="3">
        <v>5.2580315524694363E-3</v>
      </c>
      <c r="K457" s="11">
        <v>0</v>
      </c>
      <c r="M457" s="7">
        <v>8.25</v>
      </c>
      <c r="N457" s="7">
        <v>7</v>
      </c>
      <c r="O457" s="11">
        <v>0</v>
      </c>
      <c r="P457" s="11">
        <v>0</v>
      </c>
      <c r="Q457" s="11">
        <v>1.3926527321984211E-4</v>
      </c>
      <c r="R457" s="1">
        <v>2.3790127635264821E-2</v>
      </c>
      <c r="S457" s="3">
        <f t="shared" si="94"/>
        <v>2.4939066139328517E-2</v>
      </c>
      <c r="T457" s="11">
        <f>EXP(-S457*M457)</f>
        <v>0.81403876142958165</v>
      </c>
      <c r="U457" s="3">
        <f>(T457/T458-1)/(M458-M457)</f>
        <v>2.6208307177341794E-2</v>
      </c>
      <c r="V457" s="3">
        <v>5.3193808373575568E-3</v>
      </c>
      <c r="W457" s="11">
        <v>0</v>
      </c>
      <c r="Y457" s="7">
        <v>8.25</v>
      </c>
      <c r="Z457" s="7">
        <v>7</v>
      </c>
      <c r="AA457" s="11">
        <v>0</v>
      </c>
      <c r="AB457" s="11">
        <v>0</v>
      </c>
      <c r="AC457" s="11">
        <v>8.3437771765218729E-5</v>
      </c>
      <c r="AD457" s="1">
        <v>2.4180920145447184E-2</v>
      </c>
      <c r="AE457" s="3">
        <f t="shared" si="95"/>
        <v>2.4869281762510239E-2</v>
      </c>
      <c r="AF457" s="11">
        <f>EXP(-AE457*Y457)</f>
        <v>0.81450755566229704</v>
      </c>
      <c r="AG457" s="3">
        <f>(AF457/AF458-1)/(Y458-Y457)</f>
        <v>2.5660459900158195E-2</v>
      </c>
      <c r="AH457" s="3">
        <v>5.2166100782959886E-3</v>
      </c>
      <c r="AI457" s="11">
        <v>0</v>
      </c>
    </row>
    <row r="458" spans="1:35" x14ac:dyDescent="0.35">
      <c r="A458" s="7">
        <v>8.5</v>
      </c>
      <c r="B458" s="7">
        <v>7</v>
      </c>
      <c r="C458" s="11">
        <v>0</v>
      </c>
      <c r="D458" s="11">
        <v>0</v>
      </c>
      <c r="E458" s="11">
        <v>1.0593193988650898E-4</v>
      </c>
      <c r="F458" s="1">
        <v>2.4023460968598153E-2</v>
      </c>
      <c r="G458" s="3">
        <f t="shared" si="93"/>
        <v>2.4923882457633481E-2</v>
      </c>
      <c r="H458" s="11">
        <f>EXP(-G458*A458)</f>
        <v>0.80908362339793849</v>
      </c>
      <c r="I458" s="3">
        <f>(H458/H459-1)/(A459-A458)</f>
        <v>2.5934500070142086E-2</v>
      </c>
      <c r="J458" s="3">
        <v>5.2350119564593895E-3</v>
      </c>
      <c r="K458" s="11">
        <v>0</v>
      </c>
      <c r="M458" s="7">
        <v>8.5</v>
      </c>
      <c r="N458" s="7">
        <v>7</v>
      </c>
      <c r="O458" s="11">
        <v>0</v>
      </c>
      <c r="P458" s="11">
        <v>0</v>
      </c>
      <c r="Q458" s="11">
        <v>1.3926527321984211E-4</v>
      </c>
      <c r="R458" s="1">
        <v>2.3790127635264821E-2</v>
      </c>
      <c r="S458" s="3">
        <f t="shared" si="94"/>
        <v>2.4973882457633479E-2</v>
      </c>
      <c r="T458" s="11">
        <f>EXP(-S458*M458)</f>
        <v>0.80873983591800858</v>
      </c>
      <c r="U458" s="3">
        <f>(T458/T459-1)/(M459-M458)</f>
        <v>2.6278396662397618E-2</v>
      </c>
      <c r="V458" s="3">
        <v>5.2989255115730421E-3</v>
      </c>
      <c r="W458" s="11">
        <v>0</v>
      </c>
      <c r="Y458" s="7">
        <v>8.5</v>
      </c>
      <c r="Z458" s="7">
        <v>7</v>
      </c>
      <c r="AA458" s="11">
        <v>0</v>
      </c>
      <c r="AB458" s="11">
        <v>0</v>
      </c>
      <c r="AC458" s="11">
        <v>8.3437771765218729E-5</v>
      </c>
      <c r="AD458" s="1">
        <v>2.4180920145447184E-2</v>
      </c>
      <c r="AE458" s="3">
        <f t="shared" si="95"/>
        <v>2.4890141205451542E-2</v>
      </c>
      <c r="AF458" s="11">
        <f>EXP(-AE458*Y458)</f>
        <v>0.80931570238042183</v>
      </c>
      <c r="AG458" s="3">
        <f>(AF458/AF459-1)/(Y459-Y458)</f>
        <v>2.5702446636444165E-2</v>
      </c>
      <c r="AH458" s="3">
        <v>5.1918532818752946E-3</v>
      </c>
      <c r="AI458" s="11">
        <v>0</v>
      </c>
    </row>
    <row r="459" spans="1:35" x14ac:dyDescent="0.35">
      <c r="A459" s="7">
        <v>8.75</v>
      </c>
      <c r="B459" s="7">
        <v>7</v>
      </c>
      <c r="C459" s="11">
        <v>0</v>
      </c>
      <c r="D459" s="11">
        <v>0</v>
      </c>
      <c r="E459" s="11">
        <v>1.0593193988650898E-4</v>
      </c>
      <c r="F459" s="1">
        <v>2.4023460968598153E-2</v>
      </c>
      <c r="G459" s="3">
        <f t="shared" si="93"/>
        <v>2.4950365442605107E-2</v>
      </c>
      <c r="H459" s="11">
        <f>EXP(-G459*A459)</f>
        <v>0.80387162124355693</v>
      </c>
      <c r="I459" s="3">
        <f>(H459/H460-1)/(A460-A459)</f>
        <v>2.5987809804521866E-2</v>
      </c>
      <c r="J459" s="3">
        <v>5.2120021543815651E-3</v>
      </c>
      <c r="K459" s="11">
        <v>0</v>
      </c>
      <c r="M459" s="7">
        <v>8.75</v>
      </c>
      <c r="N459" s="7">
        <v>7</v>
      </c>
      <c r="O459" s="11">
        <v>0</v>
      </c>
      <c r="P459" s="11">
        <v>0</v>
      </c>
      <c r="Q459" s="11">
        <v>1.3926527321984211E-4</v>
      </c>
      <c r="R459" s="1">
        <v>2.3790127635264821E-2</v>
      </c>
      <c r="S459" s="3">
        <f t="shared" si="94"/>
        <v>2.5008698775938441E-2</v>
      </c>
      <c r="T459" s="11">
        <f>EXP(-S459*M459)</f>
        <v>0.80346141646679703</v>
      </c>
      <c r="U459" s="3">
        <f>(T459/T460-1)/(M460-M459)</f>
        <v>2.6348487367592099E-2</v>
      </c>
      <c r="V459" s="3">
        <v>5.2784194512115858E-3</v>
      </c>
      <c r="W459" s="11">
        <v>0</v>
      </c>
      <c r="Y459" s="7">
        <v>8.75</v>
      </c>
      <c r="Z459" s="7">
        <v>7</v>
      </c>
      <c r="AA459" s="11">
        <v>0</v>
      </c>
      <c r="AB459" s="11">
        <v>0</v>
      </c>
      <c r="AC459" s="11">
        <v>8.3437771765218729E-5</v>
      </c>
      <c r="AD459" s="1">
        <v>2.4180920145447184E-2</v>
      </c>
      <c r="AE459" s="3">
        <f t="shared" si="95"/>
        <v>2.4911000648392849E-2</v>
      </c>
      <c r="AF459" s="11">
        <f>EXP(-AE459*Y459)</f>
        <v>0.80414855604305424</v>
      </c>
      <c r="AG459" s="3">
        <f>(AF459/AF460-1)/(Y460-Y459)</f>
        <v>2.5744433810643841E-2</v>
      </c>
      <c r="AH459" s="3">
        <v>5.1671463373675576E-3</v>
      </c>
      <c r="AI459" s="11">
        <v>0</v>
      </c>
    </row>
    <row r="460" spans="1:35" x14ac:dyDescent="0.35">
      <c r="A460" s="7">
        <v>9</v>
      </c>
      <c r="B460" s="7">
        <v>7</v>
      </c>
      <c r="C460" s="11">
        <v>0</v>
      </c>
      <c r="D460" s="11">
        <v>0</v>
      </c>
      <c r="E460" s="11">
        <v>1.0593193988650898E-4</v>
      </c>
      <c r="F460" s="1">
        <v>2.4023460968598153E-2</v>
      </c>
      <c r="G460" s="3">
        <f t="shared" si="93"/>
        <v>2.4976848427576734E-2</v>
      </c>
      <c r="H460" s="11">
        <f>EXP(-G460*A460)</f>
        <v>0.79868261824924713</v>
      </c>
      <c r="I460" s="3">
        <f>(H460/H461-1)/(A461-A460)</f>
        <v>2.6041120244808091E-2</v>
      </c>
      <c r="J460" s="3">
        <v>5.1890029943097446E-3</v>
      </c>
      <c r="K460" s="11">
        <v>0.79868261824924713</v>
      </c>
      <c r="M460" s="7">
        <v>9</v>
      </c>
      <c r="N460" s="7">
        <v>7</v>
      </c>
      <c r="O460" s="11">
        <v>0</v>
      </c>
      <c r="P460" s="11">
        <v>0</v>
      </c>
      <c r="Q460" s="11">
        <v>1.3926527321984211E-4</v>
      </c>
      <c r="R460" s="1">
        <v>2.3790127635264821E-2</v>
      </c>
      <c r="S460" s="3">
        <f t="shared" si="94"/>
        <v>2.50435150942434E-2</v>
      </c>
      <c r="T460" s="11">
        <f>EXP(-S460*M460)</f>
        <v>0.79820355241242058</v>
      </c>
      <c r="U460" s="3">
        <f>(T460/T461-1)/(M461-M460)</f>
        <v>2.6418579292947442E-2</v>
      </c>
      <c r="V460" s="3">
        <v>5.2578640543764505E-3</v>
      </c>
      <c r="W460" s="11">
        <v>0.79820355241242058</v>
      </c>
      <c r="Y460" s="7">
        <v>9</v>
      </c>
      <c r="Z460" s="7">
        <v>7</v>
      </c>
      <c r="AA460" s="11">
        <v>0</v>
      </c>
      <c r="AB460" s="11">
        <v>0</v>
      </c>
      <c r="AC460" s="11">
        <v>8.3437771765218729E-5</v>
      </c>
      <c r="AD460" s="1">
        <v>2.4180920145447184E-2</v>
      </c>
      <c r="AE460" s="3">
        <f t="shared" si="95"/>
        <v>2.4931860091334152E-2</v>
      </c>
      <c r="AF460" s="11">
        <f>EXP(-AE460*Y460)</f>
        <v>0.79900606634571913</v>
      </c>
      <c r="AG460" s="3">
        <f>(AF460/AF461-1)/(Y461-Y460)</f>
        <v>2.5786421422758998E-2</v>
      </c>
      <c r="AH460" s="3">
        <v>5.1424896973350665E-3</v>
      </c>
      <c r="AI460" s="11">
        <v>0.79900606634571913</v>
      </c>
    </row>
    <row r="461" spans="1:35" x14ac:dyDescent="0.35">
      <c r="A461" s="7">
        <v>9.25</v>
      </c>
      <c r="B461" s="7">
        <v>7</v>
      </c>
      <c r="C461" s="11">
        <v>0</v>
      </c>
      <c r="D461" s="11">
        <v>0</v>
      </c>
      <c r="E461" s="11">
        <v>1.0593193988650898E-4</v>
      </c>
      <c r="F461" s="1">
        <v>2.4023460968598153E-2</v>
      </c>
      <c r="G461" s="3">
        <f t="shared" si="93"/>
        <v>2.500333141254836E-2</v>
      </c>
      <c r="H461" s="11">
        <f>EXP(-G461*A461)</f>
        <v>0.79351660293095305</v>
      </c>
      <c r="I461" s="3">
        <f>(H461/H462-1)/(A462-A461)</f>
        <v>2.6094431391007866E-2</v>
      </c>
      <c r="J461" s="3">
        <v>5.1660153182941466E-3</v>
      </c>
      <c r="K461" s="11">
        <v>0</v>
      </c>
      <c r="M461" s="7">
        <v>9.25</v>
      </c>
      <c r="N461" s="7">
        <v>7</v>
      </c>
      <c r="O461" s="11">
        <v>0</v>
      </c>
      <c r="P461" s="11">
        <v>0</v>
      </c>
      <c r="Q461" s="11">
        <v>1.3926527321984211E-4</v>
      </c>
      <c r="R461" s="1">
        <v>2.3790127635264821E-2</v>
      </c>
      <c r="S461" s="3">
        <f t="shared" si="94"/>
        <v>2.5078331412548359E-2</v>
      </c>
      <c r="T461" s="11">
        <f>EXP(-S461*M461)</f>
        <v>0.79296629169894983</v>
      </c>
      <c r="U461" s="3">
        <f>(T461/T462-1)/(M462-M461)</f>
        <v>2.6488672438484073E-2</v>
      </c>
      <c r="V461" s="3">
        <v>5.2372607134707995E-3</v>
      </c>
      <c r="W461" s="11">
        <v>0</v>
      </c>
      <c r="Y461" s="7">
        <v>9.25</v>
      </c>
      <c r="Z461" s="7">
        <v>7</v>
      </c>
      <c r="AA461" s="11">
        <v>0</v>
      </c>
      <c r="AB461" s="11">
        <v>0</v>
      </c>
      <c r="AC461" s="11">
        <v>8.3437771765218729E-5</v>
      </c>
      <c r="AD461" s="1">
        <v>2.4180920145447184E-2</v>
      </c>
      <c r="AE461" s="3">
        <f t="shared" si="95"/>
        <v>2.4952719534275455E-2</v>
      </c>
      <c r="AF461" s="11">
        <f>EXP(-AE461*Y461)</f>
        <v>0.7938881825363614</v>
      </c>
      <c r="AG461" s="3">
        <f>(AF461/AF462-1)/(Y462-Y461)</f>
        <v>2.5828409472796743E-2</v>
      </c>
      <c r="AH461" s="3">
        <v>5.1178838093577086E-3</v>
      </c>
      <c r="AI461" s="11">
        <v>0</v>
      </c>
    </row>
    <row r="462" spans="1:35" x14ac:dyDescent="0.35">
      <c r="A462" s="7">
        <v>9.5</v>
      </c>
      <c r="B462" s="7">
        <v>7</v>
      </c>
      <c r="C462" s="11">
        <v>0</v>
      </c>
      <c r="D462" s="11">
        <v>0</v>
      </c>
      <c r="E462" s="11">
        <v>1.0593193988650898E-4</v>
      </c>
      <c r="F462" s="1">
        <v>2.4023460968598153E-2</v>
      </c>
      <c r="G462" s="3">
        <f t="shared" si="93"/>
        <v>2.5029814397519987E-2</v>
      </c>
      <c r="H462" s="11">
        <f>EXP(-G462*A462)</f>
        <v>0.78837356296861083</v>
      </c>
      <c r="I462" s="3">
        <f>(H462/H463-1)/(A463-A462)</f>
        <v>2.6147743243131849E-2</v>
      </c>
      <c r="J462" s="3">
        <v>5.1430399623422088E-3</v>
      </c>
      <c r="K462" s="11">
        <v>0</v>
      </c>
      <c r="M462" s="7">
        <v>9.5</v>
      </c>
      <c r="N462" s="7">
        <v>7</v>
      </c>
      <c r="O462" s="11">
        <v>0</v>
      </c>
      <c r="P462" s="11">
        <v>0</v>
      </c>
      <c r="Q462" s="11">
        <v>1.3926527321984211E-4</v>
      </c>
      <c r="R462" s="1">
        <v>2.3790127635264821E-2</v>
      </c>
      <c r="S462" s="3">
        <f t="shared" si="94"/>
        <v>2.5113147730853321E-2</v>
      </c>
      <c r="T462" s="11">
        <f>EXP(-S462*M462)</f>
        <v>0.78774968088383668</v>
      </c>
      <c r="U462" s="3">
        <f>(T462/T463-1)/(M463-M462)</f>
        <v>2.6558766804225087E-2</v>
      </c>
      <c r="V462" s="3">
        <v>5.2166108151130769E-3</v>
      </c>
      <c r="W462" s="11">
        <v>0</v>
      </c>
      <c r="Y462" s="7">
        <v>9.5</v>
      </c>
      <c r="Z462" s="7">
        <v>7</v>
      </c>
      <c r="AA462" s="11">
        <v>0</v>
      </c>
      <c r="AB462" s="11">
        <v>0</v>
      </c>
      <c r="AC462" s="11">
        <v>8.3437771765218729E-5</v>
      </c>
      <c r="AD462" s="1">
        <v>2.4180920145447184E-2</v>
      </c>
      <c r="AE462" s="3">
        <f t="shared" si="95"/>
        <v>2.4973578977216762E-2</v>
      </c>
      <c r="AF462" s="11">
        <f>EXP(-AE462*Y462)</f>
        <v>0.78879485342031774</v>
      </c>
      <c r="AG462" s="3">
        <f>(AF462/AF463-1)/(Y463-Y462)</f>
        <v>2.5870397960759739E-2</v>
      </c>
      <c r="AH462" s="3">
        <v>5.0933291160436631E-3</v>
      </c>
      <c r="AI462" s="11">
        <v>0</v>
      </c>
    </row>
    <row r="463" spans="1:35" x14ac:dyDescent="0.35">
      <c r="A463" s="7">
        <v>9.75</v>
      </c>
      <c r="B463" s="7">
        <v>7</v>
      </c>
      <c r="C463" s="11">
        <v>0</v>
      </c>
      <c r="D463" s="11">
        <v>0</v>
      </c>
      <c r="E463" s="11">
        <v>1.0593193988650898E-4</v>
      </c>
      <c r="F463" s="1">
        <v>2.4023460968598153E-2</v>
      </c>
      <c r="G463" s="3">
        <f t="shared" si="93"/>
        <v>2.5056297382491616E-2</v>
      </c>
      <c r="H463" s="11">
        <f>EXP(-G463*A463)</f>
        <v>0.78325348521220661</v>
      </c>
      <c r="I463" s="3">
        <f>(H463/H464-1)/(A464-A463)</f>
        <v>2.6201055801188922E-2</v>
      </c>
      <c r="J463" s="3">
        <v>5.1200777564042368E-3</v>
      </c>
      <c r="K463" s="11">
        <v>0</v>
      </c>
      <c r="M463" s="7">
        <v>9.75</v>
      </c>
      <c r="N463" s="7">
        <v>7</v>
      </c>
      <c r="O463" s="11">
        <v>0</v>
      </c>
      <c r="P463" s="11">
        <v>0</v>
      </c>
      <c r="Q463" s="11">
        <v>1.3926527321984211E-4</v>
      </c>
      <c r="R463" s="1">
        <v>2.3790127635264821E-2</v>
      </c>
      <c r="S463" s="3">
        <f t="shared" si="94"/>
        <v>2.5147964049158283E-2</v>
      </c>
      <c r="T463" s="11">
        <f>EXP(-S463*M463)</f>
        <v>0.78255376514378117</v>
      </c>
      <c r="U463" s="3">
        <f>(T463/T464-1)/(M464-M463)</f>
        <v>2.6628862390190022E-2</v>
      </c>
      <c r="V463" s="3">
        <v>5.1959157400555027E-3</v>
      </c>
      <c r="W463" s="11">
        <v>0</v>
      </c>
      <c r="Y463" s="7">
        <v>9.75</v>
      </c>
      <c r="Z463" s="7">
        <v>7</v>
      </c>
      <c r="AA463" s="11">
        <v>0</v>
      </c>
      <c r="AB463" s="11">
        <v>0</v>
      </c>
      <c r="AC463" s="11">
        <v>8.3437771765218729E-5</v>
      </c>
      <c r="AD463" s="1">
        <v>2.4180920145447184E-2</v>
      </c>
      <c r="AE463" s="3">
        <f t="shared" si="95"/>
        <v>2.4994438420158065E-2</v>
      </c>
      <c r="AF463" s="11">
        <f>EXP(-AE463*Y463)</f>
        <v>0.78372602736528141</v>
      </c>
      <c r="AG463" s="3">
        <f>(AF463/AF464-1)/(Y464-Y463)</f>
        <v>2.5912386886653316E-2</v>
      </c>
      <c r="AH463" s="3">
        <v>5.068826055036277E-3</v>
      </c>
      <c r="AI463" s="11">
        <v>0</v>
      </c>
    </row>
    <row r="464" spans="1:35" x14ac:dyDescent="0.35">
      <c r="A464" s="7">
        <v>10</v>
      </c>
      <c r="B464" s="7">
        <v>10</v>
      </c>
      <c r="C464" s="11">
        <v>0</v>
      </c>
      <c r="D464" s="11">
        <v>0</v>
      </c>
      <c r="E464" s="11">
        <v>2.5082780367463244E-3</v>
      </c>
      <c r="F464" s="1">
        <v>0</v>
      </c>
      <c r="G464" s="3">
        <f t="shared" si="93"/>
        <v>2.5082780367463243E-2</v>
      </c>
      <c r="H464" s="11">
        <f>EXP(-G464*A464)</f>
        <v>0.7781563556878498</v>
      </c>
      <c r="J464" s="3">
        <v>5.0971295243567921E-3</v>
      </c>
      <c r="K464" s="11">
        <v>0.7781563556878498</v>
      </c>
      <c r="M464" s="7">
        <v>10</v>
      </c>
      <c r="N464" s="7">
        <v>10</v>
      </c>
      <c r="O464" s="11">
        <v>0</v>
      </c>
      <c r="P464" s="11">
        <v>0</v>
      </c>
      <c r="Q464" s="11">
        <v>2.5182780367463244E-3</v>
      </c>
      <c r="R464" s="1">
        <v>0</v>
      </c>
      <c r="S464" s="3">
        <f t="shared" si="94"/>
        <v>2.5182780367463242E-2</v>
      </c>
      <c r="T464" s="11">
        <f>EXP(-S464*M464)</f>
        <v>0.77737858828067952</v>
      </c>
      <c r="V464" s="3">
        <v>5.1751768631015998E-3</v>
      </c>
      <c r="W464" s="11">
        <v>0.77737858828067952</v>
      </c>
      <c r="Y464" s="7">
        <v>10</v>
      </c>
      <c r="Z464" s="7">
        <v>10</v>
      </c>
      <c r="AA464" s="11">
        <v>0</v>
      </c>
      <c r="AB464" s="11">
        <v>0</v>
      </c>
      <c r="AC464" s="11">
        <v>2.501529786309937E-3</v>
      </c>
      <c r="AD464" s="1">
        <v>0</v>
      </c>
      <c r="AE464" s="3">
        <f t="shared" si="95"/>
        <v>2.5015297863099369E-2</v>
      </c>
      <c r="AF464" s="11">
        <f>EXP(-AE464*Y464)</f>
        <v>0.77868165230625686</v>
      </c>
      <c r="AH464" s="3">
        <v>5.0443750590245468E-3</v>
      </c>
      <c r="AI464" s="11">
        <v>0.77868165230625686</v>
      </c>
    </row>
  </sheetData>
  <dataValidations count="1">
    <dataValidation type="list" allowBlank="1" showInputMessage="1" showErrorMessage="1" sqref="F9" xr:uid="{3CFFD90D-B702-4EB9-B3D8-6CF47FB7E357}">
      <formula1>"Linear,Quadratic"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Bakulin</dc:creator>
  <cp:lastModifiedBy>Artem Bakulin</cp:lastModifiedBy>
  <dcterms:created xsi:type="dcterms:W3CDTF">2024-03-08T17:38:25Z</dcterms:created>
  <dcterms:modified xsi:type="dcterms:W3CDTF">2024-03-09T19:02:39Z</dcterms:modified>
</cp:coreProperties>
</file>