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\C#\ExcelAccounting\"/>
    </mc:Choice>
  </mc:AlternateContent>
  <xr:revisionPtr revIDLastSave="0" documentId="13_ncr:1_{047B2E9E-4540-424D-B248-328827027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ои счета" sheetId="18" r:id="rId1"/>
  </sheets>
  <definedNames>
    <definedName name="ExternalData_1" localSheetId="0" hidden="1">'Мои счета'!$A$1:$F$11</definedName>
    <definedName name="oneЫг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8" l="1"/>
  <c r="J4" i="18"/>
  <c r="J6" i="18" s="1"/>
  <c r="G2" i="18"/>
  <c r="G3" i="18" s="1"/>
  <c r="G4" i="18" s="1"/>
  <c r="G5" i="18" s="1"/>
  <c r="G6" i="18" s="1"/>
  <c r="G7" i="18" s="1"/>
  <c r="G8" i="18" s="1"/>
  <c r="G9" i="18" s="1"/>
  <c r="J7" i="18" l="1"/>
  <c r="J8" i="18" s="1"/>
  <c r="J9" i="18" a="1"/>
  <c r="J9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3CF68-AA7F-48C8-BA54-36FFBF6B8A91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  <connection id="2" xr16:uid="{EC1BD3B3-5B0B-4A31-9235-15E7C4DF7DEF}" keepAlive="1" name="Запрос — Data (Т)" description="Соединение с запросом &quot;Data (Т)&quot; в книге." type="5" refreshedVersion="8" background="1" saveData="1">
    <dbPr connection="Provider=Microsoft.Mashup.OleDb.1;Data Source=$Workbook$;Location=&quot;Data (Т)&quot;;Extended Properties=&quot;&quot;" command="SELECT * FROM [Data (Т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<sst xmlns="http://schemas.openxmlformats.org/spreadsheetml/2006/main" count="50" uniqueCount="29">
  <si>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Счёт</t>
  </si>
  <si>
    <t>Категория</t>
  </si>
  <si>
    <t>Подкатегория</t>
  </si>
  <si>
    <t>Дата</t>
  </si>
  <si>
    <t>Описание</t>
  </si>
  <si>
    <t>Сумма</t>
  </si>
  <si>
    <t>Т</t>
  </si>
  <si>
    <t>категория1</t>
  </si>
  <si>
    <t>подкатегория1</t>
  </si>
  <si>
    <t>траты</t>
  </si>
  <si>
    <t>категория2</t>
  </si>
  <si>
    <t>подкатегория4</t>
  </si>
  <si>
    <t>траты2</t>
  </si>
  <si>
    <t>Сбер</t>
  </si>
  <si>
    <t>категория3</t>
  </si>
  <si>
    <t>подкатегория3</t>
  </si>
  <si>
    <t>зп</t>
  </si>
  <si>
    <t>подкатегория2</t>
  </si>
  <si>
    <t>траты супер</t>
  </si>
  <si>
    <t>Баланс</t>
  </si>
  <si>
    <t>Начальный баланс</t>
  </si>
  <si>
    <t>Заработано</t>
  </si>
  <si>
    <t>Потрачено</t>
  </si>
  <si>
    <t>Проценты на хранение</t>
  </si>
  <si>
    <t>Текущий баланс</t>
  </si>
  <si>
    <t>Должно уйти на хранение</t>
  </si>
  <si>
    <t>Итого прибыль</t>
  </si>
  <si>
    <t>Прибыль (с хранением)</t>
  </si>
  <si>
    <t>Отчёт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</si>
</sst>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22"/>
      <color theme="1"/>
      <name val="Aptos Blac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4" fontId="0" fillId="0" borderId="0" xfId="0" applyNumberFormat="1"/>
    <xf numFmtId="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1" fillId="0" borderId="8" xfId="0" applyFont="1" applyBorder="1"/>
    <xf numFmtId="0" fontId="1" fillId="0" borderId="4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Обычный" xfId="0" builtinId="0"/>
  </cellStyles>
  <dxfs count="16">
    <dxf>
      <font>
        <color rgb="FF9C0006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Операции по датам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'Мои счета'!$D$2:$D$736</c:f>
              <c:numCache>
                <c:formatCode>m/d/yyyy</c:formatCode>
                <c:ptCount val="735"/>
                <c:pt idx="0">
                  <c:v>45566</c:v>
                </c:pt>
                <c:pt idx="1">
                  <c:v>45567</c:v>
                </c:pt>
                <c:pt idx="2">
                  <c:v>45567</c:v>
                </c:pt>
                <c:pt idx="3">
                  <c:v>45568</c:v>
                </c:pt>
                <c:pt idx="4">
                  <c:v>45568</c:v>
                </c:pt>
                <c:pt idx="5">
                  <c:v>45568</c:v>
                </c:pt>
                <c:pt idx="6">
                  <c:v>45568</c:v>
                </c:pt>
                <c:pt idx="7">
                  <c:v>45568</c:v>
                </c:pt>
              </c:numCache>
            </c:numRef>
          </c:cat>
          <c:val>
            <c:numRef>
              <c:f>'Мои счета'!$F$2:$F$736</c:f>
              <c:numCache>
                <c:formatCode>General</c:formatCode>
                <c:ptCount val="735"/>
                <c:pt idx="0">
                  <c:v>-1230</c:v>
                </c:pt>
                <c:pt idx="1">
                  <c:v>-100</c:v>
                </c:pt>
                <c:pt idx="2">
                  <c:v>-300</c:v>
                </c:pt>
                <c:pt idx="3">
                  <c:v>20000</c:v>
                </c:pt>
                <c:pt idx="4">
                  <c:v>-12008</c:v>
                </c:pt>
                <c:pt idx="5">
                  <c:v>9999</c:v>
                </c:pt>
                <c:pt idx="6">
                  <c:v>1999</c:v>
                </c:pt>
                <c:pt idx="7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8-4059-98FD-281DD919B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1155087"/>
        <c:axId val="1641155567"/>
      </c:barChart>
      <c:dateAx>
        <c:axId val="16411550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1155567"/>
        <c:crosses val="autoZero"/>
        <c:auto val="1"/>
        <c:lblOffset val="100"/>
        <c:baseTimeUnit val="days"/>
      </c:dateAx>
      <c:valAx>
        <c:axId val="16411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115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Операции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'Мои счета'!$B$1:$B$9</c:f>
              <c:strCache>
                <c:ptCount val="9"/>
                <c:pt idx="0">
                  <c:v>Категория</c:v>
                </c:pt>
                <c:pt idx="1">
                  <c:v>категория1</c:v>
                </c:pt>
                <c:pt idx="2">
                  <c:v>категория2</c:v>
                </c:pt>
                <c:pt idx="3">
                  <c:v>категория1</c:v>
                </c:pt>
                <c:pt idx="4">
                  <c:v>категория3</c:v>
                </c:pt>
                <c:pt idx="5">
                  <c:v>категория2</c:v>
                </c:pt>
                <c:pt idx="6">
                  <c:v>категория2</c:v>
                </c:pt>
                <c:pt idx="7">
                  <c:v>категория2</c:v>
                </c:pt>
                <c:pt idx="8">
                  <c:v>категория2</c:v>
                </c:pt>
              </c:strCache>
            </c:strRef>
          </c:cat>
          <c:val>
            <c:numRef>
              <c:f>'Мои счета'!$F$1:$F$9</c:f>
              <c:numCache>
                <c:formatCode>General</c:formatCode>
                <c:ptCount val="9"/>
                <c:pt idx="0">
                  <c:v>0</c:v>
                </c:pt>
                <c:pt idx="1">
                  <c:v>-1230</c:v>
                </c:pt>
                <c:pt idx="2">
                  <c:v>-100</c:v>
                </c:pt>
                <c:pt idx="3">
                  <c:v>-300</c:v>
                </c:pt>
                <c:pt idx="4">
                  <c:v>20000</c:v>
                </c:pt>
                <c:pt idx="5">
                  <c:v>-12008</c:v>
                </c:pt>
                <c:pt idx="6">
                  <c:v>9999</c:v>
                </c:pt>
                <c:pt idx="7">
                  <c:v>1999</c:v>
                </c:pt>
                <c:pt idx="8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4-4FE0-AF49-E213ECAA6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 баланса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'Мои счета'!$D$2:$D$9</c:f>
              <c:numCache>
                <c:formatCode>m/d/yyyy</c:formatCode>
                <c:ptCount val="8"/>
                <c:pt idx="0">
                  <c:v>45566</c:v>
                </c:pt>
                <c:pt idx="1">
                  <c:v>45567</c:v>
                </c:pt>
                <c:pt idx="2">
                  <c:v>45567</c:v>
                </c:pt>
                <c:pt idx="3">
                  <c:v>45568</c:v>
                </c:pt>
                <c:pt idx="4">
                  <c:v>45568</c:v>
                </c:pt>
                <c:pt idx="5">
                  <c:v>45568</c:v>
                </c:pt>
                <c:pt idx="6">
                  <c:v>45568</c:v>
                </c:pt>
                <c:pt idx="7">
                  <c:v>45568</c:v>
                </c:pt>
              </c:numCache>
            </c:numRef>
          </c:cat>
          <c:val>
            <c:numRef>
              <c:f>'Мои счета'!$G$2:$G$9</c:f>
              <c:numCache>
                <c:formatCode>General</c:formatCode>
                <c:ptCount val="8"/>
                <c:pt idx="0">
                  <c:v>8770</c:v>
                </c:pt>
                <c:pt idx="1">
                  <c:v>8670</c:v>
                </c:pt>
                <c:pt idx="2">
                  <c:v>8370</c:v>
                </c:pt>
                <c:pt idx="3">
                  <c:v>28370</c:v>
                </c:pt>
                <c:pt idx="4">
                  <c:v>16362</c:v>
                </c:pt>
                <c:pt idx="5">
                  <c:v>26361</c:v>
                </c:pt>
                <c:pt idx="6">
                  <c:v>28360</c:v>
                </c:pt>
                <c:pt idx="7">
                  <c:v>28359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F-49EB-A605-FDCDCC4C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054688"/>
        <c:axId val="1057062368"/>
      </c:lineChart>
      <c:dateAx>
        <c:axId val="10570546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7062368"/>
        <c:crosses val="autoZero"/>
        <c:auto val="1"/>
        <c:lblOffset val="100"/>
        <c:baseTimeUnit val="days"/>
      </c:dateAx>
      <c:valAx>
        <c:axId val="10570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705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Операции по подкатегориям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'Мои счета'!$C$2:$C$9</c:f>
              <c:strCache>
                <c:ptCount val="8"/>
                <c:pt idx="0">
                  <c:v>подкатегория1</c:v>
                </c:pt>
                <c:pt idx="1">
                  <c:v>подкатегория4</c:v>
                </c:pt>
                <c:pt idx="2">
                  <c:v>подкатегория1</c:v>
                </c:pt>
                <c:pt idx="3">
                  <c:v>подкатегория3</c:v>
                </c:pt>
                <c:pt idx="4">
                  <c:v>подкатегория2</c:v>
                </c:pt>
                <c:pt idx="5">
                  <c:v>подкатегория2</c:v>
                </c:pt>
                <c:pt idx="6">
                  <c:v>подкатегория2</c:v>
                </c:pt>
                <c:pt idx="7">
                  <c:v>подкатегория2</c:v>
                </c:pt>
              </c:strCache>
            </c:strRef>
          </c:cat>
          <c:val>
            <c:numRef>
              <c:f>'Мои счета'!$F$2:$F$9</c:f>
              <c:numCache>
                <c:formatCode>General</c:formatCode>
                <c:ptCount val="8"/>
                <c:pt idx="0">
                  <c:v>-1230</c:v>
                </c:pt>
                <c:pt idx="1">
                  <c:v>-100</c:v>
                </c:pt>
                <c:pt idx="2">
                  <c:v>-300</c:v>
                </c:pt>
                <c:pt idx="3">
                  <c:v>20000</c:v>
                </c:pt>
                <c:pt idx="4">
                  <c:v>-12008</c:v>
                </c:pt>
                <c:pt idx="5">
                  <c:v>9999</c:v>
                </c:pt>
                <c:pt idx="6">
                  <c:v>1999</c:v>
                </c:pt>
                <c:pt idx="7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C-4B2D-A830-B5D0A5A9F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437744</xdr:colOff>
      <xdr:row>10</xdr:row>
      <xdr:rowOff>176718</xdr:rowOff>
    </xdr:from>
    <xdr:to>
      <xdr:col>10</xdr:col>
      <xdr:colOff>397212</xdr:colOff>
      <xdr:row>25</xdr:row>
      <xdr:rowOff>123216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854F850-F5DD-3D1D-98B5-982A7FA58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482277</xdr:colOff>
      <xdr:row>26</xdr:row>
      <xdr:rowOff>108993</xdr:rowOff>
    </xdr:from>
    <xdr:to>
      <xdr:col>11</xdr:col>
      <xdr:colOff>48227</xdr:colOff>
      <xdr:row>44</xdr:row>
      <xdr:rowOff>28936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3C1D834-4EE7-A70C-9B0A-395329E5F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626962</xdr:colOff>
      <xdr:row>10</xdr:row>
      <xdr:rowOff>157223</xdr:rowOff>
    </xdr:from>
    <xdr:to>
      <xdr:col>15</xdr:col>
      <xdr:colOff>144683</xdr:colOff>
      <xdr:row>25</xdr:row>
      <xdr:rowOff>151436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53DB17C-2934-D8F7-DDD0-7B7352C57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607670</xdr:colOff>
      <xdr:row>27</xdr:row>
      <xdr:rowOff>99350</xdr:rowOff>
    </xdr:from>
    <xdr:to>
      <xdr:col>16</xdr:col>
      <xdr:colOff>511216</xdr:colOff>
      <xdr:row>42</xdr:row>
      <xdr:rowOff>135038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3B5078C-4CC3-E6C6-2768-37869853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BAF208-6D9E-47BD-9E08-0C9657207464}" autoFormatId="16" applyNumberFormats="0" applyBorderFormats="0" applyFontFormats="0" applyPatternFormats="0" applyAlignmentFormats="0" applyWidthHeightFormats="0">
  <queryTableRefresh nextId="7">
    <queryTableFields count="6">
      <queryTableField id="1" name="Счёт" tableColumnId="1"/>
      <queryTableField id="2" name="Категория" tableColumnId="2"/>
      <queryTableField id="3" name="Подкатегория" tableColumnId="3"/>
      <queryTableField id="4" name="Дата" tableColumnId="4"/>
      <queryTableField id="5" name="Описание" tableColumnId="5"/>
      <queryTableField id="6" name="Сумма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D5C6C1-85A6-40FC-9216-3E5F60B670F5}" name="Data" displayName="Data" ref="A1:F11" tableType="queryTable" totalsRowShown="0">
  <autoFilter ref="A1:F11" xr:uid="{42D5C6C1-85A6-40FC-9216-3E5F60B670F5}"/>
  <sortState xmlns:xlrd2="http://schemas.microsoft.com/office/spreadsheetml/2017/richdata2" ref="A2:F9">
    <sortCondition ref="D1:D9"/>
  </sortState>
  <tableColumns count="6">
    <tableColumn id="1" xr3:uid="{643FBF05-D163-4B27-A7AE-3193B521EE46}" uniqueName="1" name="Счёт" queryTableFieldId="1" dataDxfId="11"/>
    <tableColumn id="2" xr3:uid="{7E5D8BAC-25C5-4101-8D37-47997B3A1070}" uniqueName="2" name="Категория" queryTableFieldId="2" dataDxfId="15"/>
    <tableColumn id="3" xr3:uid="{17F44AC3-456A-4588-8588-26F2A1548EB0}" uniqueName="3" name="Подкатегория" queryTableFieldId="3" dataDxfId="14"/>
    <tableColumn id="4" xr3:uid="{7220E7C1-9116-41B0-9F87-87D6F8EFF36B}" uniqueName="4" name="Дата" queryTableFieldId="4" dataDxfId="13"/>
    <tableColumn id="5" xr3:uid="{D2AF6168-3797-4636-8FC2-7505F6A39704}" uniqueName="5" name="Описание" queryTableFieldId="5" dataDxfId="12"/>
    <tableColumn id="6" xr3:uid="{33B32CF4-558A-4DD5-AEF4-138DD3D9F844}" uniqueName="6" name="Сумма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1576-8B4D-487D-8EA6-085CCC482A95}">
  <dimension ref="A1:M11"/>
  <sheetViews>
    <sheetView tabSelected="1" zoomScale="79" workbookViewId="0">
      <selection activeCell="G16" sqref="G16"/>
    </sheetView>
  </sheetViews>
  <sheetFormatPr defaultRowHeight="14.4" x14ac:dyDescent="0.3"/>
  <cols>
    <col min="1" max="1" width="7.109375" bestFit="1" customWidth="1"/>
    <col min="2" max="2" width="12.109375" bestFit="1" customWidth="1"/>
    <col min="3" max="3" width="15.5546875" bestFit="1" customWidth="1"/>
    <col min="4" max="4" width="16.44140625" customWidth="1"/>
    <col min="5" max="5" width="11.88671875" bestFit="1" customWidth="1"/>
    <col min="6" max="6" width="9.21875" bestFit="1" customWidth="1"/>
    <col min="9" max="9" width="29.5546875" customWidth="1"/>
    <col min="10" max="10" width="28.88671875" customWidth="1"/>
    <col min="11" max="11" width="13.5546875" customWidth="1"/>
    <col min="12" max="12" width="27.6640625" customWidth="1"/>
    <col min="13" max="13" width="14.77734375" customWidth="1"/>
  </cols>
  <sheetData>
    <row r="1" spans="1:13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13" x14ac:dyDescent="0.3">
      <c r="A2" s="1" t="s">
        <v>6</v>
      </c>
      <c r="B2" s="1" t="s">
        <v>7</v>
      </c>
      <c r="C2" s="1" t="s">
        <v>8</v>
      </c>
      <c r="D2" s="2">
        <v>45566</v>
      </c>
      <c r="E2" s="1" t="s">
        <v>9</v>
      </c>
      <c r="F2">
        <v>-1230</v>
      </c>
      <c r="G2">
        <f>$M$2+Data[[#This Row],[Сумма]]</f>
        <v>8770</v>
      </c>
      <c r="I2" s="10" t="s">
        <v>28</v>
      </c>
      <c r="J2" s="11"/>
      <c r="L2" t="s">
        <v>20</v>
      </c>
      <c r="M2">
        <v>10000</v>
      </c>
    </row>
    <row r="3" spans="1:13" ht="15" thickBot="1" x14ac:dyDescent="0.35">
      <c r="A3" s="1" t="s">
        <v>6</v>
      </c>
      <c r="B3" s="1" t="s">
        <v>10</v>
      </c>
      <c r="C3" s="1" t="s">
        <v>11</v>
      </c>
      <c r="D3" s="2">
        <v>45567</v>
      </c>
      <c r="E3" s="1" t="s">
        <v>12</v>
      </c>
      <c r="F3">
        <v>-100</v>
      </c>
      <c r="G3">
        <f>G2+Data[[#This Row],[Сумма]]</f>
        <v>8670</v>
      </c>
      <c r="I3" s="12"/>
      <c r="J3" s="13"/>
      <c r="L3" t="s">
        <v>23</v>
      </c>
      <c r="M3" s="3">
        <v>0.05</v>
      </c>
    </row>
    <row r="4" spans="1:13" x14ac:dyDescent="0.3">
      <c r="A4" s="1" t="s">
        <v>6</v>
      </c>
      <c r="B4" s="1" t="s">
        <v>7</v>
      </c>
      <c r="C4" s="1" t="s">
        <v>8</v>
      </c>
      <c r="D4" s="2">
        <v>45567</v>
      </c>
      <c r="E4" s="1" t="s">
        <v>12</v>
      </c>
      <c r="F4">
        <v>-300</v>
      </c>
      <c r="G4">
        <f>G3+Data[[#This Row],[Сумма]]</f>
        <v>8370</v>
      </c>
      <c r="I4" s="4" t="s">
        <v>21</v>
      </c>
      <c r="J4" s="5">
        <f>SUMIF(F:F,"&gt;=0")</f>
        <v>31998</v>
      </c>
    </row>
    <row r="5" spans="1:13" x14ac:dyDescent="0.3">
      <c r="A5" s="1" t="s">
        <v>13</v>
      </c>
      <c r="B5" s="1" t="s">
        <v>14</v>
      </c>
      <c r="C5" s="1" t="s">
        <v>15</v>
      </c>
      <c r="D5" s="2">
        <v>45568</v>
      </c>
      <c r="E5" s="1" t="s">
        <v>16</v>
      </c>
      <c r="F5">
        <v>20000</v>
      </c>
      <c r="G5">
        <f>G4+Data[[#This Row],[Сумма]]</f>
        <v>28370</v>
      </c>
      <c r="I5" s="4" t="s">
        <v>22</v>
      </c>
      <c r="J5" s="5">
        <f>SUMIF(F:F,"&lt;0")</f>
        <v>-13639</v>
      </c>
    </row>
    <row r="6" spans="1:13" x14ac:dyDescent="0.3">
      <c r="A6" s="1" t="s">
        <v>13</v>
      </c>
      <c r="B6" s="1" t="s">
        <v>10</v>
      </c>
      <c r="C6" s="1" t="s">
        <v>17</v>
      </c>
      <c r="D6" s="2">
        <v>45568</v>
      </c>
      <c r="E6" s="1" t="s">
        <v>18</v>
      </c>
      <c r="F6">
        <v>-12008</v>
      </c>
      <c r="G6">
        <f>G5+Data[[#This Row],[Сумма]]</f>
        <v>16362</v>
      </c>
      <c r="I6" s="4" t="s">
        <v>25</v>
      </c>
      <c r="J6" s="5">
        <f>J4*M3</f>
        <v>1599.9</v>
      </c>
    </row>
    <row r="7" spans="1:13" x14ac:dyDescent="0.3">
      <c r="A7" s="1" t="s">
        <v>13</v>
      </c>
      <c r="B7" s="1" t="s">
        <v>10</v>
      </c>
      <c r="C7" s="1" t="s">
        <v>17</v>
      </c>
      <c r="D7" s="2">
        <v>45568</v>
      </c>
      <c r="E7" s="1" t="s">
        <v>18</v>
      </c>
      <c r="F7">
        <v>9999</v>
      </c>
      <c r="G7">
        <f>G6+Data[[#This Row],[Сумма]]</f>
        <v>26361</v>
      </c>
      <c r="I7" s="4" t="s">
        <v>26</v>
      </c>
      <c r="J7" s="8">
        <f>J4+J5</f>
        <v>18359</v>
      </c>
    </row>
    <row r="8" spans="1:13" ht="15" thickBot="1" x14ac:dyDescent="0.35">
      <c r="A8" s="1" t="s">
        <v>6</v>
      </c>
      <c r="B8" s="1" t="s">
        <v>10</v>
      </c>
      <c r="C8" s="1" t="s">
        <v>17</v>
      </c>
      <c r="D8" s="2">
        <v>45568</v>
      </c>
      <c r="E8" s="1" t="s">
        <v>18</v>
      </c>
      <c r="F8">
        <v>1999</v>
      </c>
      <c r="G8">
        <f>G7+Data[[#This Row],[Сумма]]</f>
        <v>28360</v>
      </c>
      <c r="I8" s="4" t="s">
        <v>27</v>
      </c>
      <c r="J8" s="9">
        <f>J7-J6</f>
        <v>16759.099999999999</v>
      </c>
    </row>
    <row r="9" spans="1:13" ht="15" thickBot="1" x14ac:dyDescent="0.35">
      <c r="A9" s="1" t="s">
        <v>6</v>
      </c>
      <c r="B9" s="1" t="s">
        <v>10</v>
      </c>
      <c r="C9" s="1" t="s">
        <v>17</v>
      </c>
      <c r="D9" s="2">
        <v>45568</v>
      </c>
      <c r="E9" s="1" t="s">
        <v>18</v>
      </c>
      <c r="F9">
        <v>-1</v>
      </c>
      <c r="G9">
        <f>G8+Data[[#This Row],[Сумма]]</f>
        <v>28359</v>
      </c>
      <c r="I9" s="6" t="s">
        <v>24</v>
      </c>
      <c r="J9" s="7" cm="1">
        <f t="array" ref="J9">INDEX(G:G,COUNTA(G:G))</f>
        <v>28359</v>
      </c>
    </row>
    <row r="10" spans="1:13" x14ac:dyDescent="0.3">
      <c r="A10" s="1" t="s">
        <v>6</v>
      </c>
      <c r="B10" s="1"/>
      <c r="C10" s="1"/>
      <c r="D10" s="2"/>
      <c r="E10" s="1"/>
    </row>
    <row r="11" spans="1:13" x14ac:dyDescent="0.3">
      <c r="A11" s="1" t="s">
        <v>6</v>
      </c>
      <c r="B11" s="1"/>
      <c r="C11" s="1"/>
      <c r="D11" s="2"/>
      <c r="E11" s="1"/>
    </row>
  </sheetData>
  <mergeCells count="1">
    <mergeCell ref="I2:J3"/>
  </mergeCells>
  <phoneticPr fontId="3" type="noConversion"/>
  <conditionalFormatting sqref="G1:G1048576">
    <cfRule type="cellIs" dxfId="10" priority="6" operator="lessThan">
      <formula>0</formula>
    </cfRule>
  </conditionalFormatting>
  <conditionalFormatting sqref="J9">
    <cfRule type="cellIs" dxfId="9" priority="5" operator="lessThan">
      <formula>0</formula>
    </cfRule>
  </conditionalFormatting>
  <conditionalFormatting sqref="J6">
    <cfRule type="cellIs" dxfId="8" priority="4" operator="lessThan">
      <formula>0</formula>
    </cfRule>
  </conditionalFormatting>
  <conditionalFormatting sqref="J4 J6:J9">
    <cfRule type="cellIs" dxfId="7" priority="3" operator="lessThan">
      <formula>0</formula>
    </cfRule>
  </conditionalFormatting>
  <conditionalFormatting sqref="J4">
    <cfRule type="cellIs" dxfId="6" priority="2" operator="equal">
      <formula>0</formula>
    </cfRule>
  </conditionalFormatting>
  <conditionalFormatting sqref="F1:F1048576">
    <cfRule type="cellIs" dxfId="0" priority="1" operator="less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4CBA8-E989-4500-8E0F-D7F4B88D4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Мои счета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Миков</dc:creator>
  <cp:lastModifiedBy>Артем Миков</cp:lastModifiedBy>
  <dcterms:created xsi:type="dcterms:W3CDTF">2015-06-05T18:19:34Z</dcterms:created>
  <dcterms:modified xsi:type="dcterms:W3CDTF">2024-10-09T18:13:33Z</dcterms:modified>
</cp:coreProperties>
</file>