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  <fileRecoveryPr repairLoad="1"/>
</workbook>
</file>

<file path=xl/calcChain.xml><?xml version="1.0" encoding="utf-8"?>
<calcChain xmlns="http://schemas.openxmlformats.org/spreadsheetml/2006/main">
  <c r="E16" i="1" l="1"/>
  <c r="E14" i="1"/>
  <c r="J10" i="1"/>
  <c r="F14" i="1"/>
  <c r="E12" i="1"/>
  <c r="G12" i="1"/>
  <c r="H7" i="1"/>
  <c r="G7" i="1"/>
  <c r="E7" i="1"/>
  <c r="F7" i="1"/>
  <c r="F10" i="1"/>
  <c r="H10" i="1"/>
  <c r="G10" i="1"/>
  <c r="E10" i="1"/>
  <c r="H2" i="1" l="1"/>
  <c r="G2" i="1"/>
  <c r="G31" i="1"/>
  <c r="B34" i="1"/>
  <c r="A34" i="1"/>
  <c r="B31" i="1"/>
  <c r="A31" i="1"/>
  <c r="F2" i="1"/>
  <c r="E2" i="1"/>
  <c r="H31" i="1" l="1"/>
  <c r="I31" i="1"/>
  <c r="H4" i="1" l="1"/>
  <c r="F4" i="1"/>
  <c r="E4" i="1"/>
  <c r="F12" i="1"/>
  <c r="H12" i="1"/>
  <c r="G4" i="1"/>
</calcChain>
</file>

<file path=xl/sharedStrings.xml><?xml version="1.0" encoding="utf-8"?>
<sst xmlns="http://schemas.openxmlformats.org/spreadsheetml/2006/main" count="35" uniqueCount="30">
  <si>
    <t>x1-среднее</t>
  </si>
  <si>
    <t>y1-среднее</t>
  </si>
  <si>
    <t>s1</t>
  </si>
  <si>
    <t>n1</t>
  </si>
  <si>
    <t>n2</t>
  </si>
  <si>
    <t>k1</t>
  </si>
  <si>
    <t>k2</t>
  </si>
  <si>
    <t>s2</t>
  </si>
  <si>
    <t>сигма1_1</t>
  </si>
  <si>
    <t>p1</t>
  </si>
  <si>
    <t>a</t>
  </si>
  <si>
    <t>p</t>
  </si>
  <si>
    <t>p2</t>
  </si>
  <si>
    <t>сигма1_2</t>
  </si>
  <si>
    <t>сигма2_1</t>
  </si>
  <si>
    <t>сигма2_2</t>
  </si>
  <si>
    <t>Квантили ст. норм. Распределения</t>
  </si>
  <si>
    <t>Бета1_1</t>
  </si>
  <si>
    <t>бета1_2</t>
  </si>
  <si>
    <t>бета2_1</t>
  </si>
  <si>
    <t>бета2_2</t>
  </si>
  <si>
    <t>Квантили распределения Стьюдента</t>
  </si>
  <si>
    <t>бета1_1</t>
  </si>
  <si>
    <t>F-эксп.</t>
  </si>
  <si>
    <t>F-квант.</t>
  </si>
  <si>
    <t>Т-эксп.</t>
  </si>
  <si>
    <t>Т-квант.</t>
  </si>
  <si>
    <t>SSV</t>
  </si>
  <si>
    <t>Х2-квант.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</si>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</sst>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K31" sqref="K31"/>
    </sheetView>
  </sheetViews>
  <sheetFormatPr defaultRowHeight="15" x14ac:dyDescent="0.25"/>
  <cols>
    <col min="1" max="2" width="9.140625" style="1"/>
    <col min="4" max="4" width="8.5703125" customWidth="1"/>
    <col min="5" max="5" width="14.28515625" style="3" customWidth="1"/>
    <col min="6" max="6" width="13.42578125" style="3" customWidth="1"/>
    <col min="7" max="7" width="18.42578125" style="3" customWidth="1"/>
    <col min="8" max="8" width="14.7109375" style="3" customWidth="1"/>
  </cols>
  <sheetData>
    <row r="1" spans="1:13" ht="15.75" x14ac:dyDescent="0.25">
      <c r="A1" s="1">
        <v>29.8</v>
      </c>
      <c r="B1" s="1">
        <v>27.9</v>
      </c>
      <c r="E1" s="6" t="s">
        <v>0</v>
      </c>
      <c r="F1" s="6" t="s">
        <v>1</v>
      </c>
      <c r="G1" s="6" t="s">
        <v>2</v>
      </c>
      <c r="H1" s="6" t="s">
        <v>7</v>
      </c>
    </row>
    <row r="2" spans="1:13" x14ac:dyDescent="0.25">
      <c r="A2" s="1">
        <v>29.5</v>
      </c>
      <c r="B2" s="1">
        <v>32.9</v>
      </c>
      <c r="E2" s="3">
        <f>AVERAGE(A1:A26)</f>
        <v>26.9</v>
      </c>
      <c r="F2" s="3">
        <f>AVERAGE(B1:B27)</f>
        <v>30.81481481481481</v>
      </c>
      <c r="G2" s="3">
        <f>STDEVP(A1:A26)*SQRT(A31/A34)</f>
        <v>3.6113155497685288</v>
      </c>
      <c r="H2" s="3">
        <f>STDEVP(B1:B27)*SQRT(B31/B34)</f>
        <v>3.9503362762120591</v>
      </c>
    </row>
    <row r="3" spans="1:13" ht="15.75" x14ac:dyDescent="0.25">
      <c r="A3" s="1">
        <v>30.4</v>
      </c>
      <c r="B3" s="1">
        <v>29.1</v>
      </c>
      <c r="E3" s="6" t="s">
        <v>8</v>
      </c>
      <c r="F3" s="6" t="s">
        <v>13</v>
      </c>
      <c r="G3" s="6" t="s">
        <v>14</v>
      </c>
      <c r="H3" s="6" t="s">
        <v>15</v>
      </c>
    </row>
    <row r="4" spans="1:13" x14ac:dyDescent="0.25">
      <c r="A4" s="1">
        <v>30.4</v>
      </c>
      <c r="B4" s="1">
        <v>31.1</v>
      </c>
      <c r="E4" s="4">
        <f>SQRT(A34/CHIINV(H31,A34))*G2</f>
        <v>2.8322007249034105</v>
      </c>
      <c r="F4" s="3">
        <f>SQRT(A34/CHIINV(I31,A34))*G2</f>
        <v>4.9850917813575286</v>
      </c>
      <c r="G4" s="3">
        <f>SQRT(A34/CHIINV(H31,B34))*G2</f>
        <v>2.78874230308289</v>
      </c>
      <c r="H4" s="3">
        <f>SQRT(A34/CHIINV(I31,B34))*G2</f>
        <v>4.8529535815409162</v>
      </c>
    </row>
    <row r="5" spans="1:13" ht="21" x14ac:dyDescent="0.25">
      <c r="A5" s="1">
        <v>28.5</v>
      </c>
      <c r="B5" s="1">
        <v>28.9</v>
      </c>
      <c r="E5" s="5" t="s">
        <v>16</v>
      </c>
      <c r="F5" s="5"/>
      <c r="G5" s="5"/>
      <c r="H5" s="5"/>
    </row>
    <row r="6" spans="1:13" ht="15.75" x14ac:dyDescent="0.25">
      <c r="A6" s="1">
        <v>35.6</v>
      </c>
      <c r="B6" s="1">
        <v>34.1</v>
      </c>
      <c r="E6" s="6" t="s">
        <v>22</v>
      </c>
      <c r="F6" s="6" t="s">
        <v>18</v>
      </c>
      <c r="G6" s="6" t="s">
        <v>19</v>
      </c>
      <c r="H6" s="6" t="s">
        <v>20</v>
      </c>
    </row>
    <row r="7" spans="1:13" x14ac:dyDescent="0.25">
      <c r="A7" s="1">
        <v>29.3</v>
      </c>
      <c r="B7" s="1">
        <v>35.700000000000003</v>
      </c>
      <c r="E7" s="3">
        <f>E2-_xlfn.CONFIDENCE.NORM(F31,G2,A31)</f>
        <v>25.51188050065559</v>
      </c>
      <c r="F7" s="3">
        <f>E2+_xlfn.CONFIDENCE.NORM(F31,G2,A31)</f>
        <v>28.288119499344408</v>
      </c>
      <c r="G7" s="3">
        <f>F2-_xlfn.CONFIDENCE.NORM(F31,H2,B31)</f>
        <v>29.324766756493091</v>
      </c>
      <c r="H7" s="3">
        <f>F2+_xlfn.CONFIDENCE.NORM(F31,H2,B31)</f>
        <v>32.304862873136528</v>
      </c>
      <c r="J7" s="3"/>
      <c r="K7" s="3"/>
      <c r="L7" s="3"/>
      <c r="M7" s="3"/>
    </row>
    <row r="8" spans="1:13" ht="21" customHeight="1" x14ac:dyDescent="0.25">
      <c r="A8" s="1">
        <v>28</v>
      </c>
      <c r="B8" s="1">
        <v>23.7</v>
      </c>
      <c r="D8" s="8"/>
      <c r="E8" s="7" t="s">
        <v>21</v>
      </c>
      <c r="F8" s="7"/>
      <c r="G8" s="7"/>
      <c r="H8" s="7"/>
      <c r="K8" s="3"/>
      <c r="L8" s="3"/>
      <c r="M8" s="3"/>
    </row>
    <row r="9" spans="1:13" ht="15.75" x14ac:dyDescent="0.25">
      <c r="A9" s="1">
        <v>26.4</v>
      </c>
      <c r="B9" s="1">
        <v>33.9</v>
      </c>
      <c r="E9" s="6" t="s">
        <v>17</v>
      </c>
      <c r="F9" s="6" t="s">
        <v>18</v>
      </c>
      <c r="G9" s="6" t="s">
        <v>19</v>
      </c>
      <c r="H9" s="6" t="s">
        <v>20</v>
      </c>
      <c r="J9" s="6" t="s">
        <v>27</v>
      </c>
      <c r="K9" s="3"/>
      <c r="L9" s="3"/>
      <c r="M9" s="3"/>
    </row>
    <row r="10" spans="1:13" x14ac:dyDescent="0.25">
      <c r="A10" s="1">
        <v>24.2</v>
      </c>
      <c r="B10" s="1">
        <v>25.2</v>
      </c>
      <c r="E10" s="3">
        <f>E2-TINV(F31,A34)*G2/SQRT(A31)</f>
        <v>25.441358082455118</v>
      </c>
      <c r="F10" s="3">
        <f>E2+TINV(F31,A34)*G2/SQRT(A31)</f>
        <v>28.35864191754488</v>
      </c>
      <c r="G10" s="3">
        <f>F2-TINV(F31,B34)*H2/SQRT(B31)</f>
        <v>29.252113829984367</v>
      </c>
      <c r="H10" s="3">
        <f>F2+TINV(F31,B34)*H2/SQRT(B31)</f>
        <v>32.377515799645252</v>
      </c>
      <c r="J10" s="3">
        <f>SQRT(((G2^2)*A34+(H2^2)*B34)/(A34+B34))</f>
        <v>3.7879428792359726</v>
      </c>
      <c r="K10" s="3"/>
      <c r="L10" s="3"/>
      <c r="M10" s="3"/>
    </row>
    <row r="11" spans="1:13" ht="15.75" x14ac:dyDescent="0.25">
      <c r="A11" s="1">
        <v>32.299999999999997</v>
      </c>
      <c r="B11" s="1">
        <v>25.3</v>
      </c>
      <c r="E11" s="6" t="s">
        <v>23</v>
      </c>
      <c r="F11" s="6" t="s">
        <v>24</v>
      </c>
      <c r="G11" s="6" t="s">
        <v>23</v>
      </c>
      <c r="H11" s="6" t="s">
        <v>24</v>
      </c>
      <c r="J11" s="3"/>
      <c r="K11" s="3"/>
      <c r="L11" s="3"/>
      <c r="M11" s="3"/>
    </row>
    <row r="12" spans="1:13" x14ac:dyDescent="0.25">
      <c r="A12" s="1">
        <v>26.2</v>
      </c>
      <c r="B12" s="1">
        <v>29.3</v>
      </c>
      <c r="E12" s="3">
        <f>IF(G2&lt;H2,G2/H2,H2/G2)</f>
        <v>0.91417927418356038</v>
      </c>
      <c r="F12" s="3">
        <f>FINV(H31,MIN(A34,B34),MAX(A34,B34))</f>
        <v>2.2054459336275669</v>
      </c>
      <c r="G12" s="3">
        <f>IF(G2&gt;H2,G2^2/H2^2,H2^2/G2^2)</f>
        <v>1.1965676523706441</v>
      </c>
      <c r="H12" s="3">
        <f>FINV(H31,MAX(A34,B34),MIN(A34,B34))</f>
        <v>2.219212741295232</v>
      </c>
      <c r="J12" s="3"/>
      <c r="K12" s="3"/>
      <c r="L12" s="3"/>
      <c r="M12" s="3"/>
    </row>
    <row r="13" spans="1:13" ht="15.75" x14ac:dyDescent="0.25">
      <c r="A13" s="1">
        <v>22.9</v>
      </c>
      <c r="B13" s="1">
        <v>29.7</v>
      </c>
      <c r="E13" s="6" t="s">
        <v>25</v>
      </c>
      <c r="F13" s="6" t="s">
        <v>26</v>
      </c>
      <c r="J13" s="3"/>
      <c r="K13" s="3"/>
      <c r="L13" s="3"/>
      <c r="M13" s="3"/>
    </row>
    <row r="14" spans="1:13" x14ac:dyDescent="0.25">
      <c r="A14" s="1">
        <v>25.9</v>
      </c>
      <c r="B14" s="1">
        <v>29.9</v>
      </c>
      <c r="E14" s="3">
        <f>ABS(E2-F2)/(J10*SQRT(1/A31+1/B31))</f>
        <v>3.7613038890771233</v>
      </c>
      <c r="F14" s="3">
        <f>TINV(F31,A34+B34)</f>
        <v>2.007583770315835</v>
      </c>
      <c r="J14" s="3"/>
      <c r="K14" s="3"/>
      <c r="L14" s="3"/>
      <c r="M14" s="3"/>
    </row>
    <row r="15" spans="1:13" ht="15.75" x14ac:dyDescent="0.25">
      <c r="A15" s="1">
        <v>27.5</v>
      </c>
      <c r="B15" s="2">
        <v>36.700000000000003</v>
      </c>
      <c r="E15" s="6" t="s">
        <v>28</v>
      </c>
      <c r="J15" s="3"/>
      <c r="K15" s="3"/>
      <c r="L15" s="3"/>
      <c r="M15" s="3"/>
    </row>
    <row r="16" spans="1:13" x14ac:dyDescent="0.25">
      <c r="A16" s="1">
        <v>20.2</v>
      </c>
      <c r="B16" s="1">
        <v>24.7</v>
      </c>
      <c r="E16" s="3">
        <f>CHIINV(F31,D31-3)</f>
        <v>11.070497693516353</v>
      </c>
      <c r="J16" s="3"/>
      <c r="K16" s="3"/>
      <c r="L16" s="3"/>
      <c r="M16" s="3"/>
    </row>
    <row r="17" spans="1:9" x14ac:dyDescent="0.25">
      <c r="A17" s="1">
        <v>28.4</v>
      </c>
      <c r="B17" s="1">
        <v>32.5</v>
      </c>
    </row>
    <row r="18" spans="1:9" x14ac:dyDescent="0.25">
      <c r="A18" s="1">
        <v>22.7</v>
      </c>
      <c r="B18" s="1">
        <v>30.4</v>
      </c>
    </row>
    <row r="19" spans="1:9" x14ac:dyDescent="0.25">
      <c r="A19" s="1">
        <v>21.3</v>
      </c>
      <c r="B19" s="1">
        <v>26.4</v>
      </c>
    </row>
    <row r="20" spans="1:9" x14ac:dyDescent="0.25">
      <c r="A20" s="1">
        <v>23.3</v>
      </c>
      <c r="B20" s="1">
        <v>31.1</v>
      </c>
    </row>
    <row r="21" spans="1:9" x14ac:dyDescent="0.25">
      <c r="A21" s="1">
        <v>23.2</v>
      </c>
      <c r="B21" s="1">
        <v>28.8</v>
      </c>
    </row>
    <row r="22" spans="1:9" x14ac:dyDescent="0.25">
      <c r="A22" s="1">
        <v>29.7</v>
      </c>
      <c r="B22" s="1">
        <v>34.700000000000003</v>
      </c>
    </row>
    <row r="23" spans="1:9" x14ac:dyDescent="0.25">
      <c r="A23" s="1">
        <v>24</v>
      </c>
      <c r="B23" s="1">
        <v>32.9</v>
      </c>
    </row>
    <row r="24" spans="1:9" x14ac:dyDescent="0.25">
      <c r="A24" s="1">
        <v>26.5</v>
      </c>
      <c r="B24" s="1">
        <v>36.1</v>
      </c>
    </row>
    <row r="25" spans="1:9" x14ac:dyDescent="0.25">
      <c r="A25" s="1">
        <v>28.5</v>
      </c>
      <c r="B25" s="1">
        <v>30.5</v>
      </c>
    </row>
    <row r="26" spans="1:9" x14ac:dyDescent="0.25">
      <c r="A26" s="1">
        <v>24.7</v>
      </c>
      <c r="B26" s="1">
        <v>39.700000000000003</v>
      </c>
    </row>
    <row r="27" spans="1:9" x14ac:dyDescent="0.25">
      <c r="B27" s="1">
        <v>30.8</v>
      </c>
    </row>
    <row r="30" spans="1:9" ht="15.75" x14ac:dyDescent="0.25">
      <c r="A30" s="9" t="s">
        <v>3</v>
      </c>
      <c r="B30" s="9" t="s">
        <v>4</v>
      </c>
      <c r="C30" s="10"/>
      <c r="D30" s="9" t="s">
        <v>29</v>
      </c>
      <c r="E30" s="6"/>
      <c r="F30" s="6" t="s">
        <v>10</v>
      </c>
      <c r="G30" s="6" t="s">
        <v>11</v>
      </c>
      <c r="H30" s="6" t="s">
        <v>9</v>
      </c>
      <c r="I30" s="6" t="s">
        <v>12</v>
      </c>
    </row>
    <row r="31" spans="1:9" x14ac:dyDescent="0.25">
      <c r="A31" s="1">
        <f>COUNT(A1:A26)</f>
        <v>26</v>
      </c>
      <c r="B31" s="1">
        <f>COUNT(B1:B27)</f>
        <v>27</v>
      </c>
      <c r="D31" s="3">
        <v>8</v>
      </c>
      <c r="F31" s="3">
        <v>0.05</v>
      </c>
      <c r="G31" s="3">
        <f>1-F31</f>
        <v>0.95</v>
      </c>
      <c r="H31" s="3">
        <f>(1-G31)/2</f>
        <v>2.5000000000000022E-2</v>
      </c>
      <c r="I31" s="3">
        <f>(1+G31)/2</f>
        <v>0.97499999999999998</v>
      </c>
    </row>
    <row r="32" spans="1:9" x14ac:dyDescent="0.25">
      <c r="D32" s="3"/>
    </row>
    <row r="33" spans="1:4" ht="15.75" x14ac:dyDescent="0.25">
      <c r="A33" s="9" t="s">
        <v>5</v>
      </c>
      <c r="B33" s="9" t="s">
        <v>6</v>
      </c>
      <c r="D33" s="3"/>
    </row>
    <row r="34" spans="1:4" x14ac:dyDescent="0.25">
      <c r="A34" s="1">
        <f>A31-1</f>
        <v>25</v>
      </c>
      <c r="B34" s="1">
        <f>B31-1</f>
        <v>26</v>
      </c>
      <c r="D34" s="3"/>
    </row>
  </sheetData>
  <mergeCells count="2">
    <mergeCell ref="E5:H5"/>
    <mergeCell ref="E8:H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2023-11-27T12:14:37Z</dcterms:modified>
</cp:coreProperties>
</file>