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rtem Batutin\Documents\school\champ\aside\qm\"/>
    </mc:Choice>
  </mc:AlternateContent>
  <bookViews>
    <workbookView xWindow="0" yWindow="0" windowWidth="19200" windowHeight="6792" tabRatio="328" activeTab="1"/>
  </bookViews>
  <sheets>
    <sheet name="intro" sheetId="1" r:id="rId1"/>
    <sheet name="3.2_#6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J1" i="2"/>
  <c r="J9" i="2"/>
  <c r="I33" i="1"/>
  <c r="I32" i="1"/>
  <c r="K4" i="2"/>
  <c r="K9" i="2"/>
  <c r="K8" i="2"/>
  <c r="K7" i="2"/>
  <c r="K6" i="2"/>
  <c r="K5" i="2"/>
  <c r="K3" i="2"/>
  <c r="K2" i="2"/>
  <c r="K1" i="2"/>
  <c r="J3" i="2"/>
  <c r="J4" i="2" s="1"/>
  <c r="J5" i="2" s="1"/>
  <c r="J6" i="2" s="1"/>
  <c r="J7" i="2" s="1"/>
  <c r="J8" i="2" s="1"/>
  <c r="J2" i="2"/>
  <c r="E11" i="2"/>
  <c r="G9" i="2" s="1"/>
  <c r="F2" i="2"/>
  <c r="F1" i="2"/>
  <c r="F9" i="2"/>
  <c r="F8" i="2"/>
  <c r="F7" i="2"/>
  <c r="F6" i="2"/>
  <c r="F5" i="2"/>
  <c r="F4" i="2"/>
  <c r="F3" i="2"/>
  <c r="G2" i="2" l="1"/>
  <c r="G6" i="2"/>
  <c r="G3" i="2"/>
  <c r="G7" i="2"/>
  <c r="G4" i="2"/>
  <c r="G8" i="2"/>
  <c r="G1" i="2"/>
  <c r="G5" i="2"/>
  <c r="B13" i="2"/>
  <c r="E33" i="1"/>
  <c r="E32" i="1"/>
  <c r="P16" i="1"/>
  <c r="P15" i="1"/>
  <c r="P14" i="1"/>
  <c r="P13" i="1"/>
  <c r="P12" i="1"/>
  <c r="P11" i="1"/>
  <c r="P10" i="1"/>
  <c r="P9" i="1"/>
  <c r="O16" i="1"/>
  <c r="O15" i="1"/>
  <c r="O14" i="1"/>
  <c r="O13" i="1"/>
  <c r="O12" i="1"/>
  <c r="O11" i="1"/>
  <c r="O10" i="1"/>
  <c r="L16" i="1"/>
  <c r="K16" i="1"/>
  <c r="K12" i="1"/>
  <c r="K13" i="1" s="1"/>
  <c r="K11" i="1"/>
  <c r="L11" i="1" s="1"/>
  <c r="L12" i="1"/>
  <c r="L10" i="1"/>
  <c r="L9" i="1"/>
  <c r="H15" i="1"/>
  <c r="H14" i="1"/>
  <c r="H13" i="1"/>
  <c r="H12" i="1"/>
  <c r="H11" i="1"/>
  <c r="H10" i="1"/>
  <c r="H9" i="1"/>
  <c r="G16" i="1"/>
  <c r="G9" i="1" a="1"/>
  <c r="G9" i="1" s="1"/>
  <c r="K14" i="1" l="1"/>
  <c r="L13" i="1"/>
  <c r="G15" i="1"/>
  <c r="G11" i="1"/>
  <c r="G12" i="1"/>
  <c r="G14" i="1"/>
  <c r="G10" i="1"/>
  <c r="G13" i="1"/>
  <c r="E7" i="1"/>
  <c r="E6" i="1"/>
  <c r="F6" i="1"/>
  <c r="E3" i="1"/>
  <c r="E2" i="1"/>
  <c r="E4" i="1" s="1"/>
  <c r="K15" i="1" l="1"/>
  <c r="L15" i="1" s="1"/>
  <c r="L14" i="1"/>
</calcChain>
</file>

<file path=xl/sharedStrings.xml><?xml version="1.0" encoding="utf-8"?>
<sst xmlns="http://schemas.openxmlformats.org/spreadsheetml/2006/main" count="40" uniqueCount="39">
  <si>
    <t>Units Produced</t>
  </si>
  <si>
    <t>Array</t>
  </si>
  <si>
    <t>Largest</t>
  </si>
  <si>
    <t>Lowest</t>
  </si>
  <si>
    <t>Range</t>
  </si>
  <si>
    <t>Class wid lim</t>
  </si>
  <si>
    <t>interval</t>
  </si>
  <si>
    <t>160 under 170</t>
  </si>
  <si>
    <t>170 under 180</t>
  </si>
  <si>
    <t>180 under 190</t>
  </si>
  <si>
    <t>190 under 200</t>
  </si>
  <si>
    <t>200 under 210</t>
  </si>
  <si>
    <t>220 under 230</t>
  </si>
  <si>
    <t>210 under 220</t>
  </si>
  <si>
    <t>bins</t>
  </si>
  <si>
    <t>freqs</t>
  </si>
  <si>
    <t>relative freqs</t>
  </si>
  <si>
    <t>count:</t>
  </si>
  <si>
    <t>less-than cumulative frequency</t>
  </si>
  <si>
    <t>more-than cumulative frequency</t>
  </si>
  <si>
    <t>mids</t>
  </si>
  <si>
    <t>Percentiles ungrouped data</t>
  </si>
  <si>
    <t>Percentiles grouped data:</t>
  </si>
  <si>
    <t>5.00 under 5.50</t>
  </si>
  <si>
    <t>5.50 under 6.00</t>
  </si>
  <si>
    <t>6.00 under 6.50</t>
  </si>
  <si>
    <t>6.50 under 7.00</t>
  </si>
  <si>
    <t>7.00 under 7.50</t>
  </si>
  <si>
    <t>7.50 under 8.00</t>
  </si>
  <si>
    <t>8.00 under 8.50</t>
  </si>
  <si>
    <t>8.50 under 9.00</t>
  </si>
  <si>
    <t>9.00 under 9.50</t>
  </si>
  <si>
    <t>average:</t>
  </si>
  <si>
    <t>median:</t>
  </si>
  <si>
    <t>rel freq</t>
  </si>
  <si>
    <t>fx</t>
  </si>
  <si>
    <t>mid</t>
  </si>
  <si>
    <t>upper</t>
  </si>
  <si>
    <t>total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</si>
</sst>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Less-than cumulative </a:t>
            </a:r>
          </a:p>
          <a:p>
            <a:pPr>
              <a:defRPr/>
            </a:pPr>
            <a:r>
              <a:rPr lang="en-US"/>
              <a:t>frequency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intro!$J$9:$J$16</c:f>
              <c:numCache>
                <c:formatCode>General</c:formatCode>
                <c:ptCount val="8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</c:numCache>
            </c:numRef>
          </c:cat>
          <c:val>
            <c:numRef>
              <c:f>intro!$K$9:$K$16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20</c:v>
                </c:pt>
                <c:pt idx="5">
                  <c:v>26</c:v>
                </c:pt>
                <c:pt idx="6">
                  <c:v>30</c:v>
                </c:pt>
                <c:pt idx="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0-433A-BBD4-B1D8A626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926056"/>
        <c:axId val="441928680"/>
      </c:lineChart>
      <c:catAx>
        <c:axId val="44192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28680"/>
        <c:crosses val="autoZero"/>
        <c:auto val="1"/>
        <c:lblAlgn val="ctr"/>
        <c:lblOffset val="100"/>
        <c:noMultiLvlLbl val="0"/>
      </c:catAx>
      <c:valAx>
        <c:axId val="44192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2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More-than cumulative</a:t>
            </a:r>
            <a:r>
              <a:rPr lang="en-US" baseline="0"/>
              <a:t> frequency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intro!$N$9:$N$16</c:f>
              <c:numCache>
                <c:formatCode>General</c:formatCode>
                <c:ptCount val="8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</c:numCache>
            </c:numRef>
          </c:cat>
          <c:val>
            <c:numRef>
              <c:f>intro!$O$9:$O$16</c:f>
              <c:numCache>
                <c:formatCode>General</c:formatCode>
                <c:ptCount val="8"/>
                <c:pt idx="0">
                  <c:v>32</c:v>
                </c:pt>
                <c:pt idx="1">
                  <c:v>31</c:v>
                </c:pt>
                <c:pt idx="2">
                  <c:v>27</c:v>
                </c:pt>
                <c:pt idx="3">
                  <c:v>21</c:v>
                </c:pt>
                <c:pt idx="4">
                  <c:v>12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C-40A6-A52D-81A53285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450880"/>
        <c:axId val="281451864"/>
      </c:lineChart>
      <c:catAx>
        <c:axId val="28145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51864"/>
        <c:crosses val="autoZero"/>
        <c:auto val="1"/>
        <c:lblAlgn val="ctr"/>
        <c:lblOffset val="100"/>
        <c:noMultiLvlLbl val="0"/>
      </c:catAx>
      <c:valAx>
        <c:axId val="2814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5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intro!$E$9:$E$15</c:f>
              <c:numCache>
                <c:formatCode>General</c:formatCode>
                <c:ptCount val="7"/>
                <c:pt idx="0">
                  <c:v>165</c:v>
                </c:pt>
                <c:pt idx="1">
                  <c:v>175</c:v>
                </c:pt>
                <c:pt idx="2">
                  <c:v>185</c:v>
                </c:pt>
                <c:pt idx="3">
                  <c:v>195</c:v>
                </c:pt>
                <c:pt idx="4">
                  <c:v>205</c:v>
                </c:pt>
                <c:pt idx="5">
                  <c:v>215</c:v>
                </c:pt>
                <c:pt idx="6">
                  <c:v>225</c:v>
                </c:pt>
              </c:numCache>
            </c:numRef>
          </c:cat>
          <c:val>
            <c:numRef>
              <c:f>intro!$G$9:$G$15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5-437E-BD04-AEEBBCFC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043696"/>
        <c:axId val="338042712"/>
      </c:barChart>
      <c:catAx>
        <c:axId val="3380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42712"/>
        <c:crosses val="autoZero"/>
        <c:auto val="1"/>
        <c:lblAlgn val="ctr"/>
        <c:lblOffset val="100"/>
        <c:noMultiLvlLbl val="0"/>
      </c:catAx>
      <c:valAx>
        <c:axId val="33804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'3.2_#6'!$D$1:$D$9</c:f>
              <c:numCache>
                <c:formatCode>General</c:formatCode>
                <c:ptCount val="9"/>
                <c:pt idx="0">
                  <c:v>5.25</c:v>
                </c:pt>
                <c:pt idx="1">
                  <c:v>5.75</c:v>
                </c:pt>
                <c:pt idx="2">
                  <c:v>6.25</c:v>
                </c:pt>
                <c:pt idx="3">
                  <c:v>6.75</c:v>
                </c:pt>
                <c:pt idx="4">
                  <c:v>7.25</c:v>
                </c:pt>
                <c:pt idx="5">
                  <c:v>7.75</c:v>
                </c:pt>
                <c:pt idx="6">
                  <c:v>8.25</c:v>
                </c:pt>
                <c:pt idx="7">
                  <c:v>8.75</c:v>
                </c:pt>
                <c:pt idx="8">
                  <c:v>9.25</c:v>
                </c:pt>
              </c:numCache>
            </c:numRef>
          </c:cat>
          <c:val>
            <c:numRef>
              <c:f>'3.2_#6'!$E$1:$E$9</c:f>
              <c:numCache>
                <c:formatCode>General</c:formatCode>
                <c:ptCount val="9"/>
                <c:pt idx="0">
                  <c:v>5</c:v>
                </c:pt>
                <c:pt idx="1">
                  <c:v>22</c:v>
                </c:pt>
                <c:pt idx="2">
                  <c:v>49</c:v>
                </c:pt>
                <c:pt idx="3">
                  <c:v>63</c:v>
                </c:pt>
                <c:pt idx="4">
                  <c:v>45</c:v>
                </c:pt>
                <c:pt idx="5">
                  <c:v>25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3-433E-BC5F-CCF07D8F1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22057504"/>
        <c:axId val="422058160"/>
      </c:barChart>
      <c:catAx>
        <c:axId val="4220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58160"/>
        <c:crosses val="autoZero"/>
        <c:auto val="1"/>
        <c:lblAlgn val="ctr"/>
        <c:lblOffset val="100"/>
        <c:noMultiLvlLbl val="0"/>
      </c:catAx>
      <c:valAx>
        <c:axId val="4220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5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64769</xdr:rowOff>
    </xdr:from>
    <xdr:to>
      <xdr:col>12</xdr:col>
      <xdr:colOff>445770</xdr:colOff>
      <xdr:row>28</xdr:row>
      <xdr:rowOff>97154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7F310-6180-4858-87CF-556867D15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16</xdr:row>
      <xdr:rowOff>64769</xdr:rowOff>
    </xdr:from>
    <xdr:to>
      <xdr:col>17</xdr:col>
      <xdr:colOff>240030</xdr:colOff>
      <xdr:row>28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E20448-F111-4B08-AEC0-F586A669E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255270</xdr:colOff>
      <xdr:row>16</xdr:row>
      <xdr:rowOff>60959</xdr:rowOff>
    </xdr:from>
    <xdr:to>
      <xdr:col>7</xdr:col>
      <xdr:colOff>220980</xdr:colOff>
      <xdr:row>28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A9F8D1-F9AA-4C6D-9173-A931304A4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12</xdr:row>
      <xdr:rowOff>5715</xdr:rowOff>
    </xdr:from>
    <xdr:to>
      <xdr:col>10</xdr:col>
      <xdr:colOff>106680</xdr:colOff>
      <xdr:row>27</xdr:row>
      <xdr:rowOff>5715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3F7F91-E460-46C9-9049-C3A38EB38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0.36833</cdr:x>
      <cdr:y>0.24514</cdr:y>
    </cdr:from>
    <cdr:to>
      <cdr:x>0.46792</cdr:x>
      <cdr:y>0.42847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B09DB99-BBCA-4785-92EE-669AC989317B}"/>
            </a:ext>
          </a:extLst>
        </cdr:cNvPr>
        <cdr:cNvCxnSpPr/>
      </cdr:nvCxnSpPr>
      <cdr:spPr>
        <a:xfrm xmlns:a="http://schemas.openxmlformats.org/drawingml/2006/main">
          <a:off x="1684020" y="672465"/>
          <a:ext cx="455295" cy="5029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0.36792</cdr:x>
      <cdr:y>0.24375</cdr:y>
    </cdr:from>
    <cdr:to>
      <cdr:x>0.46833</cdr:x>
      <cdr:y>0.38681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BF60859-E19D-4C63-AD17-FECF2F18A06B}"/>
            </a:ext>
          </a:extLst>
        </cdr:cNvPr>
        <cdr:cNvCxnSpPr/>
      </cdr:nvCxnSpPr>
      <cdr:spPr>
        <a:xfrm xmlns:a="http://schemas.openxmlformats.org/drawingml/2006/main" flipH="1">
          <a:off x="1682115" y="668655"/>
          <a:ext cx="459105" cy="39243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0.4111</cdr:x>
      <cdr:y>0.24482</cdr:y>
    </cdr:from>
    <cdr:to>
      <cdr:x>0.41504</cdr:x>
      <cdr:y>0.88565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C6D8872A-C404-409F-90E7-4AA8E4F107DB}"/>
            </a:ext>
          </a:extLst>
        </cdr:cNvPr>
        <cdr:cNvCxnSpPr/>
      </cdr:nvCxnSpPr>
      <cdr:spPr>
        <a:xfrm xmlns:a="http://schemas.openxmlformats.org/drawingml/2006/main">
          <a:off x="1879554" y="671582"/>
          <a:ext cx="18029" cy="175792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4" workbookViewId="0">
      <selection activeCell="I33" sqref="I33"/>
    </sheetView>
  </sheetViews>
  <sheetFormatPr defaultRowHeight="14.4" x14ac:dyDescent="0.55000000000000004"/>
  <cols>
    <col min="1" max="1" width="13.41796875" bestFit="1" customWidth="1"/>
    <col min="4" max="4" width="13.1015625" customWidth="1"/>
  </cols>
  <sheetData>
    <row r="1" spans="1:16" x14ac:dyDescent="0.55000000000000004">
      <c r="A1" t="s">
        <v>0</v>
      </c>
      <c r="B1" t="s">
        <v>1</v>
      </c>
    </row>
    <row r="2" spans="1:16" x14ac:dyDescent="0.55000000000000004">
      <c r="A2">
        <v>180</v>
      </c>
      <c r="B2">
        <v>162</v>
      </c>
      <c r="D2" t="s">
        <v>2</v>
      </c>
      <c r="E2">
        <f>MAX(B2:B33)</f>
        <v>227</v>
      </c>
    </row>
    <row r="3" spans="1:16" x14ac:dyDescent="0.55000000000000004">
      <c r="A3">
        <v>200</v>
      </c>
      <c r="B3">
        <v>172</v>
      </c>
      <c r="D3" t="s">
        <v>3</v>
      </c>
      <c r="E3">
        <f>MIN(B2:B33)</f>
        <v>162</v>
      </c>
    </row>
    <row r="4" spans="1:16" x14ac:dyDescent="0.55000000000000004">
      <c r="A4">
        <v>185</v>
      </c>
      <c r="B4">
        <v>174</v>
      </c>
      <c r="D4" t="s">
        <v>4</v>
      </c>
      <c r="E4">
        <f>E2-E3</f>
        <v>65</v>
      </c>
    </row>
    <row r="5" spans="1:16" x14ac:dyDescent="0.55000000000000004">
      <c r="A5">
        <v>195</v>
      </c>
      <c r="B5">
        <v>176</v>
      </c>
    </row>
    <row r="6" spans="1:16" x14ac:dyDescent="0.55000000000000004">
      <c r="A6">
        <v>195</v>
      </c>
      <c r="B6">
        <v>178</v>
      </c>
      <c r="D6" t="s">
        <v>5</v>
      </c>
      <c r="E6">
        <f>65/15</f>
        <v>4.333333333333333</v>
      </c>
      <c r="F6">
        <f>65/6</f>
        <v>10.833333333333334</v>
      </c>
    </row>
    <row r="7" spans="1:16" x14ac:dyDescent="0.55000000000000004">
      <c r="A7">
        <v>214</v>
      </c>
      <c r="B7">
        <v>180</v>
      </c>
      <c r="D7" t="s">
        <v>6</v>
      </c>
      <c r="E7">
        <f>10</f>
        <v>10</v>
      </c>
    </row>
    <row r="8" spans="1:16" x14ac:dyDescent="0.55000000000000004">
      <c r="A8">
        <v>200</v>
      </c>
      <c r="B8">
        <v>181</v>
      </c>
      <c r="E8" t="s">
        <v>20</v>
      </c>
      <c r="F8" t="s">
        <v>14</v>
      </c>
      <c r="G8" t="s">
        <v>15</v>
      </c>
      <c r="H8" t="s">
        <v>16</v>
      </c>
      <c r="J8" t="s">
        <v>18</v>
      </c>
      <c r="N8" t="s">
        <v>19</v>
      </c>
    </row>
    <row r="9" spans="1:16" x14ac:dyDescent="0.55000000000000004">
      <c r="A9">
        <v>209</v>
      </c>
      <c r="B9">
        <v>185</v>
      </c>
      <c r="D9" t="s">
        <v>7</v>
      </c>
      <c r="E9">
        <v>165</v>
      </c>
      <c r="F9">
        <v>169</v>
      </c>
      <c r="G9">
        <f t="array" ref="G9:G15">FREQUENCY(B2:B33,F9:F15)</f>
        <v>1</v>
      </c>
      <c r="H9" s="1">
        <f>G9/$G$16</f>
        <v>3.125E-2</v>
      </c>
      <c r="J9">
        <v>160</v>
      </c>
      <c r="K9">
        <v>0</v>
      </c>
      <c r="L9" s="1">
        <f>K9/$G$16</f>
        <v>0</v>
      </c>
      <c r="N9">
        <v>160</v>
      </c>
      <c r="O9">
        <v>32</v>
      </c>
      <c r="P9" s="1">
        <f>O9/$G$16</f>
        <v>1</v>
      </c>
    </row>
    <row r="10" spans="1:16" x14ac:dyDescent="0.55000000000000004">
      <c r="A10">
        <v>194</v>
      </c>
      <c r="B10">
        <v>186</v>
      </c>
      <c r="D10" t="s">
        <v>8</v>
      </c>
      <c r="E10">
        <v>175</v>
      </c>
      <c r="F10">
        <v>179</v>
      </c>
      <c r="G10">
        <v>4</v>
      </c>
      <c r="H10" s="1">
        <f t="shared" ref="H10:H15" si="0">G10/$G$16</f>
        <v>0.125</v>
      </c>
      <c r="J10">
        <v>170</v>
      </c>
      <c r="K10">
        <v>1</v>
      </c>
      <c r="L10" s="1">
        <f t="shared" ref="L10:L16" si="1">K10/$G$16</f>
        <v>3.125E-2</v>
      </c>
      <c r="N10">
        <v>170</v>
      </c>
      <c r="O10">
        <f>$O$9-K10</f>
        <v>31</v>
      </c>
      <c r="P10" s="1">
        <f t="shared" ref="P10:P16" si="2">O10/$G$16</f>
        <v>0.96875</v>
      </c>
    </row>
    <row r="11" spans="1:16" x14ac:dyDescent="0.55000000000000004">
      <c r="A11">
        <v>227</v>
      </c>
      <c r="B11">
        <v>188</v>
      </c>
      <c r="D11" t="s">
        <v>9</v>
      </c>
      <c r="E11">
        <v>185</v>
      </c>
      <c r="F11">
        <v>189</v>
      </c>
      <c r="G11">
        <v>6</v>
      </c>
      <c r="H11" s="1">
        <f t="shared" si="0"/>
        <v>0.1875</v>
      </c>
      <c r="J11">
        <v>180</v>
      </c>
      <c r="K11">
        <f>K10+G10</f>
        <v>5</v>
      </c>
      <c r="L11" s="1">
        <f t="shared" si="1"/>
        <v>0.15625</v>
      </c>
      <c r="N11">
        <v>180</v>
      </c>
      <c r="O11">
        <f t="shared" ref="O11:O16" si="3">$O$9-K11</f>
        <v>27</v>
      </c>
      <c r="P11" s="1">
        <f t="shared" si="2"/>
        <v>0.84375</v>
      </c>
    </row>
    <row r="12" spans="1:16" x14ac:dyDescent="0.55000000000000004">
      <c r="A12">
        <v>204</v>
      </c>
      <c r="B12">
        <v>188</v>
      </c>
      <c r="D12" t="s">
        <v>10</v>
      </c>
      <c r="E12">
        <v>195</v>
      </c>
      <c r="F12">
        <v>199</v>
      </c>
      <c r="G12">
        <v>9</v>
      </c>
      <c r="H12" s="1">
        <f t="shared" si="0"/>
        <v>0.28125</v>
      </c>
      <c r="J12">
        <v>190</v>
      </c>
      <c r="K12">
        <f t="shared" ref="K12:K16" si="4">K11+G11</f>
        <v>11</v>
      </c>
      <c r="L12" s="1">
        <f t="shared" si="1"/>
        <v>0.34375</v>
      </c>
      <c r="N12">
        <v>190</v>
      </c>
      <c r="O12">
        <f t="shared" si="3"/>
        <v>21</v>
      </c>
      <c r="P12" s="1">
        <f t="shared" si="2"/>
        <v>0.65625</v>
      </c>
    </row>
    <row r="13" spans="1:16" x14ac:dyDescent="0.55000000000000004">
      <c r="A13">
        <v>198</v>
      </c>
      <c r="B13">
        <v>190</v>
      </c>
      <c r="D13" t="s">
        <v>11</v>
      </c>
      <c r="E13">
        <v>205</v>
      </c>
      <c r="F13">
        <v>209</v>
      </c>
      <c r="G13">
        <v>6</v>
      </c>
      <c r="H13" s="1">
        <f t="shared" si="0"/>
        <v>0.1875</v>
      </c>
      <c r="J13">
        <v>200</v>
      </c>
      <c r="K13">
        <f t="shared" si="4"/>
        <v>20</v>
      </c>
      <c r="L13" s="1">
        <f t="shared" si="1"/>
        <v>0.625</v>
      </c>
      <c r="N13">
        <v>200</v>
      </c>
      <c r="O13">
        <f t="shared" si="3"/>
        <v>12</v>
      </c>
      <c r="P13" s="1">
        <f t="shared" si="2"/>
        <v>0.375</v>
      </c>
    </row>
    <row r="14" spans="1:16" x14ac:dyDescent="0.55000000000000004">
      <c r="A14">
        <v>197</v>
      </c>
      <c r="B14">
        <v>194</v>
      </c>
      <c r="D14" t="s">
        <v>13</v>
      </c>
      <c r="E14">
        <v>215</v>
      </c>
      <c r="F14">
        <v>219</v>
      </c>
      <c r="G14">
        <v>4</v>
      </c>
      <c r="H14" s="1">
        <f t="shared" si="0"/>
        <v>0.125</v>
      </c>
      <c r="J14">
        <v>210</v>
      </c>
      <c r="K14">
        <f t="shared" si="4"/>
        <v>26</v>
      </c>
      <c r="L14" s="1">
        <f t="shared" si="1"/>
        <v>0.8125</v>
      </c>
      <c r="N14">
        <v>210</v>
      </c>
      <c r="O14">
        <f t="shared" si="3"/>
        <v>6</v>
      </c>
      <c r="P14" s="1">
        <f t="shared" si="2"/>
        <v>0.1875</v>
      </c>
    </row>
    <row r="15" spans="1:16" x14ac:dyDescent="0.55000000000000004">
      <c r="A15">
        <v>162</v>
      </c>
      <c r="B15">
        <v>195</v>
      </c>
      <c r="D15" t="s">
        <v>12</v>
      </c>
      <c r="E15">
        <v>225</v>
      </c>
      <c r="F15">
        <v>229</v>
      </c>
      <c r="G15">
        <v>2</v>
      </c>
      <c r="H15" s="1">
        <f t="shared" si="0"/>
        <v>6.25E-2</v>
      </c>
      <c r="J15">
        <v>220</v>
      </c>
      <c r="K15">
        <f t="shared" si="4"/>
        <v>30</v>
      </c>
      <c r="L15" s="1">
        <f t="shared" si="1"/>
        <v>0.9375</v>
      </c>
      <c r="N15">
        <v>220</v>
      </c>
      <c r="O15">
        <f t="shared" si="3"/>
        <v>2</v>
      </c>
      <c r="P15" s="1">
        <f t="shared" si="2"/>
        <v>6.25E-2</v>
      </c>
    </row>
    <row r="16" spans="1:16" x14ac:dyDescent="0.55000000000000004">
      <c r="A16">
        <v>195</v>
      </c>
      <c r="B16">
        <v>195</v>
      </c>
      <c r="F16" t="s">
        <v>17</v>
      </c>
      <c r="G16">
        <f>SUM(G9:G15)</f>
        <v>32</v>
      </c>
      <c r="J16">
        <v>230</v>
      </c>
      <c r="K16">
        <f t="shared" si="4"/>
        <v>32</v>
      </c>
      <c r="L16" s="1">
        <f t="shared" si="1"/>
        <v>1</v>
      </c>
      <c r="N16">
        <v>230</v>
      </c>
      <c r="O16">
        <f t="shared" si="3"/>
        <v>0</v>
      </c>
      <c r="P16" s="1">
        <f t="shared" si="2"/>
        <v>0</v>
      </c>
    </row>
    <row r="17" spans="1:9" x14ac:dyDescent="0.55000000000000004">
      <c r="A17">
        <v>210</v>
      </c>
      <c r="B17">
        <v>195</v>
      </c>
    </row>
    <row r="18" spans="1:9" x14ac:dyDescent="0.55000000000000004">
      <c r="A18">
        <v>188</v>
      </c>
      <c r="B18">
        <v>195</v>
      </c>
    </row>
    <row r="19" spans="1:9" x14ac:dyDescent="0.55000000000000004">
      <c r="A19">
        <v>221</v>
      </c>
      <c r="B19">
        <v>197</v>
      </c>
    </row>
    <row r="20" spans="1:9" x14ac:dyDescent="0.55000000000000004">
      <c r="A20">
        <v>216</v>
      </c>
      <c r="B20">
        <v>198</v>
      </c>
    </row>
    <row r="21" spans="1:9" x14ac:dyDescent="0.55000000000000004">
      <c r="A21">
        <v>202</v>
      </c>
      <c r="B21">
        <v>198</v>
      </c>
    </row>
    <row r="22" spans="1:9" x14ac:dyDescent="0.55000000000000004">
      <c r="A22">
        <v>176</v>
      </c>
      <c r="B22">
        <v>200</v>
      </c>
    </row>
    <row r="23" spans="1:9" x14ac:dyDescent="0.55000000000000004">
      <c r="A23">
        <v>190</v>
      </c>
      <c r="B23">
        <v>200</v>
      </c>
    </row>
    <row r="24" spans="1:9" x14ac:dyDescent="0.55000000000000004">
      <c r="A24">
        <v>195</v>
      </c>
      <c r="B24">
        <v>202</v>
      </c>
    </row>
    <row r="25" spans="1:9" x14ac:dyDescent="0.55000000000000004">
      <c r="A25">
        <v>215</v>
      </c>
      <c r="B25">
        <v>204</v>
      </c>
    </row>
    <row r="26" spans="1:9" x14ac:dyDescent="0.55000000000000004">
      <c r="A26">
        <v>205</v>
      </c>
      <c r="B26">
        <v>205</v>
      </c>
    </row>
    <row r="27" spans="1:9" x14ac:dyDescent="0.55000000000000004">
      <c r="A27">
        <v>198</v>
      </c>
      <c r="B27">
        <v>209</v>
      </c>
    </row>
    <row r="28" spans="1:9" x14ac:dyDescent="0.55000000000000004">
      <c r="A28">
        <v>181</v>
      </c>
      <c r="B28">
        <v>210</v>
      </c>
    </row>
    <row r="29" spans="1:9" x14ac:dyDescent="0.55000000000000004">
      <c r="A29">
        <v>172</v>
      </c>
      <c r="B29">
        <v>214</v>
      </c>
    </row>
    <row r="30" spans="1:9" x14ac:dyDescent="0.55000000000000004">
      <c r="A30">
        <v>178</v>
      </c>
      <c r="B30">
        <v>215</v>
      </c>
    </row>
    <row r="31" spans="1:9" x14ac:dyDescent="0.55000000000000004">
      <c r="A31">
        <v>174</v>
      </c>
      <c r="B31">
        <v>216</v>
      </c>
      <c r="D31" t="s">
        <v>21</v>
      </c>
      <c r="H31" t="s">
        <v>22</v>
      </c>
    </row>
    <row r="32" spans="1:9" x14ac:dyDescent="0.55000000000000004">
      <c r="A32">
        <v>188</v>
      </c>
      <c r="B32">
        <v>221</v>
      </c>
      <c r="D32">
        <v>80</v>
      </c>
      <c r="E32">
        <f>($G$16+1)/100 * 80</f>
        <v>26.400000000000002</v>
      </c>
      <c r="H32">
        <v>80</v>
      </c>
      <c r="I32">
        <f>200+10*((($G$16*80)/100-K13)/G13)</f>
        <v>209.33333333333334</v>
      </c>
    </row>
    <row r="33" spans="1:9" x14ac:dyDescent="0.55000000000000004">
      <c r="A33">
        <v>186</v>
      </c>
      <c r="B33">
        <v>227</v>
      </c>
      <c r="D33">
        <v>50</v>
      </c>
      <c r="E33">
        <f>($G$16+1)/100*50</f>
        <v>16.5</v>
      </c>
      <c r="H33">
        <v>50</v>
      </c>
      <c r="I33">
        <f>190+10*((($G$16*50)/100-K12)/G12)</f>
        <v>195.55555555555554</v>
      </c>
    </row>
  </sheetData>
  <sortState ref="B2:B38">
    <sortCondition ref="B3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B15" sqref="B15"/>
    </sheetView>
  </sheetViews>
  <sheetFormatPr defaultRowHeight="14.4" x14ac:dyDescent="0.55000000000000004"/>
  <sheetData>
    <row r="1" spans="1:11" x14ac:dyDescent="0.55000000000000004">
      <c r="A1" t="s">
        <v>23</v>
      </c>
      <c r="C1">
        <v>5.49</v>
      </c>
      <c r="D1">
        <v>5.25</v>
      </c>
      <c r="E1">
        <v>5</v>
      </c>
      <c r="F1">
        <f>D1*E1</f>
        <v>26.25</v>
      </c>
      <c r="G1" s="1">
        <f>E1/$E$11</f>
        <v>2.2727272727272728E-2</v>
      </c>
      <c r="H1" s="1"/>
      <c r="I1">
        <v>5.5</v>
      </c>
      <c r="J1">
        <f>5</f>
        <v>5</v>
      </c>
      <c r="K1" s="1">
        <f>J1/$E$11</f>
        <v>2.2727272727272728E-2</v>
      </c>
    </row>
    <row r="2" spans="1:11" x14ac:dyDescent="0.55000000000000004">
      <c r="A2" t="s">
        <v>24</v>
      </c>
      <c r="C2">
        <v>5.99</v>
      </c>
      <c r="D2">
        <v>5.75</v>
      </c>
      <c r="E2">
        <v>22</v>
      </c>
      <c r="F2">
        <f>D2*E2</f>
        <v>126.5</v>
      </c>
      <c r="G2" s="1">
        <f>E2/$E$11</f>
        <v>0.1</v>
      </c>
      <c r="H2" s="1"/>
      <c r="I2">
        <v>6</v>
      </c>
      <c r="J2">
        <f>J1+E2</f>
        <v>27</v>
      </c>
      <c r="K2" s="1">
        <f t="shared" ref="K2:K9" si="0">J2/$E$11</f>
        <v>0.12272727272727273</v>
      </c>
    </row>
    <row r="3" spans="1:11" x14ac:dyDescent="0.55000000000000004">
      <c r="A3" t="s">
        <v>25</v>
      </c>
      <c r="C3">
        <v>6.49</v>
      </c>
      <c r="D3">
        <v>6.25</v>
      </c>
      <c r="E3">
        <v>49</v>
      </c>
      <c r="F3">
        <f t="shared" ref="F3:F9" si="1">D3*E3</f>
        <v>306.25</v>
      </c>
      <c r="G3" s="1">
        <f>E3/$E$11</f>
        <v>0.22272727272727272</v>
      </c>
      <c r="H3" s="1"/>
      <c r="I3">
        <v>6.5</v>
      </c>
      <c r="J3">
        <f t="shared" ref="J3:J9" si="2">J2+E3</f>
        <v>76</v>
      </c>
      <c r="K3" s="1">
        <f t="shared" si="0"/>
        <v>0.34545454545454546</v>
      </c>
    </row>
    <row r="4" spans="1:11" x14ac:dyDescent="0.55000000000000004">
      <c r="A4" t="s">
        <v>26</v>
      </c>
      <c r="C4">
        <v>6.99</v>
      </c>
      <c r="D4">
        <v>6.75</v>
      </c>
      <c r="E4">
        <v>63</v>
      </c>
      <c r="F4">
        <f t="shared" si="1"/>
        <v>425.25</v>
      </c>
      <c r="G4" s="1">
        <f>E4/$E$11</f>
        <v>0.28636363636363638</v>
      </c>
      <c r="H4" s="1"/>
      <c r="I4">
        <v>7</v>
      </c>
      <c r="J4">
        <f t="shared" si="2"/>
        <v>139</v>
      </c>
      <c r="K4" s="1">
        <f t="shared" si="0"/>
        <v>0.63181818181818183</v>
      </c>
    </row>
    <row r="5" spans="1:11" x14ac:dyDescent="0.55000000000000004">
      <c r="A5" t="s">
        <v>27</v>
      </c>
      <c r="C5">
        <v>7.49</v>
      </c>
      <c r="D5">
        <v>7.25</v>
      </c>
      <c r="E5">
        <v>45</v>
      </c>
      <c r="F5">
        <f t="shared" si="1"/>
        <v>326.25</v>
      </c>
      <c r="G5" s="1">
        <f>E5/$E$11</f>
        <v>0.20454545454545456</v>
      </c>
      <c r="H5" s="1"/>
      <c r="I5">
        <v>7.5</v>
      </c>
      <c r="J5">
        <f t="shared" si="2"/>
        <v>184</v>
      </c>
      <c r="K5" s="1">
        <f t="shared" si="0"/>
        <v>0.83636363636363631</v>
      </c>
    </row>
    <row r="6" spans="1:11" x14ac:dyDescent="0.55000000000000004">
      <c r="A6" t="s">
        <v>28</v>
      </c>
      <c r="C6">
        <v>7.99</v>
      </c>
      <c r="D6">
        <v>7.75</v>
      </c>
      <c r="E6">
        <v>25</v>
      </c>
      <c r="F6">
        <f t="shared" si="1"/>
        <v>193.75</v>
      </c>
      <c r="G6" s="1">
        <f>E6/$E$11</f>
        <v>0.11363636363636363</v>
      </c>
      <c r="H6" s="1"/>
      <c r="I6">
        <v>8</v>
      </c>
      <c r="J6">
        <f t="shared" si="2"/>
        <v>209</v>
      </c>
      <c r="K6" s="1">
        <f t="shared" si="0"/>
        <v>0.95</v>
      </c>
    </row>
    <row r="7" spans="1:11" x14ac:dyDescent="0.55000000000000004">
      <c r="A7" t="s">
        <v>29</v>
      </c>
      <c r="C7">
        <v>8.49</v>
      </c>
      <c r="D7">
        <v>8.25</v>
      </c>
      <c r="E7">
        <v>5</v>
      </c>
      <c r="F7">
        <f t="shared" si="1"/>
        <v>41.25</v>
      </c>
      <c r="G7" s="1">
        <f>E7/$E$11</f>
        <v>2.2727272727272728E-2</v>
      </c>
      <c r="H7" s="1"/>
      <c r="I7">
        <v>8.5</v>
      </c>
      <c r="J7">
        <f t="shared" si="2"/>
        <v>214</v>
      </c>
      <c r="K7" s="1">
        <f t="shared" si="0"/>
        <v>0.97272727272727277</v>
      </c>
    </row>
    <row r="8" spans="1:11" x14ac:dyDescent="0.55000000000000004">
      <c r="A8" t="s">
        <v>30</v>
      </c>
      <c r="C8">
        <v>8.99</v>
      </c>
      <c r="D8">
        <v>8.75</v>
      </c>
      <c r="E8">
        <v>4</v>
      </c>
      <c r="F8">
        <f t="shared" si="1"/>
        <v>35</v>
      </c>
      <c r="G8" s="1">
        <f>E8/$E$11</f>
        <v>1.8181818181818181E-2</v>
      </c>
      <c r="H8" s="1"/>
      <c r="I8">
        <v>9</v>
      </c>
      <c r="J8">
        <f t="shared" si="2"/>
        <v>218</v>
      </c>
      <c r="K8" s="1">
        <f t="shared" si="0"/>
        <v>0.99090909090909096</v>
      </c>
    </row>
    <row r="9" spans="1:11" x14ac:dyDescent="0.55000000000000004">
      <c r="A9" t="s">
        <v>31</v>
      </c>
      <c r="C9">
        <v>9.49</v>
      </c>
      <c r="D9">
        <v>9.25</v>
      </c>
      <c r="E9">
        <v>2</v>
      </c>
      <c r="F9">
        <f t="shared" si="1"/>
        <v>18.5</v>
      </c>
      <c r="G9" s="1">
        <f>E9/$E$11</f>
        <v>9.0909090909090905E-3</v>
      </c>
      <c r="H9" s="1"/>
      <c r="I9">
        <v>9.5</v>
      </c>
      <c r="J9">
        <f>J8+E9</f>
        <v>220</v>
      </c>
      <c r="K9" s="1">
        <f t="shared" si="0"/>
        <v>1</v>
      </c>
    </row>
    <row r="10" spans="1:11" x14ac:dyDescent="0.55000000000000004">
      <c r="C10" t="s">
        <v>37</v>
      </c>
      <c r="D10" t="s">
        <v>36</v>
      </c>
      <c r="E10" t="s">
        <v>15</v>
      </c>
      <c r="F10" t="s">
        <v>35</v>
      </c>
      <c r="G10" t="s">
        <v>34</v>
      </c>
    </row>
    <row r="11" spans="1:11" x14ac:dyDescent="0.55000000000000004">
      <c r="D11" t="s">
        <v>38</v>
      </c>
      <c r="E11">
        <f>SUM(E1:E9)</f>
        <v>220</v>
      </c>
    </row>
    <row r="13" spans="1:11" x14ac:dyDescent="0.55000000000000004">
      <c r="A13" s="2" t="s">
        <v>32</v>
      </c>
      <c r="B13">
        <f>SUM(F1:F9)/SUM(E1:E9)</f>
        <v>6.8136363636363635</v>
      </c>
    </row>
    <row r="14" spans="1:11" x14ac:dyDescent="0.55000000000000004">
      <c r="A14" s="2" t="s">
        <v>33</v>
      </c>
      <c r="B14">
        <f>6.5+0.5*(((E11*50)/100-J3)/E4)</f>
        <v>6.7698412698412698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3.2_#6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Liutec</dc:creator>
  <cp:lastModifiedBy>Artem Batutin</cp:lastModifiedBy>
  <dcterms:created xsi:type="dcterms:W3CDTF">2017-01-29T16:31:29Z</dcterms:created>
  <dcterms:modified xsi:type="dcterms:W3CDTF">2017-02-20T22:19:24Z</dcterms:modified>
</cp:coreProperties>
</file>