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chap5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1" i="1"/>
  <c r="I49" i="1"/>
  <c r="I48" i="1"/>
  <c r="I47" i="1"/>
  <c r="I46" i="1"/>
  <c r="E49" i="1"/>
  <c r="E48" i="1"/>
  <c r="E47" i="1"/>
  <c r="E46" i="1"/>
  <c r="E42" i="1"/>
  <c r="D42" i="1"/>
  <c r="C42" i="1"/>
  <c r="B42" i="1"/>
  <c r="A42" i="1"/>
  <c r="F42" i="1"/>
  <c r="G42" i="1"/>
  <c r="J42" i="1" s="1"/>
  <c r="H35" i="1"/>
  <c r="G35" i="1"/>
  <c r="F35" i="1"/>
  <c r="E35" i="1"/>
  <c r="D35" i="1"/>
  <c r="H33" i="1"/>
  <c r="G33" i="1"/>
  <c r="F33" i="1"/>
  <c r="E33" i="1"/>
  <c r="D33" i="1"/>
  <c r="D28" i="1"/>
  <c r="F27" i="1"/>
  <c r="E27" i="1"/>
  <c r="D27" i="1"/>
  <c r="F28" i="1" s="1"/>
  <c r="C27" i="1"/>
  <c r="C28" i="1" s="1"/>
  <c r="B27" i="1"/>
  <c r="E22" i="1"/>
  <c r="E21" i="1"/>
  <c r="E20" i="1"/>
  <c r="C15" i="1"/>
  <c r="C16" i="1"/>
  <c r="F9" i="1"/>
  <c r="F8" i="1"/>
  <c r="I11" i="1" s="1"/>
  <c r="F7" i="1"/>
  <c r="E9" i="1"/>
  <c r="E8" i="1"/>
  <c r="E7" i="1"/>
  <c r="K9" i="1"/>
  <c r="K8" i="1"/>
  <c r="K7" i="1"/>
  <c r="J9" i="1"/>
  <c r="J8" i="1"/>
  <c r="J7" i="1"/>
  <c r="B11" i="1"/>
  <c r="Q9" i="1"/>
  <c r="Q8" i="1"/>
  <c r="Q7" i="1"/>
  <c r="O9" i="1"/>
  <c r="O8" i="1"/>
  <c r="O7" i="1"/>
  <c r="M9" i="1"/>
  <c r="M8" i="1"/>
  <c r="M7" i="1"/>
  <c r="B6" i="1"/>
  <c r="C4" i="1"/>
  <c r="C3" i="1"/>
  <c r="C2" i="1"/>
  <c r="H42" i="1" l="1"/>
  <c r="K11" i="1"/>
  <c r="E28" i="1"/>
  <c r="I42" i="1"/>
  <c r="B28" i="1"/>
  <c r="G11" i="1"/>
</calcChain>
</file>

<file path=xl/sharedStrings.xml><?xml version="1.0" encoding="utf-8"?>
<sst xmlns="http://schemas.openxmlformats.org/spreadsheetml/2006/main" count="61" uniqueCount="45">
  <si>
    <t>Simple price index:</t>
  </si>
  <si>
    <t>Simple quantity index:</t>
  </si>
  <si>
    <t>Simple value index</t>
  </si>
  <si>
    <t>P158 #2</t>
  </si>
  <si>
    <t xml:space="preserve">b) price is 30% higher, quantity is 6% higher and value is 38% higher (difference between 2001 and 2002) </t>
  </si>
  <si>
    <t>P.158 #4</t>
  </si>
  <si>
    <t>Movie pass</t>
  </si>
  <si>
    <t>Train pass</t>
  </si>
  <si>
    <t>Subway pass</t>
  </si>
  <si>
    <t>price</t>
  </si>
  <si>
    <t>quantity</t>
  </si>
  <si>
    <t>simple price</t>
  </si>
  <si>
    <t>simple quantity</t>
  </si>
  <si>
    <t>simple value</t>
  </si>
  <si>
    <t>a)</t>
  </si>
  <si>
    <t>b)</t>
  </si>
  <si>
    <t>c)</t>
  </si>
  <si>
    <t>value</t>
  </si>
  <si>
    <t>value(new q)</t>
  </si>
  <si>
    <t>value(old q)</t>
  </si>
  <si>
    <t>P.164 #26</t>
  </si>
  <si>
    <t>power</t>
  </si>
  <si>
    <t>CPI</t>
  </si>
  <si>
    <t>year</t>
  </si>
  <si>
    <t>P.164 #30</t>
  </si>
  <si>
    <t>max income</t>
  </si>
  <si>
    <t>CPI(1992=100)</t>
  </si>
  <si>
    <t>real income by how much the income is actually compared to 1992:</t>
  </si>
  <si>
    <t>P.165 #36</t>
  </si>
  <si>
    <t>years:</t>
  </si>
  <si>
    <t>revenues:</t>
  </si>
  <si>
    <t>index(1997):</t>
  </si>
  <si>
    <t>index(1999):</t>
  </si>
  <si>
    <t>P.166 #38</t>
  </si>
  <si>
    <t>consumer good</t>
  </si>
  <si>
    <t>industrial good</t>
  </si>
  <si>
    <t>P.166 #40</t>
  </si>
  <si>
    <t>P.167 #44</t>
  </si>
  <si>
    <t>milk</t>
  </si>
  <si>
    <t>butter</t>
  </si>
  <si>
    <t>eggs</t>
  </si>
  <si>
    <t>sugar</t>
  </si>
  <si>
    <t>Laspeyres price index (sum(pn*qo)/sum(po*qo)*100):</t>
  </si>
  <si>
    <t>1500 converted to 1980 value:</t>
  </si>
  <si>
    <t>in 1970 there would 29$ more value compared to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</si>
</sst>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2" applyNumberFormat="1" applyFont="1"/>
    <xf numFmtId="44" fontId="0" fillId="0" borderId="0" xfId="1" applyFont="1"/>
    <xf numFmtId="167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34" zoomScaleNormal="100" workbookViewId="0">
      <selection activeCell="F55" sqref="F55"/>
    </sheetView>
  </sheetViews>
  <sheetFormatPr defaultRowHeight="14.4" x14ac:dyDescent="0.3"/>
  <cols>
    <col min="1" max="1" width="10.33203125" customWidth="1"/>
    <col min="2" max="2" width="11.109375" bestFit="1" customWidth="1"/>
    <col min="3" max="3" width="10.109375" bestFit="1" customWidth="1"/>
    <col min="5" max="5" width="10" customWidth="1"/>
    <col min="6" max="6" width="11.109375" customWidth="1"/>
    <col min="7" max="7" width="10.109375" bestFit="1" customWidth="1"/>
    <col min="10" max="10" width="11.6640625" customWidth="1"/>
    <col min="11" max="11" width="11.109375" customWidth="1"/>
  </cols>
  <sheetData>
    <row r="1" spans="1:17" x14ac:dyDescent="0.3">
      <c r="A1" t="s">
        <v>3</v>
      </c>
    </row>
    <row r="2" spans="1:17" x14ac:dyDescent="0.3">
      <c r="A2" t="s">
        <v>0</v>
      </c>
      <c r="C2">
        <f>(1.95/1.5)*100</f>
        <v>130</v>
      </c>
    </row>
    <row r="3" spans="1:17" x14ac:dyDescent="0.3">
      <c r="A3" t="s">
        <v>1</v>
      </c>
      <c r="C3">
        <f>1600/1500*100</f>
        <v>106.66666666666667</v>
      </c>
      <c r="G3" t="s">
        <v>4</v>
      </c>
    </row>
    <row r="4" spans="1:17" x14ac:dyDescent="0.3">
      <c r="A4" t="s">
        <v>2</v>
      </c>
      <c r="C4">
        <f>((1600*1.95)/(1500*1.5))*100</f>
        <v>138.66666666666669</v>
      </c>
    </row>
    <row r="6" spans="1:17" x14ac:dyDescent="0.3">
      <c r="A6" t="s">
        <v>5</v>
      </c>
      <c r="B6" s="1">
        <f>2000</f>
        <v>2000</v>
      </c>
      <c r="C6" t="s">
        <v>9</v>
      </c>
      <c r="D6" t="s">
        <v>10</v>
      </c>
      <c r="E6" t="s">
        <v>19</v>
      </c>
      <c r="F6" t="s">
        <v>18</v>
      </c>
      <c r="G6">
        <v>2002</v>
      </c>
      <c r="H6" t="s">
        <v>9</v>
      </c>
      <c r="I6" t="s">
        <v>10</v>
      </c>
      <c r="J6" t="s">
        <v>18</v>
      </c>
      <c r="K6" t="s">
        <v>19</v>
      </c>
      <c r="L6" t="s">
        <v>14</v>
      </c>
      <c r="M6" t="s">
        <v>11</v>
      </c>
      <c r="O6" t="s">
        <v>12</v>
      </c>
      <c r="Q6" t="s">
        <v>13</v>
      </c>
    </row>
    <row r="7" spans="1:17" x14ac:dyDescent="0.3">
      <c r="A7" t="s">
        <v>6</v>
      </c>
      <c r="C7">
        <v>7.5</v>
      </c>
      <c r="D7">
        <v>50</v>
      </c>
      <c r="E7">
        <f>C7*D7</f>
        <v>375</v>
      </c>
      <c r="F7">
        <f>C7*I7</f>
        <v>315</v>
      </c>
      <c r="H7">
        <v>9</v>
      </c>
      <c r="I7">
        <v>42</v>
      </c>
      <c r="J7">
        <f>H7*I7</f>
        <v>378</v>
      </c>
      <c r="K7">
        <f>H7*D7</f>
        <v>450</v>
      </c>
      <c r="M7">
        <f>(H7/C7)*100</f>
        <v>120</v>
      </c>
      <c r="O7">
        <f>(I7/D7)*100</f>
        <v>84</v>
      </c>
      <c r="Q7">
        <f>((H7*I7)/(C7*D7))*100</f>
        <v>100.8</v>
      </c>
    </row>
    <row r="8" spans="1:17" x14ac:dyDescent="0.3">
      <c r="A8" t="s">
        <v>7</v>
      </c>
      <c r="C8">
        <v>1.75</v>
      </c>
      <c r="D8">
        <v>70</v>
      </c>
      <c r="E8">
        <f t="shared" ref="E8:E9" si="0">C8*D8</f>
        <v>122.5</v>
      </c>
      <c r="F8">
        <f t="shared" ref="F8:F9" si="1">C8*I8</f>
        <v>105</v>
      </c>
      <c r="H8">
        <v>2.5</v>
      </c>
      <c r="I8">
        <v>60</v>
      </c>
      <c r="J8">
        <f t="shared" ref="J8:J9" si="2">H8*I8</f>
        <v>150</v>
      </c>
      <c r="K8">
        <f t="shared" ref="K8:K9" si="3">H8*D8</f>
        <v>175</v>
      </c>
      <c r="M8">
        <f>(H8/C8)*100</f>
        <v>142.85714285714286</v>
      </c>
      <c r="O8">
        <f>(I8/D8)*100</f>
        <v>85.714285714285708</v>
      </c>
      <c r="Q8">
        <f>((H8*I8)/(C8*D8))*100</f>
        <v>122.44897959183673</v>
      </c>
    </row>
    <row r="9" spans="1:17" x14ac:dyDescent="0.3">
      <c r="A9" t="s">
        <v>8</v>
      </c>
      <c r="C9">
        <v>1.05</v>
      </c>
      <c r="D9">
        <v>40</v>
      </c>
      <c r="E9">
        <f t="shared" si="0"/>
        <v>42</v>
      </c>
      <c r="F9">
        <f t="shared" si="1"/>
        <v>31.5</v>
      </c>
      <c r="H9">
        <v>1.25</v>
      </c>
      <c r="I9">
        <v>30</v>
      </c>
      <c r="J9">
        <f t="shared" si="2"/>
        <v>37.5</v>
      </c>
      <c r="K9">
        <f t="shared" si="3"/>
        <v>50</v>
      </c>
      <c r="M9">
        <f>(H9/C9)*100</f>
        <v>119.04761904761905</v>
      </c>
      <c r="O9">
        <f>(I9/D9)*100</f>
        <v>75</v>
      </c>
      <c r="Q9">
        <f>((H9*I9)/(C9*D9))*100</f>
        <v>89.285714285714292</v>
      </c>
    </row>
    <row r="10" spans="1:17" x14ac:dyDescent="0.3">
      <c r="G10" t="s">
        <v>9</v>
      </c>
      <c r="I10" t="s">
        <v>10</v>
      </c>
      <c r="K10" t="s">
        <v>17</v>
      </c>
    </row>
    <row r="11" spans="1:17" x14ac:dyDescent="0.3">
      <c r="A11" t="s">
        <v>15</v>
      </c>
      <c r="B11">
        <f>(SUM(H7:H9)/SUM(C7:C9))*100</f>
        <v>123.78640776699028</v>
      </c>
      <c r="F11" t="s">
        <v>16</v>
      </c>
      <c r="G11">
        <f>(SUM(K7:K9)/SUM(E7:E9))*100</f>
        <v>125.11584800741427</v>
      </c>
      <c r="I11">
        <f>(SUM(F7:F9)/SUM(E7:E9))*100</f>
        <v>83.68860055607044</v>
      </c>
      <c r="K11">
        <f>(SUM(J7:J9)/SUM(E7:E9))*100</f>
        <v>104.81927710843372</v>
      </c>
    </row>
    <row r="13" spans="1:17" x14ac:dyDescent="0.3">
      <c r="A13" t="s">
        <v>20</v>
      </c>
    </row>
    <row r="14" spans="1:17" x14ac:dyDescent="0.3">
      <c r="A14" t="s">
        <v>23</v>
      </c>
      <c r="B14" t="s">
        <v>22</v>
      </c>
      <c r="C14" t="s">
        <v>21</v>
      </c>
    </row>
    <row r="15" spans="1:17" x14ac:dyDescent="0.3">
      <c r="A15">
        <v>2000</v>
      </c>
      <c r="B15">
        <v>113.5</v>
      </c>
      <c r="C15">
        <f>1/B15*100</f>
        <v>0.88105726872246704</v>
      </c>
    </row>
    <row r="16" spans="1:17" x14ac:dyDescent="0.3">
      <c r="A16">
        <v>2001</v>
      </c>
      <c r="B16">
        <v>116.4</v>
      </c>
      <c r="C16">
        <f>1/B16*100</f>
        <v>0.85910652920962194</v>
      </c>
    </row>
    <row r="18" spans="1:8" x14ac:dyDescent="0.3">
      <c r="A18" t="s">
        <v>24</v>
      </c>
    </row>
    <row r="19" spans="1:8" x14ac:dyDescent="0.3">
      <c r="A19" t="s">
        <v>23</v>
      </c>
      <c r="B19" t="s">
        <v>25</v>
      </c>
      <c r="C19" t="s">
        <v>26</v>
      </c>
      <c r="E19" t="s">
        <v>27</v>
      </c>
    </row>
    <row r="20" spans="1:8" x14ac:dyDescent="0.3">
      <c r="A20">
        <v>2000</v>
      </c>
      <c r="B20" s="3">
        <v>58710</v>
      </c>
      <c r="C20">
        <v>113.5</v>
      </c>
      <c r="E20" s="3">
        <f>(B20/C20)*100</f>
        <v>51726.872246696032</v>
      </c>
    </row>
    <row r="21" spans="1:8" x14ac:dyDescent="0.3">
      <c r="A21">
        <v>2001</v>
      </c>
      <c r="B21" s="3">
        <v>63097</v>
      </c>
      <c r="C21">
        <v>116.4</v>
      </c>
      <c r="E21" s="3">
        <f t="shared" ref="E21:E22" si="4">(B21/C21)*100</f>
        <v>54207.044673539516</v>
      </c>
    </row>
    <row r="22" spans="1:8" x14ac:dyDescent="0.3">
      <c r="A22">
        <v>2002</v>
      </c>
      <c r="B22" s="3">
        <v>66259</v>
      </c>
      <c r="C22">
        <v>119.3</v>
      </c>
      <c r="E22" s="3">
        <f t="shared" si="4"/>
        <v>55539.815590947197</v>
      </c>
    </row>
    <row r="24" spans="1:8" x14ac:dyDescent="0.3">
      <c r="A24" t="s">
        <v>28</v>
      </c>
    </row>
    <row r="25" spans="1:8" x14ac:dyDescent="0.3">
      <c r="A25" t="s">
        <v>29</v>
      </c>
      <c r="B25" s="4">
        <v>1997</v>
      </c>
      <c r="C25">
        <v>1998</v>
      </c>
      <c r="D25">
        <v>1999</v>
      </c>
      <c r="E25">
        <v>2000</v>
      </c>
      <c r="F25">
        <v>2001</v>
      </c>
    </row>
    <row r="26" spans="1:8" x14ac:dyDescent="0.3">
      <c r="A26" t="s">
        <v>30</v>
      </c>
      <c r="B26">
        <v>5817</v>
      </c>
      <c r="C26">
        <v>6055</v>
      </c>
      <c r="D26">
        <v>6312</v>
      </c>
      <c r="E26">
        <v>6791</v>
      </c>
      <c r="F26">
        <v>7143</v>
      </c>
    </row>
    <row r="27" spans="1:8" x14ac:dyDescent="0.3">
      <c r="A27" t="s">
        <v>31</v>
      </c>
      <c r="B27">
        <f>B26/$B$26</f>
        <v>1</v>
      </c>
      <c r="C27">
        <f t="shared" ref="C27:F27" si="5">C26/$B$26</f>
        <v>1.0409145607701564</v>
      </c>
      <c r="D27">
        <f t="shared" si="5"/>
        <v>1.0850954100051573</v>
      </c>
      <c r="E27">
        <f t="shared" si="5"/>
        <v>1.1674402613030772</v>
      </c>
      <c r="F27">
        <f t="shared" si="5"/>
        <v>1.2279525528623001</v>
      </c>
    </row>
    <row r="28" spans="1:8" x14ac:dyDescent="0.3">
      <c r="A28" t="s">
        <v>32</v>
      </c>
      <c r="B28">
        <f t="shared" ref="B28:C28" si="6">B27/$D$27</f>
        <v>0.92157794676806082</v>
      </c>
      <c r="C28">
        <f t="shared" si="6"/>
        <v>0.95928390367553862</v>
      </c>
      <c r="D28">
        <f>D27/$D$27</f>
        <v>1</v>
      </c>
      <c r="E28">
        <f t="shared" ref="E28:F28" si="7">E27/$D$27</f>
        <v>1.0758871989860583</v>
      </c>
      <c r="F28">
        <f t="shared" si="7"/>
        <v>1.1316539923954372</v>
      </c>
    </row>
    <row r="30" spans="1:8" x14ac:dyDescent="0.3">
      <c r="A30" t="s">
        <v>33</v>
      </c>
    </row>
    <row r="31" spans="1:8" x14ac:dyDescent="0.3">
      <c r="A31" t="s">
        <v>23</v>
      </c>
      <c r="C31">
        <v>1997</v>
      </c>
      <c r="D31">
        <v>1998</v>
      </c>
      <c r="E31">
        <v>1999</v>
      </c>
      <c r="F31">
        <v>2000</v>
      </c>
      <c r="G31">
        <v>2001</v>
      </c>
      <c r="H31">
        <v>2002</v>
      </c>
    </row>
    <row r="32" spans="1:8" x14ac:dyDescent="0.3">
      <c r="A32" t="s">
        <v>34</v>
      </c>
      <c r="C32">
        <v>144.69999999999999</v>
      </c>
      <c r="D32">
        <v>110.6</v>
      </c>
      <c r="E32">
        <v>104.4</v>
      </c>
      <c r="F32">
        <v>116</v>
      </c>
      <c r="G32">
        <v>131.1</v>
      </c>
      <c r="H32">
        <v>147.1</v>
      </c>
    </row>
    <row r="33" spans="1:10" x14ac:dyDescent="0.3">
      <c r="C33">
        <v>100</v>
      </c>
      <c r="D33">
        <f>$C$33*D32/$C$32</f>
        <v>76.43400138217001</v>
      </c>
      <c r="E33">
        <f t="shared" ref="E33:H33" si="8">$C$33*E32/$C$32</f>
        <v>72.149274360746375</v>
      </c>
      <c r="F33">
        <f t="shared" si="8"/>
        <v>80.165860400829303</v>
      </c>
      <c r="G33">
        <f t="shared" si="8"/>
        <v>90.601243953006232</v>
      </c>
      <c r="H33">
        <f t="shared" si="8"/>
        <v>101.65860400829303</v>
      </c>
    </row>
    <row r="34" spans="1:10" x14ac:dyDescent="0.3">
      <c r="A34" t="s">
        <v>35</v>
      </c>
      <c r="C34">
        <v>131.80000000000001</v>
      </c>
      <c r="D34">
        <v>121.3</v>
      </c>
      <c r="E34">
        <v>76.7</v>
      </c>
      <c r="F34">
        <v>72.900000000000006</v>
      </c>
      <c r="G34">
        <v>78.5</v>
      </c>
      <c r="H34">
        <v>84.4</v>
      </c>
    </row>
    <row r="35" spans="1:10" x14ac:dyDescent="0.3">
      <c r="C35">
        <v>100</v>
      </c>
      <c r="D35">
        <f>$C$35*D34/$C$34</f>
        <v>92.033383915022753</v>
      </c>
      <c r="E35">
        <f t="shared" ref="E35:H35" si="9">$C$35*E34/$C$34</f>
        <v>58.194233687405152</v>
      </c>
      <c r="F35">
        <f t="shared" si="9"/>
        <v>55.311077389984831</v>
      </c>
      <c r="G35">
        <f t="shared" si="9"/>
        <v>59.559939301972683</v>
      </c>
      <c r="H35">
        <f t="shared" si="9"/>
        <v>64.036418816388462</v>
      </c>
    </row>
    <row r="38" spans="1:10" x14ac:dyDescent="0.3">
      <c r="A38" t="s">
        <v>36</v>
      </c>
    </row>
    <row r="39" spans="1:10" x14ac:dyDescent="0.3">
      <c r="A39">
        <v>1992</v>
      </c>
      <c r="B39">
        <v>1993</v>
      </c>
      <c r="C39">
        <v>1994</v>
      </c>
      <c r="D39">
        <v>1995</v>
      </c>
      <c r="E39">
        <v>1996</v>
      </c>
      <c r="F39">
        <v>1997</v>
      </c>
      <c r="G39">
        <v>1998</v>
      </c>
      <c r="H39">
        <v>1999</v>
      </c>
      <c r="I39">
        <v>2000</v>
      </c>
      <c r="J39">
        <v>2001</v>
      </c>
    </row>
    <row r="40" spans="1:10" x14ac:dyDescent="0.3">
      <c r="A40">
        <v>92</v>
      </c>
      <c r="B40">
        <v>95.8</v>
      </c>
      <c r="C40">
        <v>100</v>
      </c>
      <c r="D40">
        <v>104</v>
      </c>
      <c r="E40">
        <v>109.2</v>
      </c>
      <c r="F40">
        <v>114.5</v>
      </c>
      <c r="G40">
        <v>116</v>
      </c>
    </row>
    <row r="41" spans="1:10" x14ac:dyDescent="0.3">
      <c r="G41">
        <v>126.2</v>
      </c>
      <c r="H41">
        <v>128.1</v>
      </c>
      <c r="I41">
        <v>130.4</v>
      </c>
      <c r="J41">
        <v>130.69999999999999</v>
      </c>
    </row>
    <row r="42" spans="1:10" x14ac:dyDescent="0.3">
      <c r="A42">
        <f t="shared" ref="A42:F42" si="10">$G$42*A40/$G$40</f>
        <v>79.310344827586206</v>
      </c>
      <c r="B42">
        <f t="shared" si="10"/>
        <v>82.58620689655173</v>
      </c>
      <c r="C42">
        <f t="shared" si="10"/>
        <v>86.206896551724142</v>
      </c>
      <c r="D42">
        <f t="shared" si="10"/>
        <v>89.65517241379311</v>
      </c>
      <c r="E42">
        <f t="shared" si="10"/>
        <v>94.137931034482762</v>
      </c>
      <c r="F42">
        <f>$G$42*F40/$G$40</f>
        <v>98.706896551724142</v>
      </c>
      <c r="G42">
        <f>100</f>
        <v>100</v>
      </c>
      <c r="H42">
        <f>$G$42*H41/G41</f>
        <v>101.50554675118859</v>
      </c>
      <c r="I42">
        <f>$G$42*I41/H41</f>
        <v>101.79547228727557</v>
      </c>
      <c r="J42">
        <f>$G$42*J41/I41</f>
        <v>100.23006134969323</v>
      </c>
    </row>
    <row r="45" spans="1:10" x14ac:dyDescent="0.3">
      <c r="A45" t="s">
        <v>37</v>
      </c>
      <c r="B45">
        <v>1970</v>
      </c>
      <c r="C45" t="s">
        <v>9</v>
      </c>
      <c r="D45" t="s">
        <v>10</v>
      </c>
      <c r="E45" t="s">
        <v>17</v>
      </c>
      <c r="F45">
        <v>1980</v>
      </c>
      <c r="G45" t="s">
        <v>9</v>
      </c>
      <c r="H45" t="s">
        <v>10</v>
      </c>
      <c r="I45" t="s">
        <v>19</v>
      </c>
    </row>
    <row r="46" spans="1:10" x14ac:dyDescent="0.3">
      <c r="A46" t="s">
        <v>38</v>
      </c>
      <c r="C46">
        <v>0.3</v>
      </c>
      <c r="D46">
        <v>30</v>
      </c>
      <c r="E46">
        <f>C46*D46</f>
        <v>9</v>
      </c>
      <c r="G46">
        <v>0.4</v>
      </c>
      <c r="H46">
        <v>30</v>
      </c>
      <c r="I46">
        <f>G46*D46</f>
        <v>12</v>
      </c>
    </row>
    <row r="47" spans="1:10" x14ac:dyDescent="0.3">
      <c r="A47" t="s">
        <v>39</v>
      </c>
      <c r="C47">
        <v>1</v>
      </c>
      <c r="D47">
        <v>3</v>
      </c>
      <c r="E47">
        <f t="shared" ref="E47:E49" si="11">C47*D47</f>
        <v>3</v>
      </c>
      <c r="G47">
        <v>1.75</v>
      </c>
      <c r="H47">
        <v>2</v>
      </c>
      <c r="I47">
        <f t="shared" ref="I47:I49" si="12">G47*D47</f>
        <v>5.25</v>
      </c>
    </row>
    <row r="48" spans="1:10" x14ac:dyDescent="0.3">
      <c r="A48" t="s">
        <v>40</v>
      </c>
      <c r="C48">
        <v>0.6</v>
      </c>
      <c r="D48">
        <v>8</v>
      </c>
      <c r="E48">
        <f t="shared" si="11"/>
        <v>4.8</v>
      </c>
      <c r="G48">
        <v>1</v>
      </c>
      <c r="H48">
        <v>4</v>
      </c>
      <c r="I48">
        <f t="shared" si="12"/>
        <v>8</v>
      </c>
    </row>
    <row r="49" spans="1:9" x14ac:dyDescent="0.3">
      <c r="A49" t="s">
        <v>41</v>
      </c>
      <c r="C49">
        <v>0.7</v>
      </c>
      <c r="D49">
        <v>14</v>
      </c>
      <c r="E49">
        <f t="shared" si="11"/>
        <v>9.7999999999999989</v>
      </c>
      <c r="G49">
        <v>1.4</v>
      </c>
      <c r="H49">
        <v>10</v>
      </c>
      <c r="I49">
        <f t="shared" si="12"/>
        <v>19.599999999999998</v>
      </c>
    </row>
    <row r="51" spans="1:9" x14ac:dyDescent="0.3">
      <c r="A51" t="s">
        <v>14</v>
      </c>
      <c r="B51" t="s">
        <v>42</v>
      </c>
      <c r="G51">
        <f>(SUM(I46:I49)/SUM(E46:E49))*100</f>
        <v>168.60902255639095</v>
      </c>
    </row>
    <row r="53" spans="1:9" x14ac:dyDescent="0.3">
      <c r="A53" t="s">
        <v>15</v>
      </c>
      <c r="B53" s="5">
        <v>1970</v>
      </c>
      <c r="C53" s="2">
        <v>1500</v>
      </c>
      <c r="D53" t="s">
        <v>43</v>
      </c>
      <c r="G53" s="2">
        <f>C53*(G51/100)</f>
        <v>2529.1353383458645</v>
      </c>
    </row>
    <row r="54" spans="1:9" x14ac:dyDescent="0.3">
      <c r="B54">
        <v>1980</v>
      </c>
      <c r="C54" s="2">
        <v>2500</v>
      </c>
      <c r="F54" t="s">
        <v>44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2017-03-20T19:22:30Z</dcterms:modified>
</cp:coreProperties>
</file>