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K\Documents\00 Kunden\00. IVC\Budgetbericht\"/>
    </mc:Choice>
  </mc:AlternateContent>
  <xr:revisionPtr revIDLastSave="0" documentId="13_ncr:1_{2328C0B8-639C-4EC0-A332-D0C3FA4779E6}" xr6:coauthVersionLast="47" xr6:coauthVersionMax="47" xr10:uidLastSave="{00000000-0000-0000-0000-000000000000}"/>
  <bookViews>
    <workbookView xWindow="315" yWindow="1455" windowWidth="27165" windowHeight="11820" firstSheet="1" activeTab="1" xr2:uid="{06217743-8158-4F4F-B8D7-091FDA2C79AA}"/>
  </bookViews>
  <sheets>
    <sheet name="Control" sheetId="1" r:id="rId1"/>
    <sheet name="WeekBudget" sheetId="2" r:id="rId2"/>
  </sheets>
  <definedNames>
    <definedName name="Auftrag">Control!$D$8</definedName>
    <definedName name="Nummer">Control!$D$9</definedName>
    <definedName name="ProjectEstimatedEndDate">Control!$F$16</definedName>
    <definedName name="ProjectStartDate">Control!$F$13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7" i="2" l="1"/>
  <c r="P37" i="2"/>
  <c r="Q37" i="2"/>
  <c r="R37" i="2"/>
  <c r="S37" i="2"/>
  <c r="N37" i="2"/>
  <c r="N38" i="2" s="1"/>
  <c r="N39" i="2" s="1"/>
  <c r="O38" i="2" l="1"/>
  <c r="O39" i="2" s="1"/>
  <c r="P38" i="2" l="1"/>
  <c r="P39" i="2" s="1"/>
  <c r="Q38" i="2" l="1"/>
  <c r="Q39" i="2" s="1"/>
  <c r="R38" i="2" l="1"/>
  <c r="R39" i="2" s="1"/>
  <c r="S38" i="2" l="1"/>
  <c r="S39" i="2" s="1"/>
  <c r="O34" i="2" l="1"/>
  <c r="P34" i="2"/>
  <c r="Q34" i="2"/>
  <c r="R34" i="2"/>
  <c r="S34" i="2"/>
  <c r="N34" i="2"/>
  <c r="N35" i="2" s="1"/>
  <c r="K119" i="2"/>
  <c r="B87" i="2"/>
  <c r="K77" i="2"/>
  <c r="I77" i="2"/>
  <c r="F77" i="2"/>
  <c r="G77" i="2" s="1"/>
  <c r="J51" i="2"/>
  <c r="G51" i="2"/>
  <c r="J50" i="2"/>
  <c r="G50" i="2"/>
  <c r="J49" i="2"/>
  <c r="J77" i="2" s="1"/>
  <c r="G49" i="2"/>
  <c r="B45" i="2"/>
  <c r="K34" i="2"/>
  <c r="I34" i="2"/>
  <c r="F34" i="2"/>
  <c r="G34" i="2" s="1"/>
  <c r="P32" i="2"/>
  <c r="J8" i="2"/>
  <c r="G8" i="2"/>
  <c r="J7" i="2"/>
  <c r="G7" i="2"/>
  <c r="J6" i="2"/>
  <c r="J34" i="2" s="1"/>
  <c r="G6" i="2"/>
  <c r="B2" i="2"/>
  <c r="F29" i="1"/>
  <c r="F18" i="1"/>
  <c r="F17" i="1"/>
  <c r="O35" i="2" l="1"/>
  <c r="P35" i="2" s="1"/>
  <c r="Q35" i="2" s="1"/>
  <c r="R35" i="2" s="1"/>
  <c r="S35" i="2" s="1"/>
  <c r="F33" i="1"/>
  <c r="F32" i="1"/>
  <c r="F31" i="1"/>
  <c r="F30" i="1"/>
</calcChain>
</file>

<file path=xl/sharedStrings.xml><?xml version="1.0" encoding="utf-8"?>
<sst xmlns="http://schemas.openxmlformats.org/spreadsheetml/2006/main" count="96" uniqueCount="56">
  <si>
    <t>Allgemeines</t>
  </si>
  <si>
    <t>Stundensätze</t>
  </si>
  <si>
    <t>Mandant:</t>
  </si>
  <si>
    <t>1&amp;1 Versatel GmbH</t>
  </si>
  <si>
    <t>Auftrag:</t>
  </si>
  <si>
    <t>Budgetbericht 220124</t>
  </si>
  <si>
    <t>Nummer:</t>
  </si>
  <si>
    <t>24-0110</t>
  </si>
  <si>
    <t>Grade</t>
  </si>
  <si>
    <t>Short</t>
  </si>
  <si>
    <t>in € / h</t>
  </si>
  <si>
    <t>Projektbeginn</t>
  </si>
  <si>
    <t>IVC - Consultant</t>
  </si>
  <si>
    <t>Datum</t>
  </si>
  <si>
    <t>IVC - Administration</t>
  </si>
  <si>
    <t>IVC Travel Rate</t>
  </si>
  <si>
    <t>Projektende (voraussichtlich)</t>
  </si>
  <si>
    <t>Monat</t>
  </si>
  <si>
    <t>Jahr</t>
  </si>
  <si>
    <t>Honorar gemäß Auftragsschreiben</t>
  </si>
  <si>
    <t>Untere Grenze in T €</t>
  </si>
  <si>
    <t>Obere Grenze in T €</t>
  </si>
  <si>
    <t>USt enthalten (z.B. Gerichtsgutachten)?</t>
  </si>
  <si>
    <t>False</t>
  </si>
  <si>
    <t>Auslagen</t>
  </si>
  <si>
    <t>in €</t>
  </si>
  <si>
    <t>in %</t>
  </si>
  <si>
    <t>Aktualisierung Ist- und Plan-Stunden</t>
  </si>
  <si>
    <t>Reisezeit</t>
  </si>
  <si>
    <t>Bearbeiter</t>
  </si>
  <si>
    <t>Meier, Karen-Turid</t>
  </si>
  <si>
    <t>Bearbeitungsdatum</t>
  </si>
  <si>
    <t>bis einschließlich KW</t>
  </si>
  <si>
    <t>bis einschließlich Monat</t>
  </si>
  <si>
    <t>Bestandsbewertung zum</t>
  </si>
  <si>
    <t>Fee Summary</t>
  </si>
  <si>
    <t>Act. Hours</t>
  </si>
  <si>
    <t>CW</t>
  </si>
  <si>
    <t>Employees</t>
  </si>
  <si>
    <t>Fee (EUR)</t>
  </si>
  <si>
    <t>EUR / h</t>
  </si>
  <si>
    <t>Total</t>
  </si>
  <si>
    <t>∆</t>
  </si>
  <si>
    <t>Billable</t>
  </si>
  <si>
    <t>Year</t>
  </si>
  <si>
    <t>POTest .User</t>
  </si>
  <si>
    <t>P</t>
  </si>
  <si>
    <t>Karen-Turid MEier</t>
  </si>
  <si>
    <t>M</t>
  </si>
  <si>
    <t>Koch, Jens</t>
  </si>
  <si>
    <t>RA</t>
  </si>
  <si>
    <t>Hours</t>
  </si>
  <si>
    <t>Budget</t>
  </si>
  <si>
    <t>cumulative</t>
  </si>
  <si>
    <t>Fee in kEUR</t>
  </si>
  <si>
    <t>in %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</si>
</sst>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;\-0;\-;@"/>
    <numFmt numFmtId="165" formatCode="#,##0;\-#,##0;\-;@"/>
    <numFmt numFmtId="166" formatCode="#,##0.00;\-#,##0.00;\-;@"/>
    <numFmt numFmtId="167" formatCode="#,##0;\-#,###;@"/>
    <numFmt numFmtId="168" formatCode="#,##0.00;\-#,##0.00;@"/>
    <numFmt numFmtId="169" formatCode="#,##0.0;\-#,##0.0;\-;@"/>
    <numFmt numFmtId="170" formatCode="0.0%;\-0.0%;\-;@"/>
    <numFmt numFmtId="171" formatCode="#,##0.00_ ;\-#,##0.00\ "/>
    <numFmt numFmtId="172" formatCode="#,##0.0_ ;\-#,##0.0\ 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i/>
      <sz val="10"/>
      <color rgb="FF971824"/>
      <name val="Arial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color rgb="FF971824"/>
      <name val="Arial Narrow"/>
      <family val="2"/>
    </font>
    <font>
      <sz val="10"/>
      <color theme="1"/>
      <name val="Arial Narrow"/>
      <family val="2"/>
    </font>
    <font>
      <b/>
      <sz val="10"/>
      <name val="Arial Narrow"/>
      <family val="2"/>
    </font>
    <font>
      <sz val="10"/>
      <color rgb="FFFF0000"/>
      <name val="Arial Narrow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DBDCDC"/>
        <bgColor indexed="64"/>
      </patternFill>
    </fill>
    <fill>
      <patternFill patternType="gray06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tted">
        <color rgb="FFA6A6A6"/>
      </bottom>
      <diagonal/>
    </border>
    <border>
      <left/>
      <right/>
      <top/>
      <bottom style="dotted">
        <color theme="6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rgb="FF971824"/>
      </bottom>
      <diagonal/>
    </border>
    <border>
      <left style="medium">
        <color theme="0"/>
      </left>
      <right/>
      <top/>
      <bottom/>
      <diagonal/>
    </border>
    <border>
      <left/>
      <right style="thin">
        <color theme="0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0"/>
      </left>
      <right style="thin">
        <color theme="0"/>
      </right>
      <top/>
      <bottom style="medium">
        <color auto="1"/>
      </bottom>
      <diagonal/>
    </border>
    <border>
      <left/>
      <right/>
      <top/>
      <bottom style="dotted">
        <color theme="0" tint="-0.34998626667073579"/>
      </bottom>
      <diagonal/>
    </border>
    <border>
      <left/>
      <right/>
      <top/>
      <bottom style="medium">
        <color rgb="FF97182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dotted">
        <color rgb="FFA6A6A6"/>
      </top>
      <bottom style="thin">
        <color auto="1"/>
      </bottom>
      <diagonal/>
    </border>
  </borders>
  <cellStyleXfs count="18">
    <xf numFmtId="0" fontId="0" fillId="0" borderId="0"/>
    <xf numFmtId="164" fontId="1" fillId="0" borderId="1">
      <alignment vertical="center"/>
    </xf>
    <xf numFmtId="164" fontId="1" fillId="0" borderId="1">
      <alignment horizontal="left" vertical="center" indent="1"/>
    </xf>
    <xf numFmtId="0" fontId="3" fillId="2" borderId="4">
      <alignment horizontal="left" vertical="center"/>
    </xf>
    <xf numFmtId="1" fontId="2" fillId="2" borderId="5"/>
    <xf numFmtId="1" fontId="2" fillId="2" borderId="3"/>
    <xf numFmtId="0" fontId="3" fillId="2" borderId="0">
      <alignment horizontal="left" vertical="center"/>
    </xf>
    <xf numFmtId="165" fontId="3" fillId="0" borderId="6">
      <alignment vertical="center"/>
    </xf>
    <xf numFmtId="166" fontId="3" fillId="0" borderId="7">
      <alignment vertical="center"/>
    </xf>
    <xf numFmtId="167" fontId="4" fillId="0" borderId="8">
      <alignment vertical="center"/>
    </xf>
    <xf numFmtId="1" fontId="5" fillId="3" borderId="10">
      <alignment vertical="center"/>
    </xf>
    <xf numFmtId="166" fontId="6" fillId="0" borderId="1">
      <alignment horizontal="right" vertical="center"/>
    </xf>
    <xf numFmtId="165" fontId="6" fillId="0" borderId="13">
      <alignment horizontal="right" vertical="center"/>
    </xf>
    <xf numFmtId="167" fontId="5" fillId="0" borderId="3"/>
    <xf numFmtId="167" fontId="7" fillId="0" borderId="14">
      <alignment vertical="center"/>
    </xf>
    <xf numFmtId="168" fontId="5" fillId="0" borderId="15">
      <alignment vertical="center"/>
    </xf>
    <xf numFmtId="169" fontId="6" fillId="0" borderId="1">
      <alignment horizontal="right" vertical="center"/>
    </xf>
    <xf numFmtId="170" fontId="8" fillId="0" borderId="1" applyProtection="0">
      <alignment horizontal="right" vertical="center"/>
    </xf>
  </cellStyleXfs>
  <cellXfs count="76">
    <xf numFmtId="0" fontId="0" fillId="0" borderId="0" xfId="0"/>
    <xf numFmtId="0" fontId="1" fillId="0" borderId="0" xfId="0" applyFont="1" applyAlignment="1">
      <alignment vertical="center"/>
    </xf>
    <xf numFmtId="164" fontId="1" fillId="0" borderId="1" xfId="1">
      <alignment vertical="center"/>
    </xf>
    <xf numFmtId="0" fontId="1" fillId="0" borderId="0" xfId="0" applyFont="1" applyAlignment="1">
      <alignment horizontal="left" indent="2"/>
    </xf>
    <xf numFmtId="164" fontId="1" fillId="0" borderId="1" xfId="2">
      <alignment horizontal="left" vertical="center" indent="1"/>
    </xf>
    <xf numFmtId="14" fontId="0" fillId="0" borderId="0" xfId="0" applyNumberFormat="1"/>
    <xf numFmtId="1" fontId="0" fillId="0" borderId="0" xfId="0" applyNumberFormat="1"/>
    <xf numFmtId="164" fontId="1" fillId="0" borderId="0" xfId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7" fontId="7" fillId="0" borderId="14" xfId="14">
      <alignment vertical="center"/>
    </xf>
    <xf numFmtId="0" fontId="8" fillId="0" borderId="0" xfId="0" applyFont="1"/>
    <xf numFmtId="0" fontId="9" fillId="2" borderId="9" xfId="3" applyFont="1" applyBorder="1" applyAlignment="1">
      <alignment horizontal="centerContinuous" vertical="center"/>
    </xf>
    <xf numFmtId="0" fontId="9" fillId="2" borderId="0" xfId="3" applyFont="1" applyBorder="1" applyAlignment="1">
      <alignment horizontal="center" vertical="center"/>
    </xf>
    <xf numFmtId="0" fontId="9" fillId="2" borderId="4" xfId="3" applyFont="1" applyAlignment="1">
      <alignment horizontal="centerContinuous" vertical="center"/>
    </xf>
    <xf numFmtId="0" fontId="9" fillId="2" borderId="4" xfId="3" applyFont="1">
      <alignment horizontal="left" vertical="center"/>
    </xf>
    <xf numFmtId="0" fontId="5" fillId="2" borderId="0" xfId="0" applyFont="1" applyFill="1" applyAlignment="1">
      <alignment horizontal="right"/>
    </xf>
    <xf numFmtId="0" fontId="5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1" fontId="5" fillId="2" borderId="3" xfId="5" applyFont="1" applyAlignment="1">
      <alignment horizontal="centerContinuous"/>
    </xf>
    <xf numFmtId="0" fontId="8" fillId="0" borderId="3" xfId="0" applyFont="1" applyBorder="1"/>
    <xf numFmtId="1" fontId="5" fillId="3" borderId="12" xfId="10" applyBorder="1" applyAlignment="1">
      <alignment horizontal="center" vertical="center"/>
    </xf>
    <xf numFmtId="1" fontId="5" fillId="3" borderId="10" xfId="10" applyAlignment="1">
      <alignment horizontal="center" vertical="center"/>
    </xf>
    <xf numFmtId="1" fontId="5" fillId="2" borderId="5" xfId="4" applyFont="1" applyAlignment="1">
      <alignment horizontal="center"/>
    </xf>
    <xf numFmtId="1" fontId="5" fillId="2" borderId="5" xfId="4" applyFont="1"/>
    <xf numFmtId="0" fontId="5" fillId="2" borderId="3" xfId="0" applyFont="1" applyFill="1" applyBorder="1" applyAlignment="1">
      <alignment horizontal="right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4" fontId="8" fillId="0" borderId="2" xfId="0" applyNumberFormat="1" applyFont="1" applyBorder="1" applyAlignment="1">
      <alignment horizontal="right" vertical="center"/>
    </xf>
    <xf numFmtId="166" fontId="6" fillId="0" borderId="1" xfId="11">
      <alignment horizontal="right" vertical="center"/>
    </xf>
    <xf numFmtId="166" fontId="8" fillId="0" borderId="2" xfId="0" applyNumberFormat="1" applyFont="1" applyBorder="1" applyAlignment="1">
      <alignment horizontal="right" vertical="center"/>
    </xf>
    <xf numFmtId="166" fontId="8" fillId="0" borderId="2" xfId="0" applyNumberFormat="1" applyFont="1" applyBorder="1"/>
    <xf numFmtId="2" fontId="8" fillId="0" borderId="2" xfId="0" applyNumberFormat="1" applyFont="1" applyBorder="1" applyAlignment="1">
      <alignment horizontal="right" vertical="center"/>
    </xf>
    <xf numFmtId="2" fontId="8" fillId="0" borderId="0" xfId="0" applyNumberFormat="1" applyFont="1"/>
    <xf numFmtId="166" fontId="6" fillId="0" borderId="0" xfId="7" applyNumberFormat="1" applyFont="1" applyBorder="1">
      <alignment vertical="center"/>
    </xf>
    <xf numFmtId="0" fontId="8" fillId="0" borderId="11" xfId="0" applyFont="1" applyBorder="1"/>
    <xf numFmtId="3" fontId="8" fillId="0" borderId="0" xfId="0" applyNumberFormat="1" applyFont="1"/>
    <xf numFmtId="165" fontId="9" fillId="0" borderId="7" xfId="7" applyFont="1" applyBorder="1">
      <alignment vertical="center"/>
    </xf>
    <xf numFmtId="166" fontId="9" fillId="0" borderId="7" xfId="8" applyFont="1">
      <alignment vertical="center"/>
    </xf>
    <xf numFmtId="165" fontId="9" fillId="0" borderId="11" xfId="7" applyFont="1" applyBorder="1">
      <alignment vertical="center"/>
    </xf>
    <xf numFmtId="3" fontId="10" fillId="0" borderId="0" xfId="0" applyNumberFormat="1" applyFont="1"/>
    <xf numFmtId="165" fontId="9" fillId="4" borderId="11" xfId="7" applyFont="1" applyFill="1" applyBorder="1">
      <alignment vertical="center"/>
    </xf>
    <xf numFmtId="164" fontId="6" fillId="0" borderId="1" xfId="2" applyFont="1">
      <alignment horizontal="left" vertical="center" indent="1"/>
    </xf>
    <xf numFmtId="1" fontId="8" fillId="0" borderId="0" xfId="0" applyNumberFormat="1" applyFont="1"/>
    <xf numFmtId="165" fontId="6" fillId="0" borderId="0" xfId="7" applyFont="1" applyBorder="1">
      <alignment vertical="center"/>
    </xf>
    <xf numFmtId="166" fontId="9" fillId="0" borderId="0" xfId="8" applyFont="1" applyBorder="1">
      <alignment vertical="center"/>
    </xf>
    <xf numFmtId="169" fontId="9" fillId="0" borderId="0" xfId="7" applyNumberFormat="1" applyFont="1" applyBorder="1">
      <alignment vertical="center"/>
    </xf>
    <xf numFmtId="164" fontId="6" fillId="0" borderId="17" xfId="2" applyFont="1" applyBorder="1">
      <alignment horizontal="left" vertical="center" indent="1"/>
    </xf>
    <xf numFmtId="0" fontId="9" fillId="2" borderId="0" xfId="3" applyFont="1" applyBorder="1" applyAlignment="1">
      <alignment horizontal="centerContinuous" vertical="center"/>
    </xf>
    <xf numFmtId="1" fontId="5" fillId="2" borderId="3" xfId="4" applyFont="1" applyBorder="1" applyAlignment="1">
      <alignment horizontal="center"/>
    </xf>
    <xf numFmtId="0" fontId="9" fillId="2" borderId="0" xfId="6" applyFont="1" applyAlignment="1">
      <alignment horizontal="centerContinuous" vertical="center"/>
    </xf>
    <xf numFmtId="167" fontId="5" fillId="0" borderId="3" xfId="13" applyAlignment="1">
      <alignment horizontal="center"/>
    </xf>
    <xf numFmtId="165" fontId="6" fillId="0" borderId="13" xfId="12">
      <alignment horizontal="right" vertical="center"/>
    </xf>
    <xf numFmtId="166" fontId="5" fillId="0" borderId="16" xfId="15" applyNumberFormat="1" applyBorder="1">
      <alignment vertical="center"/>
    </xf>
    <xf numFmtId="165" fontId="11" fillId="0" borderId="6" xfId="7" applyFont="1">
      <alignment vertical="center"/>
    </xf>
    <xf numFmtId="0" fontId="12" fillId="0" borderId="0" xfId="0" applyFont="1"/>
    <xf numFmtId="168" fontId="13" fillId="0" borderId="15" xfId="15" applyFont="1">
      <alignment vertical="center"/>
    </xf>
    <xf numFmtId="165" fontId="9" fillId="0" borderId="6" xfId="7" applyFont="1">
      <alignment vertical="center"/>
    </xf>
    <xf numFmtId="168" fontId="5" fillId="0" borderId="15" xfId="15">
      <alignment vertical="center"/>
    </xf>
    <xf numFmtId="164" fontId="14" fillId="0" borderId="11" xfId="2" applyFont="1" applyBorder="1">
      <alignment horizontal="left" vertical="center" indent="1"/>
    </xf>
    <xf numFmtId="169" fontId="6" fillId="0" borderId="11" xfId="16" applyBorder="1">
      <alignment horizontal="right" vertical="center"/>
    </xf>
    <xf numFmtId="0" fontId="9" fillId="2" borderId="0" xfId="6" applyFont="1" applyAlignment="1">
      <alignment horizontal="center" vertical="center"/>
    </xf>
    <xf numFmtId="4" fontId="8" fillId="0" borderId="0" xfId="0" applyNumberFormat="1" applyFont="1"/>
    <xf numFmtId="166" fontId="9" fillId="0" borderId="16" xfId="15" applyNumberFormat="1" applyFont="1" applyBorder="1">
      <alignment vertical="center"/>
    </xf>
    <xf numFmtId="165" fontId="9" fillId="0" borderId="11" xfId="7" applyFont="1" applyFill="1" applyBorder="1">
      <alignment vertical="center"/>
    </xf>
    <xf numFmtId="166" fontId="9" fillId="5" borderId="7" xfId="8" applyFont="1" applyFill="1">
      <alignment vertical="center"/>
    </xf>
    <xf numFmtId="166" fontId="6" fillId="5" borderId="1" xfId="11" applyFill="1">
      <alignment horizontal="right" vertical="center"/>
    </xf>
    <xf numFmtId="171" fontId="8" fillId="5" borderId="0" xfId="0" applyNumberFormat="1" applyFont="1" applyFill="1"/>
    <xf numFmtId="0" fontId="8" fillId="5" borderId="0" xfId="0" applyFont="1" applyFill="1"/>
    <xf numFmtId="169" fontId="9" fillId="5" borderId="0" xfId="7" applyNumberFormat="1" applyFont="1" applyFill="1" applyBorder="1">
      <alignment vertical="center"/>
    </xf>
    <xf numFmtId="169" fontId="6" fillId="5" borderId="1" xfId="16" applyFill="1">
      <alignment horizontal="right" vertical="center"/>
    </xf>
    <xf numFmtId="172" fontId="8" fillId="5" borderId="0" xfId="0" applyNumberFormat="1" applyFont="1" applyFill="1"/>
    <xf numFmtId="170" fontId="8" fillId="5" borderId="17" xfId="17" applyFill="1" applyBorder="1">
      <alignment horizontal="right" vertical="center"/>
    </xf>
    <xf numFmtId="2" fontId="8" fillId="5" borderId="2" xfId="0" applyNumberFormat="1" applyFont="1" applyFill="1" applyBorder="1" applyAlignment="1">
      <alignment horizontal="right" vertical="center"/>
    </xf>
  </cellXfs>
  <cellStyles count="18">
    <cellStyle name="Calc % 1" xfId="17" xr:uid="{A7229727-C542-4411-86A4-6E76A4DE03D9}"/>
    <cellStyle name="Calc 0" xfId="12" xr:uid="{9428C60B-D5A7-499A-9FCC-8EB8211D8A8C}"/>
    <cellStyle name="Calc 1" xfId="16" xr:uid="{92ADB26E-7C0B-4E61-AE87-96B0120CA5CF}"/>
    <cellStyle name="Calc 2" xfId="11" xr:uid="{02246159-CF79-45F9-862F-95E369DB53AB}"/>
    <cellStyle name="Category" xfId="9" xr:uid="{C7EE6DD3-2DBE-4F95-A7B7-A70D286DEBE5}"/>
    <cellStyle name="CH" xfId="6" xr:uid="{BD6E256D-F1A6-4B90-B1A6-8A6BC142B223}"/>
    <cellStyle name="CH fra" xfId="3" xr:uid="{8B4E193A-D3F1-4078-9713-4BCE220C52D0}"/>
    <cellStyle name="CH u fra light" xfId="10" xr:uid="{88013006-C722-4E95-AE43-FA0DF6FA7E48}"/>
    <cellStyle name="CH_" xfId="5" xr:uid="{C89B4E27-45D1-4675-AF46-CE756E66A507}"/>
    <cellStyle name="CH_ fra" xfId="4" xr:uid="{EF8454EE-CE96-4DE6-A5B1-EBAAF3633B2E}"/>
    <cellStyle name="ST 2" xfId="8" xr:uid="{CA42E125-48AD-4181-A3E0-E2DBFCCAE305}"/>
    <cellStyle name="Standard" xfId="0" builtinId="0"/>
    <cellStyle name="TH I" xfId="14" xr:uid="{15DE2E87-D653-42AF-BEC0-CC87D3E89371}"/>
    <cellStyle name="TH II 3" xfId="13" xr:uid="{045E6F28-D9A4-421D-BC39-476EA2BE0EB1}"/>
    <cellStyle name="Total 0" xfId="7" xr:uid="{C362901E-CE96-49AD-8506-DD2ACBD4E237}"/>
    <cellStyle name="Total 2" xfId="15" xr:uid="{164A6056-07DD-42C4-AB63-F3A62A4F9938}"/>
    <cellStyle name="Txt" xfId="1" xr:uid="{E0D02032-3C35-4BD9-85CC-D20713D116AD}"/>
    <cellStyle name="Txt lft 1" xfId="2" xr:uid="{5E737A4D-7A86-4F1E-B7A0-ADE3849842B0}"/>
  </cellStyles>
  <dxfs count="5">
    <dxf>
      <numFmt numFmtId="2" formatCode="0.00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CD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55C0AC-7BAC-4862-B3A2-C8637CD448FD}" name="Tabelle1" displayName="Tabelle1" ref="I11:K14" totalsRowShown="0" headerRowDxfId="4" dataDxfId="3">
  <tableColumns count="3">
    <tableColumn id="1" xr3:uid="{41BEB79A-4843-4D97-8530-87C3B223F1A9}" name="Grade" dataDxfId="2"/>
    <tableColumn id="2" xr3:uid="{D88BCE24-D5F6-4D71-8B18-1CDEDCC5F42C}" name="Short" dataDxfId="1"/>
    <tableColumn id="3" xr3:uid="{F2EB288B-2F7B-46CC-9738-9AB01667598B}" name="in € / h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2FE3-4D32-4F01-A13B-EE23F28BEB12}">
  <dimension ref="B5:K34"/>
  <sheetViews>
    <sheetView workbookViewId="0">
      <selection activeCell="F16" sqref="F16"/>
    </sheetView>
  </sheetViews>
  <sheetFormatPr baseColWidth="10" defaultColWidth="11.42578125" defaultRowHeight="15" x14ac:dyDescent="0.25"/>
  <cols>
    <col min="1" max="1" width="3.5703125" customWidth="1"/>
    <col min="2" max="2" width="3.28515625" customWidth="1"/>
    <col min="3" max="3" width="26.5703125" customWidth="1"/>
    <col min="9" max="9" width="24.28515625" bestFit="1" customWidth="1"/>
  </cols>
  <sheetData>
    <row r="5" spans="2:11" x14ac:dyDescent="0.25">
      <c r="B5" t="s">
        <v>0</v>
      </c>
      <c r="I5" t="s">
        <v>1</v>
      </c>
    </row>
    <row r="7" spans="2:11" x14ac:dyDescent="0.25">
      <c r="B7" t="s">
        <v>2</v>
      </c>
      <c r="D7" t="s">
        <v>3</v>
      </c>
    </row>
    <row r="8" spans="2:11" x14ac:dyDescent="0.25">
      <c r="B8" t="s">
        <v>4</v>
      </c>
      <c r="D8" t="s">
        <v>5</v>
      </c>
    </row>
    <row r="9" spans="2:11" x14ac:dyDescent="0.25">
      <c r="B9" t="s">
        <v>6</v>
      </c>
      <c r="D9" t="s">
        <v>7</v>
      </c>
    </row>
    <row r="11" spans="2:11" x14ac:dyDescent="0.25">
      <c r="I11" s="8" t="s">
        <v>8</v>
      </c>
      <c r="J11" s="8" t="s">
        <v>9</v>
      </c>
      <c r="K11" s="9" t="s">
        <v>10</v>
      </c>
    </row>
    <row r="12" spans="2:11" x14ac:dyDescent="0.25">
      <c r="B12" s="1" t="s">
        <v>11</v>
      </c>
      <c r="I12" s="8" t="s">
        <v>12</v>
      </c>
      <c r="J12" s="8"/>
      <c r="K12" s="10">
        <v>100</v>
      </c>
    </row>
    <row r="13" spans="2:11" x14ac:dyDescent="0.25">
      <c r="B13" s="2" t="s">
        <v>13</v>
      </c>
      <c r="F13" s="5">
        <v>45256.958333333336</v>
      </c>
      <c r="I13" s="8" t="s">
        <v>14</v>
      </c>
      <c r="J13" s="8"/>
      <c r="K13" s="10">
        <v>500</v>
      </c>
    </row>
    <row r="14" spans="2:11" x14ac:dyDescent="0.25">
      <c r="B14" s="3"/>
      <c r="I14" s="8" t="s">
        <v>15</v>
      </c>
      <c r="J14" s="8"/>
      <c r="K14" s="10">
        <v>300</v>
      </c>
    </row>
    <row r="15" spans="2:11" x14ac:dyDescent="0.25">
      <c r="B15" s="1" t="s">
        <v>16</v>
      </c>
    </row>
    <row r="16" spans="2:11" x14ac:dyDescent="0.25">
      <c r="B16" s="2" t="s">
        <v>13</v>
      </c>
      <c r="F16" s="5">
        <v>45257.708333333336</v>
      </c>
    </row>
    <row r="17" spans="2:9" x14ac:dyDescent="0.25">
      <c r="B17" s="2" t="s">
        <v>17</v>
      </c>
      <c r="F17">
        <f>MONTH(F16)</f>
        <v>11</v>
      </c>
    </row>
    <row r="18" spans="2:9" x14ac:dyDescent="0.25">
      <c r="B18" s="2" t="s">
        <v>18</v>
      </c>
      <c r="F18">
        <f>YEAR(F16)</f>
        <v>2023</v>
      </c>
    </row>
    <row r="20" spans="2:9" x14ac:dyDescent="0.25">
      <c r="B20" t="s">
        <v>19</v>
      </c>
    </row>
    <row r="21" spans="2:9" x14ac:dyDescent="0.25">
      <c r="B21" t="s">
        <v>20</v>
      </c>
    </row>
    <row r="22" spans="2:9" x14ac:dyDescent="0.25">
      <c r="B22" t="s">
        <v>21</v>
      </c>
    </row>
    <row r="23" spans="2:9" x14ac:dyDescent="0.25">
      <c r="B23" t="s">
        <v>22</v>
      </c>
      <c r="E23" t="s">
        <v>23</v>
      </c>
      <c r="I23" s="7" t="s">
        <v>24</v>
      </c>
    </row>
    <row r="24" spans="2:9" x14ac:dyDescent="0.25">
      <c r="I24" s="4" t="s">
        <v>25</v>
      </c>
    </row>
    <row r="25" spans="2:9" x14ac:dyDescent="0.25">
      <c r="I25" s="4" t="s">
        <v>26</v>
      </c>
    </row>
    <row r="26" spans="2:9" x14ac:dyDescent="0.25">
      <c r="B26" t="s">
        <v>27</v>
      </c>
    </row>
    <row r="27" spans="2:9" x14ac:dyDescent="0.25">
      <c r="I27" s="7" t="s">
        <v>28</v>
      </c>
    </row>
    <row r="28" spans="2:9" x14ac:dyDescent="0.25">
      <c r="B28" s="2" t="s">
        <v>29</v>
      </c>
      <c r="F28" t="s">
        <v>30</v>
      </c>
    </row>
    <row r="29" spans="2:9" x14ac:dyDescent="0.25">
      <c r="B29" s="2" t="s">
        <v>31</v>
      </c>
      <c r="F29" s="5">
        <f ca="1">TODAY()</f>
        <v>45317</v>
      </c>
    </row>
    <row r="30" spans="2:9" x14ac:dyDescent="0.25">
      <c r="B30" s="2" t="s">
        <v>32</v>
      </c>
      <c r="F30" s="6">
        <f ca="1">_xlfn.ISOWEEKNUM(F29)</f>
        <v>4</v>
      </c>
    </row>
    <row r="31" spans="2:9" x14ac:dyDescent="0.25">
      <c r="B31" s="4" t="s">
        <v>18</v>
      </c>
      <c r="F31">
        <f ca="1">YEAR($F$29)</f>
        <v>2024</v>
      </c>
    </row>
    <row r="32" spans="2:9" x14ac:dyDescent="0.25">
      <c r="B32" s="2" t="s">
        <v>33</v>
      </c>
      <c r="F32">
        <f ca="1">MONTH(EOMONTH(F29,-1))</f>
        <v>12</v>
      </c>
    </row>
    <row r="33" spans="2:6" x14ac:dyDescent="0.25">
      <c r="B33" s="4" t="s">
        <v>18</v>
      </c>
      <c r="F33">
        <f ca="1">YEAR(EOMONTH(F29,-1))</f>
        <v>2023</v>
      </c>
    </row>
    <row r="34" spans="2:6" x14ac:dyDescent="0.25">
      <c r="B34" s="2" t="s">
        <v>34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10808-8B48-45CC-BBF3-8BF6304CD8D2}">
  <dimension ref="B1:BZ306"/>
  <sheetViews>
    <sheetView showGridLines="0" tabSelected="1" topLeftCell="C1" zoomScale="90" zoomScaleNormal="90" workbookViewId="0">
      <selection activeCell="U16" sqref="U16"/>
    </sheetView>
  </sheetViews>
  <sheetFormatPr baseColWidth="10" defaultColWidth="11.42578125" defaultRowHeight="12" customHeight="1" x14ac:dyDescent="0.2"/>
  <cols>
    <col min="1" max="1" width="3" style="12" customWidth="1"/>
    <col min="2" max="2" width="41" style="12" customWidth="1"/>
    <col min="3" max="4" width="11" style="12" customWidth="1"/>
    <col min="5" max="5" width="3" style="12" customWidth="1"/>
    <col min="6" max="7" width="11" style="12" customWidth="1"/>
    <col min="8" max="8" width="0.28515625" style="12" hidden="1" customWidth="1"/>
    <col min="9" max="11" width="11" style="12" customWidth="1"/>
    <col min="12" max="12" width="3" style="12" customWidth="1"/>
    <col min="13" max="13" width="15" style="12" customWidth="1"/>
    <col min="14" max="14" width="9" style="12" customWidth="1"/>
    <col min="15" max="21" width="11.42578125" style="12"/>
    <col min="22" max="170" width="11.42578125" style="12" customWidth="1"/>
    <col min="171" max="16384" width="11.42578125" style="12"/>
  </cols>
  <sheetData>
    <row r="1" spans="2:78" ht="16.149999999999999" customHeight="1" x14ac:dyDescent="0.2"/>
    <row r="2" spans="2:78" ht="16.149999999999999" customHeight="1" thickBot="1" x14ac:dyDescent="0.25">
      <c r="B2" s="11" t="str">
        <f>CONCATENATE(Nummer,": ",Auftrag," - Fee Report")</f>
        <v>24-0110: Budgetbericht 220124 - Fee Report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</row>
    <row r="3" spans="2:78" ht="16.149999999999999" customHeight="1" x14ac:dyDescent="0.2"/>
    <row r="4" spans="2:78" ht="16.149999999999999" customHeight="1" x14ac:dyDescent="0.2">
      <c r="F4" s="63" t="s">
        <v>35</v>
      </c>
      <c r="G4" s="63"/>
      <c r="I4" s="13"/>
      <c r="J4" s="14" t="s">
        <v>36</v>
      </c>
      <c r="K4" s="15"/>
      <c r="M4" s="16" t="s">
        <v>37</v>
      </c>
      <c r="N4" s="17">
        <v>48</v>
      </c>
      <c r="O4" s="17">
        <v>50</v>
      </c>
      <c r="P4" s="17">
        <v>51</v>
      </c>
      <c r="Q4" s="17">
        <v>2</v>
      </c>
      <c r="R4" s="17">
        <v>3</v>
      </c>
    </row>
    <row r="5" spans="2:78" ht="16.149999999999999" customHeight="1" thickBot="1" x14ac:dyDescent="0.25">
      <c r="B5" s="18" t="s">
        <v>38</v>
      </c>
      <c r="C5" s="19"/>
      <c r="D5" s="20" t="s">
        <v>8</v>
      </c>
      <c r="F5" s="21" t="s">
        <v>39</v>
      </c>
      <c r="G5" s="21" t="s">
        <v>40</v>
      </c>
      <c r="H5" s="22"/>
      <c r="I5" s="23" t="s">
        <v>41</v>
      </c>
      <c r="J5" s="24" t="s">
        <v>42</v>
      </c>
      <c r="K5" s="25" t="s">
        <v>43</v>
      </c>
      <c r="M5" s="26" t="s">
        <v>44</v>
      </c>
      <c r="N5" s="27">
        <v>2023</v>
      </c>
      <c r="O5" s="27">
        <v>2023</v>
      </c>
      <c r="P5" s="27">
        <v>2023</v>
      </c>
      <c r="Q5" s="27">
        <v>2024</v>
      </c>
      <c r="R5" s="27">
        <v>2024</v>
      </c>
    </row>
    <row r="6" spans="2:78" ht="16.149999999999999" customHeight="1" x14ac:dyDescent="0.2">
      <c r="B6" s="28" t="s">
        <v>45</v>
      </c>
      <c r="C6" s="28"/>
      <c r="D6" s="29" t="s">
        <v>46</v>
      </c>
      <c r="F6" s="30">
        <v>1080</v>
      </c>
      <c r="G6" s="31">
        <f>IFERROR(F6/K6,0)</f>
        <v>360</v>
      </c>
      <c r="I6" s="30">
        <v>3</v>
      </c>
      <c r="J6" s="32">
        <f>IFERROR(K6-I6,0)</f>
        <v>0</v>
      </c>
      <c r="K6" s="30">
        <v>3</v>
      </c>
      <c r="M6" s="33"/>
      <c r="N6" s="75">
        <v>1</v>
      </c>
      <c r="O6" s="75">
        <v>0</v>
      </c>
      <c r="P6" s="75">
        <v>0</v>
      </c>
      <c r="Q6" s="75">
        <v>2</v>
      </c>
      <c r="R6" s="75">
        <v>0</v>
      </c>
    </row>
    <row r="7" spans="2:78" ht="16.149999999999999" customHeight="1" x14ac:dyDescent="0.2">
      <c r="B7" s="28" t="s">
        <v>47</v>
      </c>
      <c r="C7" s="28"/>
      <c r="D7" s="29" t="s">
        <v>48</v>
      </c>
      <c r="F7" s="30">
        <v>1105</v>
      </c>
      <c r="G7" s="31">
        <f>IFERROR(F7/K7,0)</f>
        <v>260</v>
      </c>
      <c r="I7" s="30">
        <v>4.25</v>
      </c>
      <c r="J7" s="32">
        <f>IFERROR(K7-I7,0)</f>
        <v>0</v>
      </c>
      <c r="K7" s="30">
        <v>4.25</v>
      </c>
      <c r="M7" s="33"/>
      <c r="N7" s="75">
        <v>0</v>
      </c>
      <c r="O7" s="75">
        <v>0</v>
      </c>
      <c r="P7" s="75">
        <v>2.25</v>
      </c>
      <c r="Q7" s="75">
        <v>0</v>
      </c>
      <c r="R7" s="75">
        <v>2</v>
      </c>
    </row>
    <row r="8" spans="2:78" ht="16.149999999999999" customHeight="1" x14ac:dyDescent="0.2">
      <c r="B8" s="28" t="s">
        <v>49</v>
      </c>
      <c r="C8" s="28"/>
      <c r="D8" s="29" t="s">
        <v>50</v>
      </c>
      <c r="F8" s="30">
        <v>360</v>
      </c>
      <c r="G8" s="31">
        <f>IFERROR(F8/K8,0)</f>
        <v>120</v>
      </c>
      <c r="I8" s="30">
        <v>4.5</v>
      </c>
      <c r="J8" s="32">
        <f>IFERROR(K8-I8,0)</f>
        <v>-1.5</v>
      </c>
      <c r="K8" s="30">
        <v>3</v>
      </c>
      <c r="M8" s="33"/>
      <c r="N8" s="75">
        <v>1</v>
      </c>
      <c r="O8" s="75">
        <v>1.5</v>
      </c>
      <c r="P8" s="75">
        <v>0</v>
      </c>
      <c r="Q8" s="75">
        <v>2</v>
      </c>
      <c r="R8" s="75">
        <v>0</v>
      </c>
    </row>
    <row r="9" spans="2:78" ht="16.149999999999999" customHeight="1" x14ac:dyDescent="0.2"/>
    <row r="10" spans="2:78" ht="16.149999999999999" customHeight="1" x14ac:dyDescent="0.2"/>
    <row r="11" spans="2:78" ht="16.149999999999999" customHeight="1" x14ac:dyDescent="0.2"/>
    <row r="12" spans="2:78" ht="16.149999999999999" customHeight="1" x14ac:dyDescent="0.2"/>
    <row r="13" spans="2:78" ht="16.149999999999999" customHeight="1" x14ac:dyDescent="0.2"/>
    <row r="14" spans="2:78" ht="16.149999999999999" customHeight="1" x14ac:dyDescent="0.2"/>
    <row r="15" spans="2:78" ht="16.149999999999999" customHeight="1" x14ac:dyDescent="0.2"/>
    <row r="16" spans="2:78" ht="16.149999999999999" customHeight="1" x14ac:dyDescent="0.2">
      <c r="O16" s="35"/>
    </row>
    <row r="17" spans="4:43" ht="16.149999999999999" customHeight="1" x14ac:dyDescent="0.2">
      <c r="P17" s="64"/>
    </row>
    <row r="18" spans="4:43" ht="16.149999999999999" customHeight="1" x14ac:dyDescent="0.2">
      <c r="J18" s="35"/>
      <c r="K18" s="35"/>
      <c r="L18" s="35"/>
      <c r="M18" s="35"/>
      <c r="N18" s="35"/>
    </row>
    <row r="19" spans="4:43" ht="16.149999999999999" customHeight="1" x14ac:dyDescent="0.2">
      <c r="J19" s="35"/>
      <c r="K19" s="35"/>
      <c r="L19" s="35"/>
    </row>
    <row r="20" spans="4:43" ht="16.149999999999999" customHeight="1" x14ac:dyDescent="0.2">
      <c r="J20" s="35"/>
      <c r="K20" s="35"/>
      <c r="L20" s="35"/>
    </row>
    <row r="21" spans="4:43" ht="16.149999999999999" customHeight="1" x14ac:dyDescent="0.2"/>
    <row r="22" spans="4:43" ht="16.149999999999999" customHeight="1" x14ac:dyDescent="0.2"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</row>
    <row r="23" spans="4:43" ht="16.149999999999999" customHeight="1" x14ac:dyDescent="0.2"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</row>
    <row r="24" spans="4:43" ht="16.149999999999999" customHeight="1" x14ac:dyDescent="0.2"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4:43" ht="16.149999999999999" customHeight="1" x14ac:dyDescent="0.2">
      <c r="G25" s="35"/>
      <c r="H25" s="36"/>
      <c r="I25" s="36"/>
      <c r="J25" s="36"/>
      <c r="K25" s="36"/>
      <c r="L25" s="36"/>
      <c r="M25" s="36"/>
      <c r="N25" s="36"/>
    </row>
    <row r="26" spans="4:43" ht="16.149999999999999" customHeight="1" x14ac:dyDescent="0.2"/>
    <row r="27" spans="4:43" ht="16.149999999999999" customHeight="1" x14ac:dyDescent="0.2"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</row>
    <row r="28" spans="4:43" ht="16.149999999999999" customHeight="1" x14ac:dyDescent="0.2"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</row>
    <row r="29" spans="4:43" ht="16.149999999999999" customHeight="1" x14ac:dyDescent="0.2"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spans="4:43" ht="16.149999999999999" customHeight="1" x14ac:dyDescent="0.2">
      <c r="G30" s="35"/>
      <c r="H30" s="36"/>
      <c r="I30" s="36"/>
      <c r="J30" s="36"/>
      <c r="K30" s="36"/>
      <c r="L30" s="36"/>
      <c r="M30" s="36"/>
      <c r="N30" s="35"/>
    </row>
    <row r="31" spans="4:43" ht="16.149999999999999" customHeight="1" x14ac:dyDescent="0.2">
      <c r="N31" s="35"/>
    </row>
    <row r="32" spans="4:43" ht="16.149999999999999" customHeight="1" x14ac:dyDescent="0.2">
      <c r="N32" s="35"/>
      <c r="P32" s="36">
        <f>SUM(T6)</f>
        <v>0</v>
      </c>
      <c r="Q32" s="36"/>
    </row>
    <row r="33" spans="2:78" ht="16.149999999999999" customHeight="1" x14ac:dyDescent="0.2">
      <c r="B33" s="37"/>
      <c r="C33" s="37"/>
      <c r="D33" s="37"/>
      <c r="E33" s="38"/>
      <c r="F33" s="37"/>
      <c r="G33" s="37"/>
      <c r="H33" s="37"/>
      <c r="I33" s="37"/>
      <c r="J33" s="37"/>
      <c r="K33" s="37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</row>
    <row r="34" spans="2:78" ht="16.149999999999999" customHeight="1" x14ac:dyDescent="0.2">
      <c r="B34" s="39" t="s">
        <v>41</v>
      </c>
      <c r="F34" s="65">
        <f>SUM(F6:F33)</f>
        <v>2545</v>
      </c>
      <c r="G34" s="55">
        <f>IFERROR(F34/K34,0)</f>
        <v>248.29268292682926</v>
      </c>
      <c r="H34" s="55"/>
      <c r="I34" s="55">
        <f>SUM(I6:I33)</f>
        <v>11.75</v>
      </c>
      <c r="J34" s="55">
        <f>SUM(J6:J33)</f>
        <v>-1.5</v>
      </c>
      <c r="K34" s="55">
        <f>SUM(K6:K33)</f>
        <v>10.25</v>
      </c>
      <c r="M34" s="40" t="s">
        <v>51</v>
      </c>
      <c r="N34" s="67">
        <f>SUM(N6:N33)</f>
        <v>2</v>
      </c>
      <c r="O34" s="67">
        <f t="shared" ref="O34:S34" si="0">SUM(O6:O33)</f>
        <v>1.5</v>
      </c>
      <c r="P34" s="67">
        <f t="shared" si="0"/>
        <v>2.25</v>
      </c>
      <c r="Q34" s="67">
        <f t="shared" si="0"/>
        <v>4</v>
      </c>
      <c r="R34" s="67">
        <f t="shared" si="0"/>
        <v>2</v>
      </c>
      <c r="S34" s="67">
        <f t="shared" si="0"/>
        <v>0</v>
      </c>
    </row>
    <row r="35" spans="2:78" ht="16.149999999999999" customHeight="1" x14ac:dyDescent="0.2">
      <c r="B35" s="41" t="s">
        <v>52</v>
      </c>
      <c r="C35" s="37"/>
      <c r="D35" s="37"/>
      <c r="E35" s="42"/>
      <c r="F35" s="66">
        <v>50000</v>
      </c>
      <c r="G35" s="43"/>
      <c r="H35" s="43"/>
      <c r="I35" s="43"/>
      <c r="J35" s="43"/>
      <c r="K35" s="43"/>
      <c r="M35" s="44" t="s">
        <v>53</v>
      </c>
      <c r="N35" s="68">
        <f>N34</f>
        <v>2</v>
      </c>
      <c r="O35" s="69">
        <f>N35+O34</f>
        <v>3.5</v>
      </c>
      <c r="P35" s="69">
        <f t="shared" ref="P35:R35" si="1">O35+P34</f>
        <v>5.75</v>
      </c>
      <c r="Q35" s="69">
        <f t="shared" si="1"/>
        <v>9.75</v>
      </c>
      <c r="R35" s="69">
        <f t="shared" si="1"/>
        <v>11.75</v>
      </c>
      <c r="S35" s="69">
        <f>R35+S34</f>
        <v>11.75</v>
      </c>
    </row>
    <row r="36" spans="2:78" ht="16.149999999999999" customHeight="1" x14ac:dyDescent="0.2">
      <c r="E36" s="35"/>
      <c r="M36" s="46"/>
      <c r="N36" s="70"/>
      <c r="O36" s="70"/>
      <c r="P36" s="70"/>
      <c r="Q36" s="70"/>
      <c r="R36" s="70"/>
      <c r="S36" s="70"/>
    </row>
    <row r="37" spans="2:78" ht="16.149999999999999" customHeight="1" x14ac:dyDescent="0.2">
      <c r="M37" s="47" t="s">
        <v>54</v>
      </c>
      <c r="N37" s="71">
        <f>SUMPRODUCT(N6:N8,$G6:$G8)/10^3</f>
        <v>0.48</v>
      </c>
      <c r="O37" s="71">
        <f t="shared" ref="O37:S37" si="2">SUMPRODUCT(O6:O8,$G6:$G8)/10^3</f>
        <v>0.18</v>
      </c>
      <c r="P37" s="71">
        <f t="shared" si="2"/>
        <v>0.58499999999999996</v>
      </c>
      <c r="Q37" s="71">
        <f t="shared" si="2"/>
        <v>0.96</v>
      </c>
      <c r="R37" s="71">
        <f t="shared" si="2"/>
        <v>0.52</v>
      </c>
      <c r="S37" s="71">
        <f t="shared" si="2"/>
        <v>0</v>
      </c>
    </row>
    <row r="38" spans="2:78" ht="16.149999999999999" customHeight="1" x14ac:dyDescent="0.2">
      <c r="M38" s="44" t="s">
        <v>53</v>
      </c>
      <c r="N38" s="72">
        <f>N37</f>
        <v>0.48</v>
      </c>
      <c r="O38" s="73">
        <f>N38+O37</f>
        <v>0.65999999999999992</v>
      </c>
      <c r="P38" s="73">
        <f t="shared" ref="P38:S38" si="3">O38+P37</f>
        <v>1.2449999999999999</v>
      </c>
      <c r="Q38" s="73">
        <f t="shared" si="3"/>
        <v>2.2050000000000001</v>
      </c>
      <c r="R38" s="73">
        <f t="shared" si="3"/>
        <v>2.7250000000000001</v>
      </c>
      <c r="S38" s="73">
        <f t="shared" si="3"/>
        <v>2.7250000000000001</v>
      </c>
    </row>
    <row r="39" spans="2:78" ht="16.149999999999999" customHeight="1" x14ac:dyDescent="0.2">
      <c r="M39" s="49" t="s">
        <v>55</v>
      </c>
      <c r="N39" s="74">
        <f>N38*10*100/$F$35</f>
        <v>9.5999999999999992E-3</v>
      </c>
      <c r="O39" s="74">
        <f t="shared" ref="O39:S39" si="4">O38*10*100/$F$35</f>
        <v>1.32E-2</v>
      </c>
      <c r="P39" s="74">
        <f t="shared" si="4"/>
        <v>2.4899999999999999E-2</v>
      </c>
      <c r="Q39" s="74">
        <f t="shared" si="4"/>
        <v>4.41E-2</v>
      </c>
      <c r="R39" s="74">
        <f t="shared" si="4"/>
        <v>5.45E-2</v>
      </c>
      <c r="S39" s="74">
        <f t="shared" si="4"/>
        <v>5.45E-2</v>
      </c>
    </row>
    <row r="40" spans="2:78" ht="16.149999999999999" customHeight="1" x14ac:dyDescent="0.2"/>
    <row r="41" spans="2:78" ht="16.149999999999999" customHeight="1" x14ac:dyDescent="0.2"/>
    <row r="42" spans="2:78" ht="16.149999999999999" customHeight="1" x14ac:dyDescent="0.2"/>
    <row r="43" spans="2:78" ht="16.149999999999999" customHeight="1" x14ac:dyDescent="0.2"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</row>
    <row r="44" spans="2:78" ht="16.149999999999999" customHeight="1" x14ac:dyDescent="0.2"/>
    <row r="45" spans="2:78" ht="16.149999999999999" customHeight="1" thickBot="1" x14ac:dyDescent="0.25">
      <c r="B45" s="11" t="str">
        <f>CONCATENATE(Nummer,": ",Auftrag," - Travel Times")</f>
        <v>24-0110: Budgetbericht 220124 - Travel Times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7" spans="2:78" ht="16.149999999999999" customHeight="1" x14ac:dyDescent="0.2">
      <c r="F47" s="63" t="s">
        <v>35</v>
      </c>
      <c r="G47" s="63"/>
      <c r="I47" s="50"/>
      <c r="J47" s="14" t="s">
        <v>36</v>
      </c>
      <c r="K47" s="15"/>
      <c r="M47" s="16" t="s">
        <v>37</v>
      </c>
      <c r="N47" s="17">
        <v>48</v>
      </c>
      <c r="O47" s="17">
        <v>50</v>
      </c>
      <c r="P47" s="17">
        <v>51</v>
      </c>
      <c r="Q47" s="17">
        <v>2</v>
      </c>
      <c r="R47" s="17">
        <v>3</v>
      </c>
    </row>
    <row r="48" spans="2:78" ht="16.149999999999999" customHeight="1" thickBot="1" x14ac:dyDescent="0.25">
      <c r="B48" s="18" t="s">
        <v>38</v>
      </c>
      <c r="C48" s="19"/>
      <c r="D48" s="20" t="s">
        <v>8</v>
      </c>
      <c r="F48" s="21" t="s">
        <v>39</v>
      </c>
      <c r="G48" s="51" t="s">
        <v>40</v>
      </c>
      <c r="H48" s="22"/>
      <c r="I48" s="24" t="s">
        <v>41</v>
      </c>
      <c r="J48" s="24" t="s">
        <v>42</v>
      </c>
      <c r="K48" s="25" t="s">
        <v>43</v>
      </c>
      <c r="M48" s="26" t="s">
        <v>44</v>
      </c>
      <c r="N48" s="27">
        <v>2023</v>
      </c>
      <c r="O48" s="27">
        <v>2023</v>
      </c>
      <c r="P48" s="27">
        <v>2023</v>
      </c>
      <c r="Q48" s="27">
        <v>2024</v>
      </c>
      <c r="R48" s="27">
        <v>2024</v>
      </c>
    </row>
    <row r="49" spans="2:18" ht="16.149999999999999" customHeight="1" x14ac:dyDescent="0.2">
      <c r="B49" s="28" t="s">
        <v>45</v>
      </c>
      <c r="C49" s="28"/>
      <c r="D49" s="29" t="s">
        <v>46</v>
      </c>
      <c r="F49" s="30">
        <v>180</v>
      </c>
      <c r="G49" s="31">
        <f>IFERROR(F49/J49,0)</f>
        <v>0</v>
      </c>
      <c r="I49" s="30">
        <v>1</v>
      </c>
      <c r="J49" s="32">
        <f>IFERROR(K49-I49,0)</f>
        <v>0</v>
      </c>
      <c r="K49" s="30">
        <v>1</v>
      </c>
      <c r="M49" s="33"/>
      <c r="N49" s="34">
        <v>0</v>
      </c>
      <c r="O49" s="34">
        <v>0</v>
      </c>
      <c r="P49" s="34">
        <v>0</v>
      </c>
      <c r="Q49" s="34">
        <v>0</v>
      </c>
      <c r="R49" s="34">
        <v>1</v>
      </c>
    </row>
    <row r="50" spans="2:18" ht="16.149999999999999" customHeight="1" x14ac:dyDescent="0.2">
      <c r="B50" s="28" t="s">
        <v>47</v>
      </c>
      <c r="C50" s="28"/>
      <c r="D50" s="29" t="s">
        <v>48</v>
      </c>
      <c r="F50" s="30">
        <v>130</v>
      </c>
      <c r="G50" s="31">
        <f>IFERROR(F50/J50,0)</f>
        <v>-130</v>
      </c>
      <c r="I50" s="30">
        <v>2</v>
      </c>
      <c r="J50" s="32">
        <f>IFERROR(K50-I50,0)</f>
        <v>-1</v>
      </c>
      <c r="K50" s="30">
        <v>1</v>
      </c>
      <c r="M50" s="33"/>
      <c r="N50" s="34">
        <v>0</v>
      </c>
      <c r="O50" s="34">
        <v>0</v>
      </c>
      <c r="P50" s="34">
        <v>0</v>
      </c>
      <c r="Q50" s="34">
        <v>1</v>
      </c>
      <c r="R50" s="34">
        <v>1</v>
      </c>
    </row>
    <row r="51" spans="2:18" ht="16.149999999999999" customHeight="1" x14ac:dyDescent="0.2">
      <c r="B51" s="28" t="s">
        <v>49</v>
      </c>
      <c r="C51" s="28"/>
      <c r="D51" s="29" t="s">
        <v>50</v>
      </c>
      <c r="F51" s="30">
        <v>0</v>
      </c>
      <c r="G51" s="31">
        <f>IFERROR(F51/J51,0)</f>
        <v>0</v>
      </c>
      <c r="I51" s="30">
        <v>0</v>
      </c>
      <c r="J51" s="32">
        <f>IFERROR(K51-I51,0)</f>
        <v>0</v>
      </c>
      <c r="K51" s="30">
        <v>0</v>
      </c>
      <c r="M51" s="33"/>
      <c r="N51" s="34">
        <v>0</v>
      </c>
      <c r="O51" s="34">
        <v>0</v>
      </c>
      <c r="P51" s="34">
        <v>0</v>
      </c>
      <c r="Q51" s="34">
        <v>0</v>
      </c>
      <c r="R51" s="34">
        <v>0</v>
      </c>
    </row>
    <row r="52" spans="2:18" ht="16.149999999999999" customHeight="1" x14ac:dyDescent="0.2"/>
    <row r="53" spans="2:18" ht="16.149999999999999" customHeight="1" x14ac:dyDescent="0.2"/>
    <row r="54" spans="2:18" ht="16.149999999999999" customHeight="1" x14ac:dyDescent="0.2"/>
    <row r="55" spans="2:18" ht="16.149999999999999" customHeight="1" x14ac:dyDescent="0.2"/>
    <row r="56" spans="2:18" ht="16.149999999999999" customHeight="1" x14ac:dyDescent="0.2"/>
    <row r="57" spans="2:18" ht="16.149999999999999" customHeight="1" x14ac:dyDescent="0.2"/>
    <row r="58" spans="2:18" ht="16.149999999999999" customHeight="1" x14ac:dyDescent="0.2"/>
    <row r="59" spans="2:18" ht="16.149999999999999" customHeight="1" x14ac:dyDescent="0.2"/>
    <row r="60" spans="2:18" ht="16.149999999999999" customHeight="1" x14ac:dyDescent="0.2"/>
    <row r="61" spans="2:18" ht="16.149999999999999" customHeight="1" x14ac:dyDescent="0.2"/>
    <row r="62" spans="2:18" ht="16.149999999999999" customHeight="1" x14ac:dyDescent="0.2"/>
    <row r="63" spans="2:18" ht="16.149999999999999" customHeight="1" x14ac:dyDescent="0.2"/>
    <row r="64" spans="2:18" ht="16.149999999999999" customHeight="1" x14ac:dyDescent="0.2"/>
    <row r="65" spans="2:18" ht="16.149999999999999" customHeight="1" x14ac:dyDescent="0.2"/>
    <row r="66" spans="2:18" ht="16.149999999999999" customHeight="1" x14ac:dyDescent="0.2"/>
    <row r="67" spans="2:18" ht="16.149999999999999" customHeight="1" x14ac:dyDescent="0.2"/>
    <row r="68" spans="2:18" ht="16.149999999999999" customHeight="1" x14ac:dyDescent="0.2"/>
    <row r="69" spans="2:18" ht="16.149999999999999" customHeight="1" x14ac:dyDescent="0.2"/>
    <row r="70" spans="2:18" ht="16.149999999999999" customHeight="1" x14ac:dyDescent="0.2"/>
    <row r="71" spans="2:18" ht="16.149999999999999" customHeight="1" x14ac:dyDescent="0.2"/>
    <row r="72" spans="2:18" ht="16.149999999999999" customHeight="1" x14ac:dyDescent="0.2"/>
    <row r="73" spans="2:18" ht="16.149999999999999" customHeight="1" x14ac:dyDescent="0.2"/>
    <row r="74" spans="2:18" ht="16.149999999999999" customHeight="1" x14ac:dyDescent="0.2"/>
    <row r="75" spans="2:18" ht="16.149999999999999" customHeight="1" x14ac:dyDescent="0.2">
      <c r="O75" s="40"/>
      <c r="P75" s="40"/>
      <c r="Q75" s="40"/>
      <c r="R75" s="40"/>
    </row>
    <row r="76" spans="2:18" ht="16.149999999999999" customHeight="1" x14ac:dyDescent="0.2">
      <c r="O76" s="31"/>
      <c r="P76" s="31"/>
      <c r="Q76" s="31"/>
      <c r="R76" s="31"/>
    </row>
    <row r="77" spans="2:18" ht="16.149999999999999" customHeight="1" x14ac:dyDescent="0.2">
      <c r="B77" s="59" t="s">
        <v>41</v>
      </c>
      <c r="C77" s="59"/>
      <c r="D77" s="59"/>
      <c r="F77" s="59">
        <f>SUM(F49:F76)</f>
        <v>310</v>
      </c>
      <c r="G77" s="59">
        <f>F77/K77</f>
        <v>155</v>
      </c>
      <c r="H77" s="59"/>
      <c r="I77" s="60">
        <f>SUM(I49:I76)</f>
        <v>3</v>
      </c>
      <c r="J77" s="60">
        <f>SUM(J49:J76)</f>
        <v>-1</v>
      </c>
      <c r="K77" s="60">
        <f>SUM(K49:K76)</f>
        <v>2</v>
      </c>
      <c r="M77" s="40" t="s">
        <v>51</v>
      </c>
      <c r="N77" s="40"/>
    </row>
    <row r="78" spans="2:18" ht="16.149999999999999" customHeight="1" x14ac:dyDescent="0.2">
      <c r="M78" s="44" t="s">
        <v>53</v>
      </c>
      <c r="N78" s="31"/>
      <c r="O78" s="48"/>
      <c r="P78" s="48"/>
      <c r="Q78" s="48"/>
      <c r="R78" s="48"/>
    </row>
    <row r="79" spans="2:18" ht="16.149999999999999" customHeight="1" x14ac:dyDescent="0.2">
      <c r="M79" s="46"/>
      <c r="O79" s="62"/>
      <c r="P79" s="62"/>
      <c r="Q79" s="62"/>
      <c r="R79" s="62"/>
    </row>
    <row r="80" spans="2:18" ht="16.149999999999999" customHeight="1" x14ac:dyDescent="0.2">
      <c r="M80" s="47" t="s">
        <v>54</v>
      </c>
      <c r="N80" s="48"/>
    </row>
    <row r="81" spans="2:78" ht="16.149999999999999" customHeight="1" x14ac:dyDescent="0.2">
      <c r="M81" s="61" t="s">
        <v>53</v>
      </c>
      <c r="N81" s="62"/>
    </row>
    <row r="82" spans="2:78" ht="16.149999999999999" customHeight="1" x14ac:dyDescent="0.2"/>
    <row r="83" spans="2:78" ht="16.149999999999999" customHeight="1" x14ac:dyDescent="0.2"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</row>
    <row r="84" spans="2:78" ht="16.149999999999999" customHeight="1" x14ac:dyDescent="0.2"/>
    <row r="85" spans="2:78" ht="16.149999999999999" customHeight="1" x14ac:dyDescent="0.2">
      <c r="O85" s="11"/>
      <c r="P85" s="11"/>
      <c r="Q85" s="11"/>
      <c r="R85" s="11"/>
    </row>
    <row r="86" spans="2:78" ht="16.149999999999999" customHeight="1" x14ac:dyDescent="0.2"/>
    <row r="87" spans="2:78" ht="16.149999999999999" customHeight="1" thickBot="1" x14ac:dyDescent="0.25">
      <c r="B87" s="11" t="str">
        <f>CONCATENATE(Nummer,": ",Auftrag," - Expenses")</f>
        <v>24-0110: Budgetbericht 220124 - Expenses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2:78" ht="16.149999999999999" customHeight="1" x14ac:dyDescent="0.2"/>
    <row r="89" spans="2:78" ht="16.149999999999999" customHeight="1" x14ac:dyDescent="0.2">
      <c r="K89" s="52"/>
      <c r="M89" s="16" t="s">
        <v>37</v>
      </c>
      <c r="N89" s="17">
        <v>48</v>
      </c>
      <c r="O89" s="17">
        <v>50</v>
      </c>
      <c r="P89" s="17">
        <v>51</v>
      </c>
      <c r="Q89" s="17">
        <v>2</v>
      </c>
      <c r="R89" s="17">
        <v>3</v>
      </c>
    </row>
    <row r="90" spans="2:78" ht="16.149999999999999" customHeight="1" thickBot="1" x14ac:dyDescent="0.25">
      <c r="B90" s="18" t="s">
        <v>38</v>
      </c>
      <c r="C90" s="19"/>
      <c r="D90" s="20" t="s">
        <v>8</v>
      </c>
      <c r="F90" s="53"/>
      <c r="G90" s="53"/>
      <c r="H90" s="53"/>
      <c r="I90" s="53"/>
      <c r="J90" s="53"/>
      <c r="K90" s="21" t="s">
        <v>41</v>
      </c>
      <c r="M90" s="26" t="s">
        <v>44</v>
      </c>
      <c r="N90" s="27">
        <v>2023</v>
      </c>
      <c r="O90" s="27">
        <v>2023</v>
      </c>
      <c r="P90" s="27">
        <v>2023</v>
      </c>
      <c r="Q90" s="27">
        <v>2024</v>
      </c>
      <c r="R90" s="27">
        <v>2024</v>
      </c>
    </row>
    <row r="91" spans="2:78" ht="16.149999999999999" customHeight="1" x14ac:dyDescent="0.2">
      <c r="B91" s="28" t="s">
        <v>45</v>
      </c>
      <c r="C91" s="28"/>
      <c r="D91" s="29" t="s">
        <v>46</v>
      </c>
      <c r="F91" s="54"/>
      <c r="G91" s="54"/>
      <c r="H91" s="54"/>
      <c r="I91" s="31"/>
      <c r="J91" s="31"/>
      <c r="K91" s="31"/>
      <c r="M91" s="33"/>
      <c r="N91" s="32">
        <v>0</v>
      </c>
      <c r="O91" s="32">
        <v>0</v>
      </c>
      <c r="P91" s="32">
        <v>0</v>
      </c>
      <c r="Q91" s="32">
        <v>0</v>
      </c>
      <c r="R91" s="32">
        <v>126.54</v>
      </c>
    </row>
    <row r="92" spans="2:78" ht="16.149999999999999" customHeight="1" x14ac:dyDescent="0.2">
      <c r="B92" s="28" t="s">
        <v>47</v>
      </c>
      <c r="C92" s="28"/>
      <c r="D92" s="29" t="s">
        <v>48</v>
      </c>
      <c r="F92" s="54"/>
      <c r="G92" s="54"/>
      <c r="H92" s="54"/>
      <c r="I92" s="31"/>
      <c r="J92" s="31"/>
      <c r="K92" s="31"/>
      <c r="M92" s="33"/>
      <c r="N92" s="32">
        <v>0</v>
      </c>
      <c r="O92" s="32">
        <v>0</v>
      </c>
      <c r="P92" s="32">
        <v>0</v>
      </c>
      <c r="Q92" s="32">
        <v>0</v>
      </c>
      <c r="R92" s="32">
        <v>56</v>
      </c>
    </row>
    <row r="93" spans="2:78" ht="16.149999999999999" customHeight="1" x14ac:dyDescent="0.2">
      <c r="B93" s="28" t="s">
        <v>49</v>
      </c>
      <c r="C93" s="28"/>
      <c r="D93" s="29" t="s">
        <v>50</v>
      </c>
      <c r="F93" s="54"/>
      <c r="G93" s="54"/>
      <c r="H93" s="54"/>
      <c r="I93" s="31"/>
      <c r="J93" s="31"/>
      <c r="K93" s="31"/>
      <c r="M93" s="33"/>
      <c r="N93" s="32">
        <v>0</v>
      </c>
      <c r="O93" s="32">
        <v>0</v>
      </c>
      <c r="P93" s="32">
        <v>0</v>
      </c>
      <c r="Q93" s="32">
        <v>0</v>
      </c>
      <c r="R93" s="32">
        <v>0</v>
      </c>
    </row>
    <row r="94" spans="2:78" ht="16.149999999999999" customHeight="1" x14ac:dyDescent="0.2"/>
    <row r="95" spans="2:78" ht="16.149999999999999" customHeight="1" x14ac:dyDescent="0.2"/>
    <row r="96" spans="2:78" ht="16.149999999999999" customHeight="1" x14ac:dyDescent="0.2"/>
    <row r="97" ht="16.149999999999999" customHeight="1" x14ac:dyDescent="0.2"/>
    <row r="98" ht="16.149999999999999" customHeight="1" x14ac:dyDescent="0.2"/>
    <row r="99" ht="16.149999999999999" customHeight="1" x14ac:dyDescent="0.2"/>
    <row r="100" ht="16.149999999999999" customHeight="1" x14ac:dyDescent="0.2"/>
    <row r="101" ht="16.149999999999999" customHeight="1" x14ac:dyDescent="0.2"/>
    <row r="102" ht="16.149999999999999" customHeight="1" x14ac:dyDescent="0.2"/>
    <row r="103" ht="16.149999999999999" customHeight="1" x14ac:dyDescent="0.2"/>
    <row r="104" ht="16.149999999999999" customHeight="1" x14ac:dyDescent="0.2"/>
    <row r="105" ht="16.149999999999999" customHeight="1" x14ac:dyDescent="0.2"/>
    <row r="106" ht="16.149999999999999" customHeight="1" x14ac:dyDescent="0.2"/>
    <row r="107" ht="16.149999999999999" customHeight="1" x14ac:dyDescent="0.2"/>
    <row r="108" ht="16.149999999999999" customHeight="1" x14ac:dyDescent="0.2"/>
    <row r="109" ht="16.149999999999999" customHeight="1" x14ac:dyDescent="0.2"/>
    <row r="110" ht="16.149999999999999" customHeight="1" x14ac:dyDescent="0.2"/>
    <row r="111" ht="16.149999999999999" customHeight="1" x14ac:dyDescent="0.2"/>
    <row r="112" ht="16.149999999999999" customHeight="1" x14ac:dyDescent="0.2"/>
    <row r="113" spans="2:18" ht="16.149999999999999" customHeight="1" x14ac:dyDescent="0.2"/>
    <row r="114" spans="2:18" ht="16.149999999999999" customHeight="1" x14ac:dyDescent="0.2"/>
    <row r="115" spans="2:18" ht="16.149999999999999" customHeight="1" x14ac:dyDescent="0.2"/>
    <row r="116" spans="2:18" ht="16.149999999999999" customHeight="1" x14ac:dyDescent="0.2"/>
    <row r="117" spans="2:18" ht="16.149999999999999" customHeight="1" x14ac:dyDescent="0.2">
      <c r="O117" s="58"/>
      <c r="P117" s="58"/>
      <c r="Q117" s="58"/>
      <c r="R117" s="58"/>
    </row>
    <row r="118" spans="2:18" ht="16.149999999999999" customHeight="1" x14ac:dyDescent="0.2"/>
    <row r="119" spans="2:18" ht="16.149999999999999" customHeight="1" x14ac:dyDescent="0.2">
      <c r="B119" s="56" t="s">
        <v>41</v>
      </c>
      <c r="C119" s="56"/>
      <c r="D119" s="56"/>
      <c r="E119" s="57"/>
      <c r="F119" s="56"/>
      <c r="G119" s="56"/>
      <c r="H119" s="56"/>
      <c r="I119" s="58"/>
      <c r="J119" s="58"/>
      <c r="K119" s="58">
        <f>SUM(K91:K118)</f>
        <v>0</v>
      </c>
      <c r="L119" s="57"/>
      <c r="M119" s="58"/>
      <c r="N119" s="58"/>
    </row>
    <row r="120" spans="2:18" ht="16.149999999999999" customHeight="1" x14ac:dyDescent="0.2"/>
    <row r="121" spans="2:18" ht="16.149999999999999" customHeight="1" x14ac:dyDescent="0.2"/>
    <row r="122" spans="2:18" ht="16.149999999999999" customHeight="1" x14ac:dyDescent="0.2"/>
    <row r="123" spans="2:18" ht="16.149999999999999" customHeight="1" x14ac:dyDescent="0.2"/>
    <row r="124" spans="2:18" ht="16.149999999999999" customHeight="1" x14ac:dyDescent="0.2"/>
    <row r="125" spans="2:18" ht="16.149999999999999" customHeight="1" x14ac:dyDescent="0.2"/>
    <row r="126" spans="2:18" ht="16.149999999999999" customHeight="1" x14ac:dyDescent="0.2"/>
    <row r="127" spans="2:18" ht="16.149999999999999" customHeight="1" x14ac:dyDescent="0.2"/>
    <row r="128" spans="2:18" ht="16.149999999999999" customHeight="1" x14ac:dyDescent="0.2"/>
    <row r="129" ht="16.149999999999999" customHeight="1" x14ac:dyDescent="0.2"/>
    <row r="130" ht="16.149999999999999" customHeight="1" x14ac:dyDescent="0.2"/>
    <row r="131" ht="16.149999999999999" customHeight="1" x14ac:dyDescent="0.2"/>
    <row r="132" ht="16.149999999999999" customHeight="1" x14ac:dyDescent="0.2"/>
    <row r="133" ht="16.149999999999999" customHeight="1" x14ac:dyDescent="0.2"/>
    <row r="134" ht="16.149999999999999" customHeight="1" x14ac:dyDescent="0.2"/>
    <row r="135" ht="16.149999999999999" customHeight="1" x14ac:dyDescent="0.2"/>
    <row r="136" ht="16.149999999999999" customHeight="1" x14ac:dyDescent="0.2"/>
    <row r="137" ht="16.149999999999999" customHeight="1" x14ac:dyDescent="0.2"/>
    <row r="138" ht="16.149999999999999" customHeight="1" x14ac:dyDescent="0.2"/>
    <row r="139" ht="16.149999999999999" customHeight="1" x14ac:dyDescent="0.2"/>
    <row r="140" ht="16.149999999999999" customHeight="1" x14ac:dyDescent="0.2"/>
    <row r="141" ht="16.149999999999999" customHeight="1" x14ac:dyDescent="0.2"/>
    <row r="142" ht="16.149999999999999" customHeight="1" x14ac:dyDescent="0.2"/>
    <row r="143" ht="16.149999999999999" customHeight="1" x14ac:dyDescent="0.2"/>
    <row r="144" ht="16.149999999999999" customHeight="1" x14ac:dyDescent="0.2"/>
    <row r="145" ht="16.149999999999999" customHeight="1" x14ac:dyDescent="0.2"/>
    <row r="146" ht="16.149999999999999" customHeight="1" x14ac:dyDescent="0.2"/>
    <row r="147" ht="16.149999999999999" customHeight="1" x14ac:dyDescent="0.2"/>
    <row r="148" ht="16.149999999999999" customHeight="1" x14ac:dyDescent="0.2"/>
    <row r="149" ht="16.149999999999999" customHeight="1" x14ac:dyDescent="0.2"/>
    <row r="150" ht="16.149999999999999" customHeight="1" x14ac:dyDescent="0.2"/>
    <row r="151" ht="16.149999999999999" customHeight="1" x14ac:dyDescent="0.2"/>
    <row r="152" ht="16.149999999999999" customHeight="1" x14ac:dyDescent="0.2"/>
    <row r="153" ht="16.149999999999999" customHeight="1" x14ac:dyDescent="0.2"/>
    <row r="154" ht="16.149999999999999" customHeight="1" x14ac:dyDescent="0.2"/>
    <row r="155" ht="16.149999999999999" customHeight="1" x14ac:dyDescent="0.2"/>
    <row r="156" ht="16.149999999999999" customHeight="1" x14ac:dyDescent="0.2"/>
    <row r="157" ht="16.149999999999999" customHeight="1" x14ac:dyDescent="0.2"/>
    <row r="158" ht="16.149999999999999" customHeight="1" x14ac:dyDescent="0.2"/>
    <row r="159" ht="16.149999999999999" customHeight="1" x14ac:dyDescent="0.2"/>
    <row r="160" ht="16.149999999999999" customHeight="1" x14ac:dyDescent="0.2"/>
    <row r="161" ht="16.149999999999999" customHeight="1" x14ac:dyDescent="0.2"/>
    <row r="162" ht="16.149999999999999" customHeight="1" x14ac:dyDescent="0.2"/>
    <row r="163" ht="16.149999999999999" customHeight="1" x14ac:dyDescent="0.2"/>
    <row r="164" ht="16.149999999999999" customHeight="1" x14ac:dyDescent="0.2"/>
    <row r="165" ht="16.149999999999999" customHeight="1" x14ac:dyDescent="0.2"/>
    <row r="166" ht="16.149999999999999" customHeight="1" x14ac:dyDescent="0.2"/>
    <row r="167" ht="16.149999999999999" customHeight="1" x14ac:dyDescent="0.2"/>
    <row r="168" ht="16.149999999999999" customHeight="1" x14ac:dyDescent="0.2"/>
    <row r="169" ht="16.149999999999999" customHeight="1" x14ac:dyDescent="0.2"/>
    <row r="170" ht="16.149999999999999" customHeight="1" x14ac:dyDescent="0.2"/>
    <row r="171" ht="16.149999999999999" customHeight="1" x14ac:dyDescent="0.2"/>
    <row r="172" ht="16.149999999999999" customHeight="1" x14ac:dyDescent="0.2"/>
    <row r="173" ht="16.149999999999999" customHeight="1" x14ac:dyDescent="0.2"/>
    <row r="174" ht="16.149999999999999" customHeight="1" x14ac:dyDescent="0.2"/>
    <row r="175" ht="16.149999999999999" customHeight="1" x14ac:dyDescent="0.2"/>
    <row r="176" ht="16.149999999999999" customHeight="1" x14ac:dyDescent="0.2"/>
    <row r="177" ht="16.149999999999999" customHeight="1" x14ac:dyDescent="0.2"/>
    <row r="178" ht="16.149999999999999" customHeight="1" x14ac:dyDescent="0.2"/>
    <row r="179" ht="16.149999999999999" customHeight="1" x14ac:dyDescent="0.2"/>
    <row r="180" ht="16.149999999999999" customHeight="1" x14ac:dyDescent="0.2"/>
    <row r="181" ht="16.149999999999999" customHeight="1" x14ac:dyDescent="0.2"/>
    <row r="182" ht="16.149999999999999" customHeight="1" x14ac:dyDescent="0.2"/>
    <row r="183" ht="16.149999999999999" customHeight="1" x14ac:dyDescent="0.2"/>
    <row r="184" ht="16.149999999999999" customHeight="1" x14ac:dyDescent="0.2"/>
    <row r="185" ht="16.149999999999999" customHeight="1" x14ac:dyDescent="0.2"/>
    <row r="186" ht="16.149999999999999" customHeight="1" x14ac:dyDescent="0.2"/>
    <row r="187" ht="16.149999999999999" customHeight="1" x14ac:dyDescent="0.2"/>
    <row r="188" ht="16.149999999999999" customHeight="1" x14ac:dyDescent="0.2"/>
    <row r="189" ht="16.149999999999999" customHeight="1" x14ac:dyDescent="0.2"/>
    <row r="190" ht="16.149999999999999" customHeight="1" x14ac:dyDescent="0.2"/>
    <row r="191" ht="16.149999999999999" customHeight="1" x14ac:dyDescent="0.2"/>
    <row r="192" ht="16.149999999999999" customHeight="1" x14ac:dyDescent="0.2"/>
    <row r="193" ht="16.149999999999999" customHeight="1" x14ac:dyDescent="0.2"/>
    <row r="194" ht="16.149999999999999" customHeight="1" x14ac:dyDescent="0.2"/>
    <row r="195" ht="16.149999999999999" customHeight="1" x14ac:dyDescent="0.2"/>
    <row r="196" ht="16.149999999999999" customHeight="1" x14ac:dyDescent="0.2"/>
    <row r="197" ht="16.149999999999999" customHeight="1" x14ac:dyDescent="0.2"/>
    <row r="198" ht="16.149999999999999" customHeight="1" x14ac:dyDescent="0.2"/>
    <row r="199" ht="16.149999999999999" customHeight="1" x14ac:dyDescent="0.2"/>
    <row r="200" ht="16.149999999999999" customHeight="1" x14ac:dyDescent="0.2"/>
    <row r="201" ht="16.149999999999999" customHeight="1" x14ac:dyDescent="0.2"/>
    <row r="202" ht="16.149999999999999" customHeight="1" x14ac:dyDescent="0.2"/>
    <row r="203" ht="16.149999999999999" customHeight="1" x14ac:dyDescent="0.2"/>
    <row r="204" ht="16.149999999999999" customHeight="1" x14ac:dyDescent="0.2"/>
    <row r="205" ht="16.149999999999999" customHeight="1" x14ac:dyDescent="0.2"/>
    <row r="206" ht="16.149999999999999" customHeight="1" x14ac:dyDescent="0.2"/>
    <row r="207" ht="16.149999999999999" customHeight="1" x14ac:dyDescent="0.2"/>
    <row r="208" ht="16.149999999999999" customHeight="1" x14ac:dyDescent="0.2"/>
    <row r="209" ht="16.149999999999999" customHeight="1" x14ac:dyDescent="0.2"/>
    <row r="210" ht="16.149999999999999" customHeight="1" x14ac:dyDescent="0.2"/>
    <row r="211" ht="16.149999999999999" customHeight="1" x14ac:dyDescent="0.2"/>
    <row r="212" ht="16.149999999999999" customHeight="1" x14ac:dyDescent="0.2"/>
    <row r="213" ht="16.149999999999999" customHeight="1" x14ac:dyDescent="0.2"/>
    <row r="214" ht="16.149999999999999" customHeight="1" x14ac:dyDescent="0.2"/>
    <row r="215" ht="16.149999999999999" customHeight="1" x14ac:dyDescent="0.2"/>
    <row r="216" ht="16.149999999999999" customHeight="1" x14ac:dyDescent="0.2"/>
    <row r="217" ht="16.149999999999999" customHeight="1" x14ac:dyDescent="0.2"/>
    <row r="218" ht="16.149999999999999" customHeight="1" x14ac:dyDescent="0.2"/>
    <row r="219" ht="16.149999999999999" customHeight="1" x14ac:dyDescent="0.2"/>
    <row r="220" ht="16.149999999999999" customHeight="1" x14ac:dyDescent="0.2"/>
    <row r="221" ht="16.149999999999999" customHeight="1" x14ac:dyDescent="0.2"/>
    <row r="222" ht="16.149999999999999" customHeight="1" x14ac:dyDescent="0.2"/>
    <row r="223" ht="16.149999999999999" customHeight="1" x14ac:dyDescent="0.2"/>
    <row r="224" ht="16.149999999999999" customHeight="1" x14ac:dyDescent="0.2"/>
    <row r="225" ht="16.149999999999999" customHeight="1" x14ac:dyDescent="0.2"/>
    <row r="226" ht="16.149999999999999" customHeight="1" x14ac:dyDescent="0.2"/>
    <row r="227" ht="16.149999999999999" customHeight="1" x14ac:dyDescent="0.2"/>
    <row r="228" ht="16.149999999999999" customHeight="1" x14ac:dyDescent="0.2"/>
    <row r="229" ht="16.149999999999999" customHeight="1" x14ac:dyDescent="0.2"/>
    <row r="230" ht="16.149999999999999" customHeight="1" x14ac:dyDescent="0.2"/>
    <row r="231" ht="16.149999999999999" customHeight="1" x14ac:dyDescent="0.2"/>
    <row r="232" ht="16.149999999999999" customHeight="1" x14ac:dyDescent="0.2"/>
    <row r="233" ht="16.149999999999999" customHeight="1" x14ac:dyDescent="0.2"/>
    <row r="234" ht="16.149999999999999" customHeight="1" x14ac:dyDescent="0.2"/>
    <row r="235" ht="16.149999999999999" customHeight="1" x14ac:dyDescent="0.2"/>
    <row r="236" ht="16.149999999999999" customHeight="1" x14ac:dyDescent="0.2"/>
    <row r="237" ht="16.149999999999999" customHeight="1" x14ac:dyDescent="0.2"/>
    <row r="238" ht="16.149999999999999" customHeight="1" x14ac:dyDescent="0.2"/>
    <row r="239" ht="16.149999999999999" customHeight="1" x14ac:dyDescent="0.2"/>
    <row r="240" ht="16.149999999999999" customHeight="1" x14ac:dyDescent="0.2"/>
    <row r="241" ht="16.149999999999999" customHeight="1" x14ac:dyDescent="0.2"/>
    <row r="242" ht="16.149999999999999" customHeight="1" x14ac:dyDescent="0.2"/>
    <row r="243" ht="16.149999999999999" customHeight="1" x14ac:dyDescent="0.2"/>
    <row r="244" ht="16.149999999999999" customHeight="1" x14ac:dyDescent="0.2"/>
    <row r="245" ht="16.149999999999999" customHeight="1" x14ac:dyDescent="0.2"/>
    <row r="246" ht="16.149999999999999" customHeight="1" x14ac:dyDescent="0.2"/>
    <row r="247" ht="16.149999999999999" customHeight="1" x14ac:dyDescent="0.2"/>
    <row r="248" ht="16.149999999999999" customHeight="1" x14ac:dyDescent="0.2"/>
    <row r="249" ht="16.149999999999999" customHeight="1" x14ac:dyDescent="0.2"/>
    <row r="250" ht="16.149999999999999" customHeight="1" x14ac:dyDescent="0.2"/>
    <row r="251" ht="16.149999999999999" customHeight="1" x14ac:dyDescent="0.2"/>
    <row r="252" ht="16.149999999999999" customHeight="1" x14ac:dyDescent="0.2"/>
    <row r="253" ht="16.149999999999999" customHeight="1" x14ac:dyDescent="0.2"/>
    <row r="254" ht="16.149999999999999" customHeight="1" x14ac:dyDescent="0.2"/>
    <row r="255" ht="16.149999999999999" customHeight="1" x14ac:dyDescent="0.2"/>
    <row r="256" ht="16.149999999999999" customHeight="1" x14ac:dyDescent="0.2"/>
    <row r="257" ht="16.149999999999999" customHeight="1" x14ac:dyDescent="0.2"/>
    <row r="258" ht="16.149999999999999" customHeight="1" x14ac:dyDescent="0.2"/>
    <row r="259" ht="16.149999999999999" customHeight="1" x14ac:dyDescent="0.2"/>
    <row r="260" ht="16.149999999999999" customHeight="1" x14ac:dyDescent="0.2"/>
    <row r="261" ht="16.149999999999999" customHeight="1" x14ac:dyDescent="0.2"/>
    <row r="262" ht="16.149999999999999" customHeight="1" x14ac:dyDescent="0.2"/>
    <row r="263" ht="16.149999999999999" customHeight="1" x14ac:dyDescent="0.2"/>
    <row r="264" ht="16.149999999999999" customHeight="1" x14ac:dyDescent="0.2"/>
    <row r="265" ht="16.149999999999999" customHeight="1" x14ac:dyDescent="0.2"/>
    <row r="266" ht="16.149999999999999" customHeight="1" x14ac:dyDescent="0.2"/>
    <row r="267" ht="16.149999999999999" customHeight="1" x14ac:dyDescent="0.2"/>
    <row r="268" ht="16.149999999999999" customHeight="1" x14ac:dyDescent="0.2"/>
    <row r="269" ht="16.149999999999999" customHeight="1" x14ac:dyDescent="0.2"/>
    <row r="270" ht="16.149999999999999" customHeight="1" x14ac:dyDescent="0.2"/>
    <row r="271" ht="16.149999999999999" customHeight="1" x14ac:dyDescent="0.2"/>
    <row r="272" ht="16.149999999999999" customHeight="1" x14ac:dyDescent="0.2"/>
    <row r="273" ht="16.149999999999999" customHeight="1" x14ac:dyDescent="0.2"/>
    <row r="274" ht="16.149999999999999" customHeight="1" x14ac:dyDescent="0.2"/>
    <row r="275" ht="16.149999999999999" customHeight="1" x14ac:dyDescent="0.2"/>
    <row r="276" ht="16.149999999999999" customHeight="1" x14ac:dyDescent="0.2"/>
    <row r="277" ht="16.149999999999999" customHeight="1" x14ac:dyDescent="0.2"/>
    <row r="278" ht="16.149999999999999" customHeight="1" x14ac:dyDescent="0.2"/>
    <row r="279" ht="16.149999999999999" customHeight="1" x14ac:dyDescent="0.2"/>
    <row r="280" ht="16.149999999999999" customHeight="1" x14ac:dyDescent="0.2"/>
    <row r="281" ht="16.149999999999999" customHeight="1" x14ac:dyDescent="0.2"/>
    <row r="282" ht="16.149999999999999" customHeight="1" x14ac:dyDescent="0.2"/>
    <row r="283" ht="16.149999999999999" customHeight="1" x14ac:dyDescent="0.2"/>
    <row r="284" ht="16.149999999999999" customHeight="1" x14ac:dyDescent="0.2"/>
    <row r="285" ht="16.149999999999999" customHeight="1" x14ac:dyDescent="0.2"/>
    <row r="286" ht="16.149999999999999" customHeight="1" x14ac:dyDescent="0.2"/>
    <row r="287" ht="16.149999999999999" customHeight="1" x14ac:dyDescent="0.2"/>
    <row r="288" ht="16.149999999999999" customHeight="1" x14ac:dyDescent="0.2"/>
    <row r="289" ht="16.149999999999999" customHeight="1" x14ac:dyDescent="0.2"/>
    <row r="290" ht="16.149999999999999" customHeight="1" x14ac:dyDescent="0.2"/>
    <row r="291" ht="16.149999999999999" customHeight="1" x14ac:dyDescent="0.2"/>
    <row r="292" ht="16.149999999999999" customHeight="1" x14ac:dyDescent="0.2"/>
    <row r="293" ht="16.149999999999999" customHeight="1" x14ac:dyDescent="0.2"/>
    <row r="294" ht="16.149999999999999" customHeight="1" x14ac:dyDescent="0.2"/>
    <row r="295" ht="16.149999999999999" customHeight="1" x14ac:dyDescent="0.2"/>
    <row r="296" ht="16.149999999999999" customHeight="1" x14ac:dyDescent="0.2"/>
    <row r="297" ht="16.149999999999999" customHeight="1" x14ac:dyDescent="0.2"/>
    <row r="298" ht="16.149999999999999" customHeight="1" x14ac:dyDescent="0.2"/>
    <row r="299" ht="16.149999999999999" customHeight="1" x14ac:dyDescent="0.2"/>
    <row r="300" ht="16.149999999999999" customHeight="1" x14ac:dyDescent="0.2"/>
    <row r="301" ht="16.149999999999999" customHeight="1" x14ac:dyDescent="0.2"/>
    <row r="302" ht="16.149999999999999" customHeight="1" x14ac:dyDescent="0.2"/>
    <row r="303" ht="16.149999999999999" customHeight="1" x14ac:dyDescent="0.2"/>
    <row r="304" ht="16.149999999999999" customHeight="1" x14ac:dyDescent="0.2"/>
    <row r="305" ht="16.149999999999999" customHeight="1" x14ac:dyDescent="0.2"/>
    <row r="306" ht="16.149999999999999" customHeight="1" x14ac:dyDescent="0.2"/>
  </sheetData>
  <mergeCells count="2">
    <mergeCell ref="F4:G4"/>
    <mergeCell ref="F47:G47"/>
  </mergeCells>
  <pageMargins left="0.7" right="0.7" top="0.78740157499999996" bottom="0.78740157499999996" header="0.3" footer="0.3"/>
  <ignoredErrors>
    <ignoredError sqref="N34:S3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B1180E2793E4449F51082D84F3BFA4" ma:contentTypeVersion="4" ma:contentTypeDescription="Create a new document." ma:contentTypeScope="" ma:versionID="c12fd2025f42ee07efab3162ae9dffa9">
  <xsd:schema xmlns:xsd="http://www.w3.org/2001/XMLSchema" xmlns:xs="http://www.w3.org/2001/XMLSchema" xmlns:p="http://schemas.microsoft.com/office/2006/metadata/properties" xmlns:ns2="fb0ecbb2-92be-4b9d-abba-ce63d2982d20" targetNamespace="http://schemas.microsoft.com/office/2006/metadata/properties" ma:root="true" ma:fieldsID="1eb4c58362f41c02d8a3cb444c37e1c2" ns2:_="">
    <xsd:import namespace="fb0ecbb2-92be-4b9d-abba-ce63d2982d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ecbb2-92be-4b9d-abba-ce63d2982d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E56F5D-8770-4DC6-B7F3-8BD06EE4D5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4BB611-8957-4D20-889B-2F5C99AC86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B934AF6-B605-4A94-AA19-DDF7B88DCB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ecbb2-92be-4b9d-abba-ce63d2982d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Control</vt:lpstr>
      <vt:lpstr>WeekBudget</vt:lpstr>
      <vt:lpstr>Auftrag</vt:lpstr>
      <vt:lpstr>Nummer</vt:lpstr>
      <vt:lpstr>ProjectEstimatedEndDate</vt:lpstr>
      <vt:lpstr>ProjectStartDate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Jens Koch</dc:creator>
  <cp:keywords/>
  <dc:description/>
  <cp:lastModifiedBy>Karen-Turid Meier</cp:lastModifiedBy>
  <cp:revision/>
  <dcterms:created xsi:type="dcterms:W3CDTF">2024-01-09T09:15:05Z</dcterms:created>
  <dcterms:modified xsi:type="dcterms:W3CDTF">2024-01-26T09:17:10Z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0x010100852BDD4801D83D42BB6BDB1F91E84F99</vt:lpwstr>
  </property>
</Properties>
</file>