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60" windowHeight="7890" activeTab="6"/>
  </bookViews>
  <sheets>
    <sheet name="Матрица" sheetId="2" r:id="rId1"/>
    <sheet name="Подбор_граф" sheetId="7" r:id="rId2"/>
    <sheet name="Подбор_фин" sheetId="3" r:id="rId3"/>
    <sheet name="Поиск_премия" sheetId="4" r:id="rId4"/>
    <sheet name="Поиск_макс" sheetId="5" r:id="rId5"/>
    <sheet name="Поиск_мин" sheetId="6" r:id="rId6"/>
    <sheet name="Поиск_система" sheetId="8" r:id="rId7"/>
  </sheets>
  <externalReferences>
    <externalReference r:id="rId8"/>
  </externalReferences>
  <definedNames>
    <definedName name="a" localSheetId="6">[1]Лист8!$B$1:$H$1</definedName>
    <definedName name="a">#REF!</definedName>
    <definedName name="b" localSheetId="6">[1]Лист8!$A$2:$A$8</definedName>
    <definedName name="b">#REF!</definedName>
    <definedName name="solver_adj" localSheetId="1" hidden="1">Подбор_граф!$C$3</definedName>
    <definedName name="solver_adj" localSheetId="4" hidden="1">Поиск_макс!$B$9:$C$9</definedName>
    <definedName name="solver_adj" localSheetId="5" hidden="1">Поиск_мин!$B$12:$F$14</definedName>
    <definedName name="solver_adj" localSheetId="3" hidden="1">Поиск_премия!$E$2</definedName>
    <definedName name="solver_adj" localSheetId="6" hidden="1">Поиск_система!$C$11:$C$13</definedName>
    <definedName name="solver_cvg" localSheetId="1" hidden="1">0.0001</definedName>
    <definedName name="solver_cvg" localSheetId="4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drv" localSheetId="1" hidden="1">1</definedName>
    <definedName name="solver_drv" localSheetId="4" hidden="1">1</definedName>
    <definedName name="solver_drv" localSheetId="5" hidden="1">1</definedName>
    <definedName name="solver_drv" localSheetId="3" hidden="1">1</definedName>
    <definedName name="solver_drv" localSheetId="6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ng" localSheetId="5" hidden="1">2</definedName>
    <definedName name="solver_eng" localSheetId="3" hidden="1">1</definedName>
    <definedName name="solver_eng" localSheetId="6" hidden="1">1</definedName>
    <definedName name="solver_est" localSheetId="1" hidden="1">1</definedName>
    <definedName name="solver_est" localSheetId="4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itr" localSheetId="1" hidden="1">2147483647</definedName>
    <definedName name="solver_itr" localSheetId="4" hidden="1">2147483647</definedName>
    <definedName name="solver_itr" localSheetId="5" hidden="1">100</definedName>
    <definedName name="solver_itr" localSheetId="3" hidden="1">2147483647</definedName>
    <definedName name="solver_itr" localSheetId="6" hidden="1">2147483647</definedName>
    <definedName name="solver_lhs1" localSheetId="1" hidden="1">Подбор_граф!$C$3</definedName>
    <definedName name="solver_lhs1" localSheetId="4" hidden="1">Поиск_макс!$B$15</definedName>
    <definedName name="solver_lhs1" localSheetId="5" hidden="1">Поиск_мин!$B$15:$F$15</definedName>
    <definedName name="solver_lhs1" localSheetId="3" hidden="1">Поиск_премия!$C$2</definedName>
    <definedName name="solver_lhs1" localSheetId="6" hidden="1">Поиск_система!$B$6</definedName>
    <definedName name="solver_lhs2" localSheetId="1" hidden="1">Подбор_граф!$C$3</definedName>
    <definedName name="solver_lhs2" localSheetId="4" hidden="1">Поиск_макс!$B$16</definedName>
    <definedName name="solver_lhs2" localSheetId="5" hidden="1">Поиск_мин!$G$12:$G$14</definedName>
    <definedName name="solver_lhs2" localSheetId="6" hidden="1">Поиск_система!$B$7</definedName>
    <definedName name="solver_lhs3" localSheetId="4" hidden="1">Поиск_макс!$B$9:$C$9</definedName>
    <definedName name="solver_lhs3" localSheetId="5" hidden="1">Поиск_мин!#REF!</definedName>
    <definedName name="solver_lhs3" localSheetId="6" hidden="1">Поиск_система!$B$8</definedName>
    <definedName name="solver_lhs4" localSheetId="4" hidden="1">Поиск_макс!$B$9:$C$9</definedName>
    <definedName name="solver_lhs4" localSheetId="5" hidden="1">Поиск_мин!#REF!</definedName>
    <definedName name="solver_mip" localSheetId="1" hidden="1">2147483647</definedName>
    <definedName name="solver_mip" localSheetId="4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sl" localSheetId="1" hidden="1">2</definedName>
    <definedName name="solver_msl" localSheetId="4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neg" localSheetId="1" hidden="1">2</definedName>
    <definedName name="solver_neg" localSheetId="2" hidden="1">1</definedName>
    <definedName name="solver_neg" localSheetId="4" hidden="1">2</definedName>
    <definedName name="solver_neg" localSheetId="5" hidden="1">1</definedName>
    <definedName name="solver_neg" localSheetId="3" hidden="1">1</definedName>
    <definedName name="solver_neg" localSheetId="6" hidden="1">2</definedName>
    <definedName name="solver_nod" localSheetId="1" hidden="1">2147483647</definedName>
    <definedName name="solver_nod" localSheetId="4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um" localSheetId="1" hidden="1">2</definedName>
    <definedName name="solver_num" localSheetId="2" hidden="1">0</definedName>
    <definedName name="solver_num" localSheetId="4" hidden="1">4</definedName>
    <definedName name="solver_num" localSheetId="5" hidden="1">2</definedName>
    <definedName name="solver_num" localSheetId="3" hidden="1">1</definedName>
    <definedName name="solver_num" localSheetId="6" hidden="1">3</definedName>
    <definedName name="solver_nwt" localSheetId="1" hidden="1">1</definedName>
    <definedName name="solver_nwt" localSheetId="4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opt" localSheetId="1" hidden="1">Подбор_граф!$D$3</definedName>
    <definedName name="solver_opt" localSheetId="2" hidden="1">Подбор_фин!$E$7</definedName>
    <definedName name="solver_opt" localSheetId="4" hidden="1">Поиск_макс!$B$12</definedName>
    <definedName name="solver_opt" localSheetId="5" hidden="1">Поиск_мин!$C$19</definedName>
    <definedName name="solver_opt" localSheetId="3" hidden="1">Поиск_премия!$C$8</definedName>
    <definedName name="solver_opt" localSheetId="6" hidden="1">Поиск_система!$B$8</definedName>
    <definedName name="solver_pre" localSheetId="1" hidden="1">0.000001</definedName>
    <definedName name="solver_pre" localSheetId="4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rbv" localSheetId="1" hidden="1">1</definedName>
    <definedName name="solver_rbv" localSheetId="4" hidden="1">1</definedName>
    <definedName name="solver_rbv" localSheetId="5" hidden="1">1</definedName>
    <definedName name="solver_rbv" localSheetId="3" hidden="1">1</definedName>
    <definedName name="solver_rbv" localSheetId="6" hidden="1">1</definedName>
    <definedName name="solver_rel1" localSheetId="1" hidden="1">1</definedName>
    <definedName name="solver_rel1" localSheetId="4" hidden="1">1</definedName>
    <definedName name="solver_rel1" localSheetId="5" hidden="1">2</definedName>
    <definedName name="solver_rel1" localSheetId="3" hidden="1">3</definedName>
    <definedName name="solver_rel1" localSheetId="6" hidden="1">2</definedName>
    <definedName name="solver_rel2" localSheetId="1" hidden="1">3</definedName>
    <definedName name="solver_rel2" localSheetId="4" hidden="1">1</definedName>
    <definedName name="solver_rel2" localSheetId="5" hidden="1">1</definedName>
    <definedName name="solver_rel2" localSheetId="6" hidden="1">2</definedName>
    <definedName name="solver_rel3" localSheetId="4" hidden="1">4</definedName>
    <definedName name="solver_rel3" localSheetId="5" hidden="1">3</definedName>
    <definedName name="solver_rel3" localSheetId="6" hidden="1">2</definedName>
    <definedName name="solver_rel4" localSheetId="4" hidden="1">3</definedName>
    <definedName name="solver_rel4" localSheetId="5" hidden="1">3</definedName>
    <definedName name="solver_rhs1" localSheetId="1" hidden="1">-0.8</definedName>
    <definedName name="solver_rhs1" localSheetId="4" hidden="1">Поиск_макс!$D$15</definedName>
    <definedName name="solver_rhs1" localSheetId="5" hidden="1">Поиск_мин!$B$17:$F$17</definedName>
    <definedName name="solver_rhs1" localSheetId="3" hidden="1">0</definedName>
    <definedName name="solver_rhs1" localSheetId="6" hidden="1">Поиск_система!$C$6</definedName>
    <definedName name="solver_rhs2" localSheetId="1" hidden="1">-1</definedName>
    <definedName name="solver_rhs2" localSheetId="4" hidden="1">Поиск_макс!$D$16</definedName>
    <definedName name="solver_rhs2" localSheetId="5" hidden="1">Поиск_мин!$I$12:$I$14</definedName>
    <definedName name="solver_rhs2" localSheetId="6" hidden="1">Поиск_система!$C$7</definedName>
    <definedName name="solver_rhs3" localSheetId="4" hidden="1">целое</definedName>
    <definedName name="solver_rhs3" localSheetId="5" hidden="1">0</definedName>
    <definedName name="solver_rhs3" localSheetId="6" hidden="1">Поиск_система!$C$8</definedName>
    <definedName name="solver_rhs4" localSheetId="4" hidden="1">0</definedName>
    <definedName name="solver_rhs4" localSheetId="5" hidden="1">0</definedName>
    <definedName name="solver_rlx" localSheetId="1" hidden="1">2</definedName>
    <definedName name="solver_rlx" localSheetId="4" hidden="1">2</definedName>
    <definedName name="solver_rlx" localSheetId="5" hidden="1">1</definedName>
    <definedName name="solver_rlx" localSheetId="3" hidden="1">2</definedName>
    <definedName name="solver_rlx" localSheetId="6" hidden="1">2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scl" localSheetId="1" hidden="1">1</definedName>
    <definedName name="solver_scl" localSheetId="4" hidden="1">1</definedName>
    <definedName name="solver_scl" localSheetId="5" hidden="1">2</definedName>
    <definedName name="solver_scl" localSheetId="3" hidden="1">1</definedName>
    <definedName name="solver_scl" localSheetId="6" hidden="1">1</definedName>
    <definedName name="solver_sho" localSheetId="1" hidden="1">2</definedName>
    <definedName name="solver_sho" localSheetId="4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sz" localSheetId="1" hidden="1">100</definedName>
    <definedName name="solver_ssz" localSheetId="4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tim" localSheetId="1" hidden="1">2147483647</definedName>
    <definedName name="solver_tim" localSheetId="4" hidden="1">2147483647</definedName>
    <definedName name="solver_tim" localSheetId="5" hidden="1">100</definedName>
    <definedName name="solver_tim" localSheetId="3" hidden="1">2147483647</definedName>
    <definedName name="solver_tim" localSheetId="6" hidden="1">2147483647</definedName>
    <definedName name="solver_tol" localSheetId="1" hidden="1">0.01</definedName>
    <definedName name="solver_tol" localSheetId="4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yp" localSheetId="1" hidden="1">3</definedName>
    <definedName name="solver_typ" localSheetId="2" hidden="1">1</definedName>
    <definedName name="solver_typ" localSheetId="4" hidden="1">1</definedName>
    <definedName name="solver_typ" localSheetId="5" hidden="1">2</definedName>
    <definedName name="solver_typ" localSheetId="3" hidden="1">3</definedName>
    <definedName name="solver_typ" localSheetId="6" hidden="1">3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3" hidden="1">100</definedName>
    <definedName name="solver_val" localSheetId="6" hidden="1">0</definedName>
    <definedName name="solver_ver" localSheetId="1" hidden="1">3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x" localSheetId="6">Поиск_система!$C$11</definedName>
    <definedName name="x">#REF!</definedName>
    <definedName name="xx">Подбор_граф!$A$2:$A$52</definedName>
    <definedName name="y" localSheetId="6">Поиск_система!$C$12</definedName>
    <definedName name="y">#REF!</definedName>
    <definedName name="z" localSheetId="6">Поиск_система!$C$13</definedName>
    <definedName name="z">#REF!</definedName>
    <definedName name="Кредит">#REF!</definedName>
    <definedName name="Проценты">#REF!</definedName>
    <definedName name="Срок_кредита">#REF!</definedName>
  </definedNames>
  <calcPr calcId="145621" iterateCount="10000"/>
</workbook>
</file>

<file path=xl/calcChain.xml><?xml version="1.0" encoding="utf-8"?>
<calcChain xmlns="http://schemas.openxmlformats.org/spreadsheetml/2006/main">
  <c r="B8" i="8" l="1"/>
  <c r="B7" i="8"/>
  <c r="B6" i="8"/>
  <c r="B2" i="7" l="1"/>
  <c r="D4" i="7" l="1"/>
  <c r="D5" i="7"/>
  <c r="D3" i="7"/>
  <c r="B3" i="7"/>
  <c r="B4" i="7"/>
  <c r="B5" i="7"/>
  <c r="B6" i="7"/>
  <c r="B7" i="7"/>
  <c r="B8" i="7"/>
  <c r="B9" i="7"/>
  <c r="B10" i="7"/>
  <c r="B11" i="7"/>
  <c r="B12" i="7"/>
  <c r="C15" i="6" l="1"/>
  <c r="D15" i="6"/>
  <c r="E15" i="6"/>
  <c r="F15" i="6"/>
  <c r="B15" i="6"/>
  <c r="G13" i="6"/>
  <c r="G14" i="6"/>
  <c r="G12" i="6"/>
  <c r="C19" i="6"/>
  <c r="B16" i="5"/>
  <c r="B15" i="5"/>
  <c r="B12" i="5"/>
  <c r="C3" i="4" l="1"/>
  <c r="C4" i="4"/>
  <c r="C5" i="4"/>
  <c r="C6" i="4"/>
  <c r="C7" i="4"/>
  <c r="C2" i="4"/>
  <c r="C8" i="4" l="1"/>
  <c r="F6" i="3"/>
  <c r="B6" i="3"/>
  <c r="I3" i="2" a="1"/>
  <c r="I3" i="2" s="1"/>
  <c r="A17" i="2" a="1"/>
  <c r="B17" i="2" s="1"/>
  <c r="F10" i="2" a="1"/>
  <c r="F10" i="2" s="1"/>
  <c r="G10" i="2"/>
  <c r="I10" i="2"/>
  <c r="G11" i="2"/>
  <c r="I11" i="2"/>
  <c r="G12" i="2"/>
  <c r="I12" i="2"/>
  <c r="G13" i="2"/>
  <c r="I13" i="2"/>
  <c r="A10" i="2" a="1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I6" i="2" l="1"/>
  <c r="I4" i="2"/>
  <c r="I5" i="2"/>
  <c r="C20" i="2"/>
  <c r="A20" i="2"/>
  <c r="C19" i="2"/>
  <c r="A19" i="2"/>
  <c r="C18" i="2"/>
  <c r="A18" i="2"/>
  <c r="C17" i="2"/>
  <c r="A17" i="2"/>
  <c r="D20" i="2"/>
  <c r="B20" i="2"/>
  <c r="D19" i="2"/>
  <c r="B19" i="2"/>
  <c r="D18" i="2"/>
  <c r="B18" i="2"/>
  <c r="D17" i="2"/>
  <c r="H13" i="2"/>
  <c r="F13" i="2"/>
  <c r="H12" i="2"/>
  <c r="F12" i="2"/>
  <c r="H11" i="2"/>
  <c r="F11" i="2"/>
  <c r="H10" i="2"/>
  <c r="F17" i="2" l="1" a="1"/>
  <c r="F19" i="2" s="1"/>
  <c r="F18" i="2" l="1"/>
  <c r="F20" i="2"/>
  <c r="F17" i="2"/>
</calcChain>
</file>

<file path=xl/sharedStrings.xml><?xml version="1.0" encoding="utf-8"?>
<sst xmlns="http://schemas.openxmlformats.org/spreadsheetml/2006/main" count="89" uniqueCount="68">
  <si>
    <t>Матрица А</t>
  </si>
  <si>
    <t>Вектор В</t>
  </si>
  <si>
    <t>Ответ Х</t>
  </si>
  <si>
    <r>
      <t>Матрица А</t>
    </r>
    <r>
      <rPr>
        <b/>
        <vertAlign val="superscript"/>
        <sz val="18"/>
        <color theme="1"/>
        <rFont val="Calibri"/>
        <family val="2"/>
        <charset val="204"/>
        <scheme val="minor"/>
      </rPr>
      <t>2</t>
    </r>
    <r>
      <rPr>
        <b/>
        <sz val="18"/>
        <color theme="1"/>
        <rFont val="Calibri"/>
        <family val="2"/>
        <charset val="204"/>
        <scheme val="minor"/>
      </rPr>
      <t/>
    </r>
  </si>
  <si>
    <r>
      <t>Матрица А</t>
    </r>
    <r>
      <rPr>
        <b/>
        <vertAlign val="superscript"/>
        <sz val="18"/>
        <color theme="1"/>
        <rFont val="Calibri"/>
        <family val="2"/>
        <charset val="204"/>
        <scheme val="minor"/>
      </rPr>
      <t>т</t>
    </r>
    <r>
      <rPr>
        <b/>
        <sz val="18"/>
        <color theme="1"/>
        <rFont val="Calibri"/>
        <family val="2"/>
        <charset val="204"/>
        <scheme val="minor"/>
      </rPr>
      <t xml:space="preserve"> </t>
    </r>
  </si>
  <si>
    <r>
      <t>Матрица (А</t>
    </r>
    <r>
      <rPr>
        <b/>
        <vertAlign val="superscript"/>
        <sz val="18"/>
        <color theme="1"/>
        <rFont val="Calibri"/>
        <family val="2"/>
        <charset val="204"/>
        <scheme val="minor"/>
      </rPr>
      <t xml:space="preserve">2 </t>
    </r>
    <r>
      <rPr>
        <b/>
        <sz val="18"/>
        <color theme="1"/>
        <rFont val="Calibri"/>
        <family val="2"/>
        <charset val="204"/>
        <scheme val="minor"/>
      </rPr>
      <t>А</t>
    </r>
    <r>
      <rPr>
        <b/>
        <vertAlign val="superscript"/>
        <sz val="18"/>
        <color theme="1"/>
        <rFont val="Calibri"/>
        <family val="2"/>
        <charset val="204"/>
        <scheme val="minor"/>
      </rPr>
      <t>т</t>
    </r>
    <r>
      <rPr>
        <b/>
        <sz val="18"/>
        <color theme="1"/>
        <rFont val="Calibri"/>
        <family val="2"/>
        <charset val="204"/>
        <scheme val="minor"/>
      </rPr>
      <t>)</t>
    </r>
    <r>
      <rPr>
        <b/>
        <vertAlign val="superscript"/>
        <sz val="18"/>
        <color theme="1"/>
        <rFont val="Calibri"/>
        <family val="2"/>
        <charset val="204"/>
        <scheme val="minor"/>
      </rPr>
      <t>-1</t>
    </r>
  </si>
  <si>
    <t>Проверка</t>
  </si>
  <si>
    <t>срок</t>
  </si>
  <si>
    <t>ежемесячно</t>
  </si>
  <si>
    <t>ставка</t>
  </si>
  <si>
    <t>сумма</t>
  </si>
  <si>
    <t>платеж</t>
  </si>
  <si>
    <t>Фамилия</t>
  </si>
  <si>
    <t>Оклад, руб.</t>
  </si>
  <si>
    <t>Премия, руб</t>
  </si>
  <si>
    <t>Дубенцов И.А.</t>
  </si>
  <si>
    <t>Ахрамейкин Н.Е.</t>
  </si>
  <si>
    <t>Рябинкина А.П.</t>
  </si>
  <si>
    <t>Обухов Н.И.</t>
  </si>
  <si>
    <t>Трепухин В.В.</t>
  </si>
  <si>
    <t>Смолкина Н.Р.</t>
  </si>
  <si>
    <t>Коэффициент</t>
  </si>
  <si>
    <t>Итого (целевая функция)</t>
  </si>
  <si>
    <t>Исходные данные</t>
  </si>
  <si>
    <t>Модель А</t>
  </si>
  <si>
    <t>Искомые значения</t>
  </si>
  <si>
    <t>К-во А</t>
  </si>
  <si>
    <t>К-во В</t>
  </si>
  <si>
    <t>Целевая функция</t>
  </si>
  <si>
    <t>Ограничения</t>
  </si>
  <si>
    <t>&lt;=</t>
  </si>
  <si>
    <t>мах</t>
  </si>
  <si>
    <t>Модель В</t>
  </si>
  <si>
    <t>требуется сырья, м2</t>
  </si>
  <si>
    <t>требуется маш.врем., ч</t>
  </si>
  <si>
    <t>прибуль, урб.</t>
  </si>
  <si>
    <t>Всего сырья</t>
  </si>
  <si>
    <t>Всего маш.времени, ч</t>
  </si>
  <si>
    <t>№1</t>
  </si>
  <si>
    <t>№2</t>
  </si>
  <si>
    <t>№3</t>
  </si>
  <si>
    <t>№4</t>
  </si>
  <si>
    <t>№5</t>
  </si>
  <si>
    <t>Запасы</t>
  </si>
  <si>
    <t>карьер 1</t>
  </si>
  <si>
    <t>карьер 2</t>
  </si>
  <si>
    <t>карьер 3</t>
  </si>
  <si>
    <t>Потрбености</t>
  </si>
  <si>
    <t>Стройплощадки</t>
  </si>
  <si>
    <t>Всего</t>
  </si>
  <si>
    <t>огранич</t>
  </si>
  <si>
    <t>ограничения</t>
  </si>
  <si>
    <t>потребности</t>
  </si>
  <si>
    <t xml:space="preserve"> =</t>
  </si>
  <si>
    <t>суммарные затраты</t>
  </si>
  <si>
    <t>мин</t>
  </si>
  <si>
    <t>x</t>
  </si>
  <si>
    <t>y</t>
  </si>
  <si>
    <t>Формула</t>
  </si>
  <si>
    <t>Искомое значение</t>
  </si>
  <si>
    <t>Уравнение 1</t>
  </si>
  <si>
    <t>Уравнение 2</t>
  </si>
  <si>
    <t>Уравнение 3</t>
  </si>
  <si>
    <t>Переменная</t>
  </si>
  <si>
    <t>Значение</t>
  </si>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</sst>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&quot;р.&quot;;[Red]\-#,##0.00&quot;р.&quot;"/>
    <numFmt numFmtId="164" formatCode="0.0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vertAlign val="superscript"/>
      <sz val="1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0" xfId="0" applyNumberFormat="1"/>
    <xf numFmtId="10" fontId="0" fillId="0" borderId="0" xfId="0" applyNumberFormat="1"/>
    <xf numFmtId="10" fontId="0" fillId="0" borderId="1" xfId="0" applyNumberFormat="1" applyBorder="1"/>
    <xf numFmtId="8" fontId="0" fillId="0" borderId="1" xfId="0" applyNumberFormat="1" applyBorder="1"/>
    <xf numFmtId="0" fontId="1" fillId="3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1" fillId="7" borderId="2" xfId="0" applyFont="1" applyFill="1" applyBorder="1"/>
    <xf numFmtId="0" fontId="0" fillId="2" borderId="0" xfId="0" applyFill="1"/>
    <xf numFmtId="2" fontId="0" fillId="0" borderId="1" xfId="0" applyNumberFormat="1" applyBorder="1"/>
    <xf numFmtId="2" fontId="0" fillId="8" borderId="0" xfId="0" applyNumberFormat="1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2" fontId="0" fillId="0" borderId="0" xfId="0" applyNumberFormat="1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Подбор_граф!$B$1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Подбор_граф!$A$2:$A$22</c:f>
              <c:numCache>
                <c:formatCode>General</c:formatCode>
                <c:ptCount val="21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Подбор_граф!$B$2:$B$22</c:f>
              <c:numCache>
                <c:formatCode>General</c:formatCode>
                <c:ptCount val="21"/>
                <c:pt idx="0">
                  <c:v>-0.16649599999999998</c:v>
                </c:pt>
                <c:pt idx="1">
                  <c:v>0.18422399999999994</c:v>
                </c:pt>
                <c:pt idx="2">
                  <c:v>0.342144</c:v>
                </c:pt>
                <c:pt idx="3">
                  <c:v>0.35526400000000002</c:v>
                </c:pt>
                <c:pt idx="4">
                  <c:v>0.27158400000000005</c:v>
                </c:pt>
                <c:pt idx="5">
                  <c:v>0.13910400000000001</c:v>
                </c:pt>
                <c:pt idx="6">
                  <c:v>5.8239999999999958E-3</c:v>
                </c:pt>
                <c:pt idx="7">
                  <c:v>-8.0255999999999994E-2</c:v>
                </c:pt>
                <c:pt idx="8">
                  <c:v>-7.1136000000000005E-2</c:v>
                </c:pt>
                <c:pt idx="9">
                  <c:v>8.1184000000000145E-2</c:v>
                </c:pt>
                <c:pt idx="10">
                  <c:v>0.42470399999999997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22272"/>
        <c:axId val="138028160"/>
      </c:scatterChart>
      <c:valAx>
        <c:axId val="138022272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out"/>
        <c:minorTickMark val="none"/>
        <c:tickLblPos val="nextTo"/>
        <c:crossAx val="138028160"/>
        <c:crosses val="autoZero"/>
        <c:crossBetween val="midCat"/>
        <c:majorUnit val="0.2"/>
      </c:valAx>
      <c:valAx>
        <c:axId val="13802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0222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57151</xdr:rowOff>
    </xdr:from>
    <xdr:to>
      <xdr:col>11</xdr:col>
      <xdr:colOff>47625</xdr:colOff>
      <xdr:row>17</xdr:row>
      <xdr:rowOff>66676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26290</xdr:colOff>
      <xdr:row>0</xdr:row>
      <xdr:rowOff>1</xdr:rowOff>
    </xdr:from>
    <xdr:to>
      <xdr:col>1</xdr:col>
      <xdr:colOff>609839</xdr:colOff>
      <xdr:row>3</xdr:row>
      <xdr:rowOff>152400</xdr:rowOff>
    </xdr:to>
    <xdr:grpSp>
      <xdr:nvGrpSpPr>
        <xdr:cNvPr id="2" name="Group 4"/>
        <xdr:cNvGrpSpPr>
          <a:grpSpLocks/>
        </xdr:cNvGrpSpPr>
      </xdr:nvGrpSpPr>
      <xdr:grpSpPr bwMode="auto">
        <a:xfrm>
          <a:off x="26290" y="1"/>
          <a:ext cx="1774174" cy="723899"/>
          <a:chOff x="4414" y="12127"/>
          <a:chExt cx="2282" cy="1032"/>
        </a:xfrm>
      </xdr:grpSpPr>
      <xdr:sp macro="" textlink="">
        <xdr:nvSpPr>
          <xdr:cNvPr id="3" name="Text Box 5"/>
          <xdr:cNvSpPr txBox="1">
            <a:spLocks noChangeArrowheads="1"/>
          </xdr:cNvSpPr>
        </xdr:nvSpPr>
        <xdr:spPr bwMode="auto">
          <a:xfrm>
            <a:off x="4454" y="12127"/>
            <a:ext cx="2242" cy="103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lang="ru-RU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4х + у - 2z = 0;</a:t>
            </a: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lang="ru-RU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2х - Зу + 3z = 9;</a:t>
            </a:r>
          </a:p>
          <a:p>
            <a:pPr algn="l" rtl="0"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-6х - 2у + z = 0.</a:t>
            </a:r>
          </a:p>
          <a:p>
            <a:pPr algn="l" rtl="0"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ru-RU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" name="AutoShape 6"/>
          <xdr:cNvSpPr>
            <a:spLocks/>
          </xdr:cNvSpPr>
        </xdr:nvSpPr>
        <xdr:spPr bwMode="auto">
          <a:xfrm>
            <a:off x="4414" y="12153"/>
            <a:ext cx="143" cy="802"/>
          </a:xfrm>
          <a:prstGeom prst="leftBrace">
            <a:avLst>
              <a:gd name="adj1" fmla="val 46737"/>
              <a:gd name="adj2" fmla="val 50000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2;&#1086;&#1103;%20&#1087;&#1072;&#1087;&#1082;&#1072;/&#1055;&#1088;&#1080;&#1082;&#1083;&#1072;&#1076;&#1085;&#1086;&#1077;%20&#1055;&#1054;_2016/&#1051;&#1072;&#1073;&#1086;&#1088;&#1072;&#1090;&#1086;&#1088;&#1085;&#1099;&#1077;%20&#1088;&#1072;&#1073;&#1086;&#1090;&#1099;/&#1050;&#1085;&#1080;&#1075;&#1072;1-&#1087;&#1086;&#1080;&#1089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  <sheetName val="Лист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>
            <v>-3</v>
          </cell>
          <cell r="C1">
            <v>-1.5</v>
          </cell>
          <cell r="D1">
            <v>0</v>
          </cell>
          <cell r="E1">
            <v>1.5</v>
          </cell>
          <cell r="F1">
            <v>3</v>
          </cell>
        </row>
        <row r="2">
          <cell r="A2">
            <v>-3</v>
          </cell>
        </row>
        <row r="3">
          <cell r="A3">
            <v>-1.5</v>
          </cell>
        </row>
        <row r="4">
          <cell r="A4">
            <v>0</v>
          </cell>
        </row>
        <row r="5">
          <cell r="A5">
            <v>1.5</v>
          </cell>
        </row>
        <row r="6">
          <cell r="A6">
            <v>3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12" sqref="F12"/>
    </sheetView>
  </sheetViews>
  <sheetFormatPr defaultRowHeight="15" x14ac:dyDescent="0.25"/>
  <cols>
    <col min="6" max="6" width="9.140625" customWidth="1"/>
    <col min="7" max="7" width="8" customWidth="1"/>
    <col min="8" max="8" width="7.85546875" customWidth="1"/>
  </cols>
  <sheetData>
    <row r="1" spans="1:10" ht="15" customHeight="1" x14ac:dyDescent="0.25">
      <c r="A1" s="30" t="s">
        <v>0</v>
      </c>
      <c r="B1" s="30"/>
      <c r="C1" s="30"/>
      <c r="D1" s="30"/>
      <c r="F1" s="30" t="s">
        <v>1</v>
      </c>
      <c r="G1" s="30"/>
      <c r="I1" s="27" t="s">
        <v>2</v>
      </c>
      <c r="J1" s="27"/>
    </row>
    <row r="2" spans="1:10" ht="15" customHeight="1" x14ac:dyDescent="0.25">
      <c r="A2" s="30"/>
      <c r="B2" s="30"/>
      <c r="C2" s="30"/>
      <c r="D2" s="30"/>
      <c r="F2" s="30"/>
      <c r="G2" s="30"/>
      <c r="I2" s="27"/>
      <c r="J2" s="27"/>
    </row>
    <row r="3" spans="1:10" x14ac:dyDescent="0.25">
      <c r="A3" s="3">
        <v>9</v>
      </c>
      <c r="B3" s="3">
        <v>6</v>
      </c>
      <c r="C3" s="3">
        <v>4</v>
      </c>
      <c r="D3" s="3">
        <v>8</v>
      </c>
      <c r="E3" s="1"/>
      <c r="F3" s="3">
        <v>3</v>
      </c>
      <c r="G3" s="1"/>
      <c r="H3" s="1"/>
      <c r="I3" s="3">
        <f t="array" ref="I3:I6">MMULT(A17:D20,F3:F6)</f>
        <v>0.28638317329675911</v>
      </c>
    </row>
    <row r="4" spans="1:10" x14ac:dyDescent="0.25">
      <c r="A4" s="3">
        <v>4</v>
      </c>
      <c r="B4" s="3">
        <v>6</v>
      </c>
      <c r="C4" s="3">
        <v>8</v>
      </c>
      <c r="D4" s="3">
        <v>4</v>
      </c>
      <c r="E4" s="1"/>
      <c r="F4" s="3">
        <v>1</v>
      </c>
      <c r="G4" s="1"/>
      <c r="H4" s="1"/>
      <c r="I4" s="3">
        <v>-1.0422638825382657</v>
      </c>
    </row>
    <row r="5" spans="1:10" x14ac:dyDescent="0.25">
      <c r="A5" s="3">
        <v>2</v>
      </c>
      <c r="B5" s="3">
        <v>3</v>
      </c>
      <c r="C5" s="3">
        <v>7</v>
      </c>
      <c r="D5" s="3">
        <v>3</v>
      </c>
      <c r="E5" s="1"/>
      <c r="F5" s="3">
        <v>4</v>
      </c>
      <c r="G5" s="1"/>
      <c r="H5" s="1"/>
      <c r="I5" s="3">
        <v>1.2728745618046369</v>
      </c>
    </row>
    <row r="6" spans="1:10" x14ac:dyDescent="0.25">
      <c r="A6" s="3">
        <v>4</v>
      </c>
      <c r="B6" s="3">
        <v>6</v>
      </c>
      <c r="C6" s="3">
        <v>8</v>
      </c>
      <c r="D6" s="3">
        <v>7</v>
      </c>
      <c r="E6" s="1"/>
      <c r="F6" s="3">
        <v>2</v>
      </c>
      <c r="G6" s="1"/>
      <c r="H6" s="1"/>
      <c r="I6" s="3">
        <v>-0.16065487984554777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28" t="s">
        <v>3</v>
      </c>
      <c r="B8" s="28"/>
      <c r="C8" s="28"/>
      <c r="D8" s="28"/>
      <c r="E8" s="1"/>
      <c r="F8" s="28" t="s">
        <v>4</v>
      </c>
      <c r="G8" s="28"/>
      <c r="H8" s="28"/>
      <c r="I8" s="28"/>
    </row>
    <row r="9" spans="1:10" x14ac:dyDescent="0.25">
      <c r="A9" s="28"/>
      <c r="B9" s="28"/>
      <c r="C9" s="28"/>
      <c r="D9" s="28"/>
      <c r="E9" s="1"/>
      <c r="F9" s="28"/>
      <c r="G9" s="28"/>
      <c r="H9" s="28"/>
      <c r="I9" s="28"/>
    </row>
    <row r="10" spans="1:10" x14ac:dyDescent="0.25">
      <c r="A10" s="3">
        <f t="array" ref="A10:D13">MMULT(A3:D6,A3:D6)</f>
        <v>145</v>
      </c>
      <c r="B10" s="3">
        <v>150</v>
      </c>
      <c r="C10" s="3">
        <v>176</v>
      </c>
      <c r="D10" s="3">
        <v>164</v>
      </c>
      <c r="E10" s="1"/>
      <c r="F10" s="3">
        <f t="array" ref="F10:I13">TRANSPOSE(A3:D6)</f>
        <v>9</v>
      </c>
      <c r="G10" s="3">
        <v>4</v>
      </c>
      <c r="H10" s="3">
        <v>2</v>
      </c>
      <c r="I10" s="3">
        <v>4</v>
      </c>
    </row>
    <row r="11" spans="1:10" x14ac:dyDescent="0.25">
      <c r="A11" s="3">
        <v>92</v>
      </c>
      <c r="B11" s="3">
        <v>108</v>
      </c>
      <c r="C11" s="3">
        <v>152</v>
      </c>
      <c r="D11" s="3">
        <v>108</v>
      </c>
      <c r="E11" s="1"/>
      <c r="F11" s="3">
        <v>6</v>
      </c>
      <c r="G11" s="3">
        <v>6</v>
      </c>
      <c r="H11" s="3">
        <v>3</v>
      </c>
      <c r="I11" s="3">
        <v>6</v>
      </c>
    </row>
    <row r="12" spans="1:10" x14ac:dyDescent="0.25">
      <c r="A12" s="3">
        <v>56</v>
      </c>
      <c r="B12" s="3">
        <v>69</v>
      </c>
      <c r="C12" s="3">
        <v>105</v>
      </c>
      <c r="D12" s="3">
        <v>70</v>
      </c>
      <c r="E12" s="1"/>
      <c r="F12" s="3">
        <v>4</v>
      </c>
      <c r="G12" s="3">
        <v>8</v>
      </c>
      <c r="H12" s="3">
        <v>7</v>
      </c>
      <c r="I12" s="3">
        <v>8</v>
      </c>
    </row>
    <row r="13" spans="1:10" x14ac:dyDescent="0.25">
      <c r="A13" s="3">
        <v>104</v>
      </c>
      <c r="B13" s="3">
        <v>126</v>
      </c>
      <c r="C13" s="3">
        <v>176</v>
      </c>
      <c r="D13" s="3">
        <v>129</v>
      </c>
      <c r="E13" s="1"/>
      <c r="F13" s="3">
        <v>8</v>
      </c>
      <c r="G13" s="3">
        <v>4</v>
      </c>
      <c r="H13" s="3">
        <v>3</v>
      </c>
      <c r="I13" s="3">
        <v>7</v>
      </c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5">
      <c r="A15" s="28" t="s">
        <v>5</v>
      </c>
      <c r="B15" s="28"/>
      <c r="C15" s="28"/>
      <c r="D15" s="28"/>
      <c r="E15" s="1"/>
      <c r="F15" s="29" t="s">
        <v>6</v>
      </c>
      <c r="G15" s="29"/>
      <c r="H15" s="1"/>
      <c r="I15" s="1"/>
    </row>
    <row r="16" spans="1:10" x14ac:dyDescent="0.25">
      <c r="A16" s="28"/>
      <c r="B16" s="28"/>
      <c r="C16" s="28"/>
      <c r="D16" s="28"/>
      <c r="E16" s="1"/>
      <c r="F16" s="29"/>
      <c r="G16" s="29"/>
      <c r="H16" s="1"/>
      <c r="I16" s="1"/>
    </row>
    <row r="17" spans="1:9" x14ac:dyDescent="0.25">
      <c r="A17" s="3">
        <f t="array" ref="A17:D20">MINVERSE(MMULT(A10:D13,F10:I13))</f>
        <v>1.8930041152263669E-2</v>
      </c>
      <c r="B17" s="3">
        <v>-1.2802926383162567E-4</v>
      </c>
      <c r="C17" s="3">
        <v>9.5253772290811223E-2</v>
      </c>
      <c r="D17" s="3">
        <v>-7.5647005029722575E-2</v>
      </c>
      <c r="E17" s="1"/>
      <c r="F17" s="3">
        <f t="array" ref="F17:F20">MMULT(MMULT(MMULT(A3:D6,A3:D6),TRANSPOSE(A3:D6)),I3:I6)</f>
        <v>3.0000000000012506</v>
      </c>
      <c r="G17" s="1"/>
      <c r="H17" s="1"/>
      <c r="I17" s="1"/>
    </row>
    <row r="18" spans="1:9" x14ac:dyDescent="0.25">
      <c r="A18" s="3">
        <v>-5.3132144490171007E-2</v>
      </c>
      <c r="B18" s="3">
        <v>0.16963471015597084</v>
      </c>
      <c r="C18" s="3">
        <v>-0.30822435604329812</v>
      </c>
      <c r="D18" s="3">
        <v>9.019763247473439E-2</v>
      </c>
      <c r="E18" s="1"/>
      <c r="F18" s="3">
        <v>1.0000000000003411</v>
      </c>
      <c r="G18" s="1"/>
      <c r="H18" s="1"/>
      <c r="I18" s="1"/>
    </row>
    <row r="19" spans="1:9" x14ac:dyDescent="0.25">
      <c r="A19" s="3">
        <v>6.6117969821675324E-2</v>
      </c>
      <c r="B19" s="3">
        <v>-8.1461667428744791E-2</v>
      </c>
      <c r="C19" s="3">
        <v>0.40748056698675134</v>
      </c>
      <c r="D19" s="3">
        <v>-0.23696997408932491</v>
      </c>
      <c r="E19" s="1"/>
      <c r="F19" s="3">
        <v>4.0000000000004547</v>
      </c>
      <c r="G19" s="1"/>
      <c r="H19" s="1"/>
      <c r="I19" s="1"/>
    </row>
    <row r="20" spans="1:9" x14ac:dyDescent="0.25">
      <c r="A20" s="3">
        <v>-1.3260173754000716E-2</v>
      </c>
      <c r="B20" s="3">
        <v>-9.9089061626783992E-2</v>
      </c>
      <c r="C20" s="3">
        <v>-7.7738149672304482E-2</v>
      </c>
      <c r="D20" s="3">
        <v>0.14458365086622815</v>
      </c>
      <c r="E20" s="1"/>
      <c r="F20" s="3">
        <v>2.0000000000005684</v>
      </c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mergeCells count="7">
    <mergeCell ref="I1:J2"/>
    <mergeCell ref="A15:D16"/>
    <mergeCell ref="F15:G16"/>
    <mergeCell ref="A1:D2"/>
    <mergeCell ref="F1:G2"/>
    <mergeCell ref="A8:D9"/>
    <mergeCell ref="F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H21" sqref="H21"/>
    </sheetView>
  </sheetViews>
  <sheetFormatPr defaultRowHeight="15" x14ac:dyDescent="0.25"/>
  <sheetData>
    <row r="1" spans="1:5" ht="15.75" thickBot="1" x14ac:dyDescent="0.3">
      <c r="A1" s="25" t="s">
        <v>56</v>
      </c>
      <c r="B1" s="26" t="s">
        <v>57</v>
      </c>
    </row>
    <row r="2" spans="1:5" x14ac:dyDescent="0.25">
      <c r="A2" s="24">
        <v>-1</v>
      </c>
      <c r="B2" s="24">
        <f>A2^3-0.01*A2^2-0.7044*A2+0.139104</f>
        <v>-0.16649599999999998</v>
      </c>
      <c r="E2" s="20"/>
    </row>
    <row r="3" spans="1:5" x14ac:dyDescent="0.25">
      <c r="A3" s="2">
        <v>-0.8</v>
      </c>
      <c r="B3" s="2">
        <f t="shared" ref="B3:B12" si="0">A3^3-0.01*A3^2-0.7044*A3+0.139104</f>
        <v>0.18422399999999994</v>
      </c>
      <c r="C3">
        <v>-0.91999998860472343</v>
      </c>
      <c r="D3">
        <f>C3^3-0.01*C3^2-0.7044*C3+0.139104</f>
        <v>2.1117726234365364E-8</v>
      </c>
      <c r="E3" s="20"/>
    </row>
    <row r="4" spans="1:5" x14ac:dyDescent="0.25">
      <c r="A4" s="2">
        <v>-0.6</v>
      </c>
      <c r="B4" s="2">
        <f t="shared" si="0"/>
        <v>0.342144</v>
      </c>
      <c r="C4">
        <v>0.1</v>
      </c>
      <c r="D4">
        <f>C4^3-0.01*C4^2-0.7044*C4+0.139104</f>
        <v>6.9564000000000001E-2</v>
      </c>
      <c r="E4" s="20"/>
    </row>
    <row r="5" spans="1:5" x14ac:dyDescent="0.25">
      <c r="A5" s="2">
        <v>-0.4</v>
      </c>
      <c r="B5" s="2">
        <f t="shared" si="0"/>
        <v>0.35526400000000002</v>
      </c>
      <c r="C5">
        <v>0.7</v>
      </c>
      <c r="D5">
        <f>C5^3-0.01*C5^2-0.7044*C5+0.139104</f>
        <v>-1.5876000000000057E-2</v>
      </c>
      <c r="E5" s="20"/>
    </row>
    <row r="6" spans="1:5" x14ac:dyDescent="0.25">
      <c r="A6" s="2">
        <v>-0.2</v>
      </c>
      <c r="B6" s="2">
        <f t="shared" si="0"/>
        <v>0.27158400000000005</v>
      </c>
      <c r="E6" s="20"/>
    </row>
    <row r="7" spans="1:5" x14ac:dyDescent="0.25">
      <c r="A7" s="2">
        <v>0</v>
      </c>
      <c r="B7" s="2">
        <f t="shared" si="0"/>
        <v>0.13910400000000001</v>
      </c>
      <c r="E7" s="21"/>
    </row>
    <row r="8" spans="1:5" x14ac:dyDescent="0.25">
      <c r="A8" s="2">
        <v>0.2</v>
      </c>
      <c r="B8" s="2">
        <f t="shared" si="0"/>
        <v>5.8239999999999958E-3</v>
      </c>
      <c r="E8" s="21"/>
    </row>
    <row r="9" spans="1:5" x14ac:dyDescent="0.25">
      <c r="A9" s="2">
        <v>0.4</v>
      </c>
      <c r="B9" s="2">
        <f t="shared" si="0"/>
        <v>-8.0255999999999994E-2</v>
      </c>
      <c r="E9" s="21"/>
    </row>
    <row r="10" spans="1:5" x14ac:dyDescent="0.25">
      <c r="A10" s="2">
        <v>0.6</v>
      </c>
      <c r="B10" s="2">
        <f t="shared" si="0"/>
        <v>-7.1136000000000005E-2</v>
      </c>
      <c r="E10" s="21"/>
    </row>
    <row r="11" spans="1:5" x14ac:dyDescent="0.25">
      <c r="A11" s="2">
        <v>0.8</v>
      </c>
      <c r="B11" s="2">
        <f t="shared" si="0"/>
        <v>8.1184000000000145E-2</v>
      </c>
      <c r="E11" s="21"/>
    </row>
    <row r="12" spans="1:5" x14ac:dyDescent="0.25">
      <c r="A12" s="22">
        <v>1</v>
      </c>
      <c r="B12" s="22">
        <f t="shared" si="0"/>
        <v>0.42470399999999997</v>
      </c>
      <c r="E12" s="21"/>
    </row>
    <row r="13" spans="1:5" x14ac:dyDescent="0.25">
      <c r="A13" s="23"/>
      <c r="B13" s="23"/>
      <c r="E13" s="21"/>
    </row>
    <row r="14" spans="1:5" x14ac:dyDescent="0.25">
      <c r="A14" s="23"/>
      <c r="B14" s="23"/>
      <c r="E14" s="21"/>
    </row>
    <row r="15" spans="1:5" x14ac:dyDescent="0.25">
      <c r="A15" s="23"/>
      <c r="B15" s="23"/>
    </row>
    <row r="16" spans="1:5" x14ac:dyDescent="0.25">
      <c r="A16" s="23"/>
      <c r="B16" s="23"/>
    </row>
    <row r="17" spans="1:2" x14ac:dyDescent="0.25">
      <c r="A17" s="23"/>
      <c r="B17" s="23"/>
    </row>
    <row r="18" spans="1:2" x14ac:dyDescent="0.25">
      <c r="A18" s="23"/>
      <c r="B18" s="23"/>
    </row>
    <row r="19" spans="1:2" x14ac:dyDescent="0.25">
      <c r="A19" s="23"/>
      <c r="B19" s="23"/>
    </row>
    <row r="20" spans="1:2" x14ac:dyDescent="0.25">
      <c r="A20" s="23"/>
      <c r="B20" s="23"/>
    </row>
    <row r="21" spans="1:2" x14ac:dyDescent="0.25">
      <c r="A21" s="23"/>
      <c r="B21" s="23"/>
    </row>
    <row r="22" spans="1:2" x14ac:dyDescent="0.25">
      <c r="A22" s="23"/>
      <c r="B22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defaultRowHeight="15" x14ac:dyDescent="0.25"/>
  <cols>
    <col min="1" max="1" width="13.5703125" customWidth="1"/>
    <col min="2" max="2" width="12.42578125" bestFit="1" customWidth="1"/>
    <col min="4" max="4" width="23.85546875" customWidth="1"/>
    <col min="6" max="6" width="10.42578125" bestFit="1" customWidth="1"/>
  </cols>
  <sheetData>
    <row r="1" spans="1:6" x14ac:dyDescent="0.25">
      <c r="A1" s="8" t="s">
        <v>10</v>
      </c>
      <c r="B1" s="7">
        <v>10000</v>
      </c>
      <c r="E1" t="s">
        <v>7</v>
      </c>
      <c r="F1">
        <v>12</v>
      </c>
    </row>
    <row r="2" spans="1:6" x14ac:dyDescent="0.25">
      <c r="A2" s="8" t="s">
        <v>7</v>
      </c>
      <c r="B2" s="2">
        <v>12</v>
      </c>
      <c r="E2" t="s">
        <v>9</v>
      </c>
      <c r="F2" s="5">
        <v>0.08</v>
      </c>
    </row>
    <row r="3" spans="1:6" x14ac:dyDescent="0.25">
      <c r="A3" s="8" t="s">
        <v>9</v>
      </c>
      <c r="B3" s="6">
        <v>0.08</v>
      </c>
      <c r="E3" t="s">
        <v>11</v>
      </c>
      <c r="F3">
        <v>250</v>
      </c>
    </row>
    <row r="6" spans="1:6" x14ac:dyDescent="0.25">
      <c r="A6" s="9" t="s">
        <v>8</v>
      </c>
      <c r="B6" s="7">
        <f>(1+B3)*B1/B2</f>
        <v>900</v>
      </c>
      <c r="E6" t="s">
        <v>10</v>
      </c>
      <c r="F6" s="4">
        <f>FV(F2/12,F1,F3)</f>
        <v>-3112.4815052816248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2.5703125" bestFit="1" customWidth="1"/>
    <col min="5" max="5" width="20.140625" customWidth="1"/>
  </cols>
  <sheetData>
    <row r="1" spans="1:5" x14ac:dyDescent="0.25">
      <c r="A1" s="10" t="s">
        <v>12</v>
      </c>
      <c r="B1" s="10" t="s">
        <v>13</v>
      </c>
      <c r="C1" s="10" t="s">
        <v>14</v>
      </c>
      <c r="E1" s="11" t="s">
        <v>21</v>
      </c>
    </row>
    <row r="2" spans="1:5" x14ac:dyDescent="0.25">
      <c r="A2" s="2" t="s">
        <v>15</v>
      </c>
      <c r="B2" s="13">
        <v>800</v>
      </c>
      <c r="C2" s="13">
        <f t="shared" ref="C2:C7" si="0">$E$2*B2</f>
        <v>24.096385542168676</v>
      </c>
      <c r="E2" s="12">
        <v>3.0120481927710843E-2</v>
      </c>
    </row>
    <row r="3" spans="1:5" x14ac:dyDescent="0.25">
      <c r="A3" s="2" t="s">
        <v>16</v>
      </c>
      <c r="B3" s="13">
        <v>600</v>
      </c>
      <c r="C3" s="13">
        <f t="shared" si="0"/>
        <v>18.072289156626507</v>
      </c>
    </row>
    <row r="4" spans="1:5" x14ac:dyDescent="0.25">
      <c r="A4" s="2" t="s">
        <v>17</v>
      </c>
      <c r="B4" s="13">
        <v>560</v>
      </c>
      <c r="C4" s="13">
        <f t="shared" si="0"/>
        <v>16.867469879518072</v>
      </c>
    </row>
    <row r="5" spans="1:5" x14ac:dyDescent="0.25">
      <c r="A5" s="2" t="s">
        <v>18</v>
      </c>
      <c r="B5" s="13">
        <v>480</v>
      </c>
      <c r="C5" s="13">
        <f t="shared" si="0"/>
        <v>14.457831325301205</v>
      </c>
    </row>
    <row r="6" spans="1:5" x14ac:dyDescent="0.25">
      <c r="A6" s="2" t="s">
        <v>19</v>
      </c>
      <c r="B6" s="13">
        <v>520</v>
      </c>
      <c r="C6" s="13">
        <f t="shared" si="0"/>
        <v>15.662650602409638</v>
      </c>
    </row>
    <row r="7" spans="1:5" x14ac:dyDescent="0.25">
      <c r="A7" s="2" t="s">
        <v>20</v>
      </c>
      <c r="B7" s="13">
        <v>360</v>
      </c>
      <c r="C7" s="13">
        <f t="shared" si="0"/>
        <v>10.843373493975903</v>
      </c>
    </row>
    <row r="8" spans="1:5" x14ac:dyDescent="0.25">
      <c r="A8" s="31" t="s">
        <v>22</v>
      </c>
      <c r="B8" s="31"/>
      <c r="C8" s="14">
        <f>SUM(C2:C7)</f>
        <v>100</v>
      </c>
    </row>
  </sheetData>
  <mergeCells count="1"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2" sqref="C12"/>
    </sheetView>
  </sheetViews>
  <sheetFormatPr defaultRowHeight="15" x14ac:dyDescent="0.25"/>
  <cols>
    <col min="1" max="1" width="23.5703125" customWidth="1"/>
    <col min="2" max="2" width="12" bestFit="1" customWidth="1"/>
    <col min="3" max="3" width="10.5703125" bestFit="1" customWidth="1"/>
  </cols>
  <sheetData>
    <row r="1" spans="1:4" x14ac:dyDescent="0.25">
      <c r="B1" s="32" t="s">
        <v>23</v>
      </c>
      <c r="C1" s="32"/>
    </row>
    <row r="2" spans="1:4" x14ac:dyDescent="0.25">
      <c r="B2" s="9" t="s">
        <v>24</v>
      </c>
      <c r="C2" s="9" t="s">
        <v>32</v>
      </c>
    </row>
    <row r="3" spans="1:4" x14ac:dyDescent="0.25">
      <c r="A3" s="2" t="s">
        <v>33</v>
      </c>
      <c r="B3" s="2">
        <v>3</v>
      </c>
      <c r="C3" s="2">
        <v>4</v>
      </c>
    </row>
    <row r="4" spans="1:4" x14ac:dyDescent="0.25">
      <c r="A4" s="2" t="s">
        <v>34</v>
      </c>
      <c r="B4" s="2">
        <v>0.2</v>
      </c>
      <c r="C4" s="2">
        <v>0.5</v>
      </c>
    </row>
    <row r="5" spans="1:4" x14ac:dyDescent="0.25">
      <c r="A5" s="2" t="s">
        <v>35</v>
      </c>
      <c r="B5" s="2">
        <v>60</v>
      </c>
      <c r="C5" s="2">
        <v>120</v>
      </c>
    </row>
    <row r="7" spans="1:4" x14ac:dyDescent="0.25">
      <c r="B7" s="32" t="s">
        <v>25</v>
      </c>
      <c r="C7" s="32"/>
    </row>
    <row r="8" spans="1:4" x14ac:dyDescent="0.25">
      <c r="B8" s="15" t="s">
        <v>26</v>
      </c>
      <c r="C8" s="15" t="s">
        <v>27</v>
      </c>
    </row>
    <row r="9" spans="1:4" x14ac:dyDescent="0.25">
      <c r="B9" s="3">
        <v>300</v>
      </c>
      <c r="C9" s="3">
        <v>200</v>
      </c>
    </row>
    <row r="11" spans="1:4" x14ac:dyDescent="0.25">
      <c r="B11" s="32" t="s">
        <v>28</v>
      </c>
      <c r="C11" s="32"/>
    </row>
    <row r="12" spans="1:4" x14ac:dyDescent="0.25">
      <c r="B12" s="16">
        <f>SUMPRODUCT(B5:C5,B9:C9)</f>
        <v>42000</v>
      </c>
      <c r="C12" s="15" t="s">
        <v>31</v>
      </c>
    </row>
    <row r="14" spans="1:4" x14ac:dyDescent="0.25">
      <c r="B14" s="32" t="s">
        <v>29</v>
      </c>
      <c r="C14" s="32"/>
    </row>
    <row r="15" spans="1:4" x14ac:dyDescent="0.25">
      <c r="A15" t="s">
        <v>36</v>
      </c>
      <c r="B15" s="2">
        <f>SUMPRODUCT(B3:C3,$B$9:$C$9)</f>
        <v>1700</v>
      </c>
      <c r="C15" s="2" t="s">
        <v>30</v>
      </c>
      <c r="D15" s="2">
        <v>1700</v>
      </c>
    </row>
    <row r="16" spans="1:4" x14ac:dyDescent="0.25">
      <c r="A16" t="s">
        <v>37</v>
      </c>
      <c r="B16" s="2">
        <f>SUMPRODUCT(B4:C4,$B$9:$C$9)</f>
        <v>160</v>
      </c>
      <c r="C16" s="2" t="s">
        <v>30</v>
      </c>
      <c r="D16" s="2">
        <v>160</v>
      </c>
    </row>
  </sheetData>
  <mergeCells count="4">
    <mergeCell ref="B1:C1"/>
    <mergeCell ref="B7:C7"/>
    <mergeCell ref="B11:C11"/>
    <mergeCell ref="B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9" sqref="C19"/>
    </sheetView>
  </sheetViews>
  <sheetFormatPr defaultRowHeight="15" x14ac:dyDescent="0.25"/>
  <cols>
    <col min="1" max="1" width="16.42578125" customWidth="1"/>
    <col min="2" max="2" width="12" bestFit="1" customWidth="1"/>
    <col min="3" max="3" width="10.5703125" bestFit="1" customWidth="1"/>
  </cols>
  <sheetData>
    <row r="1" spans="1:9" x14ac:dyDescent="0.25">
      <c r="A1" s="34" t="s">
        <v>23</v>
      </c>
      <c r="B1" s="34"/>
      <c r="C1" s="34"/>
      <c r="D1" s="34"/>
      <c r="E1" s="34"/>
      <c r="F1" s="34"/>
    </row>
    <row r="2" spans="1:9" x14ac:dyDescent="0.25">
      <c r="B2" s="35" t="s">
        <v>48</v>
      </c>
      <c r="C2" s="35"/>
      <c r="D2" s="35"/>
      <c r="E2" s="35"/>
      <c r="F2" s="35"/>
    </row>
    <row r="3" spans="1:9" x14ac:dyDescent="0.25">
      <c r="A3" s="2"/>
      <c r="B3" s="18" t="s">
        <v>38</v>
      </c>
      <c r="C3" s="18" t="s">
        <v>39</v>
      </c>
      <c r="D3" s="18" t="s">
        <v>40</v>
      </c>
      <c r="E3" s="18" t="s">
        <v>41</v>
      </c>
      <c r="F3" s="18" t="s">
        <v>42</v>
      </c>
      <c r="G3" s="3" t="s">
        <v>43</v>
      </c>
    </row>
    <row r="4" spans="1:9" x14ac:dyDescent="0.25">
      <c r="A4" s="2" t="s">
        <v>44</v>
      </c>
      <c r="B4" s="3">
        <v>3</v>
      </c>
      <c r="C4" s="3">
        <v>4</v>
      </c>
      <c r="D4" s="3">
        <v>8</v>
      </c>
      <c r="E4" s="3">
        <v>5</v>
      </c>
      <c r="F4" s="3">
        <v>2</v>
      </c>
      <c r="G4" s="3">
        <v>496</v>
      </c>
    </row>
    <row r="5" spans="1:9" x14ac:dyDescent="0.25">
      <c r="A5" s="2" t="s">
        <v>45</v>
      </c>
      <c r="B5" s="3">
        <v>4</v>
      </c>
      <c r="C5" s="3">
        <v>1</v>
      </c>
      <c r="D5" s="3">
        <v>5</v>
      </c>
      <c r="E5" s="3">
        <v>6</v>
      </c>
      <c r="F5" s="3">
        <v>4</v>
      </c>
      <c r="G5" s="3">
        <v>100</v>
      </c>
    </row>
    <row r="6" spans="1:9" x14ac:dyDescent="0.25">
      <c r="A6" s="2" t="s">
        <v>46</v>
      </c>
      <c r="B6" s="3">
        <v>8</v>
      </c>
      <c r="C6" s="3">
        <v>8</v>
      </c>
      <c r="D6" s="3">
        <v>9</v>
      </c>
      <c r="E6" s="3">
        <v>4</v>
      </c>
      <c r="F6" s="3">
        <v>5</v>
      </c>
      <c r="G6" s="3">
        <v>52</v>
      </c>
    </row>
    <row r="7" spans="1:9" x14ac:dyDescent="0.25">
      <c r="A7" s="2" t="s">
        <v>47</v>
      </c>
      <c r="B7" s="3">
        <v>42</v>
      </c>
      <c r="C7" s="3">
        <v>20</v>
      </c>
      <c r="D7" s="3">
        <v>100</v>
      </c>
      <c r="E7" s="3">
        <v>75</v>
      </c>
      <c r="F7" s="3">
        <v>60</v>
      </c>
      <c r="G7" s="3"/>
    </row>
    <row r="9" spans="1:9" x14ac:dyDescent="0.25">
      <c r="A9" s="34" t="s">
        <v>25</v>
      </c>
      <c r="B9" s="34"/>
      <c r="C9" s="34"/>
      <c r="D9" s="34"/>
      <c r="E9" s="34"/>
      <c r="F9" s="34"/>
    </row>
    <row r="10" spans="1:9" x14ac:dyDescent="0.25">
      <c r="B10" s="35" t="s">
        <v>48</v>
      </c>
      <c r="C10" s="35"/>
      <c r="D10" s="35"/>
      <c r="E10" s="35"/>
      <c r="F10" s="35"/>
    </row>
    <row r="11" spans="1:9" x14ac:dyDescent="0.25">
      <c r="A11" s="2"/>
      <c r="B11" s="18" t="s">
        <v>38</v>
      </c>
      <c r="C11" s="18" t="s">
        <v>39</v>
      </c>
      <c r="D11" s="18" t="s">
        <v>40</v>
      </c>
      <c r="E11" s="18" t="s">
        <v>41</v>
      </c>
      <c r="F11" s="18" t="s">
        <v>42</v>
      </c>
      <c r="G11" s="3" t="s">
        <v>49</v>
      </c>
      <c r="H11" s="17" t="s">
        <v>50</v>
      </c>
      <c r="I11" s="17" t="s">
        <v>43</v>
      </c>
    </row>
    <row r="12" spans="1:9" x14ac:dyDescent="0.25">
      <c r="A12" s="2" t="s">
        <v>44</v>
      </c>
      <c r="B12" s="3">
        <v>42</v>
      </c>
      <c r="C12" s="3">
        <v>0</v>
      </c>
      <c r="D12" s="3">
        <v>20</v>
      </c>
      <c r="E12" s="3">
        <v>23</v>
      </c>
      <c r="F12" s="3">
        <v>60</v>
      </c>
      <c r="G12" s="3">
        <f>SUM(B12:F12)</f>
        <v>145</v>
      </c>
      <c r="H12" s="2"/>
      <c r="I12" s="3">
        <v>496</v>
      </c>
    </row>
    <row r="13" spans="1:9" x14ac:dyDescent="0.25">
      <c r="A13" s="2" t="s">
        <v>45</v>
      </c>
      <c r="B13" s="3">
        <v>0</v>
      </c>
      <c r="C13" s="3">
        <v>20</v>
      </c>
      <c r="D13" s="3">
        <v>80</v>
      </c>
      <c r="E13" s="3">
        <v>0</v>
      </c>
      <c r="F13" s="3">
        <v>0</v>
      </c>
      <c r="G13" s="3">
        <f>SUM(B13:F13)</f>
        <v>100</v>
      </c>
      <c r="H13" s="2"/>
      <c r="I13" s="3">
        <v>100</v>
      </c>
    </row>
    <row r="14" spans="1:9" x14ac:dyDescent="0.25">
      <c r="A14" s="2" t="s">
        <v>46</v>
      </c>
      <c r="B14" s="3">
        <v>0</v>
      </c>
      <c r="C14" s="3">
        <v>0</v>
      </c>
      <c r="D14" s="3">
        <v>0</v>
      </c>
      <c r="E14" s="3">
        <v>52</v>
      </c>
      <c r="F14" s="3">
        <v>0</v>
      </c>
      <c r="G14" s="3">
        <f>SUM(B14:F14)</f>
        <v>52</v>
      </c>
      <c r="H14" s="2"/>
      <c r="I14" s="3">
        <v>52</v>
      </c>
    </row>
    <row r="15" spans="1:9" x14ac:dyDescent="0.25">
      <c r="A15" s="2" t="s">
        <v>49</v>
      </c>
      <c r="B15" s="2">
        <f>SUM(B12:B14)</f>
        <v>42</v>
      </c>
      <c r="C15" s="2">
        <f>SUM(C12:C14)</f>
        <v>20</v>
      </c>
      <c r="D15" s="2">
        <f>SUM(D12:D14)</f>
        <v>100</v>
      </c>
      <c r="E15" s="2">
        <f>SUM(E12:E14)</f>
        <v>75</v>
      </c>
      <c r="F15" s="2">
        <f>SUM(F12:F14)</f>
        <v>60</v>
      </c>
      <c r="G15" s="3"/>
    </row>
    <row r="16" spans="1:9" x14ac:dyDescent="0.25">
      <c r="A16" s="2" t="s">
        <v>51</v>
      </c>
      <c r="B16" s="3" t="s">
        <v>53</v>
      </c>
      <c r="C16" s="3" t="s">
        <v>53</v>
      </c>
      <c r="D16" s="3" t="s">
        <v>53</v>
      </c>
      <c r="E16" s="3" t="s">
        <v>53</v>
      </c>
      <c r="F16" s="3" t="s">
        <v>53</v>
      </c>
    </row>
    <row r="17" spans="1:6" x14ac:dyDescent="0.25">
      <c r="A17" s="2" t="s">
        <v>52</v>
      </c>
      <c r="B17" s="3">
        <v>42</v>
      </c>
      <c r="C17" s="3">
        <v>20</v>
      </c>
      <c r="D17" s="3">
        <v>100</v>
      </c>
      <c r="E17" s="3">
        <v>75</v>
      </c>
      <c r="F17" s="3">
        <v>60</v>
      </c>
    </row>
    <row r="19" spans="1:6" x14ac:dyDescent="0.25">
      <c r="A19" s="33" t="s">
        <v>54</v>
      </c>
      <c r="B19" s="33"/>
      <c r="C19" s="19">
        <f>SUMPRODUCT(B4:F6,B12:F14)</f>
        <v>1149</v>
      </c>
      <c r="D19" t="s">
        <v>55</v>
      </c>
    </row>
  </sheetData>
  <mergeCells count="5">
    <mergeCell ref="A19:B19"/>
    <mergeCell ref="A1:F1"/>
    <mergeCell ref="A9:F9"/>
    <mergeCell ref="B2:F2"/>
    <mergeCell ref="B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3"/>
  <sheetViews>
    <sheetView tabSelected="1" workbookViewId="0">
      <selection activeCell="F9" sqref="F9"/>
    </sheetView>
  </sheetViews>
  <sheetFormatPr defaultRowHeight="15" x14ac:dyDescent="0.25"/>
  <cols>
    <col min="1" max="1" width="17.85546875" customWidth="1"/>
    <col min="2" max="2" width="13.85546875" customWidth="1"/>
    <col min="3" max="3" width="14.42578125" customWidth="1"/>
  </cols>
  <sheetData>
    <row r="5" spans="1:3" ht="35.25" customHeight="1" x14ac:dyDescent="0.25">
      <c r="B5" s="36" t="s">
        <v>58</v>
      </c>
      <c r="C5" s="36" t="s">
        <v>59</v>
      </c>
    </row>
    <row r="6" spans="1:3" x14ac:dyDescent="0.25">
      <c r="A6" s="37" t="s">
        <v>60</v>
      </c>
      <c r="B6" s="38">
        <f>(4*x)+(y)-(2*z)</f>
        <v>1.7763568394002505E-15</v>
      </c>
      <c r="C6" s="2">
        <v>0</v>
      </c>
    </row>
    <row r="7" spans="1:3" x14ac:dyDescent="0.25">
      <c r="A7" s="37" t="s">
        <v>61</v>
      </c>
      <c r="B7" s="38">
        <f>(2*x)-(3*y)+(3*z)</f>
        <v>9</v>
      </c>
      <c r="C7" s="2">
        <v>9</v>
      </c>
    </row>
    <row r="8" spans="1:3" x14ac:dyDescent="0.25">
      <c r="A8" s="37" t="s">
        <v>62</v>
      </c>
      <c r="B8" s="38">
        <f>-(6*x)-(2*y)+(z)</f>
        <v>6.9999999996461781E-6</v>
      </c>
      <c r="C8" s="2">
        <v>0</v>
      </c>
    </row>
    <row r="10" spans="1:3" x14ac:dyDescent="0.25">
      <c r="B10" s="39" t="s">
        <v>63</v>
      </c>
      <c r="C10" s="39" t="s">
        <v>64</v>
      </c>
    </row>
    <row r="11" spans="1:3" x14ac:dyDescent="0.25">
      <c r="B11" s="40" t="s">
        <v>65</v>
      </c>
      <c r="C11" s="41">
        <v>0.74999941666666681</v>
      </c>
    </row>
    <row r="12" spans="1:3" x14ac:dyDescent="0.25">
      <c r="B12" s="40" t="s">
        <v>66</v>
      </c>
      <c r="C12" s="41">
        <v>-2.0000031111111118</v>
      </c>
    </row>
    <row r="13" spans="1:3" x14ac:dyDescent="0.25">
      <c r="B13" s="40" t="s">
        <v>67</v>
      </c>
      <c r="C13" s="41">
        <v>0.49999727777777681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Матрица</vt:lpstr>
      <vt:lpstr>Подбор_граф</vt:lpstr>
      <vt:lpstr>Подбор_фин</vt:lpstr>
      <vt:lpstr>Поиск_премия</vt:lpstr>
      <vt:lpstr>Поиск_макс</vt:lpstr>
      <vt:lpstr>Поиск_мин</vt:lpstr>
      <vt:lpstr>Поиск_система</vt:lpstr>
      <vt:lpstr>Поиск_система!x</vt:lpstr>
      <vt:lpstr>xx</vt:lpstr>
      <vt:lpstr>Поиск_система!y</vt:lpstr>
      <vt:lpstr>Поиск_система!z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2016-09-20T12:30:49Z</dcterms:created>
  <dcterms:modified xsi:type="dcterms:W3CDTF">2016-11-30T09:58:07Z</dcterms:modified>
</cp:coreProperties>
</file>