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queryTables/queryTable6.xml" ContentType="application/vnd.openxmlformats-officedocument.spreadsheetml.queryTable+xml"/>
  <Override PartName="/xl/tables/table8.xml" ContentType="application/vnd.openxmlformats-officedocument.spreadsheetml.table+xml"/>
  <Override PartName="/xl/tables/table9.xml" ContentType="application/vnd.openxmlformats-officedocument.spreadsheetml.table+xml"/>
  <Override PartName="/xl/queryTables/queryTable7.xml" ContentType="application/vnd.openxmlformats-officedocument.spreadsheetml.query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tables/table10.xml" ContentType="application/vnd.openxmlformats-officedocument.spreadsheetml.table+xml"/>
  <Override PartName="/xl/queryTables/queryTable8.xml" ContentType="application/vnd.openxmlformats-officedocument.spreadsheetml.queryTable+xml"/>
  <Override PartName="/xl/tables/table11.xml" ContentType="application/vnd.openxmlformats-officedocument.spreadsheetml.table+xml"/>
  <Override PartName="/xl/queryTables/queryTable9.xml" ContentType="application/vnd.openxmlformats-officedocument.spreadsheetml.queryTable+xml"/>
  <Override PartName="/xl/tables/table12.xml" ContentType="application/vnd.openxmlformats-officedocument.spreadsheetml.table+xml"/>
  <Override PartName="/xl/queryTables/queryTable10.xml" ContentType="application/vnd.openxmlformats-officedocument.spreadsheetml.queryTable+xml"/>
  <Override PartName="/xl/tables/table13.xml" ContentType="application/vnd.openxmlformats-officedocument.spreadsheetml.table+xml"/>
  <Override PartName="/xl/queryTables/queryTable11.xml" ContentType="application/vnd.openxmlformats-officedocument.spreadsheetml.queryTable+xml"/>
  <Override PartName="/xl/tables/table14.xml" ContentType="application/vnd.openxmlformats-officedocument.spreadsheetml.table+xml"/>
  <Override PartName="/xl/queryTables/queryTable12.xml" ContentType="application/vnd.openxmlformats-officedocument.spreadsheetml.queryTable+xml"/>
  <Override PartName="/xl/tables/table15.xml" ContentType="application/vnd.openxmlformats-officedocument.spreadsheetml.table+xml"/>
  <Override PartName="/xl/queryTables/queryTable13.xml" ContentType="application/vnd.openxmlformats-officedocument.spreadsheetml.queryTable+xml"/>
  <Override PartName="/xl/tables/table16.xml" ContentType="application/vnd.openxmlformats-officedocument.spreadsheetml.table+xml"/>
  <Override PartName="/xl/queryTables/queryTable14.xml" ContentType="application/vnd.openxmlformats-officedocument.spreadsheetml.queryTable+xml"/>
  <Override PartName="/xl/tables/table17.xml" ContentType="application/vnd.openxmlformats-officedocument.spreadsheetml.table+xml"/>
  <Override PartName="/xl/queryTables/queryTable15.xml" ContentType="application/vnd.openxmlformats-officedocument.spreadsheetml.queryTable+xml"/>
  <Override PartName="/xl/tables/table18.xml" ContentType="application/vnd.openxmlformats-officedocument.spreadsheetml.table+xml"/>
  <Override PartName="/xl/queryTables/queryTable16.xml" ContentType="application/vnd.openxmlformats-officedocument.spreadsheetml.queryTable+xml"/>
  <Override PartName="/xl/tables/table19.xml" ContentType="application/vnd.openxmlformats-officedocument.spreadsheetml.table+xml"/>
  <Override PartName="/xl/pivotTables/pivotTable21.xml" ContentType="application/vnd.openxmlformats-officedocument.spreadsheetml.pivotTable+xml"/>
  <Override PartName="/xl/tables/table20.xml" ContentType="application/vnd.openxmlformats-officedocument.spreadsheetml.table+xml"/>
  <Override PartName="/xl/tables/table2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teman\Desktop\"/>
    </mc:Choice>
  </mc:AlternateContent>
  <xr:revisionPtr revIDLastSave="0" documentId="13_ncr:1_{161BBB94-48D6-4BDF-A08C-4F2A88CC3918}" xr6:coauthVersionLast="47" xr6:coauthVersionMax="47" xr10:uidLastSave="{00000000-0000-0000-0000-000000000000}"/>
  <bookViews>
    <workbookView xWindow="-108" yWindow="-108" windowWidth="23256" windowHeight="12456" firstSheet="1" activeTab="10" xr2:uid="{00000000-000D-0000-FFFF-FFFF00000000}"/>
  </bookViews>
  <sheets>
    <sheet name="Sheet5" sheetId="72" state="hidden" r:id="rId1"/>
    <sheet name="Win Stats For 10 Years" sheetId="89" r:id="rId2"/>
    <sheet name="Squad Miscellaneous Stats 2023-" sheetId="98" state="hidden" r:id="rId3"/>
    <sheet name="Squad Possession 2023-2024 Prem" sheetId="97" state="hidden" r:id="rId4"/>
    <sheet name="Squad Passing 2023-2024 Premier" sheetId="96" state="hidden" r:id="rId5"/>
    <sheet name="Squad Shooting 2023-2024 Premie" sheetId="95" state="hidden" r:id="rId6"/>
    <sheet name="Squad Standard Stats 2023-2024 " sheetId="94" state="hidden" r:id="rId7"/>
    <sheet name="Premier League Table" sheetId="93" state="hidden" r:id="rId8"/>
    <sheet name="Detail1" sheetId="100" state="hidden" r:id="rId9"/>
    <sheet name="Final table for 2023-2024" sheetId="91" r:id="rId10"/>
    <sheet name="DashBoard" sheetId="101" r:id="rId11"/>
    <sheet name="2022-2023 Manchester City" sheetId="84" state="hidden" r:id="rId12"/>
    <sheet name="2021-2022 Manchester City" sheetId="83" state="hidden" r:id="rId13"/>
    <sheet name="2020-2021 Manchester City" sheetId="82" state="hidden" r:id="rId14"/>
    <sheet name="2019-2020 Liverpool" sheetId="81" state="hidden" r:id="rId15"/>
    <sheet name="2018-2019 Manchester City" sheetId="80" state="hidden" r:id="rId16"/>
    <sheet name="2017-2018 Manchester City" sheetId="79" state="hidden" r:id="rId17"/>
    <sheet name="2016-2017 Chelsea" sheetId="78" state="hidden" r:id="rId18"/>
    <sheet name="2015-2016 Leicester City" sheetId="77" state="hidden" r:id="rId19"/>
    <sheet name="2014-2015 Chelsea" sheetId="76" state="hidden" r:id="rId20"/>
    <sheet name="Liverpool all results and team " sheetId="71" state="hidden" r:id="rId21"/>
    <sheet name="Sheet3" sheetId="75" state="hidden" r:id="rId22"/>
    <sheet name="Liverpool all results and t (2)" sheetId="73" state="hidden" r:id="rId23"/>
    <sheet name="Liverpool 2023-2024" sheetId="1" state="hidden" r:id="rId24"/>
    <sheet name="Table 49" sheetId="47" state="hidden" r:id="rId25"/>
  </sheets>
  <definedNames>
    <definedName name="ExternalData_1" localSheetId="19" hidden="1">'2014-2015 Chelsea'!$A$1:$O$55</definedName>
    <definedName name="ExternalData_12" localSheetId="9" hidden="1">'Final table for 2023-2024'!$A$1:$BL$39</definedName>
    <definedName name="ExternalData_13" localSheetId="7" hidden="1">'Premier League Table'!$A$1:$S$21</definedName>
    <definedName name="ExternalData_14" localSheetId="6" hidden="1">'Squad Standard Stats 2023-2024 '!$A$1:$AF$23</definedName>
    <definedName name="ExternalData_15" localSheetId="5" hidden="1">'Squad Shooting 2023-2024 Premie'!$A$1:$T$23</definedName>
    <definedName name="ExternalData_16" localSheetId="4" hidden="1">'Squad Passing 2023-2024 Premier'!$A$1:$Z$23</definedName>
    <definedName name="ExternalData_17" localSheetId="3" hidden="1">'Squad Possession 2023-2024 Prem'!$A$1:$Z$23</definedName>
    <definedName name="ExternalData_18" localSheetId="2" hidden="1">'Squad Miscellaneous Stats 2023-'!$A$1:$S$23</definedName>
    <definedName name="ExternalData_2" localSheetId="18" hidden="1">'2015-2016 Leicester City'!$A$1:$O$39</definedName>
    <definedName name="ExternalData_3" localSheetId="17" hidden="1">'2016-2017 Chelsea'!$A$1:$O$48</definedName>
    <definedName name="ExternalData_33" localSheetId="24" hidden="1">'Table 49'!$A$1:$E$3</definedName>
    <definedName name="ExternalData_4" localSheetId="16" hidden="1">'2017-2018 Manchester City'!$A$1:$Q$58</definedName>
    <definedName name="ExternalData_5" localSheetId="15" hidden="1">'2018-2019 Manchester City'!$A$1:$Q$62</definedName>
    <definedName name="ExternalData_6" localSheetId="14" hidden="1">'2019-2020 Liverpool'!$A$1:$Q$56</definedName>
    <definedName name="ExternalData_7" localSheetId="13" hidden="1">'2020-2021 Manchester City'!$A$1:$Q$62</definedName>
    <definedName name="ExternalData_8" localSheetId="12" hidden="1">'2021-2022 Manchester City'!$A$1:$Q$59</definedName>
    <definedName name="ExternalData_9" localSheetId="11" hidden="1">'2022-2023 Manchester City'!$A$1:$Q$62</definedName>
    <definedName name="kkkkk">#REF!</definedName>
    <definedName name="Slicer_Place_opp_in_table1">#N/A</definedName>
    <definedName name="title">#REF!</definedName>
  </definedNames>
  <calcPr calcId="191029"/>
  <pivotCaches>
    <pivotCache cacheId="0" r:id="rId26"/>
    <pivotCache cacheId="1" r:id="rId27"/>
    <pivotCache cacheId="2" r:id="rId28"/>
  </pivotCaches>
  <extLst>
    <ext xmlns:x14="http://schemas.microsoft.com/office/spreadsheetml/2009/9/main" uri="{BBE1A952-AA13-448e-AADC-164F8A28A991}">
      <x14:slicerCaches>
        <x14:slicerCache r:id="rId2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1" i="101" l="1"/>
  <c r="D40" i="101" a="1"/>
  <c r="D40" i="101" s="1"/>
  <c r="F40" i="101" s="1"/>
  <c r="B5" i="1"/>
  <c r="B4" i="1"/>
  <c r="B3" i="1"/>
  <c r="B2" i="1"/>
  <c r="AS7" i="101" a="1"/>
  <c r="AS7" i="101" s="1"/>
  <c r="O39" i="89"/>
  <c r="N39" i="89"/>
  <c r="M39" i="89"/>
  <c r="L39" i="89"/>
  <c r="O38" i="89"/>
  <c r="N38" i="89"/>
  <c r="M38" i="89"/>
  <c r="L38" i="89"/>
  <c r="O37" i="89"/>
  <c r="N37" i="89"/>
  <c r="M37" i="89"/>
  <c r="L37" i="89"/>
  <c r="O36" i="89"/>
  <c r="N36" i="89"/>
  <c r="M36" i="89"/>
  <c r="L36" i="89"/>
  <c r="O35" i="89"/>
  <c r="N35" i="89"/>
  <c r="M35" i="89"/>
  <c r="L35" i="89"/>
  <c r="O34" i="89"/>
  <c r="N34" i="89"/>
  <c r="M34" i="89"/>
  <c r="L34" i="89"/>
  <c r="O33" i="89"/>
  <c r="N33" i="89"/>
  <c r="M33" i="89"/>
  <c r="L33" i="89"/>
  <c r="O32" i="89"/>
  <c r="N32" i="89"/>
  <c r="M32" i="89"/>
  <c r="L32" i="89"/>
  <c r="O31" i="89"/>
  <c r="N31" i="89"/>
  <c r="M31" i="89"/>
  <c r="L31" i="89"/>
  <c r="O30" i="89"/>
  <c r="N30" i="89"/>
  <c r="M30" i="89"/>
  <c r="L30" i="89"/>
  <c r="O29" i="89"/>
  <c r="N29" i="89"/>
  <c r="M29" i="89"/>
  <c r="L29" i="89"/>
  <c r="O28" i="89"/>
  <c r="N28" i="89"/>
  <c r="M28" i="89"/>
  <c r="L28" i="89"/>
  <c r="O27" i="89"/>
  <c r="N27" i="89"/>
  <c r="M27" i="89"/>
  <c r="L27" i="89"/>
  <c r="O26" i="89"/>
  <c r="N26" i="89"/>
  <c r="M26" i="89"/>
  <c r="L26" i="89"/>
  <c r="O25" i="89"/>
  <c r="N25" i="89"/>
  <c r="M25" i="89"/>
  <c r="L25" i="89"/>
  <c r="O24" i="89"/>
  <c r="N24" i="89"/>
  <c r="M24" i="89"/>
  <c r="L24" i="89"/>
  <c r="O23" i="89"/>
  <c r="N23" i="89"/>
  <c r="M23" i="89"/>
  <c r="L23" i="89"/>
  <c r="O22" i="89"/>
  <c r="N22" i="89"/>
  <c r="M22" i="89"/>
  <c r="L22" i="89"/>
  <c r="O21" i="89"/>
  <c r="N21" i="89"/>
  <c r="M21" i="89"/>
  <c r="L21" i="89"/>
  <c r="O20" i="89"/>
  <c r="N20" i="89"/>
  <c r="M20" i="89"/>
  <c r="L20" i="89"/>
  <c r="O19" i="89"/>
  <c r="N19" i="89"/>
  <c r="M19" i="89"/>
  <c r="L19" i="89"/>
  <c r="O18" i="89"/>
  <c r="N18" i="89"/>
  <c r="M18" i="89"/>
  <c r="L18" i="89"/>
  <c r="O17" i="89"/>
  <c r="N17" i="89"/>
  <c r="M17" i="89"/>
  <c r="L17" i="89"/>
  <c r="O16" i="89"/>
  <c r="N16" i="89"/>
  <c r="M16" i="89"/>
  <c r="L16" i="89"/>
  <c r="O15" i="89"/>
  <c r="N15" i="89"/>
  <c r="M15" i="89"/>
  <c r="L15" i="89"/>
  <c r="O14" i="89"/>
  <c r="N14" i="89"/>
  <c r="M14" i="89"/>
  <c r="L14" i="89"/>
  <c r="O13" i="89"/>
  <c r="N13" i="89"/>
  <c r="M13" i="89"/>
  <c r="L13" i="89"/>
  <c r="O12" i="89"/>
  <c r="N12" i="89"/>
  <c r="M12" i="89"/>
  <c r="L12" i="89"/>
  <c r="O11" i="89"/>
  <c r="N11" i="89"/>
  <c r="M11" i="89"/>
  <c r="L11" i="89"/>
  <c r="O10" i="89"/>
  <c r="N10" i="89"/>
  <c r="M10" i="89"/>
  <c r="L10" i="89"/>
  <c r="O9" i="89"/>
  <c r="N9" i="89"/>
  <c r="M9" i="89"/>
  <c r="L9" i="89"/>
  <c r="O8" i="89"/>
  <c r="N8" i="89"/>
  <c r="M8" i="89"/>
  <c r="L8" i="89"/>
  <c r="O7" i="89"/>
  <c r="N7" i="89"/>
  <c r="M7" i="89"/>
  <c r="L7" i="89"/>
  <c r="O6" i="89"/>
  <c r="N6" i="89"/>
  <c r="M6" i="89"/>
  <c r="L6" i="89"/>
  <c r="O5" i="89"/>
  <c r="N5" i="89"/>
  <c r="M5" i="89"/>
  <c r="L5" i="89"/>
  <c r="O4" i="89"/>
  <c r="N4" i="89"/>
  <c r="M4" i="89"/>
  <c r="L4" i="89"/>
  <c r="O3" i="89"/>
  <c r="N3" i="89"/>
  <c r="M3" i="89"/>
  <c r="L3" i="89"/>
  <c r="O2" i="89"/>
  <c r="N2" i="89"/>
  <c r="M2" i="89"/>
  <c r="L2" i="89"/>
  <c r="BR27" i="101"/>
  <c r="BO7" i="101"/>
  <c r="AT27" i="101"/>
  <c r="BN27" i="101"/>
  <c r="AY4" i="101"/>
  <c r="BM4" i="101"/>
  <c r="C20" i="101"/>
  <c r="BE4" i="101"/>
  <c r="BR7" i="101"/>
  <c r="BQ4" i="101"/>
  <c r="BJ27" i="101"/>
  <c r="BQ13" i="101"/>
  <c r="BQ18" i="101"/>
  <c r="BI4" i="101"/>
  <c r="BF27" i="101"/>
  <c r="AZ27" i="101"/>
  <c r="C22" i="101" l="1"/>
  <c r="G40" i="101"/>
  <c r="BA4" i="10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4167FF-F7FA-4E56-8F2A-53B18B20A1FA}" keepAlive="1" name="Query - 2014-2015 Chelsea" description="Connection to the '2014-2015 Chelsea' query in the workbook." type="5" refreshedVersion="8" background="1" saveData="1">
    <dbPr connection="Provider=Microsoft.Mashup.OleDb.1;Data Source=$Workbook$;Location=&quot;2014-2015 Chelsea&quot;;Extended Properties=&quot;&quot;" command="SELECT * FROM [2014-2015 Chelsea]"/>
  </connection>
  <connection id="2" xr16:uid="{E9B90536-67B8-42D4-8832-F29B06DF6866}" keepAlive="1" name="Query - 2015-2016 Leicester City" description="Connection to the '2015-2016 Leicester City' query in the workbook." type="5" refreshedVersion="8" background="1" saveData="1">
    <dbPr connection="Provider=Microsoft.Mashup.OleDb.1;Data Source=$Workbook$;Location=&quot;2015-2016 Leicester City&quot;;Extended Properties=&quot;&quot;" command="SELECT * FROM [2015-2016 Leicester City]"/>
  </connection>
  <connection id="3" xr16:uid="{5BAB1ED7-4DF2-46B0-8E32-A38BBA6A4A8D}" keepAlive="1" name="Query - 2016-2017 Chelsea" description="Connection to the '2016-2017 Chelsea' query in the workbook." type="5" refreshedVersion="8" background="1" saveData="1">
    <dbPr connection="Provider=Microsoft.Mashup.OleDb.1;Data Source=$Workbook$;Location=&quot;2016-2017 Chelsea&quot;;Extended Properties=&quot;&quot;" command="SELECT * FROM [2016-2017 Chelsea]"/>
  </connection>
  <connection id="4" xr16:uid="{2580FE05-73A5-41FC-88F0-F959A7FC5764}" keepAlive="1" name="Query - 2017-2018 Manchester City" description="Connection to the '2017-2018 Manchester City' query in the workbook." type="5" refreshedVersion="8" background="1" saveData="1">
    <dbPr connection="Provider=Microsoft.Mashup.OleDb.1;Data Source=$Workbook$;Location=&quot;2017-2018 Manchester City&quot;;Extended Properties=&quot;&quot;" command="SELECT * FROM [2017-2018 Manchester City]"/>
  </connection>
  <connection id="5" xr16:uid="{465FC7D8-524C-4352-87EF-59261DE12C93}" keepAlive="1" name="Query - 2018-2019 Manchester City" description="Connection to the '2018-2019 Manchester City' query in the workbook." type="5" refreshedVersion="8" background="1" saveData="1">
    <dbPr connection="Provider=Microsoft.Mashup.OleDb.1;Data Source=$Workbook$;Location=&quot;2018-2019 Manchester City&quot;;Extended Properties=&quot;&quot;" command="SELECT * FROM [2018-2019 Manchester City]"/>
  </connection>
  <connection id="6" xr16:uid="{1E88A735-87D3-41AB-90A9-F029891836B1}" keepAlive="1" name="Query - 2019-2020 Liverpool" description="Connection to the '2019-2020 Liverpool' query in the workbook." type="5" refreshedVersion="8" background="1" saveData="1">
    <dbPr connection="Provider=Microsoft.Mashup.OleDb.1;Data Source=$Workbook$;Location=&quot;2019-2020 Liverpool&quot;;Extended Properties=&quot;&quot;" command="SELECT * FROM [2019-2020 Liverpool]"/>
  </connection>
  <connection id="7" xr16:uid="{7EA5165C-1075-437F-A1BF-7B6A5A796308}" keepAlive="1" name="Query - 2020-2021 Manchester City" description="Connection to the '2020-2021 Manchester City' query in the workbook." type="5" refreshedVersion="8" background="1" saveData="1">
    <dbPr connection="Provider=Microsoft.Mashup.OleDb.1;Data Source=$Workbook$;Location=&quot;2020-2021 Manchester City&quot;;Extended Properties=&quot;&quot;" command="SELECT * FROM [2020-2021 Manchester City]"/>
  </connection>
  <connection id="8" xr16:uid="{7CF8C3BB-D4A6-42EF-88B9-EE67BE606881}" keepAlive="1" name="Query - 2021-2022 Manchester City" description="Connection to the '2021-2022 Manchester City' query in the workbook." type="5" refreshedVersion="8" background="1" saveData="1">
    <dbPr connection="Provider=Microsoft.Mashup.OleDb.1;Data Source=$Workbook$;Location=&quot;2021-2022 Manchester City&quot;;Extended Properties=&quot;&quot;" command="SELECT * FROM [2021-2022 Manchester City]"/>
  </connection>
  <connection id="9" xr16:uid="{E95BA7CA-AD7A-4CF0-91DB-13B6B43D9AA4}" keepAlive="1" name="Query - 2022-2023 Manchester City" description="Connection to the '2022-2023 Manchester City' query in the workbook." type="5" refreshedVersion="8" background="1" saveData="1">
    <dbPr connection="Provider=Microsoft.Mashup.OleDb.1;Data Source=$Workbook$;Location=&quot;2022-2023 Manchester City&quot;;Extended Properties=&quot;&quot;" command="SELECT * FROM [2022-2023 Manchester City]"/>
  </connection>
  <connection id="10" xr16:uid="{8D496F25-A193-42E7-ABEA-945E9739E5A5}" keepAlive="1" name="Query - 2023-2024" description="Connection to the '2023-2024' query in the workbook." type="5" refreshedVersion="8" background="1" saveData="1">
    <dbPr connection="Provider=Microsoft.Mashup.OleDb.1;Data Source=$Workbook$;Location=2023-2024;Extended Properties=&quot;&quot;" command="SELECT * FROM [2023-2024]"/>
  </connection>
  <connection id="11" xr16:uid="{611F6971-2AA5-4331-A0BE-4BBFDD614423}" keepAlive="1" name="Query - 2023-2024 Manchester City" description="Connection to the '2023-2024 Manchester City' query in the workbook." type="5" refreshedVersion="8" background="1" saveData="1">
    <dbPr connection="Provider=Microsoft.Mashup.OleDb.1;Data Source=$Workbook$;Location=&quot;2023-2024 Manchester City&quot;;Extended Properties=&quot;&quot;" command="SELECT * FROM [2023-2024 Manchester City]"/>
  </connection>
  <connection id="12" xr16:uid="{900B2D53-C8FE-425F-87DA-92FC257C1FFF}" keepAlive="1" name="Query - Liverpool all results and team stats season 2023-2024" description="Connection to the 'Liverpool all results and team stats season 2023-2024' query in the workbook." type="5" refreshedVersion="8" background="1" saveData="1">
    <dbPr connection="Provider=Microsoft.Mashup.OleDb.1;Data Source=$Workbook$;Location=&quot;Liverpool all results and team stats season 2023-2024&quot;;Extended Properties=&quot;&quot;" command="SELECT * FROM [Liverpool all results and team stats season 2023-2024]"/>
  </connection>
  <connection id="13" xr16:uid="{9802B492-2A80-4EB9-B893-55AD531381A4}" keepAlive="1" name="Query - Premier League Table" description="Connection to the 'Premier League Table' query in the workbook." type="5" refreshedVersion="8" background="1" saveData="1">
    <dbPr connection="Provider=Microsoft.Mashup.OleDb.1;Data Source=$Workbook$;Location=&quot;Premier League Table&quot;;Extended Properties=&quot;&quot;" command="SELECT * FROM [Premier League Table]"/>
  </connection>
  <connection id="14" xr16:uid="{734D8103-E4EB-4DAF-9691-1DEE201FCEFF}" keepAlive="1" name="Query - Premier League Table 2023-2024" description="Connection to the 'Premier League Table 2023-2024' query in the workbook." type="5" refreshedVersion="8" background="1" saveData="1">
    <dbPr connection="Provider=Microsoft.Mashup.OleDb.1;Data Source=$Workbook$;Location=&quot;Premier League Table 2023-2024&quot;;Extended Properties=&quot;&quot;" command="SELECT * FROM [Premier League Table 2023-2024]"/>
  </connection>
  <connection id="15" xr16:uid="{0C59BBF0-0BCE-4E34-91EB-EF9A0DF140F2}" keepAlive="1" name="Query - Shooting 2023-2024 Liverpool: All Competitions Table" description="Connection to the 'Shooting 2023-2024 Liverpool: All Competitions Table' query in the workbook." type="5" refreshedVersion="0" background="1">
    <dbPr connection="Provider=Microsoft.Mashup.OleDb.1;Data Source=$Workbook$;Location=&quot;Shooting 2023-2024 Liverpool: All Competitions Table&quot;;Extended Properties=&quot;&quot;" command="SELECT * FROM [Shooting 2023-2024 Liverpool: All Competitions Table]"/>
  </connection>
  <connection id="16" xr16:uid="{DD490B8F-1052-4ECA-A696-CCEA0C48A1D6}" keepAlive="1" name="Query - Shooting 2023-2024 Liverpool: All Competitions Table (2)" description="Connection to the 'Shooting 2023-2024 Liverpool: All Competitions Table (2)' query in the workbook." type="5" refreshedVersion="8" background="1" saveData="1">
    <dbPr connection="Provider=Microsoft.Mashup.OleDb.1;Data Source=$Workbook$;Location=&quot;Shooting 2023-2024 Liverpool: All Competitions Table (2)&quot;;Extended Properties=&quot;&quot;" command="SELECT * FROM [Shooting 2023-2024 Liverpool: All Competitions Table (2)]"/>
  </connection>
  <connection id="17" xr16:uid="{4B960015-4C8D-4880-8D00-AAAE8DD7FC06}" keepAlive="1" name="Query - Squad Miscellaneous Stats 2023-2024 Premier League Table" description="Connection to the 'Squad Miscellaneous Stats 2023-2024 Premier League Table' query in the workbook." type="5" refreshedVersion="8" background="1" saveData="1">
    <dbPr connection="Provider=Microsoft.Mashup.OleDb.1;Data Source=$Workbook$;Location=&quot;Squad Miscellaneous Stats 2023-2024 Premier League Table&quot;;Extended Properties=&quot;&quot;" command="SELECT * FROM [Squad Miscellaneous Stats 2023-2024 Premier League Table]"/>
  </connection>
  <connection id="18" xr16:uid="{14A59822-7A04-429F-A6BB-F5B5EA26F540}" keepAlive="1" name="Query - Squad Passing 2023-2024 Premier League Table" description="Connection to the 'Squad Passing 2023-2024 Premier League Table' query in the workbook." type="5" refreshedVersion="8" background="1" saveData="1">
    <dbPr connection="Provider=Microsoft.Mashup.OleDb.1;Data Source=$Workbook$;Location=&quot;Squad Passing 2023-2024 Premier League Table&quot;;Extended Properties=&quot;&quot;" command="SELECT * FROM [Squad Passing 2023-2024 Premier League Table]"/>
  </connection>
  <connection id="19" xr16:uid="{EBBEEE80-CA4E-4A8C-B59E-AFE1A149B5AE}" keepAlive="1" name="Query - Squad Possession 2023-2024 Premier League Table" description="Connection to the 'Squad Possession 2023-2024 Premier League Table' query in the workbook." type="5" refreshedVersion="8" background="1" saveData="1">
    <dbPr connection="Provider=Microsoft.Mashup.OleDb.1;Data Source=$Workbook$;Location=&quot;Squad Possession 2023-2024 Premier League Table&quot;;Extended Properties=&quot;&quot;" command="SELECT * FROM [Squad Possession 2023-2024 Premier League Table]"/>
  </connection>
  <connection id="20" xr16:uid="{3A1030F3-D46D-4531-B9C7-774E746E82E8}" keepAlive="1" name="Query - Squad Shooting 2023-2024 Premier League Table" description="Connection to the 'Squad Shooting 2023-2024 Premier League Table' query in the workbook." type="5" refreshedVersion="8" background="1" saveData="1">
    <dbPr connection="Provider=Microsoft.Mashup.OleDb.1;Data Source=$Workbook$;Location=&quot;Squad Shooting 2023-2024 Premier League Table&quot;;Extended Properties=&quot;&quot;" command="SELECT * FROM [Squad Shooting 2023-2024 Premier League Table]"/>
  </connection>
  <connection id="21" xr16:uid="{7AA845A4-9E49-4C6A-AC05-009795146F1A}" keepAlive="1" name="Query - Squad Standard Stats 2023-2024 Premier League Table" description="Connection to the 'Squad Standard Stats 2023-2024 Premier League Table' query in the workbook." type="5" refreshedVersion="8" background="1" saveData="1">
    <dbPr connection="Provider=Microsoft.Mashup.OleDb.1;Data Source=$Workbook$;Location=&quot;Squad Standard Stats 2023-2024 Premier League Table&quot;;Extended Properties=&quot;&quot;" command="SELECT * FROM [Squad Standard Stats 2023-2024 Premier League Table]"/>
  </connection>
  <connection id="22" xr16:uid="{2300B5CC-24AA-4957-AF47-69DA50700B37}" keepAlive="1" name="Query - Squad Wages Table" description="Connection to the 'Squad Wages Table' query in the workbook." type="5" refreshedVersion="8" background="1" saveData="1">
    <dbPr connection="Provider=Microsoft.Mashup.OleDb.1;Data Source=$Workbook$;Location=&quot;Squad Wages Table&quot;;Extended Properties=&quot;&quot;" command="SELECT * FROM [Squad Wages Table]"/>
  </connection>
  <connection id="23" xr16:uid="{D5D3D65D-5863-474C-BC8D-1E4E01E98D95}" keepAlive="1" name="ThisWorkbookDataModel" description="Data Model" type="5" refreshedVersion="8" minRefreshableVersion="5" saveData="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<sst xmlns="http://schemas.openxmlformats.org/spreadsheetml/2006/main" count="13559" uniqueCount="3158">
  <si>
    <t>host</t>
  </si>
  <si>
    <t>host_goals</t>
  </si>
  <si>
    <t>host_kicks</t>
  </si>
  <si>
    <t>host_shot_on_target</t>
  </si>
  <si>
    <t>host_fouls</t>
  </si>
  <si>
    <t>host_corners</t>
  </si>
  <si>
    <t>host_offsides</t>
  </si>
  <si>
    <t>host_possession</t>
  </si>
  <si>
    <t>host_saves</t>
  </si>
  <si>
    <t>host_yellow_cards</t>
  </si>
  <si>
    <t>host_red_cards</t>
  </si>
  <si>
    <t>guest_goals</t>
  </si>
  <si>
    <t>guest_kicks</t>
  </si>
  <si>
    <t>guest_shot_on_target</t>
  </si>
  <si>
    <t>guest_fouls</t>
  </si>
  <si>
    <t>guest_corners</t>
  </si>
  <si>
    <t>guest_offsides</t>
  </si>
  <si>
    <t>guest_possession</t>
  </si>
  <si>
    <t>guest_saves</t>
  </si>
  <si>
    <t>date</t>
  </si>
  <si>
    <t>is_liver_host</t>
  </si>
  <si>
    <t>tour_number</t>
  </si>
  <si>
    <t>stadium</t>
  </si>
  <si>
    <t>viewers</t>
  </si>
  <si>
    <t>substitutions-on</t>
  </si>
  <si>
    <t>substitutions-off</t>
  </si>
  <si>
    <t>host_goal_minute</t>
  </si>
  <si>
    <t>host_goal_last_name</t>
  </si>
  <si>
    <t>guest_goal_minute</t>
  </si>
  <si>
    <t>guest_goal_last_name</t>
  </si>
  <si>
    <t>guest_yellow_cards_last_name</t>
  </si>
  <si>
    <t>guest_red_cards_last_name</t>
  </si>
  <si>
    <t>guest_yellow_cards_minute</t>
  </si>
  <si>
    <t>guest_red_cards_minute</t>
  </si>
  <si>
    <t>Liverpool</t>
  </si>
  <si>
    <t>EPL</t>
  </si>
  <si>
    <t>Chelsea</t>
  </si>
  <si>
    <t>NewCastle United</t>
  </si>
  <si>
    <t>host_yellow_cards_last_name</t>
  </si>
  <si>
    <t>host_red_cards_last_name</t>
  </si>
  <si>
    <t>host_yellow_cards_minute</t>
  </si>
  <si>
    <t>host_red_cards_minute</t>
  </si>
  <si>
    <t>Kerny, Enzo, Nicolas</t>
  </si>
  <si>
    <t>4, 32, 85</t>
  </si>
  <si>
    <t>Jota, Alexander-Arnold, MacAlister</t>
  </si>
  <si>
    <t>32, 68, 89</t>
  </si>
  <si>
    <t>Stamford Bridge</t>
  </si>
  <si>
    <t>Disasi</t>
  </si>
  <si>
    <t>Diaz</t>
  </si>
  <si>
    <t>Jones, Nunies, Alliot, Doak</t>
  </si>
  <si>
    <t>Gakpo, Jota, Salah, Diaz</t>
  </si>
  <si>
    <t>tournament</t>
  </si>
  <si>
    <t>guest</t>
  </si>
  <si>
    <t>Bornmut</t>
  </si>
  <si>
    <t>Aston Villa</t>
  </si>
  <si>
    <t>Column1</t>
  </si>
  <si>
    <t>Row Labels</t>
  </si>
  <si>
    <t>Grand Total</t>
  </si>
  <si>
    <t>Column2</t>
  </si>
  <si>
    <t>Column4</t>
  </si>
  <si>
    <t>Column5</t>
  </si>
  <si>
    <t>Fulham</t>
  </si>
  <si>
    <t>16:30 BST</t>
  </si>
  <si>
    <t>Report</t>
  </si>
  <si>
    <t>Column3</t>
  </si>
  <si>
    <t>1–3</t>
  </si>
  <si>
    <t>21 April 2024 34</t>
  </si>
  <si>
    <t>Palhinha  30'
Adarabioyo  39'
Castagne  45+2',  79'</t>
  </si>
  <si>
    <t>Alexander-Arnold  32'
Gravenberch  53'
Jota  72'</t>
  </si>
  <si>
    <t>Stadium: Craven CottageAttendance: 24,401Referee: Craig Pawson</t>
  </si>
  <si>
    <t/>
  </si>
  <si>
    <t>xG</t>
  </si>
  <si>
    <t>npxG</t>
  </si>
  <si>
    <t>Date</t>
  </si>
  <si>
    <t>Time</t>
  </si>
  <si>
    <t>Round</t>
  </si>
  <si>
    <t>Day</t>
  </si>
  <si>
    <t>Venue</t>
  </si>
  <si>
    <t>Result</t>
  </si>
  <si>
    <t>Opponent</t>
  </si>
  <si>
    <t>2023-08-13</t>
  </si>
  <si>
    <t>Premier League</t>
  </si>
  <si>
    <t>Sun</t>
  </si>
  <si>
    <t>Away</t>
  </si>
  <si>
    <t>D</t>
  </si>
  <si>
    <t>2023-08-19</t>
  </si>
  <si>
    <t>Sat</t>
  </si>
  <si>
    <t>Home</t>
  </si>
  <si>
    <t>W</t>
  </si>
  <si>
    <t>Bournemouth</t>
  </si>
  <si>
    <t>2023-08-27</t>
  </si>
  <si>
    <t>Newcastle Utd</t>
  </si>
  <si>
    <t>2023-09-03</t>
  </si>
  <si>
    <t>2023-09-16</t>
  </si>
  <si>
    <t>Wolves</t>
  </si>
  <si>
    <t>2023-09-21</t>
  </si>
  <si>
    <t>Europa Lg</t>
  </si>
  <si>
    <t>Group stage</t>
  </si>
  <si>
    <t>Thu</t>
  </si>
  <si>
    <t>at LASK</t>
  </si>
  <si>
    <t>2023-09-24</t>
  </si>
  <si>
    <t>West Ham</t>
  </si>
  <si>
    <t>2023-09-27</t>
  </si>
  <si>
    <t>EFL Cup</t>
  </si>
  <si>
    <t>Third round</t>
  </si>
  <si>
    <t>Wed</t>
  </si>
  <si>
    <t>Leicester City</t>
  </si>
  <si>
    <t>2023-09-30</t>
  </si>
  <si>
    <t>L</t>
  </si>
  <si>
    <t>Tottenham</t>
  </si>
  <si>
    <t>2023-10-05</t>
  </si>
  <si>
    <t>be Union SG</t>
  </si>
  <si>
    <t>2023-10-08</t>
  </si>
  <si>
    <t>Brighton</t>
  </si>
  <si>
    <t>2023-10-21</t>
  </si>
  <si>
    <t>Everton</t>
  </si>
  <si>
    <t>2023-10-26</t>
  </si>
  <si>
    <t>fr Toulouse</t>
  </si>
  <si>
    <t>2023-10-29</t>
  </si>
  <si>
    <t>Nott'ham Forest</t>
  </si>
  <si>
    <t>2023-11-01</t>
  </si>
  <si>
    <t>Fourth round</t>
  </si>
  <si>
    <t>2023-11-05</t>
  </si>
  <si>
    <t>Luton Town</t>
  </si>
  <si>
    <t>2023-11-09</t>
  </si>
  <si>
    <t>2023-11-12</t>
  </si>
  <si>
    <t>Brentford</t>
  </si>
  <si>
    <t>2023-11-25</t>
  </si>
  <si>
    <t>Manchester City</t>
  </si>
  <si>
    <t>2023-11-30</t>
  </si>
  <si>
    <t>2023-12-03</t>
  </si>
  <si>
    <t>2023-12-06</t>
  </si>
  <si>
    <t>Sheffield Utd</t>
  </si>
  <si>
    <t>2023-12-09</t>
  </si>
  <si>
    <t>Crystal Palace</t>
  </si>
  <si>
    <t>2023-12-14</t>
  </si>
  <si>
    <t>2023-12-17</t>
  </si>
  <si>
    <t>Manchester Utd</t>
  </si>
  <si>
    <t>2023-12-20</t>
  </si>
  <si>
    <t>Quarter-finals</t>
  </si>
  <si>
    <t>2023-12-23</t>
  </si>
  <si>
    <t>Arsenal</t>
  </si>
  <si>
    <t>2023-12-26</t>
  </si>
  <si>
    <t>Tue</t>
  </si>
  <si>
    <t>Burnley</t>
  </si>
  <si>
    <t>2024-01-01</t>
  </si>
  <si>
    <t>Mon</t>
  </si>
  <si>
    <t>2024-01-07</t>
  </si>
  <si>
    <t>FA Cup</t>
  </si>
  <si>
    <t>Third round proper</t>
  </si>
  <si>
    <t>2024-01-10</t>
  </si>
  <si>
    <t>Semi-finals</t>
  </si>
  <si>
    <t>2024-01-21</t>
  </si>
  <si>
    <t>2024-01-24</t>
  </si>
  <si>
    <t>2024-01-28</t>
  </si>
  <si>
    <t>Fourth round proper</t>
  </si>
  <si>
    <t>Norwich City</t>
  </si>
  <si>
    <t>2024-01-31</t>
  </si>
  <si>
    <t>2024-02-04</t>
  </si>
  <si>
    <t>2024-02-10</t>
  </si>
  <si>
    <t>2024-02-17</t>
  </si>
  <si>
    <t>2024-02-21</t>
  </si>
  <si>
    <t>2024-02-25</t>
  </si>
  <si>
    <t>Final</t>
  </si>
  <si>
    <t>2024-02-28</t>
  </si>
  <si>
    <t>Fifth round proper</t>
  </si>
  <si>
    <t>Southampton</t>
  </si>
  <si>
    <t>2024-03-02</t>
  </si>
  <si>
    <t>2024-03-07</t>
  </si>
  <si>
    <t>Round of 16</t>
  </si>
  <si>
    <t>cz Sparta Prague</t>
  </si>
  <si>
    <t>2024-03-10</t>
  </si>
  <si>
    <t>2024-03-14</t>
  </si>
  <si>
    <t>2024-03-17</t>
  </si>
  <si>
    <t>2024-03-31</t>
  </si>
  <si>
    <t>2024-04-04</t>
  </si>
  <si>
    <t>2024-04-07</t>
  </si>
  <si>
    <t>2024-04-11</t>
  </si>
  <si>
    <t>it Atalanta</t>
  </si>
  <si>
    <t>2024-04-14</t>
  </si>
  <si>
    <t>2024-04-18</t>
  </si>
  <si>
    <t>2024-04-21</t>
  </si>
  <si>
    <t>2024-04-24</t>
  </si>
  <si>
    <t>2024-04-27</t>
  </si>
  <si>
    <t>2024-05-05</t>
  </si>
  <si>
    <t>2024-05-13</t>
  </si>
  <si>
    <t>2024-05-19</t>
  </si>
  <si>
    <t>G/Sh</t>
  </si>
  <si>
    <t>G/SoT</t>
  </si>
  <si>
    <t>G-xG</t>
  </si>
  <si>
    <t>np:G-xG</t>
  </si>
  <si>
    <t xml:space="preserve">16:30 </t>
  </si>
  <si>
    <t>Tour 1</t>
  </si>
  <si>
    <t xml:space="preserve">15:00 </t>
  </si>
  <si>
    <t>Tour 2</t>
  </si>
  <si>
    <t>Tour 3</t>
  </si>
  <si>
    <t xml:space="preserve">14:00 </t>
  </si>
  <si>
    <t>Tour 4</t>
  </si>
  <si>
    <t xml:space="preserve">12:30 </t>
  </si>
  <si>
    <t>Tour 5</t>
  </si>
  <si>
    <t xml:space="preserve">18:45 </t>
  </si>
  <si>
    <t>Tour 6</t>
  </si>
  <si>
    <t xml:space="preserve">19:45 </t>
  </si>
  <si>
    <t xml:space="preserve">17:30 </t>
  </si>
  <si>
    <t>Tour 7</t>
  </si>
  <si>
    <t xml:space="preserve">20:00 </t>
  </si>
  <si>
    <t>Tour 8</t>
  </si>
  <si>
    <t>Tour 9</t>
  </si>
  <si>
    <t>Tour 10</t>
  </si>
  <si>
    <t>Tour 11</t>
  </si>
  <si>
    <t>Tour 12</t>
  </si>
  <si>
    <t>Tour 13</t>
  </si>
  <si>
    <t>Tour 14</t>
  </si>
  <si>
    <t xml:space="preserve">19:30 </t>
  </si>
  <si>
    <t>Tour 15</t>
  </si>
  <si>
    <t>Tour 16</t>
  </si>
  <si>
    <t>Tour 17</t>
  </si>
  <si>
    <t>Tour 18</t>
  </si>
  <si>
    <t>Tour 19</t>
  </si>
  <si>
    <t>Tour 20</t>
  </si>
  <si>
    <t>Tour 21</t>
  </si>
  <si>
    <t xml:space="preserve">14:30 </t>
  </si>
  <si>
    <t xml:space="preserve">20:15 </t>
  </si>
  <si>
    <t>Tour 22</t>
  </si>
  <si>
    <t>Tour 23</t>
  </si>
  <si>
    <t>Tour 24</t>
  </si>
  <si>
    <t>Tour 25</t>
  </si>
  <si>
    <t>Tour 26</t>
  </si>
  <si>
    <t>Tour 27</t>
  </si>
  <si>
    <t xml:space="preserve">15:45 </t>
  </si>
  <si>
    <t>Tour 28</t>
  </si>
  <si>
    <t xml:space="preserve">15:30 </t>
  </si>
  <si>
    <t>Tour 30</t>
  </si>
  <si>
    <t>Tour 31</t>
  </si>
  <si>
    <t>Tour 32</t>
  </si>
  <si>
    <t>Tour 33</t>
  </si>
  <si>
    <t xml:space="preserve">21:00 </t>
  </si>
  <si>
    <t>Tour 34</t>
  </si>
  <si>
    <t>Tour 29</t>
  </si>
  <si>
    <t>Tour 35</t>
  </si>
  <si>
    <t>Tour 36</t>
  </si>
  <si>
    <t>Tour 37</t>
  </si>
  <si>
    <t xml:space="preserve">16:00 </t>
  </si>
  <si>
    <t>Tour 38</t>
  </si>
  <si>
    <t>Goals for</t>
  </si>
  <si>
    <t>Goals against</t>
  </si>
  <si>
    <t>Shots</t>
  </si>
  <si>
    <t>Shots on target</t>
  </si>
  <si>
    <t>Shots on target %</t>
  </si>
  <si>
    <t>Distance</t>
  </si>
  <si>
    <t>Free kicks</t>
  </si>
  <si>
    <t>Penalty kicks</t>
  </si>
  <si>
    <t>PK attempts</t>
  </si>
  <si>
    <t>Shots_rival</t>
  </si>
  <si>
    <t>Shots on target_rival</t>
  </si>
  <si>
    <t>Shots on target %_rival</t>
  </si>
  <si>
    <t>G/Sh_rival</t>
  </si>
  <si>
    <t>G/SoT_rival</t>
  </si>
  <si>
    <t>Distance_rival</t>
  </si>
  <si>
    <t>Free kicks_rival</t>
  </si>
  <si>
    <t>Penalty kicks_rival</t>
  </si>
  <si>
    <t>PK attempts_rival</t>
  </si>
  <si>
    <t>xG_rival</t>
  </si>
  <si>
    <t>npxG_rival</t>
  </si>
  <si>
    <t>npxG/Sh_rival</t>
  </si>
  <si>
    <t>G-xG_rival</t>
  </si>
  <si>
    <t>np:G-xG_rival</t>
  </si>
  <si>
    <t>Competition</t>
  </si>
  <si>
    <t>Count of Result</t>
  </si>
  <si>
    <t>Sum of Goals for</t>
  </si>
  <si>
    <t>Sum of Goals against</t>
  </si>
  <si>
    <t>Count of xG</t>
  </si>
  <si>
    <t>Comp</t>
  </si>
  <si>
    <t>GF</t>
  </si>
  <si>
    <t>GA</t>
  </si>
  <si>
    <t>Poss</t>
  </si>
  <si>
    <t>Attendance</t>
  </si>
  <si>
    <t>Captain</t>
  </si>
  <si>
    <t>Formation</t>
  </si>
  <si>
    <t>Opp Formation</t>
  </si>
  <si>
    <t>Referee</t>
  </si>
  <si>
    <t>2014-08-18</t>
  </si>
  <si>
    <t>Matchweek 1</t>
  </si>
  <si>
    <t>3</t>
  </si>
  <si>
    <t>1</t>
  </si>
  <si>
    <t>61</t>
  </si>
  <si>
    <t>20,699</t>
  </si>
  <si>
    <t>4-2-3-1</t>
  </si>
  <si>
    <t>4-4-1-1</t>
  </si>
  <si>
    <t>Michael Oliver</t>
  </si>
  <si>
    <t>2014-08-23</t>
  </si>
  <si>
    <t>Matchweek 2</t>
  </si>
  <si>
    <t>2</t>
  </si>
  <si>
    <t>0</t>
  </si>
  <si>
    <t>63</t>
  </si>
  <si>
    <t>41,604</t>
  </si>
  <si>
    <t>4-4-2</t>
  </si>
  <si>
    <t>Lee Mason</t>
  </si>
  <si>
    <t>2014-08-30</t>
  </si>
  <si>
    <t>Matchweek 3</t>
  </si>
  <si>
    <t>6</t>
  </si>
  <si>
    <t>39</t>
  </si>
  <si>
    <t>39,402</t>
  </si>
  <si>
    <t>Jonathan Moss</t>
  </si>
  <si>
    <t>2014-09-13</t>
  </si>
  <si>
    <t>Matchweek 4</t>
  </si>
  <si>
    <t>4</t>
  </si>
  <si>
    <t>Swansea City</t>
  </si>
  <si>
    <t>55</t>
  </si>
  <si>
    <t>41,400</t>
  </si>
  <si>
    <t>Kevin Friend</t>
  </si>
  <si>
    <t>2014-09-17</t>
  </si>
  <si>
    <t>Champions Lg</t>
  </si>
  <si>
    <t>de Schalke 04</t>
  </si>
  <si>
    <t>50</t>
  </si>
  <si>
    <t>40,648</t>
  </si>
  <si>
    <t>4-3-3</t>
  </si>
  <si>
    <t>Ivan Bebek</t>
  </si>
  <si>
    <t>2014-09-21</t>
  </si>
  <si>
    <t>Matchweek 5</t>
  </si>
  <si>
    <t>42</t>
  </si>
  <si>
    <t>45,602</t>
  </si>
  <si>
    <t>Mike Dean</t>
  </si>
  <si>
    <t>2014-09-24</t>
  </si>
  <si>
    <t>League Cup</t>
  </si>
  <si>
    <t>Bolton</t>
  </si>
  <si>
    <t>40,988</t>
  </si>
  <si>
    <t>Graham Scott</t>
  </si>
  <si>
    <t>2014-09-27</t>
  </si>
  <si>
    <t>Matchweek 6</t>
  </si>
  <si>
    <t>41,616</t>
  </si>
  <si>
    <t>Philip Dowd</t>
  </si>
  <si>
    <t>2014-09-30</t>
  </si>
  <si>
    <t>pt Sporting CP</t>
  </si>
  <si>
    <t>53</t>
  </si>
  <si>
    <t>40,734</t>
  </si>
  <si>
    <t>Antonio Matéu Lahoz</t>
  </si>
  <si>
    <t>2014-10-05</t>
  </si>
  <si>
    <t>Matchweek 7</t>
  </si>
  <si>
    <t>47</t>
  </si>
  <si>
    <t>41,607</t>
  </si>
  <si>
    <t>4-1-4-1</t>
  </si>
  <si>
    <t>Martin Atkinson</t>
  </si>
  <si>
    <t>2014-10-18</t>
  </si>
  <si>
    <t>Matchweek 8</t>
  </si>
  <si>
    <t>72</t>
  </si>
  <si>
    <t>24,451</t>
  </si>
  <si>
    <t>Craig Pawson</t>
  </si>
  <si>
    <t>2014-10-21</t>
  </si>
  <si>
    <t>si NK Maribor</t>
  </si>
  <si>
    <t>58</t>
  </si>
  <si>
    <t>41,126</t>
  </si>
  <si>
    <t>Danny Makkelie</t>
  </si>
  <si>
    <t>2014-10-26</t>
  </si>
  <si>
    <t>Matchweek 9</t>
  </si>
  <si>
    <t>48</t>
  </si>
  <si>
    <t>75,327</t>
  </si>
  <si>
    <t>2014-10-28</t>
  </si>
  <si>
    <t>Shrewsbury</t>
  </si>
  <si>
    <t>10,210</t>
  </si>
  <si>
    <t>Niel Swarbrick</t>
  </si>
  <si>
    <t>2014-11-01</t>
  </si>
  <si>
    <t>Matchweek 10</t>
  </si>
  <si>
    <t>QPR</t>
  </si>
  <si>
    <t>65</t>
  </si>
  <si>
    <t>41,486</t>
  </si>
  <si>
    <t>Mike Jones</t>
  </si>
  <si>
    <t>2014-11-05</t>
  </si>
  <si>
    <t>59</t>
  </si>
  <si>
    <t>12,500</t>
  </si>
  <si>
    <t>Daniele Orsato</t>
  </si>
  <si>
    <t>2014-11-08</t>
  </si>
  <si>
    <t>Matchweek 11</t>
  </si>
  <si>
    <t>44,698</t>
  </si>
  <si>
    <t>Anthony Taylor</t>
  </si>
  <si>
    <t>2014-11-22</t>
  </si>
  <si>
    <t>Matchweek 12</t>
  </si>
  <si>
    <t>West Brom</t>
  </si>
  <si>
    <t>74</t>
  </si>
  <si>
    <t>41,600</t>
  </si>
  <si>
    <t>2014-11-25</t>
  </si>
  <si>
    <t>5</t>
  </si>
  <si>
    <t>54,442</t>
  </si>
  <si>
    <t>Jonas Eriksson</t>
  </si>
  <si>
    <t>2014-11-29</t>
  </si>
  <si>
    <t>Matchweek 13</t>
  </si>
  <si>
    <t>Sunderland</t>
  </si>
  <si>
    <t>66</t>
  </si>
  <si>
    <t>45,232</t>
  </si>
  <si>
    <t>2014-12-03</t>
  </si>
  <si>
    <t>Matchweek 14</t>
  </si>
  <si>
    <t>41,518</t>
  </si>
  <si>
    <t>2014-12-06</t>
  </si>
  <si>
    <t>Matchweek 15</t>
  </si>
  <si>
    <t>67</t>
  </si>
  <si>
    <t>52,019</t>
  </si>
  <si>
    <t>2014-12-10</t>
  </si>
  <si>
    <t>41,089</t>
  </si>
  <si>
    <t>Svein Oddvar Moen</t>
  </si>
  <si>
    <t>2014-12-13</t>
  </si>
  <si>
    <t>Matchweek 16</t>
  </si>
  <si>
    <t>Hull City</t>
  </si>
  <si>
    <t>60</t>
  </si>
  <si>
    <t>41,626</t>
  </si>
  <si>
    <t>5-3-2</t>
  </si>
  <si>
    <t>Chris Foy</t>
  </si>
  <si>
    <t>2014-12-16</t>
  </si>
  <si>
    <t>Derby County</t>
  </si>
  <si>
    <t>30,639</t>
  </si>
  <si>
    <t>2014-12-22</t>
  </si>
  <si>
    <t>Matchweek 17</t>
  </si>
  <si>
    <t>Stoke City</t>
  </si>
  <si>
    <t>49</t>
  </si>
  <si>
    <t>27,550</t>
  </si>
  <si>
    <t>2014-12-26</t>
  </si>
  <si>
    <t>Matchweek 18</t>
  </si>
  <si>
    <t>Fri</t>
  </si>
  <si>
    <t>41,589</t>
  </si>
  <si>
    <t>2014-12-28</t>
  </si>
  <si>
    <t>Matchweek 19</t>
  </si>
  <si>
    <t>31,641</t>
  </si>
  <si>
    <t>2015-01-01</t>
  </si>
  <si>
    <t>Matchweek 20</t>
  </si>
  <si>
    <t>54</t>
  </si>
  <si>
    <t>35,903</t>
  </si>
  <si>
    <t>2015-01-04</t>
  </si>
  <si>
    <t>Watford</t>
  </si>
  <si>
    <t>41,010</t>
  </si>
  <si>
    <t>2015-01-10</t>
  </si>
  <si>
    <t>Matchweek 21</t>
  </si>
  <si>
    <t>41,612</t>
  </si>
  <si>
    <t>Roger East</t>
  </si>
  <si>
    <t>2015-01-17</t>
  </si>
  <si>
    <t>Matchweek 22</t>
  </si>
  <si>
    <t>20,785</t>
  </si>
  <si>
    <t>2015-01-20</t>
  </si>
  <si>
    <t>44,573</t>
  </si>
  <si>
    <t>2015-01-24</t>
  </si>
  <si>
    <t>Bradford City</t>
  </si>
  <si>
    <t>41,014</t>
  </si>
  <si>
    <t>Andre Marriner</t>
  </si>
  <si>
    <t>2015-01-27</t>
  </si>
  <si>
    <t>40,659</t>
  </si>
  <si>
    <t>2015-01-31</t>
  </si>
  <si>
    <t>Matchweek 23</t>
  </si>
  <si>
    <t>43</t>
  </si>
  <si>
    <t>41,620</t>
  </si>
  <si>
    <t>Mark Clattenburg</t>
  </si>
  <si>
    <t>2015-02-07</t>
  </si>
  <si>
    <t>Matchweek 24</t>
  </si>
  <si>
    <t>35,969</t>
  </si>
  <si>
    <t>4-5-1</t>
  </si>
  <si>
    <t>2015-02-11</t>
  </si>
  <si>
    <t>Matchweek 25</t>
  </si>
  <si>
    <t>56</t>
  </si>
  <si>
    <t>41,592</t>
  </si>
  <si>
    <t>2015-02-17</t>
  </si>
  <si>
    <t>fr Paris S-G</t>
  </si>
  <si>
    <t>46</t>
  </si>
  <si>
    <t>45,713</t>
  </si>
  <si>
    <t>Cüneyt Çakιr</t>
  </si>
  <si>
    <t>2015-02-21</t>
  </si>
  <si>
    <t>Matchweek 26</t>
  </si>
  <si>
    <t>41,629</t>
  </si>
  <si>
    <t>2015-03-01</t>
  </si>
  <si>
    <t>89,294</t>
  </si>
  <si>
    <t>2015-03-04</t>
  </si>
  <si>
    <t>Matchweek 28</t>
  </si>
  <si>
    <t>34,927</t>
  </si>
  <si>
    <t>4-1-2-1-2</t>
  </si>
  <si>
    <t>2015-03-11</t>
  </si>
  <si>
    <t>51</t>
  </si>
  <si>
    <t>37,692</t>
  </si>
  <si>
    <t>Björn Kuipers</t>
  </si>
  <si>
    <t>2015-03-15</t>
  </si>
  <si>
    <t>Matchweek 29</t>
  </si>
  <si>
    <t>41,624</t>
  </si>
  <si>
    <t>2015-03-22</t>
  </si>
  <si>
    <t>Matchweek 30</t>
  </si>
  <si>
    <t>57</t>
  </si>
  <si>
    <t>24,598</t>
  </si>
  <si>
    <t>3-5-2</t>
  </si>
  <si>
    <t>2015-04-04</t>
  </si>
  <si>
    <t>Matchweek 31</t>
  </si>
  <si>
    <t>41,098</t>
  </si>
  <si>
    <t>2015-04-12</t>
  </si>
  <si>
    <t>Matchweek 32</t>
  </si>
  <si>
    <t>17,939</t>
  </si>
  <si>
    <t>2015-04-18</t>
  </si>
  <si>
    <t>Matchweek 33</t>
  </si>
  <si>
    <t>30</t>
  </si>
  <si>
    <t>41,422</t>
  </si>
  <si>
    <t>2015-04-26</t>
  </si>
  <si>
    <t>Matchweek 34</t>
  </si>
  <si>
    <t>60,066</t>
  </si>
  <si>
    <t>2015-04-29</t>
  </si>
  <si>
    <t>Matchweek 27</t>
  </si>
  <si>
    <t>32,021</t>
  </si>
  <si>
    <t>2015-05-03</t>
  </si>
  <si>
    <t>Matchweek 35</t>
  </si>
  <si>
    <t>62</t>
  </si>
  <si>
    <t>41,566</t>
  </si>
  <si>
    <t>2015-05-10</t>
  </si>
  <si>
    <t>Matchweek 36</t>
  </si>
  <si>
    <t>41,547</t>
  </si>
  <si>
    <t>2015-05-18</t>
  </si>
  <si>
    <t>Matchweek 37</t>
  </si>
  <si>
    <t>24,750</t>
  </si>
  <si>
    <t>2015-05-24</t>
  </si>
  <si>
    <t>Matchweek 38</t>
  </si>
  <si>
    <t>xGA</t>
  </si>
  <si>
    <t>2017-08-12</t>
  </si>
  <si>
    <t>1.9</t>
  </si>
  <si>
    <t>0.3</t>
  </si>
  <si>
    <t>77</t>
  </si>
  <si>
    <t>30,415</t>
  </si>
  <si>
    <t>Vincent Kompany</t>
  </si>
  <si>
    <t>3-1-4-2</t>
  </si>
  <si>
    <t>2017-08-21</t>
  </si>
  <si>
    <t>1.1</t>
  </si>
  <si>
    <t>0.6</t>
  </si>
  <si>
    <t>64</t>
  </si>
  <si>
    <t>49,108</t>
  </si>
  <si>
    <t>Robert Madley</t>
  </si>
  <si>
    <t>2017-08-26</t>
  </si>
  <si>
    <t>1.4</t>
  </si>
  <si>
    <t>0.5</t>
  </si>
  <si>
    <t>70</t>
  </si>
  <si>
    <t>10,419</t>
  </si>
  <si>
    <t>2017-09-09</t>
  </si>
  <si>
    <t>2.4</t>
  </si>
  <si>
    <t>0.7</t>
  </si>
  <si>
    <t>54,172</t>
  </si>
  <si>
    <t>David Silva</t>
  </si>
  <si>
    <t>2017-09-13</t>
  </si>
  <si>
    <t>nl Feyenoord</t>
  </si>
  <si>
    <t>1.3</t>
  </si>
  <si>
    <t>71</t>
  </si>
  <si>
    <t>43,500</t>
  </si>
  <si>
    <t>3-4-3</t>
  </si>
  <si>
    <t>Szymon Marciniak</t>
  </si>
  <si>
    <t>2017-09-16</t>
  </si>
  <si>
    <t>3.3</t>
  </si>
  <si>
    <t>20,305</t>
  </si>
  <si>
    <t>2017-09-20</t>
  </si>
  <si>
    <t>14,953</t>
  </si>
  <si>
    <t>Yaya Touré</t>
  </si>
  <si>
    <t>2017-09-23</t>
  </si>
  <si>
    <t>4.5</t>
  </si>
  <si>
    <t>53,526</t>
  </si>
  <si>
    <t>2017-09-26</t>
  </si>
  <si>
    <t>ua Shakhtar</t>
  </si>
  <si>
    <t>3.2</t>
  </si>
  <si>
    <t>45,310</t>
  </si>
  <si>
    <t>Jorge de Sousa</t>
  </si>
  <si>
    <t>2017-09-30</t>
  </si>
  <si>
    <t>0.9</t>
  </si>
  <si>
    <t>41,530</t>
  </si>
  <si>
    <t>3-5-1-1</t>
  </si>
  <si>
    <t>2017-10-14</t>
  </si>
  <si>
    <t>7</t>
  </si>
  <si>
    <t>3.8</t>
  </si>
  <si>
    <t>79</t>
  </si>
  <si>
    <t>54,128</t>
  </si>
  <si>
    <t>2017-10-17</t>
  </si>
  <si>
    <t>it Napoli</t>
  </si>
  <si>
    <t>2.7</t>
  </si>
  <si>
    <t>2.2</t>
  </si>
  <si>
    <t>48,520</t>
  </si>
  <si>
    <t>2017-10-21</t>
  </si>
  <si>
    <t>3.1</t>
  </si>
  <si>
    <t>0.2</t>
  </si>
  <si>
    <t>54,118</t>
  </si>
  <si>
    <t>2017-10-24</t>
  </si>
  <si>
    <t>0 (4)</t>
  </si>
  <si>
    <t>0 (1)</t>
  </si>
  <si>
    <t>73</t>
  </si>
  <si>
    <t>50,755</t>
  </si>
  <si>
    <t>Sergio Agüero</t>
  </si>
  <si>
    <t>2017-10-28</t>
  </si>
  <si>
    <t>2.3</t>
  </si>
  <si>
    <t>1.5</t>
  </si>
  <si>
    <t>24,003</t>
  </si>
  <si>
    <t>2017-11-01</t>
  </si>
  <si>
    <t>2.1</t>
  </si>
  <si>
    <t>44,483</t>
  </si>
  <si>
    <t>Fernandinho</t>
  </si>
  <si>
    <t>Felix Brych</t>
  </si>
  <si>
    <t>2017-11-05</t>
  </si>
  <si>
    <t>1.8</t>
  </si>
  <si>
    <t>54,286</t>
  </si>
  <si>
    <t>2017-11-18</t>
  </si>
  <si>
    <t>31,908</t>
  </si>
  <si>
    <t>2017-11-21</t>
  </si>
  <si>
    <t>75</t>
  </si>
  <si>
    <t>43,548</t>
  </si>
  <si>
    <t>Ivan Kružliak</t>
  </si>
  <si>
    <t>2017-11-26</t>
  </si>
  <si>
    <t>Huddersfield</t>
  </si>
  <si>
    <t>2.6</t>
  </si>
  <si>
    <t>78</t>
  </si>
  <si>
    <t>24,121</t>
  </si>
  <si>
    <t>2017-11-29</t>
  </si>
  <si>
    <t>53,407</t>
  </si>
  <si>
    <t>5-4-1</t>
  </si>
  <si>
    <t>Paul Tierney</t>
  </si>
  <si>
    <t>2017-12-03</t>
  </si>
  <si>
    <t>76</t>
  </si>
  <si>
    <t>54,203</t>
  </si>
  <si>
    <t>2017-12-06</t>
  </si>
  <si>
    <t>1.7</t>
  </si>
  <si>
    <t>33,154</t>
  </si>
  <si>
    <t>Benoît Bastien</t>
  </si>
  <si>
    <t>2017-12-10</t>
  </si>
  <si>
    <t>74,847</t>
  </si>
  <si>
    <t>2017-12-13</t>
  </si>
  <si>
    <t>20,870</t>
  </si>
  <si>
    <t>2017-12-16</t>
  </si>
  <si>
    <t>3.4</t>
  </si>
  <si>
    <t>52</t>
  </si>
  <si>
    <t>54,214</t>
  </si>
  <si>
    <t>2017-12-19</t>
  </si>
  <si>
    <t>1 (4)</t>
  </si>
  <si>
    <t>1 (3)</t>
  </si>
  <si>
    <t>31,562</t>
  </si>
  <si>
    <t>2017-12-23</t>
  </si>
  <si>
    <t>0.4</t>
  </si>
  <si>
    <t>54,270</t>
  </si>
  <si>
    <t>2017-12-27</t>
  </si>
  <si>
    <t>52,311</t>
  </si>
  <si>
    <t>2017-12-31</t>
  </si>
  <si>
    <t>25,804</t>
  </si>
  <si>
    <t>2018-01-02</t>
  </si>
  <si>
    <t>1.0</t>
  </si>
  <si>
    <t>53,556</t>
  </si>
  <si>
    <t>2018-01-06</t>
  </si>
  <si>
    <t>53,356</t>
  </si>
  <si>
    <t>2018-01-09</t>
  </si>
  <si>
    <t>Bristol City</t>
  </si>
  <si>
    <t>68</t>
  </si>
  <si>
    <t>43,426</t>
  </si>
  <si>
    <t>Kevin De Bruyne</t>
  </si>
  <si>
    <t>2018-01-14</t>
  </si>
  <si>
    <t>0.8</t>
  </si>
  <si>
    <t>53,285</t>
  </si>
  <si>
    <t>2018-01-20</t>
  </si>
  <si>
    <t>80</t>
  </si>
  <si>
    <t>54,452</t>
  </si>
  <si>
    <t>2018-01-23</t>
  </si>
  <si>
    <t>26,003</t>
  </si>
  <si>
    <t>2018-01-28</t>
  </si>
  <si>
    <t>Cardiff City</t>
  </si>
  <si>
    <t>32,339</t>
  </si>
  <si>
    <t>2018-01-31</t>
  </si>
  <si>
    <t>53,241</t>
  </si>
  <si>
    <t>2018-02-03</t>
  </si>
  <si>
    <t>21,658</t>
  </si>
  <si>
    <t>2018-02-10</t>
  </si>
  <si>
    <t>2.5</t>
  </si>
  <si>
    <t>0.1</t>
  </si>
  <si>
    <t>54,416</t>
  </si>
  <si>
    <t>2018-02-13</t>
  </si>
  <si>
    <t>ch Basel</t>
  </si>
  <si>
    <t>36,000</t>
  </si>
  <si>
    <t>2018-02-19</t>
  </si>
  <si>
    <t>Fifth round</t>
  </si>
  <si>
    <t>Wigan Athletic</t>
  </si>
  <si>
    <t>82</t>
  </si>
  <si>
    <t>19,242</t>
  </si>
  <si>
    <t>4-3-2-1</t>
  </si>
  <si>
    <t>2018-02-25</t>
  </si>
  <si>
    <t>85,671</t>
  </si>
  <si>
    <t>2018-03-01</t>
  </si>
  <si>
    <t>58,420</t>
  </si>
  <si>
    <t>2018-03-04</t>
  </si>
  <si>
    <t>54,328</t>
  </si>
  <si>
    <t>2018-03-07</t>
  </si>
  <si>
    <t>1.6</t>
  </si>
  <si>
    <t>49,411</t>
  </si>
  <si>
    <t>Pavel Královec</t>
  </si>
  <si>
    <t>2018-03-12</t>
  </si>
  <si>
    <t>29,138</t>
  </si>
  <si>
    <t>2018-03-31</t>
  </si>
  <si>
    <t>81</t>
  </si>
  <si>
    <t>39,221</t>
  </si>
  <si>
    <t>2018-04-04</t>
  </si>
  <si>
    <t>eng Liverpool</t>
  </si>
  <si>
    <t>50,685</t>
  </si>
  <si>
    <t>2018-04-07</t>
  </si>
  <si>
    <t>54,259</t>
  </si>
  <si>
    <t>2018-04-10</t>
  </si>
  <si>
    <t>1.2</t>
  </si>
  <si>
    <t>69</t>
  </si>
  <si>
    <t>53,461</t>
  </si>
  <si>
    <t>3-4-3◆</t>
  </si>
  <si>
    <t>2018-04-14</t>
  </si>
  <si>
    <t>2.9</t>
  </si>
  <si>
    <t>80,811</t>
  </si>
  <si>
    <t>2018-04-22</t>
  </si>
  <si>
    <t>54,387</t>
  </si>
  <si>
    <t>2018-04-29</t>
  </si>
  <si>
    <t>56,904</t>
  </si>
  <si>
    <t>2018-05-06</t>
  </si>
  <si>
    <t>54,350</t>
  </si>
  <si>
    <t>2018-05-09</t>
  </si>
  <si>
    <t>54,013</t>
  </si>
  <si>
    <t>2018-05-13</t>
  </si>
  <si>
    <t>31,882</t>
  </si>
  <si>
    <t>2021-08-07</t>
  </si>
  <si>
    <t>Community Shield</t>
  </si>
  <si>
    <t>FA Community Shield</t>
  </si>
  <si>
    <t>Neutral</t>
  </si>
  <si>
    <t>2021-08-15</t>
  </si>
  <si>
    <t>58,262</t>
  </si>
  <si>
    <t>2021-08-21</t>
  </si>
  <si>
    <t>51,437</t>
  </si>
  <si>
    <t>İlkay Gündoğan</t>
  </si>
  <si>
    <t>2021-08-28</t>
  </si>
  <si>
    <t>4.4</t>
  </si>
  <si>
    <t>52,276</t>
  </si>
  <si>
    <t>2021-09-11</t>
  </si>
  <si>
    <t>2.8</t>
  </si>
  <si>
    <t>32,087</t>
  </si>
  <si>
    <t>2021-09-15</t>
  </si>
  <si>
    <t>de RB Leipzig</t>
  </si>
  <si>
    <t>38,062</t>
  </si>
  <si>
    <t>Rúben Dias</t>
  </si>
  <si>
    <t>Serdar Gözübüyük</t>
  </si>
  <si>
    <t>2021-09-18</t>
  </si>
  <si>
    <t>52,698</t>
  </si>
  <si>
    <t>2021-09-21</t>
  </si>
  <si>
    <t>Wycombe</t>
  </si>
  <si>
    <t>30,959</t>
  </si>
  <si>
    <t>Robert Jones</t>
  </si>
  <si>
    <t>2021-09-25</t>
  </si>
  <si>
    <t>40,036</t>
  </si>
  <si>
    <t>2021-09-28</t>
  </si>
  <si>
    <t>37,350</t>
  </si>
  <si>
    <t>Carlos del Cerro</t>
  </si>
  <si>
    <t>2021-10-03</t>
  </si>
  <si>
    <t>53,102</t>
  </si>
  <si>
    <t>2021-10-16</t>
  </si>
  <si>
    <t>52,711</t>
  </si>
  <si>
    <t>2021-10-19</t>
  </si>
  <si>
    <t>be Club Brugge</t>
  </si>
  <si>
    <t>4.7</t>
  </si>
  <si>
    <t>24,915</t>
  </si>
  <si>
    <t>István Kovács</t>
  </si>
  <si>
    <t>2021-10-23</t>
  </si>
  <si>
    <t>31,215</t>
  </si>
  <si>
    <t>2021-10-27</t>
  </si>
  <si>
    <t>0 (3)</t>
  </si>
  <si>
    <t>0 (5)</t>
  </si>
  <si>
    <t>60,000</t>
  </si>
  <si>
    <t>2021-10-30</t>
  </si>
  <si>
    <t>53,014</t>
  </si>
  <si>
    <t>2021-11-03</t>
  </si>
  <si>
    <t>4.6</t>
  </si>
  <si>
    <t>50,228</t>
  </si>
  <si>
    <t>2021-11-06</t>
  </si>
  <si>
    <t>73,086</t>
  </si>
  <si>
    <t>2021-11-21</t>
  </si>
  <si>
    <t>52,571</t>
  </si>
  <si>
    <t>Stuart Attwell</t>
  </si>
  <si>
    <t>2021-11-24</t>
  </si>
  <si>
    <t>52,030</t>
  </si>
  <si>
    <t>2021-11-28</t>
  </si>
  <si>
    <t>53,245</t>
  </si>
  <si>
    <t>2021-12-01</t>
  </si>
  <si>
    <t>2021-12-04</t>
  </si>
  <si>
    <t>20,673</t>
  </si>
  <si>
    <t>Simon Hooper</t>
  </si>
  <si>
    <t>2021-12-07</t>
  </si>
  <si>
    <t>Sandro Schärer</t>
  </si>
  <si>
    <t>2021-12-11</t>
  </si>
  <si>
    <t>52,613</t>
  </si>
  <si>
    <t>2021-12-14</t>
  </si>
  <si>
    <t>Leeds United</t>
  </si>
  <si>
    <t>52,401</t>
  </si>
  <si>
    <t>2021-12-19</t>
  </si>
  <si>
    <t>52,127</t>
  </si>
  <si>
    <t>2021-12-26</t>
  </si>
  <si>
    <t>3.6</t>
  </si>
  <si>
    <t>53,226</t>
  </si>
  <si>
    <t>Chris Kavanagh</t>
  </si>
  <si>
    <t>2021-12-29</t>
  </si>
  <si>
    <t>17,009</t>
  </si>
  <si>
    <t>David Coote</t>
  </si>
  <si>
    <t>2022-01-01</t>
  </si>
  <si>
    <t>2.0</t>
  </si>
  <si>
    <t>59,757</t>
  </si>
  <si>
    <t>2022-01-07</t>
  </si>
  <si>
    <t>Swindon Town</t>
  </si>
  <si>
    <t>14,753</t>
  </si>
  <si>
    <t>Darren England</t>
  </si>
  <si>
    <t>2022-01-15</t>
  </si>
  <si>
    <t>53,319</t>
  </si>
  <si>
    <t>2022-01-22</t>
  </si>
  <si>
    <t>31,178</t>
  </si>
  <si>
    <t>2022-02-05</t>
  </si>
  <si>
    <t>53,400</t>
  </si>
  <si>
    <t>Jarred Gillett</t>
  </si>
  <si>
    <t>2022-02-09</t>
  </si>
  <si>
    <t>51,658</t>
  </si>
  <si>
    <t>2022-02-12</t>
  </si>
  <si>
    <t>27,010</t>
  </si>
  <si>
    <t>2022-02-15</t>
  </si>
  <si>
    <t>48,129</t>
  </si>
  <si>
    <t>Srdjan Stojanovic</t>
  </si>
  <si>
    <t>2022-02-19</t>
  </si>
  <si>
    <t>53,201</t>
  </si>
  <si>
    <t>2022-02-26</t>
  </si>
  <si>
    <t>39,105</t>
  </si>
  <si>
    <t>2022-03-01</t>
  </si>
  <si>
    <t>P'borough Utd</t>
  </si>
  <si>
    <t>13,405</t>
  </si>
  <si>
    <t>Oleksandr Zinchenko</t>
  </si>
  <si>
    <t>Andy Madley</t>
  </si>
  <si>
    <t>2022-03-06</t>
  </si>
  <si>
    <t>53,165</t>
  </si>
  <si>
    <t>2022-03-09</t>
  </si>
  <si>
    <t>51,213</t>
  </si>
  <si>
    <t>Halil Umut Meler</t>
  </si>
  <si>
    <t>2022-03-14</t>
  </si>
  <si>
    <t>25,309</t>
  </si>
  <si>
    <t>2022-03-20</t>
  </si>
  <si>
    <t>29,702</t>
  </si>
  <si>
    <t>2022-04-02</t>
  </si>
  <si>
    <t>21,249</t>
  </si>
  <si>
    <t>2022-04-05</t>
  </si>
  <si>
    <t>es Atlético Madrid</t>
  </si>
  <si>
    <t>0.0</t>
  </si>
  <si>
    <t>52,018</t>
  </si>
  <si>
    <t>2022-04-10</t>
  </si>
  <si>
    <t>53,197</t>
  </si>
  <si>
    <t>2022-04-13</t>
  </si>
  <si>
    <t>65,675</t>
  </si>
  <si>
    <t>Daniel Siebert</t>
  </si>
  <si>
    <t>2022-04-16</t>
  </si>
  <si>
    <t>73,793</t>
  </si>
  <si>
    <t>2022-04-20</t>
  </si>
  <si>
    <t>52,226</t>
  </si>
  <si>
    <t>2022-04-23</t>
  </si>
  <si>
    <t>53,013</t>
  </si>
  <si>
    <t>2022-04-26</t>
  </si>
  <si>
    <t>es Real Madrid</t>
  </si>
  <si>
    <t>52,217</t>
  </si>
  <si>
    <t>2022-04-30</t>
  </si>
  <si>
    <t>35,771</t>
  </si>
  <si>
    <t>2022-05-04</t>
  </si>
  <si>
    <t>61,416</t>
  </si>
  <si>
    <t>2022-05-08</t>
  </si>
  <si>
    <t>53,336</t>
  </si>
  <si>
    <t>2022-05-11</t>
  </si>
  <si>
    <t>32,000</t>
  </si>
  <si>
    <t>2022-05-15</t>
  </si>
  <si>
    <t>59,972</t>
  </si>
  <si>
    <t>2022-05-22</t>
  </si>
  <si>
    <t>53,395</t>
  </si>
  <si>
    <t>2016-08-15</t>
  </si>
  <si>
    <t>41,521</t>
  </si>
  <si>
    <t>John Terry</t>
  </si>
  <si>
    <t>2016-08-20</t>
  </si>
  <si>
    <t>20,772</t>
  </si>
  <si>
    <t>2016-08-23</t>
  </si>
  <si>
    <t>Second round</t>
  </si>
  <si>
    <t>Bristol Rovers</t>
  </si>
  <si>
    <t>39,276</t>
  </si>
  <si>
    <t>Branislav Ivanović</t>
  </si>
  <si>
    <t>Keith Stroud</t>
  </si>
  <si>
    <t>2016-08-27</t>
  </si>
  <si>
    <t>2016-09-11</t>
  </si>
  <si>
    <t>20,865</t>
  </si>
  <si>
    <t>2016-09-16</t>
  </si>
  <si>
    <t>41,514</t>
  </si>
  <si>
    <t>2016-09-20</t>
  </si>
  <si>
    <t>29,899</t>
  </si>
  <si>
    <t>Gary Cahill</t>
  </si>
  <si>
    <t>2016-09-24</t>
  </si>
  <si>
    <t>60,028</t>
  </si>
  <si>
    <t>2016-10-01</t>
  </si>
  <si>
    <t>21,257</t>
  </si>
  <si>
    <t>2016-10-15</t>
  </si>
  <si>
    <t>2016-10-23</t>
  </si>
  <si>
    <t>44</t>
  </si>
  <si>
    <t>41,424</t>
  </si>
  <si>
    <t>2016-10-26</t>
  </si>
  <si>
    <t>45,957</t>
  </si>
  <si>
    <t>2016-10-30</t>
  </si>
  <si>
    <t>45</t>
  </si>
  <si>
    <t>31,827</t>
  </si>
  <si>
    <t>2016-11-05</t>
  </si>
  <si>
    <t>41,429</t>
  </si>
  <si>
    <t>2016-11-20</t>
  </si>
  <si>
    <t>Middlesbrough</t>
  </si>
  <si>
    <t>32,704</t>
  </si>
  <si>
    <t>2016-11-26</t>
  </si>
  <si>
    <t>41,513</t>
  </si>
  <si>
    <t>2016-12-03</t>
  </si>
  <si>
    <t>54,457</t>
  </si>
  <si>
    <t>2016-12-11</t>
  </si>
  <si>
    <t>41,622</t>
  </si>
  <si>
    <t>2016-12-14</t>
  </si>
  <si>
    <t>41,008</t>
  </si>
  <si>
    <t>2016-12-17</t>
  </si>
  <si>
    <t>25,259</t>
  </si>
  <si>
    <t>2016-12-26</t>
  </si>
  <si>
    <t>41,384</t>
  </si>
  <si>
    <t>2016-12-31</t>
  </si>
  <si>
    <t>41,601</t>
  </si>
  <si>
    <t>2017-01-04</t>
  </si>
  <si>
    <t>31,491</t>
  </si>
  <si>
    <t>2017-01-08</t>
  </si>
  <si>
    <t>41,003</t>
  </si>
  <si>
    <t>2017-01-14</t>
  </si>
  <si>
    <t>32,066</t>
  </si>
  <si>
    <t>2017-01-22</t>
  </si>
  <si>
    <t>41,605</t>
  </si>
  <si>
    <t>2017-01-28</t>
  </si>
  <si>
    <t>41,042</t>
  </si>
  <si>
    <t>2017-01-31</t>
  </si>
  <si>
    <t>38</t>
  </si>
  <si>
    <t>53,157</t>
  </si>
  <si>
    <t>2017-02-04</t>
  </si>
  <si>
    <t>41,490</t>
  </si>
  <si>
    <t>2017-02-12</t>
  </si>
  <si>
    <t>21,744</t>
  </si>
  <si>
    <t>2017-02-18</t>
  </si>
  <si>
    <t>30,193</t>
  </si>
  <si>
    <t>2017-02-25</t>
  </si>
  <si>
    <t>2017-03-06</t>
  </si>
  <si>
    <t>56,984</t>
  </si>
  <si>
    <t>2017-03-13</t>
  </si>
  <si>
    <t>40,801</t>
  </si>
  <si>
    <t>2017-03-18</t>
  </si>
  <si>
    <t>27,724</t>
  </si>
  <si>
    <t>2017-04-01</t>
  </si>
  <si>
    <t>41,489</t>
  </si>
  <si>
    <t>2017-04-05</t>
  </si>
  <si>
    <t>40</t>
  </si>
  <si>
    <t>41,528</t>
  </si>
  <si>
    <t>2017-04-08</t>
  </si>
  <si>
    <t>11,283</t>
  </si>
  <si>
    <t>2017-04-16</t>
  </si>
  <si>
    <t>75,272</t>
  </si>
  <si>
    <t>2017-04-22</t>
  </si>
  <si>
    <t>86,355</t>
  </si>
  <si>
    <t>2017-04-25</t>
  </si>
  <si>
    <t>41,168</t>
  </si>
  <si>
    <t>2017-04-30</t>
  </si>
  <si>
    <t>39,595</t>
  </si>
  <si>
    <t>2017-05-08</t>
  </si>
  <si>
    <t>41,500</t>
  </si>
  <si>
    <t>2017-05-12</t>
  </si>
  <si>
    <t>25,367</t>
  </si>
  <si>
    <t>2017-05-15</t>
  </si>
  <si>
    <t>41,473</t>
  </si>
  <si>
    <t>2017-05-21</t>
  </si>
  <si>
    <t>41,618</t>
  </si>
  <si>
    <t>2017-05-27</t>
  </si>
  <si>
    <t>89,472</t>
  </si>
  <si>
    <t>2015-08-08</t>
  </si>
  <si>
    <t>32,242</t>
  </si>
  <si>
    <t>Wes Morgan</t>
  </si>
  <si>
    <t>2015-08-15</t>
  </si>
  <si>
    <t>34,857</t>
  </si>
  <si>
    <t>2015-08-22</t>
  </si>
  <si>
    <t>35</t>
  </si>
  <si>
    <t>31,971</t>
  </si>
  <si>
    <t>2015-08-29</t>
  </si>
  <si>
    <t>11,155</t>
  </si>
  <si>
    <t>2015-09-13</t>
  </si>
  <si>
    <t>31,733</t>
  </si>
  <si>
    <t>2015-09-19</t>
  </si>
  <si>
    <t>27,642</t>
  </si>
  <si>
    <t>Peter Bankes</t>
  </si>
  <si>
    <t>2015-09-26</t>
  </si>
  <si>
    <t>32,047</t>
  </si>
  <si>
    <t>2015-10-03</t>
  </si>
  <si>
    <t>34</t>
  </si>
  <si>
    <t>27,067</t>
  </si>
  <si>
    <t>2015-10-17</t>
  </si>
  <si>
    <t>30,966</t>
  </si>
  <si>
    <t>2015-10-24</t>
  </si>
  <si>
    <t>31,752</t>
  </si>
  <si>
    <t>1 (5)</t>
  </si>
  <si>
    <t>2015-10-31</t>
  </si>
  <si>
    <t>24,150</t>
  </si>
  <si>
    <t>2015-11-07</t>
  </si>
  <si>
    <t>41</t>
  </si>
  <si>
    <t>32,029</t>
  </si>
  <si>
    <t>2015-11-21</t>
  </si>
  <si>
    <t>50,151</t>
  </si>
  <si>
    <t>2015-11-28</t>
  </si>
  <si>
    <t>31</t>
  </si>
  <si>
    <t>32,115</t>
  </si>
  <si>
    <t>3-4-1-2</t>
  </si>
  <si>
    <t>2015-12-05</t>
  </si>
  <si>
    <t>20,836</t>
  </si>
  <si>
    <t>2015-12-14</t>
  </si>
  <si>
    <t>32,054</t>
  </si>
  <si>
    <t>2015-12-19</t>
  </si>
  <si>
    <t>33</t>
  </si>
  <si>
    <t>39,570</t>
  </si>
  <si>
    <t>2015-12-26</t>
  </si>
  <si>
    <t>44,123</t>
  </si>
  <si>
    <t>2015-12-29</t>
  </si>
  <si>
    <t>32,072</t>
  </si>
  <si>
    <t>2016-01-02</t>
  </si>
  <si>
    <t>32,006</t>
  </si>
  <si>
    <t>2016-01-13</t>
  </si>
  <si>
    <t>35,850</t>
  </si>
  <si>
    <t>2016-01-16</t>
  </si>
  <si>
    <t>32,763</t>
  </si>
  <si>
    <t>2016-01-23</t>
  </si>
  <si>
    <t>32,018</t>
  </si>
  <si>
    <t>2016-02-02</t>
  </si>
  <si>
    <t>36</t>
  </si>
  <si>
    <t>32,121</t>
  </si>
  <si>
    <t>2016-02-06</t>
  </si>
  <si>
    <t>54,693</t>
  </si>
  <si>
    <t>2016-02-14</t>
  </si>
  <si>
    <t>28</t>
  </si>
  <si>
    <t>60,009</t>
  </si>
  <si>
    <t>2016-02-27</t>
  </si>
  <si>
    <t>32,114</t>
  </si>
  <si>
    <t>2016-03-01</t>
  </si>
  <si>
    <t>2016-03-05</t>
  </si>
  <si>
    <t>20,884</t>
  </si>
  <si>
    <t>2016-03-14</t>
  </si>
  <si>
    <t>31,824</t>
  </si>
  <si>
    <t>2016-03-19</t>
  </si>
  <si>
    <t>25,041</t>
  </si>
  <si>
    <t>2016-04-03</t>
  </si>
  <si>
    <t>32,071</t>
  </si>
  <si>
    <t>2016-04-10</t>
  </si>
  <si>
    <t>46,531</t>
  </si>
  <si>
    <t>2016-04-17</t>
  </si>
  <si>
    <t>32,104</t>
  </si>
  <si>
    <t>2016-04-24</t>
  </si>
  <si>
    <t>31,962</t>
  </si>
  <si>
    <t>2016-05-01</t>
  </si>
  <si>
    <t>75,275</t>
  </si>
  <si>
    <t>2016-05-07</t>
  </si>
  <si>
    <t>32,140</t>
  </si>
  <si>
    <t>2016-05-15</t>
  </si>
  <si>
    <t>41,494</t>
  </si>
  <si>
    <t>2018-08-05</t>
  </si>
  <si>
    <t>72,724</t>
  </si>
  <si>
    <t>2018-08-12</t>
  </si>
  <si>
    <t>59,934</t>
  </si>
  <si>
    <t>2018-08-19</t>
  </si>
  <si>
    <t>4.2</t>
  </si>
  <si>
    <t>54,021</t>
  </si>
  <si>
    <t>2018-08-25</t>
  </si>
  <si>
    <t>31,322</t>
  </si>
  <si>
    <t>2018-09-01</t>
  </si>
  <si>
    <t>53,946</t>
  </si>
  <si>
    <t>4-1-3-2</t>
  </si>
  <si>
    <t>2018-09-15</t>
  </si>
  <si>
    <t>4.8</t>
  </si>
  <si>
    <t>53,307</t>
  </si>
  <si>
    <t>2018-09-19</t>
  </si>
  <si>
    <t>fr Lyon</t>
  </si>
  <si>
    <t>40,111</t>
  </si>
  <si>
    <t>2018-09-22</t>
  </si>
  <si>
    <t>32,321</t>
  </si>
  <si>
    <t>2018-09-25</t>
  </si>
  <si>
    <t>Oxford United</t>
  </si>
  <si>
    <t>11,956</t>
  </si>
  <si>
    <t>2018-09-29</t>
  </si>
  <si>
    <t>54,152</t>
  </si>
  <si>
    <t>2018-10-02</t>
  </si>
  <si>
    <t>de Hoffenheim</t>
  </si>
  <si>
    <t>24,851</t>
  </si>
  <si>
    <t>Matej Jug</t>
  </si>
  <si>
    <t>2018-10-07</t>
  </si>
  <si>
    <t>52,117</t>
  </si>
  <si>
    <t>2018-10-20</t>
  </si>
  <si>
    <t>4.0</t>
  </si>
  <si>
    <t>54,094</t>
  </si>
  <si>
    <t>2018-10-23</t>
  </si>
  <si>
    <t>37,106</t>
  </si>
  <si>
    <t>2018-10-29</t>
  </si>
  <si>
    <t>56,854</t>
  </si>
  <si>
    <t>2018-11-01</t>
  </si>
  <si>
    <t>35,271</t>
  </si>
  <si>
    <t>2018-11-04</t>
  </si>
  <si>
    <t>53,916</t>
  </si>
  <si>
    <t>2018-11-07</t>
  </si>
  <si>
    <t>52,286</t>
  </si>
  <si>
    <t>Sándor Andó-Szabó</t>
  </si>
  <si>
    <t>2018-11-11</t>
  </si>
  <si>
    <t>54,316</t>
  </si>
  <si>
    <t>2018-11-24</t>
  </si>
  <si>
    <t>56,886</t>
  </si>
  <si>
    <t>2018-11-27</t>
  </si>
  <si>
    <t>56,039</t>
  </si>
  <si>
    <t>Luca Banti</t>
  </si>
  <si>
    <t>2018-12-01</t>
  </si>
  <si>
    <t>54,409</t>
  </si>
  <si>
    <t>2018-12-04</t>
  </si>
  <si>
    <t>20,389</t>
  </si>
  <si>
    <t>2018-12-08</t>
  </si>
  <si>
    <t>40,571</t>
  </si>
  <si>
    <t>2018-12-12</t>
  </si>
  <si>
    <t>50,411</t>
  </si>
  <si>
    <t>Nicolás Otamendi</t>
  </si>
  <si>
    <t>Andreas Ekberg</t>
  </si>
  <si>
    <t>2018-12-15</t>
  </si>
  <si>
    <t>54,173</t>
  </si>
  <si>
    <t>2018-12-18</t>
  </si>
  <si>
    <t>1 (1)</t>
  </si>
  <si>
    <t>24,644</t>
  </si>
  <si>
    <t>2018-12-22</t>
  </si>
  <si>
    <t>54,340</t>
  </si>
  <si>
    <t>Fabian Delph</t>
  </si>
  <si>
    <t>2018-12-26</t>
  </si>
  <si>
    <t>32,090</t>
  </si>
  <si>
    <t>2018-12-30</t>
  </si>
  <si>
    <t>31,381</t>
  </si>
  <si>
    <t>2019-01-03</t>
  </si>
  <si>
    <t>54,511</t>
  </si>
  <si>
    <t>2019-01-06</t>
  </si>
  <si>
    <t>Rotherham Utd</t>
  </si>
  <si>
    <t>52,708</t>
  </si>
  <si>
    <t>2019-01-09</t>
  </si>
  <si>
    <t>9</t>
  </si>
  <si>
    <t>Burton Albion</t>
  </si>
  <si>
    <t>32,089</t>
  </si>
  <si>
    <t>2019-01-14</t>
  </si>
  <si>
    <t>54,171</t>
  </si>
  <si>
    <t>2019-01-20</t>
  </si>
  <si>
    <t>24,190</t>
  </si>
  <si>
    <t>2019-01-23</t>
  </si>
  <si>
    <t>6,519</t>
  </si>
  <si>
    <t>2019-01-26</t>
  </si>
  <si>
    <t>50,121</t>
  </si>
  <si>
    <t>2019-01-29</t>
  </si>
  <si>
    <t>50,861</t>
  </si>
  <si>
    <t>2019-02-03</t>
  </si>
  <si>
    <t>54,483</t>
  </si>
  <si>
    <t>2019-02-06</t>
  </si>
  <si>
    <t>39,322</t>
  </si>
  <si>
    <t>2019-02-10</t>
  </si>
  <si>
    <t>3.0</t>
  </si>
  <si>
    <t>2019-02-16</t>
  </si>
  <si>
    <t>Newport County</t>
  </si>
  <si>
    <t>9,680</t>
  </si>
  <si>
    <t>2019-02-20</t>
  </si>
  <si>
    <t>54,417</t>
  </si>
  <si>
    <t>Alejandro Hernández</t>
  </si>
  <si>
    <t>2019-02-24</t>
  </si>
  <si>
    <t>81,775</t>
  </si>
  <si>
    <t>2019-02-27</t>
  </si>
  <si>
    <t>3.5</t>
  </si>
  <si>
    <t>53,528</t>
  </si>
  <si>
    <t>2019-03-02</t>
  </si>
  <si>
    <t>10,699</t>
  </si>
  <si>
    <t>2019-03-09</t>
  </si>
  <si>
    <t>54,104</t>
  </si>
  <si>
    <t>2019-03-12</t>
  </si>
  <si>
    <t>3.7</t>
  </si>
  <si>
    <t>51,518</t>
  </si>
  <si>
    <t>Clément Turpin</t>
  </si>
  <si>
    <t>2019-03-16</t>
  </si>
  <si>
    <t>19,783</t>
  </si>
  <si>
    <t>2019-03-30</t>
  </si>
  <si>
    <t>25,001</t>
  </si>
  <si>
    <t>2019-04-03</t>
  </si>
  <si>
    <t>53,559</t>
  </si>
  <si>
    <t>2019-04-06</t>
  </si>
  <si>
    <t>71,521</t>
  </si>
  <si>
    <t>2019-04-09</t>
  </si>
  <si>
    <t>eng Tottenham</t>
  </si>
  <si>
    <t>60,044</t>
  </si>
  <si>
    <t>2019-04-14</t>
  </si>
  <si>
    <t>25,721</t>
  </si>
  <si>
    <t>2019-04-17</t>
  </si>
  <si>
    <t>53,348</t>
  </si>
  <si>
    <t>2019-04-20</t>
  </si>
  <si>
    <t>54,489</t>
  </si>
  <si>
    <t>2019-04-24</t>
  </si>
  <si>
    <t>74,431</t>
  </si>
  <si>
    <t>2019-04-28</t>
  </si>
  <si>
    <t>21,605</t>
  </si>
  <si>
    <t>2019-05-06</t>
  </si>
  <si>
    <t>54,506</t>
  </si>
  <si>
    <t>2019-05-12</t>
  </si>
  <si>
    <t>30,662</t>
  </si>
  <si>
    <t>2019-05-18</t>
  </si>
  <si>
    <t>85,854</t>
  </si>
  <si>
    <t>2019-08-04</t>
  </si>
  <si>
    <t>77,565</t>
  </si>
  <si>
    <t>Jordan Henderson</t>
  </si>
  <si>
    <t>2019-08-09</t>
  </si>
  <si>
    <t>53,333</t>
  </si>
  <si>
    <t>2019-08-14</t>
  </si>
  <si>
    <t>Super Cup</t>
  </si>
  <si>
    <t>UEFA Super Cup</t>
  </si>
  <si>
    <t>2 (5)</t>
  </si>
  <si>
    <t>2 (4)</t>
  </si>
  <si>
    <t>eng Chelsea</t>
  </si>
  <si>
    <t>38,434</t>
  </si>
  <si>
    <t>Stéphanie Frappart</t>
  </si>
  <si>
    <t>2019-08-17</t>
  </si>
  <si>
    <t>31,712</t>
  </si>
  <si>
    <t>James Milner</t>
  </si>
  <si>
    <t>2019-08-24</t>
  </si>
  <si>
    <t>53,298</t>
  </si>
  <si>
    <t>4-3-1-2</t>
  </si>
  <si>
    <t>2019-08-31</t>
  </si>
  <si>
    <t>21,762</t>
  </si>
  <si>
    <t>2019-09-14</t>
  </si>
  <si>
    <t>51,430</t>
  </si>
  <si>
    <t>Virgil van Dijk</t>
  </si>
  <si>
    <t>2019-09-17</t>
  </si>
  <si>
    <t>38,878</t>
  </si>
  <si>
    <t>2019-09-22</t>
  </si>
  <si>
    <t>40,638</t>
  </si>
  <si>
    <t>2019-09-25</t>
  </si>
  <si>
    <t>MK Dons</t>
  </si>
  <si>
    <t>28,521</t>
  </si>
  <si>
    <t>Oliver Langford</t>
  </si>
  <si>
    <t>2019-09-28</t>
  </si>
  <si>
    <t>31,774</t>
  </si>
  <si>
    <t>2019-10-02</t>
  </si>
  <si>
    <t>at RB Salzburg</t>
  </si>
  <si>
    <t>52,243</t>
  </si>
  <si>
    <t>2019-10-05</t>
  </si>
  <si>
    <t>53,322</t>
  </si>
  <si>
    <t>2019-10-20</t>
  </si>
  <si>
    <t>73,737</t>
  </si>
  <si>
    <t>2019-10-23</t>
  </si>
  <si>
    <t>be Genk</t>
  </si>
  <si>
    <t>19,626</t>
  </si>
  <si>
    <t>Slavko Vinčič</t>
  </si>
  <si>
    <t>2019-10-27</t>
  </si>
  <si>
    <t>53,222</t>
  </si>
  <si>
    <t>2019-10-30</t>
  </si>
  <si>
    <t>5 (5)</t>
  </si>
  <si>
    <t>5 (4)</t>
  </si>
  <si>
    <t>52,694</t>
  </si>
  <si>
    <t>2019-11-02</t>
  </si>
  <si>
    <t>41,878</t>
  </si>
  <si>
    <t>2019-11-05</t>
  </si>
  <si>
    <t>52,611</t>
  </si>
  <si>
    <t>2019-11-10</t>
  </si>
  <si>
    <t>53,324</t>
  </si>
  <si>
    <t>2019-11-23</t>
  </si>
  <si>
    <t>25,486</t>
  </si>
  <si>
    <t>2019-11-27</t>
  </si>
  <si>
    <t>52,128</t>
  </si>
  <si>
    <t>2019-11-30</t>
  </si>
  <si>
    <t>2019-12-04</t>
  </si>
  <si>
    <t>53,094</t>
  </si>
  <si>
    <t>2019-12-07</t>
  </si>
  <si>
    <t>10,832</t>
  </si>
  <si>
    <t>2019-12-10</t>
  </si>
  <si>
    <t>29,520</t>
  </si>
  <si>
    <t>2019-12-14</t>
  </si>
  <si>
    <t>53,311</t>
  </si>
  <si>
    <t>2019-12-17</t>
  </si>
  <si>
    <t>30,323</t>
  </si>
  <si>
    <t>Pedro Chirivella</t>
  </si>
  <si>
    <t>2019-12-26</t>
  </si>
  <si>
    <t>32,211</t>
  </si>
  <si>
    <t>2019-12-29</t>
  </si>
  <si>
    <t>53,326</t>
  </si>
  <si>
    <t>2020-01-02</t>
  </si>
  <si>
    <t>53,321</t>
  </si>
  <si>
    <t>2020-01-05</t>
  </si>
  <si>
    <t>52,583</t>
  </si>
  <si>
    <t>2020-01-11</t>
  </si>
  <si>
    <t>61,023</t>
  </si>
  <si>
    <t>2020-01-19</t>
  </si>
  <si>
    <t>52,916</t>
  </si>
  <si>
    <t>2020-01-23</t>
  </si>
  <si>
    <t>31,746</t>
  </si>
  <si>
    <t>2020-01-26</t>
  </si>
  <si>
    <t>9,510</t>
  </si>
  <si>
    <t>Dejan Lovren</t>
  </si>
  <si>
    <t>2020-01-29</t>
  </si>
  <si>
    <t>59,959</t>
  </si>
  <si>
    <t>2020-02-01</t>
  </si>
  <si>
    <t>53,291</t>
  </si>
  <si>
    <t>2020-02-04</t>
  </si>
  <si>
    <t>52,399</t>
  </si>
  <si>
    <t>Curtis Jones</t>
  </si>
  <si>
    <t>2020-02-15</t>
  </si>
  <si>
    <t>27,110</t>
  </si>
  <si>
    <t>2020-02-18</t>
  </si>
  <si>
    <t>67,443</t>
  </si>
  <si>
    <t>2020-02-24</t>
  </si>
  <si>
    <t>53,313</t>
  </si>
  <si>
    <t>2020-02-29</t>
  </si>
  <si>
    <t>21,634</t>
  </si>
  <si>
    <t>2020-03-03</t>
  </si>
  <si>
    <t>40,103</t>
  </si>
  <si>
    <t>2020-03-07</t>
  </si>
  <si>
    <t>53,323</t>
  </si>
  <si>
    <t>2020-03-11</t>
  </si>
  <si>
    <t>52,267</t>
  </si>
  <si>
    <t>2020-06-21</t>
  </si>
  <si>
    <t>2020-06-24</t>
  </si>
  <si>
    <t>2020-07-02</t>
  </si>
  <si>
    <t>2020-07-05</t>
  </si>
  <si>
    <t>2020-07-08</t>
  </si>
  <si>
    <t>2020-07-11</t>
  </si>
  <si>
    <t>2020-07-15</t>
  </si>
  <si>
    <t>2020-07-22</t>
  </si>
  <si>
    <t>2020-07-26</t>
  </si>
  <si>
    <t>2020-09-21</t>
  </si>
  <si>
    <t>2020-09-24</t>
  </si>
  <si>
    <t>Kyle Walker</t>
  </si>
  <si>
    <t>2020-09-27</t>
  </si>
  <si>
    <t>2020-09-30</t>
  </si>
  <si>
    <t>2020-10-03</t>
  </si>
  <si>
    <t>2020-10-17</t>
  </si>
  <si>
    <t>Raheem Sterling</t>
  </si>
  <si>
    <t>2020-10-21</t>
  </si>
  <si>
    <t>pt Porto</t>
  </si>
  <si>
    <t>Andris Treimanis</t>
  </si>
  <si>
    <t>2020-10-24</t>
  </si>
  <si>
    <t>2020-10-27</t>
  </si>
  <si>
    <t>fr Marseille</t>
  </si>
  <si>
    <t>Tobias Stieler</t>
  </si>
  <si>
    <t>2020-10-31</t>
  </si>
  <si>
    <t>2020-11-03</t>
  </si>
  <si>
    <t>gr Olympiacos</t>
  </si>
  <si>
    <t>2020-11-08</t>
  </si>
  <si>
    <t>2020-11-21</t>
  </si>
  <si>
    <t>2020-11-25</t>
  </si>
  <si>
    <t>Davide Massa</t>
  </si>
  <si>
    <t>2020-11-28</t>
  </si>
  <si>
    <t>2020-12-01</t>
  </si>
  <si>
    <t>2020-12-05</t>
  </si>
  <si>
    <t>2020-12-09</t>
  </si>
  <si>
    <t>2020-12-12</t>
  </si>
  <si>
    <t>2020-12-15</t>
  </si>
  <si>
    <t>2020-12-19</t>
  </si>
  <si>
    <t>2020-12-22</t>
  </si>
  <si>
    <t>2020-12-26</t>
  </si>
  <si>
    <t>2021-01-03</t>
  </si>
  <si>
    <t>2021-01-06</t>
  </si>
  <si>
    <t>2021-01-10</t>
  </si>
  <si>
    <t>Birmingham City</t>
  </si>
  <si>
    <t>2021-01-13</t>
  </si>
  <si>
    <t>2021-01-17</t>
  </si>
  <si>
    <t>2021-01-20</t>
  </si>
  <si>
    <t>2021-01-23</t>
  </si>
  <si>
    <t>Cheltenham</t>
  </si>
  <si>
    <t>2021-01-26</t>
  </si>
  <si>
    <t>2021-01-30</t>
  </si>
  <si>
    <t>2021-02-03</t>
  </si>
  <si>
    <t>2021-02-07</t>
  </si>
  <si>
    <t>2021-02-10</t>
  </si>
  <si>
    <t>2021-02-13</t>
  </si>
  <si>
    <t>2021-02-17</t>
  </si>
  <si>
    <t>2021-02-21</t>
  </si>
  <si>
    <t>2021-02-24</t>
  </si>
  <si>
    <t>de Gladbach</t>
  </si>
  <si>
    <t>Artur Soares Dias</t>
  </si>
  <si>
    <t>2021-02-27</t>
  </si>
  <si>
    <t>2021-03-02</t>
  </si>
  <si>
    <t>2021-03-07</t>
  </si>
  <si>
    <t>2021-03-10</t>
  </si>
  <si>
    <t>2021-03-13</t>
  </si>
  <si>
    <t>2021-03-16</t>
  </si>
  <si>
    <t>Sergey Karasev</t>
  </si>
  <si>
    <t>2021-03-20</t>
  </si>
  <si>
    <t>2021-04-03</t>
  </si>
  <si>
    <t>2021-04-06</t>
  </si>
  <si>
    <t>de Dortmund</t>
  </si>
  <si>
    <t>Ovidiu Hațegan</t>
  </si>
  <si>
    <t>2021-04-10</t>
  </si>
  <si>
    <t>2021-04-14</t>
  </si>
  <si>
    <t>2021-04-17</t>
  </si>
  <si>
    <t>2021-04-21</t>
  </si>
  <si>
    <t>2021-04-25</t>
  </si>
  <si>
    <t>7,773</t>
  </si>
  <si>
    <t>2021-04-28</t>
  </si>
  <si>
    <t>2021-05-01</t>
  </si>
  <si>
    <t>2021-05-04</t>
  </si>
  <si>
    <t>2021-05-08</t>
  </si>
  <si>
    <t>2021-05-14</t>
  </si>
  <si>
    <t>2021-05-18</t>
  </si>
  <si>
    <t>37</t>
  </si>
  <si>
    <t>7,945</t>
  </si>
  <si>
    <t>2021-05-23</t>
  </si>
  <si>
    <t>10,000</t>
  </si>
  <si>
    <t>2021-05-29</t>
  </si>
  <si>
    <t>14,110</t>
  </si>
  <si>
    <t>2022-07-30</t>
  </si>
  <si>
    <t>17:00 (12:00)</t>
  </si>
  <si>
    <t>2022-08-07</t>
  </si>
  <si>
    <t>16:30 (11:30)</t>
  </si>
  <si>
    <t>62,443</t>
  </si>
  <si>
    <t>2022-08-13</t>
  </si>
  <si>
    <t>15:00 (10:00)</t>
  </si>
  <si>
    <t>53,453</t>
  </si>
  <si>
    <t>2022-08-21</t>
  </si>
  <si>
    <t>52,258</t>
  </si>
  <si>
    <t>2022-08-27</t>
  </si>
  <si>
    <t>53,112</t>
  </si>
  <si>
    <t>2022-08-31</t>
  </si>
  <si>
    <t>19:30 (14:30)</t>
  </si>
  <si>
    <t>53,409</t>
  </si>
  <si>
    <t>2022-09-03</t>
  </si>
  <si>
    <t>17:30 (12:30)</t>
  </si>
  <si>
    <t>41,830</t>
  </si>
  <si>
    <t>2022-09-06</t>
  </si>
  <si>
    <t>21:00 (15:00)</t>
  </si>
  <si>
    <t>es Sevilla</t>
  </si>
  <si>
    <t>38,764</t>
  </si>
  <si>
    <t>2022-09-14</t>
  </si>
  <si>
    <t>20:00 (15:00)</t>
  </si>
  <si>
    <t>50,441</t>
  </si>
  <si>
    <t>2022-09-17</t>
  </si>
  <si>
    <t>12:30 (07:30)</t>
  </si>
  <si>
    <t>31,578</t>
  </si>
  <si>
    <t>2022-10-02</t>
  </si>
  <si>
    <t>14:00 (09:00)</t>
  </si>
  <si>
    <t>53,475</t>
  </si>
  <si>
    <t>2022-10-05</t>
  </si>
  <si>
    <t>dk FC Copenhagen</t>
  </si>
  <si>
    <t>4.3</t>
  </si>
  <si>
    <t>51,765</t>
  </si>
  <si>
    <t>Donatas Rumšas</t>
  </si>
  <si>
    <t>2022-10-08</t>
  </si>
  <si>
    <t>53,365</t>
  </si>
  <si>
    <t>2022-10-11</t>
  </si>
  <si>
    <t>18:45 (12:45)</t>
  </si>
  <si>
    <t>35,447</t>
  </si>
  <si>
    <t>Artur Dias</t>
  </si>
  <si>
    <t>2022-10-16</t>
  </si>
  <si>
    <t>53,286</t>
  </si>
  <si>
    <t>2022-10-22</t>
  </si>
  <si>
    <t>53,223</t>
  </si>
  <si>
    <t>2022-10-25</t>
  </si>
  <si>
    <t>81,000</t>
  </si>
  <si>
    <t>2022-10-29</t>
  </si>
  <si>
    <t>32,223</t>
  </si>
  <si>
    <t>2022-11-02</t>
  </si>
  <si>
    <t>20:00 (16:00)</t>
  </si>
  <si>
    <t>51,610</t>
  </si>
  <si>
    <t>Orel Grinfeeld</t>
  </si>
  <si>
    <t>2022-11-05</t>
  </si>
  <si>
    <t>15:00 (11:00)</t>
  </si>
  <si>
    <t>52,395</t>
  </si>
  <si>
    <t>2022-11-09</t>
  </si>
  <si>
    <t>35,674</t>
  </si>
  <si>
    <t>2022-11-12</t>
  </si>
  <si>
    <t>52,786</t>
  </si>
  <si>
    <t>2022-12-22</t>
  </si>
  <si>
    <t>47,149</t>
  </si>
  <si>
    <t>2022-12-28</t>
  </si>
  <si>
    <t>36,889</t>
  </si>
  <si>
    <t>2022-12-31</t>
  </si>
  <si>
    <t>53,444</t>
  </si>
  <si>
    <t>2023-01-05</t>
  </si>
  <si>
    <t>39,998</t>
  </si>
  <si>
    <t>3-2-4-1</t>
  </si>
  <si>
    <t>2023-01-08</t>
  </si>
  <si>
    <t>51,505</t>
  </si>
  <si>
    <t>2023-01-11</t>
  </si>
  <si>
    <t>22,996</t>
  </si>
  <si>
    <t>2023-01-14</t>
  </si>
  <si>
    <t>75,546</t>
  </si>
  <si>
    <t>2023-01-19</t>
  </si>
  <si>
    <t>53,088</t>
  </si>
  <si>
    <t>2023-01-22</t>
  </si>
  <si>
    <t>53,282</t>
  </si>
  <si>
    <t>2023-01-27</t>
  </si>
  <si>
    <t>51,589</t>
  </si>
  <si>
    <t>2023-02-05</t>
  </si>
  <si>
    <t>61,747</t>
  </si>
  <si>
    <t>2023-02-12</t>
  </si>
  <si>
    <t>53,392</t>
  </si>
  <si>
    <t>2023-02-15</t>
  </si>
  <si>
    <t>60,276</t>
  </si>
  <si>
    <t>2023-02-18</t>
  </si>
  <si>
    <t>29,365</t>
  </si>
  <si>
    <t>2023-02-22</t>
  </si>
  <si>
    <t>45,228</t>
  </si>
  <si>
    <t>2023-02-25</t>
  </si>
  <si>
    <t>10,481</t>
  </si>
  <si>
    <t>2023-02-28</t>
  </si>
  <si>
    <t>25,713</t>
  </si>
  <si>
    <t>2023-03-04</t>
  </si>
  <si>
    <t>53,419</t>
  </si>
  <si>
    <t>2023-03-11</t>
  </si>
  <si>
    <t>25,844</t>
  </si>
  <si>
    <t>2023-03-14</t>
  </si>
  <si>
    <t>52,038</t>
  </si>
  <si>
    <t>2023-03-18</t>
  </si>
  <si>
    <t>17:45 (13:45)</t>
  </si>
  <si>
    <t>51,688</t>
  </si>
  <si>
    <t>John Brooks</t>
  </si>
  <si>
    <t>2023-04-01</t>
  </si>
  <si>
    <t>52,877</t>
  </si>
  <si>
    <t>2023-04-08</t>
  </si>
  <si>
    <t>30,963</t>
  </si>
  <si>
    <t>2023-04-11</t>
  </si>
  <si>
    <t>de Bayern Munich</t>
  </si>
  <si>
    <t>52,257</t>
  </si>
  <si>
    <t>Jesús Gil</t>
  </si>
  <si>
    <t>2023-04-15</t>
  </si>
  <si>
    <t>53,329</t>
  </si>
  <si>
    <t>2023-04-19</t>
  </si>
  <si>
    <t>75,000</t>
  </si>
  <si>
    <t>2023-04-22</t>
  </si>
  <si>
    <t>16:45 (11:45)</t>
  </si>
  <si>
    <t>69,603</t>
  </si>
  <si>
    <t>2023-04-26</t>
  </si>
  <si>
    <t>53,482</t>
  </si>
  <si>
    <t>2023-04-30</t>
  </si>
  <si>
    <t>24,498</t>
  </si>
  <si>
    <t>2023-05-03</t>
  </si>
  <si>
    <t>53,305</t>
  </si>
  <si>
    <t>2023-05-06</t>
  </si>
  <si>
    <t>53,406</t>
  </si>
  <si>
    <t>2023-05-09</t>
  </si>
  <si>
    <t>63,485</t>
  </si>
  <si>
    <t>2023-05-14</t>
  </si>
  <si>
    <t>39,376</t>
  </si>
  <si>
    <t>2023-05-17</t>
  </si>
  <si>
    <t>52,313</t>
  </si>
  <si>
    <t>2023-05-21</t>
  </si>
  <si>
    <t>16:00 (11:00)</t>
  </si>
  <si>
    <t>53,490</t>
  </si>
  <si>
    <t>2023-05-24</t>
  </si>
  <si>
    <t>31,388</t>
  </si>
  <si>
    <t>2023-05-28</t>
  </si>
  <si>
    <t>17,120</t>
  </si>
  <si>
    <t>2023-06-03</t>
  </si>
  <si>
    <t>83,179</t>
  </si>
  <si>
    <t>2023-06-10</t>
  </si>
  <si>
    <t>22:00 (15:00)</t>
  </si>
  <si>
    <t>it Inter</t>
  </si>
  <si>
    <t>71,412</t>
  </si>
  <si>
    <t>60,233</t>
  </si>
  <si>
    <t>Tim Robinson</t>
  </si>
  <si>
    <t>84</t>
  </si>
  <si>
    <t>Samuel Barrott</t>
  </si>
  <si>
    <t>4-2-4-0</t>
  </si>
  <si>
    <t>2023-2024</t>
  </si>
  <si>
    <t>2022-2023</t>
  </si>
  <si>
    <t>2021-2022</t>
  </si>
  <si>
    <t>2020-2021</t>
  </si>
  <si>
    <t>2019-2020</t>
  </si>
  <si>
    <t>Index</t>
  </si>
  <si>
    <t>2015-2016</t>
  </si>
  <si>
    <t>2014-2015</t>
  </si>
  <si>
    <t>2016-2017</t>
  </si>
  <si>
    <t>2017-2018</t>
  </si>
  <si>
    <t>2018-2019</t>
  </si>
  <si>
    <t>Total Draws</t>
  </si>
  <si>
    <t>Total Wins</t>
  </si>
  <si>
    <t>Total Loses</t>
  </si>
  <si>
    <t>Average pts</t>
  </si>
  <si>
    <t>Rk</t>
  </si>
  <si>
    <t>Squad</t>
  </si>
  <si>
    <t>Year_of_start_season</t>
  </si>
  <si>
    <t>Tour_number</t>
  </si>
  <si>
    <t>Place_opp_in_table</t>
  </si>
  <si>
    <t># Pl</t>
  </si>
  <si>
    <t>$4,061,619</t>
  </si>
  <si>
    <t>$211,204,180</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</si>
  <si>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</si>
  <si>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</si>
  <si>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</si>
  <si>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</si>
  <si>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</si>
  <si>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</si>
  <si>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</si>
  <si>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</si>
  <si>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</si>
  <si>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</si>
  <si>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</si>
  <si>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</si>
  <si>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</si>
  <si>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</si>
  <si>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</si>
  <si>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</si>
  <si>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</si>
  <si>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</si>
  <si>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</si>
  <si>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</si>
  <si>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</si>
  <si>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Total</t>
  </si>
  <si>
    <t>Short</t>
  </si>
  <si>
    <t>Medium</t>
  </si>
  <si>
    <t>Long</t>
  </si>
  <si>
    <t>Expected</t>
  </si>
  <si>
    <t>90s</t>
  </si>
  <si>
    <t>Cmp</t>
  </si>
  <si>
    <t>Att</t>
  </si>
  <si>
    <t>Cmp%</t>
  </si>
  <si>
    <t>TotDist</t>
  </si>
  <si>
    <t>PrgDist</t>
  </si>
  <si>
    <t>Ast</t>
  </si>
  <si>
    <t>xAG</t>
  </si>
  <si>
    <t>xA</t>
  </si>
  <si>
    <t>A-xAG</t>
  </si>
  <si>
    <t>KP</t>
  </si>
  <si>
    <t>1/3</t>
  </si>
  <si>
    <t>PPA</t>
  </si>
  <si>
    <t>CrsPA</t>
  </si>
  <si>
    <t>PrgP</t>
  </si>
  <si>
    <t>25</t>
  </si>
  <si>
    <t>38.0</t>
  </si>
  <si>
    <t>19094</t>
  </si>
  <si>
    <t>22558</t>
  </si>
  <si>
    <t>84.6</t>
  </si>
  <si>
    <t>309533</t>
  </si>
  <si>
    <t>102210</t>
  </si>
  <si>
    <t>9719</t>
  </si>
  <si>
    <t>10643</t>
  </si>
  <si>
    <t>91.3</t>
  </si>
  <si>
    <t>7809</t>
  </si>
  <si>
    <t>8765</t>
  </si>
  <si>
    <t>89.1</t>
  </si>
  <si>
    <t>1178</t>
  </si>
  <si>
    <t>2162</t>
  </si>
  <si>
    <t>54.5</t>
  </si>
  <si>
    <t>55.3</t>
  </si>
  <si>
    <t>57.8</t>
  </si>
  <si>
    <t>+6.7</t>
  </si>
  <si>
    <t>513</t>
  </si>
  <si>
    <t>1546</t>
  </si>
  <si>
    <t>548</t>
  </si>
  <si>
    <t>2106</t>
  </si>
  <si>
    <t>16133</t>
  </si>
  <si>
    <t>19363</t>
  </si>
  <si>
    <t>83.3</t>
  </si>
  <si>
    <t>281128</t>
  </si>
  <si>
    <t>95293</t>
  </si>
  <si>
    <t>7110</t>
  </si>
  <si>
    <t>7878</t>
  </si>
  <si>
    <t>90.3</t>
  </si>
  <si>
    <t>7381</t>
  </si>
  <si>
    <t>8273</t>
  </si>
  <si>
    <t>89.2</t>
  </si>
  <si>
    <t>1330</t>
  </si>
  <si>
    <t>2368</t>
  </si>
  <si>
    <t>56.2</t>
  </si>
  <si>
    <t>48.6</t>
  </si>
  <si>
    <t>42.5</t>
  </si>
  <si>
    <t>+6.4</t>
  </si>
  <si>
    <t>398</t>
  </si>
  <si>
    <t>1160</t>
  </si>
  <si>
    <t>363</t>
  </si>
  <si>
    <t>1451</t>
  </si>
  <si>
    <t>11899</t>
  </si>
  <si>
    <t>15920</t>
  </si>
  <si>
    <t>74.7</t>
  </si>
  <si>
    <t>220978</t>
  </si>
  <si>
    <t>83235</t>
  </si>
  <si>
    <t>4976</t>
  </si>
  <si>
    <t>5868</t>
  </si>
  <si>
    <t>84.8</t>
  </si>
  <si>
    <t>5270</t>
  </si>
  <si>
    <t>6214</t>
  </si>
  <si>
    <t>1393</t>
  </si>
  <si>
    <t>2964</t>
  </si>
  <si>
    <t>47.0</t>
  </si>
  <si>
    <t>40.5</t>
  </si>
  <si>
    <t>33.7</t>
  </si>
  <si>
    <t>-1.5</t>
  </si>
  <si>
    <t>414</t>
  </si>
  <si>
    <t>1074</t>
  </si>
  <si>
    <t>352</t>
  </si>
  <si>
    <t>88</t>
  </si>
  <si>
    <t>1314</t>
  </si>
  <si>
    <t>12551</t>
  </si>
  <si>
    <t>16818</t>
  </si>
  <si>
    <t>74.6</t>
  </si>
  <si>
    <t>225971</t>
  </si>
  <si>
    <t>88492</t>
  </si>
  <si>
    <t>5616</t>
  </si>
  <si>
    <t>6628</t>
  </si>
  <si>
    <t>84.7</t>
  </si>
  <si>
    <t>5236</t>
  </si>
  <si>
    <t>6432</t>
  </si>
  <si>
    <t>81.4</t>
  </si>
  <si>
    <t>1382</t>
  </si>
  <si>
    <t>2776</t>
  </si>
  <si>
    <t>49.8</t>
  </si>
  <si>
    <t>42.7</t>
  </si>
  <si>
    <t>40.0</t>
  </si>
  <si>
    <t>-4.7</t>
  </si>
  <si>
    <t>332</t>
  </si>
  <si>
    <t>965</t>
  </si>
  <si>
    <t>333</t>
  </si>
  <si>
    <t>106</t>
  </si>
  <si>
    <t>1283</t>
  </si>
  <si>
    <t>21810</t>
  </si>
  <si>
    <t>25029</t>
  </si>
  <si>
    <t>87.1</t>
  </si>
  <si>
    <t>341060</t>
  </si>
  <si>
    <t>113686</t>
  </si>
  <si>
    <t>11574</t>
  </si>
  <si>
    <t>12473</t>
  </si>
  <si>
    <t>92.8</t>
  </si>
  <si>
    <t>8261</t>
  </si>
  <si>
    <t>9125</t>
  </si>
  <si>
    <t>90.5</t>
  </si>
  <si>
    <t>1296</t>
  </si>
  <si>
    <t>2164</t>
  </si>
  <si>
    <t>59.9</t>
  </si>
  <si>
    <t>41.6</t>
  </si>
  <si>
    <t>43.7</t>
  </si>
  <si>
    <t>-5.6</t>
  </si>
  <si>
    <t>429</t>
  </si>
  <si>
    <t>1484</t>
  </si>
  <si>
    <t>384</t>
  </si>
  <si>
    <t>1780</t>
  </si>
  <si>
    <t>13937</t>
  </si>
  <si>
    <t>17959</t>
  </si>
  <si>
    <t>77.6</t>
  </si>
  <si>
    <t>246047</t>
  </si>
  <si>
    <t>83556</t>
  </si>
  <si>
    <t>6311</t>
  </si>
  <si>
    <t>7267</t>
  </si>
  <si>
    <t>86.8</t>
  </si>
  <si>
    <t>6017</t>
  </si>
  <si>
    <t>7042</t>
  </si>
  <si>
    <t>85.4</t>
  </si>
  <si>
    <t>1324</t>
  </si>
  <si>
    <t>2755</t>
  </si>
  <si>
    <t>48.1</t>
  </si>
  <si>
    <t>29.7</t>
  </si>
  <si>
    <t>26.6</t>
  </si>
  <si>
    <t>+0.3</t>
  </si>
  <si>
    <t>326</t>
  </si>
  <si>
    <t>976</t>
  </si>
  <si>
    <t>216</t>
  </si>
  <si>
    <t>1181</t>
  </si>
  <si>
    <t>32</t>
  </si>
  <si>
    <t>20039</t>
  </si>
  <si>
    <t>23364</t>
  </si>
  <si>
    <t>85.8</t>
  </si>
  <si>
    <t>328448</t>
  </si>
  <si>
    <t>109853</t>
  </si>
  <si>
    <t>10006</t>
  </si>
  <si>
    <t>10877</t>
  </si>
  <si>
    <t>92.0</t>
  </si>
  <si>
    <t>8176</t>
  </si>
  <si>
    <t>9060</t>
  </si>
  <si>
    <t>90.2</t>
  </si>
  <si>
    <t>1365</t>
  </si>
  <si>
    <t>2328</t>
  </si>
  <si>
    <t>58.6</t>
  </si>
  <si>
    <t>51.4</t>
  </si>
  <si>
    <t>43.1</t>
  </si>
  <si>
    <t>-0.4</t>
  </si>
  <si>
    <t>419</t>
  </si>
  <si>
    <t>1351</t>
  </si>
  <si>
    <t>1615</t>
  </si>
  <si>
    <t>26</t>
  </si>
  <si>
    <t>12915</t>
  </si>
  <si>
    <t>16754</t>
  </si>
  <si>
    <t>77.1</t>
  </si>
  <si>
    <t>225542</t>
  </si>
  <si>
    <t>84922</t>
  </si>
  <si>
    <t>6040</t>
  </si>
  <si>
    <t>6920</t>
  </si>
  <si>
    <t>87.3</t>
  </si>
  <si>
    <t>5338</t>
  </si>
  <si>
    <t>6287</t>
  </si>
  <si>
    <t>84.9</t>
  </si>
  <si>
    <t>1204</t>
  </si>
  <si>
    <t>2608</t>
  </si>
  <si>
    <t>46.2</t>
  </si>
  <si>
    <t>38.7</t>
  </si>
  <si>
    <t>31.5</t>
  </si>
  <si>
    <t>+4.3</t>
  </si>
  <si>
    <t>353</t>
  </si>
  <si>
    <t>995</t>
  </si>
  <si>
    <t>273</t>
  </si>
  <si>
    <t>1176</t>
  </si>
  <si>
    <t>11349</t>
  </si>
  <si>
    <t>15514</t>
  </si>
  <si>
    <t>73.2</t>
  </si>
  <si>
    <t>208537</t>
  </si>
  <si>
    <t>88374</t>
  </si>
  <si>
    <t>5198</t>
  </si>
  <si>
    <t>6091</t>
  </si>
  <si>
    <t>85.3</t>
  </si>
  <si>
    <t>4386</t>
  </si>
  <si>
    <t>5405</t>
  </si>
  <si>
    <t>81.1</t>
  </si>
  <si>
    <t>1469</t>
  </si>
  <si>
    <t>3057</t>
  </si>
  <si>
    <t>17</t>
  </si>
  <si>
    <t>38.1</t>
  </si>
  <si>
    <t>31.8</t>
  </si>
  <si>
    <t>-21.1</t>
  </si>
  <si>
    <t>339</t>
  </si>
  <si>
    <t>958</t>
  </si>
  <si>
    <t>284</t>
  </si>
  <si>
    <t>1129</t>
  </si>
  <si>
    <t>16311</t>
  </si>
  <si>
    <t>20237</t>
  </si>
  <si>
    <t>80.6</t>
  </si>
  <si>
    <t>290238</t>
  </si>
  <si>
    <t>100538</t>
  </si>
  <si>
    <t>7028</t>
  </si>
  <si>
    <t>7907</t>
  </si>
  <si>
    <t>88.9</t>
  </si>
  <si>
    <t>7277</t>
  </si>
  <si>
    <t>8347</t>
  </si>
  <si>
    <t>87.2</t>
  </si>
  <si>
    <t>1586</t>
  </si>
  <si>
    <t>2853</t>
  </si>
  <si>
    <t>55.6</t>
  </si>
  <si>
    <t>37.6</t>
  </si>
  <si>
    <t>33.6</t>
  </si>
  <si>
    <t>+2.4</t>
  </si>
  <si>
    <t>379</t>
  </si>
  <si>
    <t>1117</t>
  </si>
  <si>
    <t>355</t>
  </si>
  <si>
    <t>94</t>
  </si>
  <si>
    <t>1467</t>
  </si>
  <si>
    <t>20376</t>
  </si>
  <si>
    <t>24379</t>
  </si>
  <si>
    <t>83.6</t>
  </si>
  <si>
    <t>346550</t>
  </si>
  <si>
    <t>118702</t>
  </si>
  <si>
    <t>9656</t>
  </si>
  <si>
    <t>10641</t>
  </si>
  <si>
    <t>90.7</t>
  </si>
  <si>
    <t>8627</t>
  </si>
  <si>
    <t>9763</t>
  </si>
  <si>
    <t>88.4</t>
  </si>
  <si>
    <t>1637</t>
  </si>
  <si>
    <t>2814</t>
  </si>
  <si>
    <t>58.2</t>
  </si>
  <si>
    <t>63.7</t>
  </si>
  <si>
    <t>-3.7</t>
  </si>
  <si>
    <t>598</t>
  </si>
  <si>
    <t>1666</t>
  </si>
  <si>
    <t>506</t>
  </si>
  <si>
    <t>2110</t>
  </si>
  <si>
    <t>11048</t>
  </si>
  <si>
    <t>15099</t>
  </si>
  <si>
    <t>201475</t>
  </si>
  <si>
    <t>81352</t>
  </si>
  <si>
    <t>4969</t>
  </si>
  <si>
    <t>5784</t>
  </si>
  <si>
    <t>85.9</t>
  </si>
  <si>
    <t>4443</t>
  </si>
  <si>
    <t>5431</t>
  </si>
  <si>
    <t>81.8</t>
  </si>
  <si>
    <t>1289</t>
  </si>
  <si>
    <t>2879</t>
  </si>
  <si>
    <t>44.8</t>
  </si>
  <si>
    <t>29.5</t>
  </si>
  <si>
    <t>27.5</t>
  </si>
  <si>
    <t>+3.5</t>
  </si>
  <si>
    <t>315</t>
  </si>
  <si>
    <t>835</t>
  </si>
  <si>
    <t>250</t>
  </si>
  <si>
    <t>90</t>
  </si>
  <si>
    <t>1113</t>
  </si>
  <si>
    <t>24616</t>
  </si>
  <si>
    <t>27758</t>
  </si>
  <si>
    <t>88.7</t>
  </si>
  <si>
    <t>394064</t>
  </si>
  <si>
    <t>112270</t>
  </si>
  <si>
    <t>12895</t>
  </si>
  <si>
    <t>13721</t>
  </si>
  <si>
    <t>94.0</t>
  </si>
  <si>
    <t>9449</t>
  </si>
  <si>
    <t>10306</t>
  </si>
  <si>
    <t>91.7</t>
  </si>
  <si>
    <t>1652</t>
  </si>
  <si>
    <t>2498</t>
  </si>
  <si>
    <t>66.1</t>
  </si>
  <si>
    <t>60.2</t>
  </si>
  <si>
    <t>62.1</t>
  </si>
  <si>
    <t>+8.8</t>
  </si>
  <si>
    <t>545</t>
  </si>
  <si>
    <t>1890</t>
  </si>
  <si>
    <t>484</t>
  </si>
  <si>
    <t>2060</t>
  </si>
  <si>
    <t>15785</t>
  </si>
  <si>
    <t>19538</t>
  </si>
  <si>
    <t>80.8</t>
  </si>
  <si>
    <t>260507</t>
  </si>
  <si>
    <t>91226</t>
  </si>
  <si>
    <t>7892</t>
  </si>
  <si>
    <t>8866</t>
  </si>
  <si>
    <t>89.0</t>
  </si>
  <si>
    <t>5965</t>
  </si>
  <si>
    <t>6943</t>
  </si>
  <si>
    <t>1355</t>
  </si>
  <si>
    <t>2517</t>
  </si>
  <si>
    <t>53.8</t>
  </si>
  <si>
    <t>40.1</t>
  </si>
  <si>
    <t>34.6</t>
  </si>
  <si>
    <t>-4.1</t>
  </si>
  <si>
    <t>434</t>
  </si>
  <si>
    <t>1202</t>
  </si>
  <si>
    <t>338</t>
  </si>
  <si>
    <t>1479</t>
  </si>
  <si>
    <t>16117</t>
  </si>
  <si>
    <t>19852</t>
  </si>
  <si>
    <t>81.2</t>
  </si>
  <si>
    <t>274265</t>
  </si>
  <si>
    <t>96401</t>
  </si>
  <si>
    <t>7681</t>
  </si>
  <si>
    <t>8623</t>
  </si>
  <si>
    <t>6722</t>
  </si>
  <si>
    <t>7757</t>
  </si>
  <si>
    <t>86.7</t>
  </si>
  <si>
    <t>1358</t>
  </si>
  <si>
    <t>2504</t>
  </si>
  <si>
    <t>54.2</t>
  </si>
  <si>
    <t>51.3</t>
  </si>
  <si>
    <t>43.5</t>
  </si>
  <si>
    <t>+3.7</t>
  </si>
  <si>
    <t>424</t>
  </si>
  <si>
    <t>1107</t>
  </si>
  <si>
    <t>380</t>
  </si>
  <si>
    <t>1557</t>
  </si>
  <si>
    <t>11877</t>
  </si>
  <si>
    <t>15679</t>
  </si>
  <si>
    <t>75.8</t>
  </si>
  <si>
    <t>210025</t>
  </si>
  <si>
    <t>83097</t>
  </si>
  <si>
    <t>5510</t>
  </si>
  <si>
    <t>6417</t>
  </si>
  <si>
    <t>4760</t>
  </si>
  <si>
    <t>5855</t>
  </si>
  <si>
    <t>81.3</t>
  </si>
  <si>
    <t>1265</t>
  </si>
  <si>
    <t>2493</t>
  </si>
  <si>
    <t>50.7</t>
  </si>
  <si>
    <t>37.9</t>
  </si>
  <si>
    <t>27.8</t>
  </si>
  <si>
    <t>+5.1</t>
  </si>
  <si>
    <t>325</t>
  </si>
  <si>
    <t>905</t>
  </si>
  <si>
    <t>244</t>
  </si>
  <si>
    <t>1141</t>
  </si>
  <si>
    <t>9531</t>
  </si>
  <si>
    <t>13509</t>
  </si>
  <si>
    <t>70.6</t>
  </si>
  <si>
    <t>169894</t>
  </si>
  <si>
    <t>71337</t>
  </si>
  <si>
    <t>4492</t>
  </si>
  <si>
    <t>5357</t>
  </si>
  <si>
    <t>83.9</t>
  </si>
  <si>
    <t>3739</t>
  </si>
  <si>
    <t>4696</t>
  </si>
  <si>
    <t>79.6</t>
  </si>
  <si>
    <t>1042</t>
  </si>
  <si>
    <t>2626</t>
  </si>
  <si>
    <t>39.7</t>
  </si>
  <si>
    <t>18</t>
  </si>
  <si>
    <t>25.8</t>
  </si>
  <si>
    <t>21.0</t>
  </si>
  <si>
    <t>-7.8</t>
  </si>
  <si>
    <t>257</t>
  </si>
  <si>
    <t>701</t>
  </si>
  <si>
    <t>198</t>
  </si>
  <si>
    <t>884</t>
  </si>
  <si>
    <t>29</t>
  </si>
  <si>
    <t>20649</t>
  </si>
  <si>
    <t>24197</t>
  </si>
  <si>
    <t>326221</t>
  </si>
  <si>
    <t>111380</t>
  </si>
  <si>
    <t>10630</t>
  </si>
  <si>
    <t>11617</t>
  </si>
  <si>
    <t>91.5</t>
  </si>
  <si>
    <t>8361</t>
  </si>
  <si>
    <t>9345</t>
  </si>
  <si>
    <t>89.5</t>
  </si>
  <si>
    <t>1089</t>
  </si>
  <si>
    <t>1905</t>
  </si>
  <si>
    <t>57.2</t>
  </si>
  <si>
    <t>57.4</t>
  </si>
  <si>
    <t>52.1</t>
  </si>
  <si>
    <t>+0.6</t>
  </si>
  <si>
    <t>460</t>
  </si>
  <si>
    <t>1588</t>
  </si>
  <si>
    <t>454</t>
  </si>
  <si>
    <t>2107</t>
  </si>
  <si>
    <t>12568</t>
  </si>
  <si>
    <t>16373</t>
  </si>
  <si>
    <t>76.8</t>
  </si>
  <si>
    <t>219336</t>
  </si>
  <si>
    <t>85575</t>
  </si>
  <si>
    <t>6043</t>
  </si>
  <si>
    <t>6856</t>
  </si>
  <si>
    <t>88.1</t>
  </si>
  <si>
    <t>4817</t>
  </si>
  <si>
    <t>5751</t>
  </si>
  <si>
    <t>83.8</t>
  </si>
  <si>
    <t>2718</t>
  </si>
  <si>
    <t>48.9</t>
  </si>
  <si>
    <t>34.8</t>
  </si>
  <si>
    <t>30.8</t>
  </si>
  <si>
    <t>+5.2</t>
  </si>
  <si>
    <t>305</t>
  </si>
  <si>
    <t>979</t>
  </si>
  <si>
    <t>225</t>
  </si>
  <si>
    <t>1207</t>
  </si>
  <si>
    <t>27</t>
  </si>
  <si>
    <t>15484</t>
  </si>
  <si>
    <t>19175</t>
  </si>
  <si>
    <t>255933</t>
  </si>
  <si>
    <t>84649</t>
  </si>
  <si>
    <t>7694</t>
  </si>
  <si>
    <t>8577</t>
  </si>
  <si>
    <t>89.7</t>
  </si>
  <si>
    <t>6100</t>
  </si>
  <si>
    <t>7016</t>
  </si>
  <si>
    <t>86.9</t>
  </si>
  <si>
    <t>1218</t>
  </si>
  <si>
    <t>2527</t>
  </si>
  <si>
    <t>48.2</t>
  </si>
  <si>
    <t>27.6</t>
  </si>
  <si>
    <t>+4.2</t>
  </si>
  <si>
    <t>316</t>
  </si>
  <si>
    <t>910</t>
  </si>
  <si>
    <t>239</t>
  </si>
  <si>
    <t>1180</t>
  </si>
  <si>
    <t>Performance</t>
  </si>
  <si>
    <t>Aerial Duels</t>
  </si>
  <si>
    <t>CrdY</t>
  </si>
  <si>
    <t>CrdR</t>
  </si>
  <si>
    <t>2CrdY</t>
  </si>
  <si>
    <t>Fls</t>
  </si>
  <si>
    <t>Fld</t>
  </si>
  <si>
    <t>Off</t>
  </si>
  <si>
    <t>Crs</t>
  </si>
  <si>
    <t>Int</t>
  </si>
  <si>
    <t>TklW</t>
  </si>
  <si>
    <t>PKwon</t>
  </si>
  <si>
    <t>PKcon</t>
  </si>
  <si>
    <t>OG</t>
  </si>
  <si>
    <t>Recov</t>
  </si>
  <si>
    <t>Won</t>
  </si>
  <si>
    <t>Lost</t>
  </si>
  <si>
    <t>Won%</t>
  </si>
  <si>
    <t>391</t>
  </si>
  <si>
    <t>394</t>
  </si>
  <si>
    <t>87</t>
  </si>
  <si>
    <t>670</t>
  </si>
  <si>
    <t>292</t>
  </si>
  <si>
    <t>348</t>
  </si>
  <si>
    <t>1752</t>
  </si>
  <si>
    <t>503</t>
  </si>
  <si>
    <t>499</t>
  </si>
  <si>
    <t>50.2</t>
  </si>
  <si>
    <t>412</t>
  </si>
  <si>
    <t>473</t>
  </si>
  <si>
    <t>651</t>
  </si>
  <si>
    <t>236</t>
  </si>
  <si>
    <t>311</t>
  </si>
  <si>
    <t>1619</t>
  </si>
  <si>
    <t>334</t>
  </si>
  <si>
    <t>47.9</t>
  </si>
  <si>
    <t>507</t>
  </si>
  <si>
    <t>376</t>
  </si>
  <si>
    <t>709</t>
  </si>
  <si>
    <t>357</t>
  </si>
  <si>
    <t>410</t>
  </si>
  <si>
    <t>2013</t>
  </si>
  <si>
    <t>582</t>
  </si>
  <si>
    <t>671</t>
  </si>
  <si>
    <t>46.4</t>
  </si>
  <si>
    <t>89</t>
  </si>
  <si>
    <t>385</t>
  </si>
  <si>
    <t>706</t>
  </si>
  <si>
    <t>378</t>
  </si>
  <si>
    <t>399</t>
  </si>
  <si>
    <t>1892</t>
  </si>
  <si>
    <t>632</t>
  </si>
  <si>
    <t>607</t>
  </si>
  <si>
    <t>51.0</t>
  </si>
  <si>
    <t>288</t>
  </si>
  <si>
    <t>366</t>
  </si>
  <si>
    <t>1751</t>
  </si>
  <si>
    <t>406</t>
  </si>
  <si>
    <t>345</t>
  </si>
  <si>
    <t>54.1</t>
  </si>
  <si>
    <t>550</t>
  </si>
  <si>
    <t>280</t>
  </si>
  <si>
    <t>342</t>
  </si>
  <si>
    <t>1727</t>
  </si>
  <si>
    <t>561</t>
  </si>
  <si>
    <t>696</t>
  </si>
  <si>
    <t>44.6</t>
  </si>
  <si>
    <t>109</t>
  </si>
  <si>
    <t>446</t>
  </si>
  <si>
    <t>451</t>
  </si>
  <si>
    <t>85</t>
  </si>
  <si>
    <t>558</t>
  </si>
  <si>
    <t>298</t>
  </si>
  <si>
    <t>11</t>
  </si>
  <si>
    <t>1846</t>
  </si>
  <si>
    <t>440</t>
  </si>
  <si>
    <t>402</t>
  </si>
  <si>
    <t>52.3</t>
  </si>
  <si>
    <t>457</t>
  </si>
  <si>
    <t>427</t>
  </si>
  <si>
    <t>583</t>
  </si>
  <si>
    <t>323</t>
  </si>
  <si>
    <t>464</t>
  </si>
  <si>
    <t>1909</t>
  </si>
  <si>
    <t>553</t>
  </si>
  <si>
    <t>555</t>
  </si>
  <si>
    <t>49.9</t>
  </si>
  <si>
    <t>361</t>
  </si>
  <si>
    <t>752</t>
  </si>
  <si>
    <t>358</t>
  </si>
  <si>
    <t>442</t>
  </si>
  <si>
    <t>8</t>
  </si>
  <si>
    <t>1970</t>
  </si>
  <si>
    <t>676</t>
  </si>
  <si>
    <t>577</t>
  </si>
  <si>
    <t>54.0</t>
  </si>
  <si>
    <t>364</t>
  </si>
  <si>
    <t>736</t>
  </si>
  <si>
    <t>371</t>
  </si>
  <si>
    <t>1837</t>
  </si>
  <si>
    <t>487</t>
  </si>
  <si>
    <t>509</t>
  </si>
  <si>
    <t>463</t>
  </si>
  <si>
    <t>100</t>
  </si>
  <si>
    <t>817</t>
  </si>
  <si>
    <t>418</t>
  </si>
  <si>
    <t>2034</t>
  </si>
  <si>
    <t>441</t>
  </si>
  <si>
    <t>56.9</t>
  </si>
  <si>
    <t>443</t>
  </si>
  <si>
    <t>448</t>
  </si>
  <si>
    <t>841</t>
  </si>
  <si>
    <t>368</t>
  </si>
  <si>
    <t>1868</t>
  </si>
  <si>
    <t>635</t>
  </si>
  <si>
    <t>631</t>
  </si>
  <si>
    <t>289</t>
  </si>
  <si>
    <t>700</t>
  </si>
  <si>
    <t>233</t>
  </si>
  <si>
    <t>1734</t>
  </si>
  <si>
    <t>53.0</t>
  </si>
  <si>
    <t>83</t>
  </si>
  <si>
    <t>401</t>
  </si>
  <si>
    <t>340</t>
  </si>
  <si>
    <t>91</t>
  </si>
  <si>
    <t>594</t>
  </si>
  <si>
    <t>313</t>
  </si>
  <si>
    <t>409</t>
  </si>
  <si>
    <t>1851</t>
  </si>
  <si>
    <t>436</t>
  </si>
  <si>
    <t>450</t>
  </si>
  <si>
    <t>49.2</t>
  </si>
  <si>
    <t>386</t>
  </si>
  <si>
    <t>469</t>
  </si>
  <si>
    <t>648</t>
  </si>
  <si>
    <t>285</t>
  </si>
  <si>
    <t>1836</t>
  </si>
  <si>
    <t>453</t>
  </si>
  <si>
    <t>52.0</t>
  </si>
  <si>
    <t>428</t>
  </si>
  <si>
    <t>595</t>
  </si>
  <si>
    <t>331</t>
  </si>
  <si>
    <t>430</t>
  </si>
  <si>
    <t>1807</t>
  </si>
  <si>
    <t>584</t>
  </si>
  <si>
    <t>557</t>
  </si>
  <si>
    <t>51.2</t>
  </si>
  <si>
    <t>101</t>
  </si>
  <si>
    <t>423</t>
  </si>
  <si>
    <t>318</t>
  </si>
  <si>
    <t>405</t>
  </si>
  <si>
    <t>586</t>
  </si>
  <si>
    <t>694</t>
  </si>
  <si>
    <t>45.8</t>
  </si>
  <si>
    <t>92</t>
  </si>
  <si>
    <t>425</t>
  </si>
  <si>
    <t>510</t>
  </si>
  <si>
    <t>710</t>
  </si>
  <si>
    <t>1907</t>
  </si>
  <si>
    <t>359</t>
  </si>
  <si>
    <t>388</t>
  </si>
  <si>
    <t>390</t>
  </si>
  <si>
    <t>392</t>
  </si>
  <si>
    <t>661</t>
  </si>
  <si>
    <t>426</t>
  </si>
  <si>
    <t>10</t>
  </si>
  <si>
    <t>1817</t>
  </si>
  <si>
    <t>576</t>
  </si>
  <si>
    <t>570</t>
  </si>
  <si>
    <t>50.3</t>
  </si>
  <si>
    <t>102</t>
  </si>
  <si>
    <t>476</t>
  </si>
  <si>
    <t>578</t>
  </si>
  <si>
    <t>1885</t>
  </si>
  <si>
    <t>491</t>
  </si>
  <si>
    <t>47.3</t>
  </si>
  <si>
    <t>Touches</t>
  </si>
  <si>
    <t>Take-Ons</t>
  </si>
  <si>
    <t>Carries</t>
  </si>
  <si>
    <t>Receiving</t>
  </si>
  <si>
    <t>Def Pen</t>
  </si>
  <si>
    <t>Def 3rd</t>
  </si>
  <si>
    <t>Mid 3rd</t>
  </si>
  <si>
    <t>Att 3rd</t>
  </si>
  <si>
    <t>Att Pen</t>
  </si>
  <si>
    <t>Live</t>
  </si>
  <si>
    <t>Succ</t>
  </si>
  <si>
    <t>Succ%</t>
  </si>
  <si>
    <t>Tkld</t>
  </si>
  <si>
    <t>Tkld%</t>
  </si>
  <si>
    <t>PrgC</t>
  </si>
  <si>
    <t>CPA</t>
  </si>
  <si>
    <t>Mis</t>
  </si>
  <si>
    <t>Dis</t>
  </si>
  <si>
    <t>Rec</t>
  </si>
  <si>
    <t>PrgR</t>
  </si>
  <si>
    <t>26493</t>
  </si>
  <si>
    <t>1974</t>
  </si>
  <si>
    <t>6714</t>
  </si>
  <si>
    <t>11407</t>
  </si>
  <si>
    <t>8560</t>
  </si>
  <si>
    <t>1480</t>
  </si>
  <si>
    <t>26483</t>
  </si>
  <si>
    <t>283</t>
  </si>
  <si>
    <t>42.2</t>
  </si>
  <si>
    <t>304</t>
  </si>
  <si>
    <t>45.3</t>
  </si>
  <si>
    <t>16297</t>
  </si>
  <si>
    <t>81171</t>
  </si>
  <si>
    <t>41510</t>
  </si>
  <si>
    <t>821</t>
  </si>
  <si>
    <t>575</t>
  </si>
  <si>
    <t>327</t>
  </si>
  <si>
    <t>525</t>
  </si>
  <si>
    <t>375</t>
  </si>
  <si>
    <t>18917</t>
  </si>
  <si>
    <t>2088</t>
  </si>
  <si>
    <t>53.1</t>
  </si>
  <si>
    <t>23059</t>
  </si>
  <si>
    <t>2807</t>
  </si>
  <si>
    <t>8171</t>
  </si>
  <si>
    <t>9636</t>
  </si>
  <si>
    <t>5459</t>
  </si>
  <si>
    <t>1010</t>
  </si>
  <si>
    <t>23055</t>
  </si>
  <si>
    <t>757</t>
  </si>
  <si>
    <t>45.6</t>
  </si>
  <si>
    <t>14451</t>
  </si>
  <si>
    <t>78629</t>
  </si>
  <si>
    <t>41239</t>
  </si>
  <si>
    <t>775</t>
  </si>
  <si>
    <t>490</t>
  </si>
  <si>
    <t>217</t>
  </si>
  <si>
    <t>477</t>
  </si>
  <si>
    <t>416</t>
  </si>
  <si>
    <t>15824</t>
  </si>
  <si>
    <t>1438</t>
  </si>
  <si>
    <t>44.4</t>
  </si>
  <si>
    <t>20700</t>
  </si>
  <si>
    <t>2486</t>
  </si>
  <si>
    <t>6820</t>
  </si>
  <si>
    <t>8469</t>
  </si>
  <si>
    <t>5686</t>
  </si>
  <si>
    <t>1033</t>
  </si>
  <si>
    <t>20697</t>
  </si>
  <si>
    <t>872</t>
  </si>
  <si>
    <t>382</t>
  </si>
  <si>
    <t>43.8</t>
  </si>
  <si>
    <t>47.5</t>
  </si>
  <si>
    <t>11015</t>
  </si>
  <si>
    <t>66369</t>
  </si>
  <si>
    <t>34635</t>
  </si>
  <si>
    <t>240</t>
  </si>
  <si>
    <t>637</t>
  </si>
  <si>
    <t>11771</t>
  </si>
  <si>
    <t>45.2</t>
  </si>
  <si>
    <t>21227</t>
  </si>
  <si>
    <t>2878</t>
  </si>
  <si>
    <t>7944</t>
  </si>
  <si>
    <t>8253</t>
  </si>
  <si>
    <t>5210</t>
  </si>
  <si>
    <t>982</t>
  </si>
  <si>
    <t>21224</t>
  </si>
  <si>
    <t>243</t>
  </si>
  <si>
    <t>42.1</t>
  </si>
  <si>
    <t>269</t>
  </si>
  <si>
    <t>46.6</t>
  </si>
  <si>
    <t>10970</t>
  </si>
  <si>
    <t>56621</t>
  </si>
  <si>
    <t>29411</t>
  </si>
  <si>
    <t>505</t>
  </si>
  <si>
    <t>156</t>
  </si>
  <si>
    <t>556</t>
  </si>
  <si>
    <t>271</t>
  </si>
  <si>
    <t>12416</t>
  </si>
  <si>
    <t>1276</t>
  </si>
  <si>
    <t>59.8</t>
  </si>
  <si>
    <t>29112</t>
  </si>
  <si>
    <t>3197</t>
  </si>
  <si>
    <t>13090</t>
  </si>
  <si>
    <t>6766</t>
  </si>
  <si>
    <t>1081</t>
  </si>
  <si>
    <t>29106</t>
  </si>
  <si>
    <t>715</t>
  </si>
  <si>
    <t>297</t>
  </si>
  <si>
    <t>41.5</t>
  </si>
  <si>
    <t>322</t>
  </si>
  <si>
    <t>45.0</t>
  </si>
  <si>
    <t>19020</t>
  </si>
  <si>
    <t>92960</t>
  </si>
  <si>
    <t>48884</t>
  </si>
  <si>
    <t>864</t>
  </si>
  <si>
    <t>579</t>
  </si>
  <si>
    <t>21577</t>
  </si>
  <si>
    <t>1767</t>
  </si>
  <si>
    <t>47.4</t>
  </si>
  <si>
    <t>22181</t>
  </si>
  <si>
    <t>2907</t>
  </si>
  <si>
    <t>8021</t>
  </si>
  <si>
    <t>9196</t>
  </si>
  <si>
    <t>5155</t>
  </si>
  <si>
    <t>819</t>
  </si>
  <si>
    <t>22178</t>
  </si>
  <si>
    <t>699</t>
  </si>
  <si>
    <t>300</t>
  </si>
  <si>
    <t>42.9</t>
  </si>
  <si>
    <t>329</t>
  </si>
  <si>
    <t>47.1</t>
  </si>
  <si>
    <t>12244</t>
  </si>
  <si>
    <t>66914</t>
  </si>
  <si>
    <t>35421</t>
  </si>
  <si>
    <t>727</t>
  </si>
  <si>
    <t>517</t>
  </si>
  <si>
    <t>296</t>
  </si>
  <si>
    <t>13779</t>
  </si>
  <si>
    <t>1162</t>
  </si>
  <si>
    <t>27725</t>
  </si>
  <si>
    <t>3035</t>
  </si>
  <si>
    <t>9367</t>
  </si>
  <si>
    <t>12068</t>
  </si>
  <si>
    <t>6558</t>
  </si>
  <si>
    <t>1039</t>
  </si>
  <si>
    <t>27713</t>
  </si>
  <si>
    <t>869</t>
  </si>
  <si>
    <t>365</t>
  </si>
  <si>
    <t>42.0</t>
  </si>
  <si>
    <t>16624</t>
  </si>
  <si>
    <t>84615</t>
  </si>
  <si>
    <t>44082</t>
  </si>
  <si>
    <t>873</t>
  </si>
  <si>
    <t>543</t>
  </si>
  <si>
    <t>291</t>
  </si>
  <si>
    <t>604</t>
  </si>
  <si>
    <t>370</t>
  </si>
  <si>
    <t>19899</t>
  </si>
  <si>
    <t>1600</t>
  </si>
  <si>
    <t>42.3</t>
  </si>
  <si>
    <t>21367</t>
  </si>
  <si>
    <t>2349</t>
  </si>
  <si>
    <t>7237</t>
  </si>
  <si>
    <t>9279</t>
  </si>
  <si>
    <t>5077</t>
  </si>
  <si>
    <t>797</t>
  </si>
  <si>
    <t>21363</t>
  </si>
  <si>
    <t>737</t>
  </si>
  <si>
    <t>341</t>
  </si>
  <si>
    <t>46.3</t>
  </si>
  <si>
    <t>320</t>
  </si>
  <si>
    <t>43.4</t>
  </si>
  <si>
    <t>10943</t>
  </si>
  <si>
    <t>55546</t>
  </si>
  <si>
    <t>26838</t>
  </si>
  <si>
    <t>383</t>
  </si>
  <si>
    <t>170</t>
  </si>
  <si>
    <t>606</t>
  </si>
  <si>
    <t>12811</t>
  </si>
  <si>
    <t>1161</t>
  </si>
  <si>
    <t>40.8</t>
  </si>
  <si>
    <t>20053</t>
  </si>
  <si>
    <t>2568</t>
  </si>
  <si>
    <t>6792</t>
  </si>
  <si>
    <t>8180</t>
  </si>
  <si>
    <t>5283</t>
  </si>
  <si>
    <t>809</t>
  </si>
  <si>
    <t>20050</t>
  </si>
  <si>
    <t>564</t>
  </si>
  <si>
    <t>44.3</t>
  </si>
  <si>
    <t>267</t>
  </si>
  <si>
    <t>9770</t>
  </si>
  <si>
    <t>52160</t>
  </si>
  <si>
    <t>25904</t>
  </si>
  <si>
    <t>495</t>
  </si>
  <si>
    <t>389</t>
  </si>
  <si>
    <t>127</t>
  </si>
  <si>
    <t>560</t>
  </si>
  <si>
    <t>11254</t>
  </si>
  <si>
    <t>1119</t>
  </si>
  <si>
    <t>50.6</t>
  </si>
  <si>
    <t>24318</t>
  </si>
  <si>
    <t>2792</t>
  </si>
  <si>
    <t>8619</t>
  </si>
  <si>
    <t>10359</t>
  </si>
  <si>
    <t>5568</t>
  </si>
  <si>
    <t>849</t>
  </si>
  <si>
    <t>24316</t>
  </si>
  <si>
    <t>49.3</t>
  </si>
  <si>
    <t>232</t>
  </si>
  <si>
    <t>13883</t>
  </si>
  <si>
    <t>72675</t>
  </si>
  <si>
    <t>36777</t>
  </si>
  <si>
    <t>508</t>
  </si>
  <si>
    <t>151</t>
  </si>
  <si>
    <t>520</t>
  </si>
  <si>
    <t>16183</t>
  </si>
  <si>
    <t>1452</t>
  </si>
  <si>
    <t>61.3</t>
  </si>
  <si>
    <t>28764</t>
  </si>
  <si>
    <t>2193</t>
  </si>
  <si>
    <t>7390</t>
  </si>
  <si>
    <t>13756</t>
  </si>
  <si>
    <t>7869</t>
  </si>
  <si>
    <t>1422</t>
  </si>
  <si>
    <t>28755</t>
  </si>
  <si>
    <t>44.9</t>
  </si>
  <si>
    <t>17894</t>
  </si>
  <si>
    <t>92424</t>
  </si>
  <si>
    <t>48244</t>
  </si>
  <si>
    <t>924</t>
  </si>
  <si>
    <t>295</t>
  </si>
  <si>
    <t>574</t>
  </si>
  <si>
    <t>407</t>
  </si>
  <si>
    <t>20230</t>
  </si>
  <si>
    <t>2091</t>
  </si>
  <si>
    <t>42.4</t>
  </si>
  <si>
    <t>19655</t>
  </si>
  <si>
    <t>2630</t>
  </si>
  <si>
    <t>7905</t>
  </si>
  <si>
    <t>4964</t>
  </si>
  <si>
    <t>780</t>
  </si>
  <si>
    <t>19650</t>
  </si>
  <si>
    <t>771</t>
  </si>
  <si>
    <t>354</t>
  </si>
  <si>
    <t>45.9</t>
  </si>
  <si>
    <t>10069</t>
  </si>
  <si>
    <t>59965</t>
  </si>
  <si>
    <t>29815</t>
  </si>
  <si>
    <t>675</t>
  </si>
  <si>
    <t>480</t>
  </si>
  <si>
    <t>169</t>
  </si>
  <si>
    <t>580</t>
  </si>
  <si>
    <t>10911</t>
  </si>
  <si>
    <t>1094</t>
  </si>
  <si>
    <t>65.2</t>
  </si>
  <si>
    <t>31414</t>
  </si>
  <si>
    <t>7012</t>
  </si>
  <si>
    <t>14348</t>
  </si>
  <si>
    <t>10260</t>
  </si>
  <si>
    <t>1466</t>
  </si>
  <si>
    <t>31404</t>
  </si>
  <si>
    <t>731</t>
  </si>
  <si>
    <t>377</t>
  </si>
  <si>
    <t>51.6</t>
  </si>
  <si>
    <t>282</t>
  </si>
  <si>
    <t>38.6</t>
  </si>
  <si>
    <t>20210</t>
  </si>
  <si>
    <t>105397</t>
  </si>
  <si>
    <t>58071</t>
  </si>
  <si>
    <t>1127</t>
  </si>
  <si>
    <t>867</t>
  </si>
  <si>
    <t>415</t>
  </si>
  <si>
    <t>356</t>
  </si>
  <si>
    <t>24343</t>
  </si>
  <si>
    <t>2032</t>
  </si>
  <si>
    <t>23998</t>
  </si>
  <si>
    <t>2938</t>
  </si>
  <si>
    <t>8197</t>
  </si>
  <si>
    <t>9856</t>
  </si>
  <si>
    <t>6146</t>
  </si>
  <si>
    <t>1025</t>
  </si>
  <si>
    <t>23991</t>
  </si>
  <si>
    <t>697</t>
  </si>
  <si>
    <t>303</t>
  </si>
  <si>
    <t>13979</t>
  </si>
  <si>
    <t>75358</t>
  </si>
  <si>
    <t>39599</t>
  </si>
  <si>
    <t>758</t>
  </si>
  <si>
    <t>523</t>
  </si>
  <si>
    <t>274</t>
  </si>
  <si>
    <t>15597</t>
  </si>
  <si>
    <t>1468</t>
  </si>
  <si>
    <t>52.2</t>
  </si>
  <si>
    <t>24004</t>
  </si>
  <si>
    <t>2447</t>
  </si>
  <si>
    <t>8084</t>
  </si>
  <si>
    <t>10144</t>
  </si>
  <si>
    <t>6004</t>
  </si>
  <si>
    <t>23996</t>
  </si>
  <si>
    <t>730</t>
  </si>
  <si>
    <t>39.5</t>
  </si>
  <si>
    <t>13650</t>
  </si>
  <si>
    <t>73461</t>
  </si>
  <si>
    <t>36585</t>
  </si>
  <si>
    <t>400</t>
  </si>
  <si>
    <t>15994</t>
  </si>
  <si>
    <t>1545</t>
  </si>
  <si>
    <t>40.6</t>
  </si>
  <si>
    <t>20126</t>
  </si>
  <si>
    <t>7339</t>
  </si>
  <si>
    <t>8320</t>
  </si>
  <si>
    <t>4686</t>
  </si>
  <si>
    <t>785</t>
  </si>
  <si>
    <t>20125</t>
  </si>
  <si>
    <t>275</t>
  </si>
  <si>
    <t>45.5</t>
  </si>
  <si>
    <t>268</t>
  </si>
  <si>
    <t>10217</t>
  </si>
  <si>
    <t>54749</t>
  </si>
  <si>
    <t>29182</t>
  </si>
  <si>
    <t>601</t>
  </si>
  <si>
    <t>155</t>
  </si>
  <si>
    <t>527</t>
  </si>
  <si>
    <t>286</t>
  </si>
  <si>
    <t>11784</t>
  </si>
  <si>
    <t>1123</t>
  </si>
  <si>
    <t>35.8</t>
  </si>
  <si>
    <t>17951</t>
  </si>
  <si>
    <t>2817</t>
  </si>
  <si>
    <t>7156</t>
  </si>
  <si>
    <t>7145</t>
  </si>
  <si>
    <t>3830</t>
  </si>
  <si>
    <t>646</t>
  </si>
  <si>
    <t>17946</t>
  </si>
  <si>
    <t>581</t>
  </si>
  <si>
    <t>251</t>
  </si>
  <si>
    <t>43.2</t>
  </si>
  <si>
    <t>8332</t>
  </si>
  <si>
    <t>43412</t>
  </si>
  <si>
    <t>20412</t>
  </si>
  <si>
    <t>346</t>
  </si>
  <si>
    <t>287</t>
  </si>
  <si>
    <t>128</t>
  </si>
  <si>
    <t>489</t>
  </si>
  <si>
    <t>9458</t>
  </si>
  <si>
    <t>875</t>
  </si>
  <si>
    <t>61.6</t>
  </si>
  <si>
    <t>28529</t>
  </si>
  <si>
    <t>2791</t>
  </si>
  <si>
    <t>8520</t>
  </si>
  <si>
    <t>12260</t>
  </si>
  <si>
    <t>8010</t>
  </si>
  <si>
    <t>1316</t>
  </si>
  <si>
    <t>28527</t>
  </si>
  <si>
    <t>812</t>
  </si>
  <si>
    <t>44.2</t>
  </si>
  <si>
    <t>44.7</t>
  </si>
  <si>
    <t>18087</t>
  </si>
  <si>
    <t>92824</t>
  </si>
  <si>
    <t>46598</t>
  </si>
  <si>
    <t>957</t>
  </si>
  <si>
    <t>634</t>
  </si>
  <si>
    <t>349</t>
  </si>
  <si>
    <t>559</t>
  </si>
  <si>
    <t>20484</t>
  </si>
  <si>
    <t>2097</t>
  </si>
  <si>
    <t>41.1</t>
  </si>
  <si>
    <t>20875</t>
  </si>
  <si>
    <t>2605</t>
  </si>
  <si>
    <t>7301</t>
  </si>
  <si>
    <t>9100</t>
  </si>
  <si>
    <t>4692</t>
  </si>
  <si>
    <t>750</t>
  </si>
  <si>
    <t>20869</t>
  </si>
  <si>
    <t>745</t>
  </si>
  <si>
    <t>321</t>
  </si>
  <si>
    <t>11184</t>
  </si>
  <si>
    <t>60658</t>
  </si>
  <si>
    <t>28802</t>
  </si>
  <si>
    <t>369</t>
  </si>
  <si>
    <t>168</t>
  </si>
  <si>
    <t>515</t>
  </si>
  <si>
    <t>397</t>
  </si>
  <si>
    <t>12459</t>
  </si>
  <si>
    <t>1192</t>
  </si>
  <si>
    <t>23487</t>
  </si>
  <si>
    <t>2823</t>
  </si>
  <si>
    <t>8674</t>
  </si>
  <si>
    <t>10264</t>
  </si>
  <si>
    <t>4804</t>
  </si>
  <si>
    <t>739</t>
  </si>
  <si>
    <t>23483</t>
  </si>
  <si>
    <t>823</t>
  </si>
  <si>
    <t>50.4</t>
  </si>
  <si>
    <t>324</t>
  </si>
  <si>
    <t>39.4</t>
  </si>
  <si>
    <t>13055</t>
  </si>
  <si>
    <t>71341</t>
  </si>
  <si>
    <t>36731</t>
  </si>
  <si>
    <t>519</t>
  </si>
  <si>
    <t>536</t>
  </si>
  <si>
    <t>15352</t>
  </si>
  <si>
    <t>1163</t>
  </si>
  <si>
    <t>MP</t>
  </si>
  <si>
    <t>GD</t>
  </si>
  <si>
    <t>Pts</t>
  </si>
  <si>
    <t>Pts/MP</t>
  </si>
  <si>
    <t>xGD</t>
  </si>
  <si>
    <t>xGD/90</t>
  </si>
  <si>
    <t>Top Team Scorer</t>
  </si>
  <si>
    <t>Goalkeeper</t>
  </si>
  <si>
    <t>Notes</t>
  </si>
  <si>
    <t>Erling Haaland - 27</t>
  </si>
  <si>
    <t>Ederson</t>
  </si>
  <si>
    <t>→ Champions League via league finish</t>
  </si>
  <si>
    <t>Bukayo Saka - 16</t>
  </si>
  <si>
    <t>David Raya</t>
  </si>
  <si>
    <t>Mohamed Salah - 18</t>
  </si>
  <si>
    <t>Alisson</t>
  </si>
  <si>
    <t>Ollie Watkins - 19</t>
  </si>
  <si>
    <t>Emiliano Martínez</t>
  </si>
  <si>
    <t>Son Heung-min - 17</t>
  </si>
  <si>
    <t>Guglielmo Vicario</t>
  </si>
  <si>
    <t>→ Europa League via league finish</t>
  </si>
  <si>
    <t>Cole Palmer - 22</t>
  </si>
  <si>
    <t>Đorđe Petrović</t>
  </si>
  <si>
    <t>→ Europa Conference League via league finish</t>
  </si>
  <si>
    <t>Alexander Isak - 21</t>
  </si>
  <si>
    <t>Martin Dúbravka</t>
  </si>
  <si>
    <t>Rasmus Højlund, Bruno Fernandes - 10</t>
  </si>
  <si>
    <t>André Onana</t>
  </si>
  <si>
    <t>→ Europa League via cup win</t>
  </si>
  <si>
    <t>Jarrod Bowen - 16</t>
  </si>
  <si>
    <t>Alphonse Areola</t>
  </si>
  <si>
    <t>Jean-Philippe Mateta - 16</t>
  </si>
  <si>
    <t>Sam Johnstone</t>
  </si>
  <si>
    <t>João Pedro - 9</t>
  </si>
  <si>
    <t>Bart Verbruggen</t>
  </si>
  <si>
    <t>Dominic Solanke - 19</t>
  </si>
  <si>
    <t>Neto</t>
  </si>
  <si>
    <t>Rodrigo Muniz - 9</t>
  </si>
  <si>
    <t>Bernd Leno</t>
  </si>
  <si>
    <t>Hwang Hee-chan, Matheus Cunha - 12</t>
  </si>
  <si>
    <t>José Sá</t>
  </si>
  <si>
    <t>Abdoulaye Doucouré, Dominic Calvert-Lewin - 7</t>
  </si>
  <si>
    <t>Jordan Pickford</t>
  </si>
  <si>
    <t>6-point deduction 1</t>
  </si>
  <si>
    <t>Yoane Wissa - 12</t>
  </si>
  <si>
    <t>Mark Flekken</t>
  </si>
  <si>
    <t>Chris Wood - 14</t>
  </si>
  <si>
    <t>Matt Turner</t>
  </si>
  <si>
    <t>4-point deduction 2</t>
  </si>
  <si>
    <t>Carlton Morris - 11</t>
  </si>
  <si>
    <t>Thomas Kaminski</t>
  </si>
  <si>
    <t>Relegated</t>
  </si>
  <si>
    <t>Jacob Bruun Larsen - 6</t>
  </si>
  <si>
    <t>James Trafford</t>
  </si>
  <si>
    <t>Oliver McBurnie, Ben Brereton - 6</t>
  </si>
  <si>
    <t>Wes Foderingham</t>
  </si>
  <si>
    <t>Standard</t>
  </si>
  <si>
    <t>Gls</t>
  </si>
  <si>
    <t>Sh</t>
  </si>
  <si>
    <t>SoT</t>
  </si>
  <si>
    <t>SoT%</t>
  </si>
  <si>
    <t>Sh/90</t>
  </si>
  <si>
    <t>SoT/90</t>
  </si>
  <si>
    <t>Dist</t>
  </si>
  <si>
    <t>FK</t>
  </si>
  <si>
    <t>PK</t>
  </si>
  <si>
    <t>PKatt</t>
  </si>
  <si>
    <t>npxG/Sh</t>
  </si>
  <si>
    <t>86</t>
  </si>
  <si>
    <t>647</t>
  </si>
  <si>
    <t>209</t>
  </si>
  <si>
    <t>32.3</t>
  </si>
  <si>
    <t>17.03</t>
  </si>
  <si>
    <t>5.50</t>
  </si>
  <si>
    <t>0.12</t>
  </si>
  <si>
    <t>0.36</t>
  </si>
  <si>
    <t>15.8</t>
  </si>
  <si>
    <t>76.1</t>
  </si>
  <si>
    <t>68.5</t>
  </si>
  <si>
    <t>0.11</t>
  </si>
  <si>
    <t>+9.9</t>
  </si>
  <si>
    <t>+7.5</t>
  </si>
  <si>
    <t>511</t>
  </si>
  <si>
    <t>182</t>
  </si>
  <si>
    <t>35.6</t>
  </si>
  <si>
    <t>13.45</t>
  </si>
  <si>
    <t>4.79</t>
  </si>
  <si>
    <t>0.13</t>
  </si>
  <si>
    <t>0.37</t>
  </si>
  <si>
    <t>16.0</t>
  </si>
  <si>
    <t>15</t>
  </si>
  <si>
    <t>63.3</t>
  </si>
  <si>
    <t>60.3</t>
  </si>
  <si>
    <t>+8.7</t>
  </si>
  <si>
    <t>+7.7</t>
  </si>
  <si>
    <t>539</t>
  </si>
  <si>
    <t>175</t>
  </si>
  <si>
    <t>32.5</t>
  </si>
  <si>
    <t>14.18</t>
  </si>
  <si>
    <t>4.61</t>
  </si>
  <si>
    <t>0.09</t>
  </si>
  <si>
    <t>0.29</t>
  </si>
  <si>
    <t>16.7</t>
  </si>
  <si>
    <t>55.9</t>
  </si>
  <si>
    <t>53.6</t>
  </si>
  <si>
    <t>0.10</t>
  </si>
  <si>
    <t>-3.9</t>
  </si>
  <si>
    <t>-3.6</t>
  </si>
  <si>
    <t>470</t>
  </si>
  <si>
    <t>159</t>
  </si>
  <si>
    <t>33.8</t>
  </si>
  <si>
    <t>12.37</t>
  </si>
  <si>
    <t>4.18</t>
  </si>
  <si>
    <t>0.32</t>
  </si>
  <si>
    <t>15.6</t>
  </si>
  <si>
    <t>56.0</t>
  </si>
  <si>
    <t>-4.2</t>
  </si>
  <si>
    <t>-5.0</t>
  </si>
  <si>
    <t>35.7</t>
  </si>
  <si>
    <t>14.61</t>
  </si>
  <si>
    <t>5.21</t>
  </si>
  <si>
    <t>0.08</t>
  </si>
  <si>
    <t>0.23</t>
  </si>
  <si>
    <t>56.8</t>
  </si>
  <si>
    <t>-6.8</t>
  </si>
  <si>
    <t>-7.2</t>
  </si>
  <si>
    <t>137</t>
  </si>
  <si>
    <t>31.9</t>
  </si>
  <si>
    <t>11.32</t>
  </si>
  <si>
    <t>3.61</t>
  </si>
  <si>
    <t>0.27</t>
  </si>
  <si>
    <t>17.7</t>
  </si>
  <si>
    <t>13</t>
  </si>
  <si>
    <t>38.3</t>
  </si>
  <si>
    <t>-0.6</t>
  </si>
  <si>
    <t>-1.3</t>
  </si>
  <si>
    <t>537</t>
  </si>
  <si>
    <t>194</t>
  </si>
  <si>
    <t>36.1</t>
  </si>
  <si>
    <t>14.13</t>
  </si>
  <si>
    <t>5.11</t>
  </si>
  <si>
    <t>0.34</t>
  </si>
  <si>
    <t>17.3</t>
  </si>
  <si>
    <t>22</t>
  </si>
  <si>
    <t>12</t>
  </si>
  <si>
    <t>74.5</t>
  </si>
  <si>
    <t>65.1</t>
  </si>
  <si>
    <t>+1.5</t>
  </si>
  <si>
    <t>-0.1</t>
  </si>
  <si>
    <t>452</t>
  </si>
  <si>
    <t>162</t>
  </si>
  <si>
    <t>11.89</t>
  </si>
  <si>
    <t>4.26</t>
  </si>
  <si>
    <t>17.2</t>
  </si>
  <si>
    <t>20</t>
  </si>
  <si>
    <t>45.4</t>
  </si>
  <si>
    <t>+7.4</t>
  </si>
  <si>
    <t>+6.6</t>
  </si>
  <si>
    <t>504</t>
  </si>
  <si>
    <t>152</t>
  </si>
  <si>
    <t>30.2</t>
  </si>
  <si>
    <t>13.26</t>
  </si>
  <si>
    <t>4.00</t>
  </si>
  <si>
    <t>0.25</t>
  </si>
  <si>
    <t>14</t>
  </si>
  <si>
    <t>-14.0</t>
  </si>
  <si>
    <t>-13.6</t>
  </si>
  <si>
    <t>35.1</t>
  </si>
  <si>
    <t>13.13</t>
  </si>
  <si>
    <t>0.30</t>
  </si>
  <si>
    <t>17.0</t>
  </si>
  <si>
    <t>50.8</t>
  </si>
  <si>
    <t>+3.2</t>
  </si>
  <si>
    <t>+2.8</t>
  </si>
  <si>
    <t>781</t>
  </si>
  <si>
    <t>263</t>
  </si>
  <si>
    <t>20.55</t>
  </si>
  <si>
    <t>6.92</t>
  </si>
  <si>
    <t>0.28</t>
  </si>
  <si>
    <t>87.8</t>
  </si>
  <si>
    <t>80.4</t>
  </si>
  <si>
    <t>-6.4</t>
  </si>
  <si>
    <t>134</t>
  </si>
  <si>
    <t>31.4</t>
  </si>
  <si>
    <t>11.24</t>
  </si>
  <si>
    <t>3.53</t>
  </si>
  <si>
    <t>0.33</t>
  </si>
  <si>
    <t>16.3</t>
  </si>
  <si>
    <t>+5.4</t>
  </si>
  <si>
    <t>683</t>
  </si>
  <si>
    <t>264</t>
  </si>
  <si>
    <t>17.97</t>
  </si>
  <si>
    <t>6.95</t>
  </si>
  <si>
    <t>17.1</t>
  </si>
  <si>
    <t>80.5</t>
  </si>
  <si>
    <t>72.9</t>
  </si>
  <si>
    <t>+13.5</t>
  </si>
  <si>
    <t>+12.1</t>
  </si>
  <si>
    <t>33.5</t>
  </si>
  <si>
    <t>14.29</t>
  </si>
  <si>
    <t>17.4</t>
  </si>
  <si>
    <t>56.5</t>
  </si>
  <si>
    <t>+0.5</t>
  </si>
  <si>
    <t>542</t>
  </si>
  <si>
    <t>196</t>
  </si>
  <si>
    <t>36.2</t>
  </si>
  <si>
    <t>14.26</t>
  </si>
  <si>
    <t>5.16</t>
  </si>
  <si>
    <t>0.14</t>
  </si>
  <si>
    <t>0.38</t>
  </si>
  <si>
    <t>15.7</t>
  </si>
  <si>
    <t>76.0</t>
  </si>
  <si>
    <t>69.0</t>
  </si>
  <si>
    <t>+7.0</t>
  </si>
  <si>
    <t>+6.0</t>
  </si>
  <si>
    <t>143</t>
  </si>
  <si>
    <t>11.84</t>
  </si>
  <si>
    <t>3.76</t>
  </si>
  <si>
    <t>49.1</t>
  </si>
  <si>
    <t>-0.9</t>
  </si>
  <si>
    <t>-1.1</t>
  </si>
  <si>
    <t>360</t>
  </si>
  <si>
    <t>117</t>
  </si>
  <si>
    <t>9.47</t>
  </si>
  <si>
    <t>3.08</t>
  </si>
  <si>
    <t>0.07</t>
  </si>
  <si>
    <t>0.22</t>
  </si>
  <si>
    <t>34.5</t>
  </si>
  <si>
    <t>-7.3</t>
  </si>
  <si>
    <t>-8.5</t>
  </si>
  <si>
    <t>207</t>
  </si>
  <si>
    <t>15.32</t>
  </si>
  <si>
    <t>5.45</t>
  </si>
  <si>
    <t>16.5</t>
  </si>
  <si>
    <t>68.2</t>
  </si>
  <si>
    <t>66.7</t>
  </si>
  <si>
    <t>+0.8</t>
  </si>
  <si>
    <t>445</t>
  </si>
  <si>
    <t>146</t>
  </si>
  <si>
    <t>32.8</t>
  </si>
  <si>
    <t>11.71</t>
  </si>
  <si>
    <t>3.84</t>
  </si>
  <si>
    <t>16.2</t>
  </si>
  <si>
    <t>48.4</t>
  </si>
  <si>
    <t>+5.7</t>
  </si>
  <si>
    <t>+5.6</t>
  </si>
  <si>
    <t>153</t>
  </si>
  <si>
    <t>36.0</t>
  </si>
  <si>
    <t>11.18</t>
  </si>
  <si>
    <t>4.03</t>
  </si>
  <si>
    <t>46.7</t>
  </si>
  <si>
    <t>43.6</t>
  </si>
  <si>
    <t>Column27</t>
  </si>
  <si>
    <t>Column28</t>
  </si>
  <si>
    <t>Column29</t>
  </si>
  <si>
    <t>Column30</t>
  </si>
  <si>
    <t>Column31</t>
  </si>
  <si>
    <t>Column32</t>
  </si>
  <si>
    <t>Playing Time</t>
  </si>
  <si>
    <t>Progression</t>
  </si>
  <si>
    <t>Per 90 Minutes</t>
  </si>
  <si>
    <t>Age</t>
  </si>
  <si>
    <t>Starts</t>
  </si>
  <si>
    <t>Min</t>
  </si>
  <si>
    <t>G+A</t>
  </si>
  <si>
    <t>G-PK</t>
  </si>
  <si>
    <t>npxG+xAG</t>
  </si>
  <si>
    <t>G+A-PK</t>
  </si>
  <si>
    <t>xG+xAG</t>
  </si>
  <si>
    <t>25.0</t>
  </si>
  <si>
    <t>3,420</t>
  </si>
  <si>
    <t>148</t>
  </si>
  <si>
    <t>123.8</t>
  </si>
  <si>
    <t>2.26</t>
  </si>
  <si>
    <t>1.63</t>
  </si>
  <si>
    <t>3.89</t>
  </si>
  <si>
    <t>2.00</t>
  </si>
  <si>
    <t>3.63</t>
  </si>
  <si>
    <t>1.46</t>
  </si>
  <si>
    <t>3.46</t>
  </si>
  <si>
    <t>1.80</t>
  </si>
  <si>
    <t>3.26</t>
  </si>
  <si>
    <t>26.9</t>
  </si>
  <si>
    <t>108.9</t>
  </si>
  <si>
    <t>1.89</t>
  </si>
  <si>
    <t>1.45</t>
  </si>
  <si>
    <t>3.34</t>
  </si>
  <si>
    <t>1.79</t>
  </si>
  <si>
    <t>3.24</t>
  </si>
  <si>
    <t>1.67</t>
  </si>
  <si>
    <t>1.28</t>
  </si>
  <si>
    <t>2.95</t>
  </si>
  <si>
    <t>1.59</t>
  </si>
  <si>
    <t>2.87</t>
  </si>
  <si>
    <t>25.7</t>
  </si>
  <si>
    <t>1.37</t>
  </si>
  <si>
    <t>1.03</t>
  </si>
  <si>
    <t>2.39</t>
  </si>
  <si>
    <t>1.32</t>
  </si>
  <si>
    <t>2.34</t>
  </si>
  <si>
    <t>1.47</t>
  </si>
  <si>
    <t>1.06</t>
  </si>
  <si>
    <t>2.54</t>
  </si>
  <si>
    <t>1.41</t>
  </si>
  <si>
    <t>2.47</t>
  </si>
  <si>
    <t>98.8</t>
  </si>
  <si>
    <t>1.42</t>
  </si>
  <si>
    <t>1.00</t>
  </si>
  <si>
    <t>2.42</t>
  </si>
  <si>
    <t>1.34</t>
  </si>
  <si>
    <t>1.53</t>
  </si>
  <si>
    <t>1.12</t>
  </si>
  <si>
    <t>2.66</t>
  </si>
  <si>
    <t>2.60</t>
  </si>
  <si>
    <t>25.9</t>
  </si>
  <si>
    <t>93.8</t>
  </si>
  <si>
    <t>0.95</t>
  </si>
  <si>
    <t>1.18</t>
  </si>
  <si>
    <t>2.13</t>
  </si>
  <si>
    <t>1.49</t>
  </si>
  <si>
    <t>1.09</t>
  </si>
  <si>
    <t>2.59</t>
  </si>
  <si>
    <t>24.5</t>
  </si>
  <si>
    <t>68.0</t>
  </si>
  <si>
    <t>1.05</t>
  </si>
  <si>
    <t>0.79</t>
  </si>
  <si>
    <t>1.84</t>
  </si>
  <si>
    <t>0.97</t>
  </si>
  <si>
    <t>1.76</t>
  </si>
  <si>
    <t>1.07</t>
  </si>
  <si>
    <t>0.78</t>
  </si>
  <si>
    <t>1.85</t>
  </si>
  <si>
    <t>1.01</t>
  </si>
  <si>
    <t>24.2</t>
  </si>
  <si>
    <t>116.5</t>
  </si>
  <si>
    <t>1.71</t>
  </si>
  <si>
    <t>3.05</t>
  </si>
  <si>
    <t>1.96</t>
  </si>
  <si>
    <t>1.35</t>
  </si>
  <si>
    <t>3.31</t>
  </si>
  <si>
    <t>3.06</t>
  </si>
  <si>
    <t>26.7</t>
  </si>
  <si>
    <t>99</t>
  </si>
  <si>
    <t>84.1</t>
  </si>
  <si>
    <t>1.13</t>
  </si>
  <si>
    <t>2.61</t>
  </si>
  <si>
    <t>2.50</t>
  </si>
  <si>
    <t>1.02</t>
  </si>
  <si>
    <t>2.30</t>
  </si>
  <si>
    <t>1.20</t>
  </si>
  <si>
    <t>2.21</t>
  </si>
  <si>
    <t>27.1</t>
  </si>
  <si>
    <t>89.8</t>
  </si>
  <si>
    <t>0.45</t>
  </si>
  <si>
    <t>1.50</t>
  </si>
  <si>
    <t>2.43</t>
  </si>
  <si>
    <t>1.36</t>
  </si>
  <si>
    <t>2.36</t>
  </si>
  <si>
    <t>28.4</t>
  </si>
  <si>
    <t>0.99</t>
  </si>
  <si>
    <t>2.33</t>
  </si>
  <si>
    <t>1.30</t>
  </si>
  <si>
    <t>2.29</t>
  </si>
  <si>
    <t>26.3</t>
  </si>
  <si>
    <t>140</t>
  </si>
  <si>
    <t>144.1</t>
  </si>
  <si>
    <t>2.11</t>
  </si>
  <si>
    <t>1.58</t>
  </si>
  <si>
    <t>3.68</t>
  </si>
  <si>
    <t>1.95</t>
  </si>
  <si>
    <t>2.31</t>
  </si>
  <si>
    <t>1.68</t>
  </si>
  <si>
    <t>3.98</t>
  </si>
  <si>
    <t>2.12</t>
  </si>
  <si>
    <t>3.79</t>
  </si>
  <si>
    <t>1.29</t>
  </si>
  <si>
    <t>0.87</t>
  </si>
  <si>
    <t>2.16</t>
  </si>
  <si>
    <t>1.16</t>
  </si>
  <si>
    <t>2.03</t>
  </si>
  <si>
    <t>163</t>
  </si>
  <si>
    <t>133.1</t>
  </si>
  <si>
    <t>1.82</t>
  </si>
  <si>
    <t>4.29</t>
  </si>
  <si>
    <t>2.24</t>
  </si>
  <si>
    <t>4.05</t>
  </si>
  <si>
    <t>3.70</t>
  </si>
  <si>
    <t>1.92</t>
  </si>
  <si>
    <t>3.50</t>
  </si>
  <si>
    <t>26.1</t>
  </si>
  <si>
    <t>93</t>
  </si>
  <si>
    <t>91.0</t>
  </si>
  <si>
    <t>2.45</t>
  </si>
  <si>
    <t>2.40</t>
  </si>
  <si>
    <t>27.2</t>
  </si>
  <si>
    <t>138</t>
  </si>
  <si>
    <t>120.3</t>
  </si>
  <si>
    <t>2.18</t>
  </si>
  <si>
    <t>1.97</t>
  </si>
  <si>
    <t>3.42</t>
  </si>
  <si>
    <t>3.35</t>
  </si>
  <si>
    <t>3.17</t>
  </si>
  <si>
    <t>87.0</t>
  </si>
  <si>
    <t>1.26</t>
  </si>
  <si>
    <t>1.31</t>
  </si>
  <si>
    <t>0.82</t>
  </si>
  <si>
    <t>0.47</t>
  </si>
  <si>
    <t>0.68</t>
  </si>
  <si>
    <t>1.69</t>
  </si>
  <si>
    <t>0.91</t>
  </si>
  <si>
    <t>25.2</t>
  </si>
  <si>
    <t>124.1</t>
  </si>
  <si>
    <t>3.29</t>
  </si>
  <si>
    <t>1.51</t>
  </si>
  <si>
    <t>1.75</t>
  </si>
  <si>
    <t>3.27</t>
  </si>
  <si>
    <t>28.3</t>
  </si>
  <si>
    <t>98</t>
  </si>
  <si>
    <t>83.2</t>
  </si>
  <si>
    <t>2.58</t>
  </si>
  <si>
    <t>1.38</t>
  </si>
  <si>
    <t>0.92</t>
  </si>
  <si>
    <t>1.27</t>
  </si>
  <si>
    <t>2.19</t>
  </si>
  <si>
    <t>75.4</t>
  </si>
  <si>
    <t>1.24</t>
  </si>
  <si>
    <t>2.08</t>
  </si>
  <si>
    <t>1.23</t>
  </si>
  <si>
    <t>0.84</t>
  </si>
  <si>
    <t>2.07</t>
  </si>
  <si>
    <t>1.15</t>
  </si>
  <si>
    <t>1.98</t>
  </si>
  <si>
    <t>Opp_wins_per_season</t>
  </si>
  <si>
    <t>Opp_draw_per_season</t>
  </si>
  <si>
    <t>Opp_lost_per_season</t>
  </si>
  <si>
    <t>Opp_goals_for_per_season</t>
  </si>
  <si>
    <t>Opp_goals_against_per_season</t>
  </si>
  <si>
    <t>Opp_goals_differ_per_season</t>
  </si>
  <si>
    <t>Opp_points_per_season</t>
  </si>
  <si>
    <t>Opp_Pts/MP</t>
  </si>
  <si>
    <t>Opp_xG_per_season</t>
  </si>
  <si>
    <t>Opp_xGA_per_season</t>
  </si>
  <si>
    <t>Opp_xGD_per_season</t>
  </si>
  <si>
    <t>Opp_xGD/90_per_season</t>
  </si>
  <si>
    <t>Opp_average_AGE</t>
  </si>
  <si>
    <t>Opp_shots</t>
  </si>
  <si>
    <t>Opp_shots_on_target</t>
  </si>
  <si>
    <t>Opp_shots_on_target_%</t>
  </si>
  <si>
    <t>Opp_shots/90</t>
  </si>
  <si>
    <t>Opp_shots_on_target/90</t>
  </si>
  <si>
    <t>Opp_G/shots</t>
  </si>
  <si>
    <t>Opp_G/shots_on_target</t>
  </si>
  <si>
    <t>Opp_shots_distance</t>
  </si>
  <si>
    <t>Opp_total_compleated_passes</t>
  </si>
  <si>
    <t>Opp_total_attempted_passes</t>
  </si>
  <si>
    <t>Opp_total_passes_%</t>
  </si>
  <si>
    <t>Opp_Short_compleated_passes</t>
  </si>
  <si>
    <t>Opp_Short_attempted_passes</t>
  </si>
  <si>
    <t>Opp_Short_passes_%</t>
  </si>
  <si>
    <t>Opp_Medium_compleated_passes</t>
  </si>
  <si>
    <t>Opp_Medium_attempted_passes</t>
  </si>
  <si>
    <t>Opp_Medium_passes_%</t>
  </si>
  <si>
    <t>Opp_Long_compleated_passes</t>
  </si>
  <si>
    <t>Opp_Long_attempted_passes</t>
  </si>
  <si>
    <t>Opp_Long_passes_%</t>
  </si>
  <si>
    <t>Opp_total_touches</t>
  </si>
  <si>
    <t>Opp_Def_pen_touches</t>
  </si>
  <si>
    <t>Opp_def_3rd_touches</t>
  </si>
  <si>
    <t>Opp_mid_3rd_touches</t>
  </si>
  <si>
    <t>Opp_att_3rd_touches</t>
  </si>
  <si>
    <t>Opp_att_pen_touches</t>
  </si>
  <si>
    <t>Opp_yellow_ cards</t>
  </si>
  <si>
    <t>Opp_red_ cards</t>
  </si>
  <si>
    <t>Opp_fouls_for</t>
  </si>
  <si>
    <t>Opp_fouls_against</t>
  </si>
  <si>
    <t>Opp_offsides</t>
  </si>
  <si>
    <t>Opp_Weekly Wages</t>
  </si>
  <si>
    <t>Opp_Annual Wages</t>
  </si>
  <si>
    <t>Average of xG</t>
  </si>
  <si>
    <t>Details for Average of xG - Opponent: Arsenal</t>
  </si>
  <si>
    <t>Average of Opp_Annual Wages</t>
  </si>
  <si>
    <t>Sum of GF</t>
  </si>
  <si>
    <t>Sum of GA</t>
  </si>
  <si>
    <t>Average of xGA</t>
  </si>
  <si>
    <t>Average of Poss</t>
  </si>
  <si>
    <t>Average of Opp_wins_per_season</t>
  </si>
  <si>
    <t>Average of Opp_draw_per_season</t>
  </si>
  <si>
    <t>Average of Opp_lost_per_season</t>
  </si>
  <si>
    <t>Average of Opp_goals_for_per_season</t>
  </si>
  <si>
    <t>Average of Opp_goals_against_per_season</t>
  </si>
  <si>
    <t>Average of Opp_Pts/MP</t>
  </si>
  <si>
    <t>Average of Opp_average_AGE</t>
  </si>
  <si>
    <t>Average of Opp_red_ cards</t>
  </si>
  <si>
    <t>Average of Opp_yellow_ cards</t>
  </si>
  <si>
    <t>Average of Opp_fouls_for</t>
  </si>
  <si>
    <t>pen_touches</t>
  </si>
  <si>
    <t>def_3rd_touches</t>
  </si>
  <si>
    <t>mid_3rd_touches</t>
  </si>
  <si>
    <t>att_pen_touches</t>
  </si>
  <si>
    <t>att_3rd_touches</t>
  </si>
  <si>
    <t>Average of Opp_shots</t>
  </si>
  <si>
    <t>Average of Opp_shots_on_target</t>
  </si>
  <si>
    <t>Heat map of touches by zones on the pitch by teams</t>
  </si>
  <si>
    <t>Average of Opp_xGD/90_per_season</t>
  </si>
  <si>
    <t>Average of Opp_G/shots</t>
  </si>
  <si>
    <t>Average of Opp_G/shots_on_target</t>
  </si>
  <si>
    <t>Average of Opp_total_compleated_passes</t>
  </si>
  <si>
    <t>Average of Opp_total_attempted_passes</t>
  </si>
  <si>
    <t>Average of Opp_total_passes_%</t>
  </si>
  <si>
    <t>Average of Opp_Short_compleated_passes</t>
  </si>
  <si>
    <t>Average of Opp_Short_attempted_passes</t>
  </si>
  <si>
    <t>Average of Opp_Short_passes_%</t>
  </si>
  <si>
    <t>Average of Opp_Medium_compleated_passes</t>
  </si>
  <si>
    <t>Average of Opp_Medium_attempted_passes</t>
  </si>
  <si>
    <t>Average of Opp_Medium_passes_%</t>
  </si>
  <si>
    <t>Average of Opp_Long_compleated_passes</t>
  </si>
  <si>
    <t>Average of Opp_Long_attempted_passes</t>
  </si>
  <si>
    <t>Average of Opp_Long_passes_%</t>
  </si>
  <si>
    <t>Average of Opp_fouls_against</t>
  </si>
  <si>
    <t>Average of Opp_offsides</t>
  </si>
  <si>
    <t>Average opponent XG</t>
  </si>
  <si>
    <t>Average xG</t>
  </si>
  <si>
    <t xml:space="preserve"> </t>
  </si>
  <si>
    <t>Team Annual Wage</t>
  </si>
  <si>
    <t>Draw</t>
  </si>
  <si>
    <t>Win</t>
  </si>
  <si>
    <t>Goals scored</t>
  </si>
  <si>
    <t>Goals missed</t>
  </si>
  <si>
    <t>u</t>
  </si>
  <si>
    <t>Average Age</t>
  </si>
  <si>
    <t>Offsides</t>
  </si>
  <si>
    <t>Yellow Cards</t>
  </si>
  <si>
    <t>Red Cards</t>
  </si>
  <si>
    <t>-</t>
  </si>
  <si>
    <t>Points PM</t>
  </si>
  <si>
    <t>Team's fouls for all season</t>
  </si>
  <si>
    <t>Fouls against chosen team for all season</t>
  </si>
  <si>
    <t>Deviation, %</t>
  </si>
  <si>
    <t>Long distance passes, %</t>
  </si>
  <si>
    <t>Total passes, %</t>
  </si>
  <si>
    <t>Short distance passes, %</t>
  </si>
  <si>
    <t>Medium distance passes, %</t>
  </si>
  <si>
    <t>FACTS</t>
  </si>
  <si>
    <t xml:space="preserve"> shots on target for score</t>
  </si>
  <si>
    <t xml:space="preserve"> just shots for score</t>
  </si>
  <si>
    <t>In average this team needs to do</t>
  </si>
  <si>
    <t>Ball possession,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</si>
</sst>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0.00_ ;\-[$$-409]#,##0.00\ "/>
  </numFmts>
  <fonts count="16" x14ac:knownFonts="1">
    <font>
      <sz val="11"/>
      <color theme="1"/>
      <name val="Calibri"/>
      <family val="2"/>
      <scheme val="minor"/>
    </font>
    <font>
      <b/>
      <sz val="11"/>
      <color theme="0"/>
      <name val="Calibri"/>
      <family val="2"/>
      <scheme val="minor"/>
    </font>
    <font>
      <sz val="8"/>
      <name val="Calibri"/>
      <family val="2"/>
      <scheme val="minor"/>
    </font>
    <font>
      <b/>
      <i/>
      <sz val="11"/>
      <color theme="1"/>
      <name val="Calibri"/>
      <family val="2"/>
      <charset val="204"/>
      <scheme val="minor"/>
    </font>
    <font>
      <b/>
      <sz val="11"/>
      <color theme="1"/>
      <name val="Calibri"/>
      <family val="2"/>
      <charset val="204"/>
      <scheme val="minor"/>
    </font>
    <font>
      <b/>
      <sz val="11"/>
      <color theme="1"/>
      <name val="Calibri"/>
      <family val="2"/>
      <scheme val="minor"/>
    </font>
    <font>
      <sz val="11"/>
      <color theme="1"/>
      <name val="Calibri"/>
      <family val="2"/>
      <scheme val="minor"/>
    </font>
    <font>
      <sz val="1"/>
      <color theme="1"/>
      <name val="Calibri Light"/>
      <family val="2"/>
      <charset val="204"/>
      <scheme val="major"/>
    </font>
    <font>
      <b/>
      <sz val="22"/>
      <color theme="1"/>
      <name val="Calibri"/>
      <family val="2"/>
      <charset val="204"/>
      <scheme val="minor"/>
    </font>
    <font>
      <sz val="22"/>
      <color theme="1"/>
      <name val="Calibri"/>
      <family val="2"/>
      <scheme val="minor"/>
    </font>
    <font>
      <b/>
      <sz val="12"/>
      <color theme="1"/>
      <name val="Calibri"/>
      <family val="2"/>
      <charset val="204"/>
      <scheme val="minor"/>
    </font>
    <font>
      <sz val="72"/>
      <color theme="1"/>
      <name val="Calibri"/>
      <family val="2"/>
      <scheme val="minor"/>
    </font>
    <font>
      <sz val="16"/>
      <color theme="1"/>
      <name val="Calibri"/>
      <family val="2"/>
      <scheme val="minor"/>
    </font>
    <font>
      <b/>
      <sz val="18"/>
      <color theme="1"/>
      <name val="Calibri"/>
      <family val="2"/>
      <charset val="204"/>
      <scheme val="minor"/>
    </font>
    <font>
      <b/>
      <u/>
      <sz val="18"/>
      <color theme="1"/>
      <name val="Calibri"/>
      <family val="2"/>
      <charset val="204"/>
      <scheme val="minor"/>
    </font>
    <font>
      <b/>
      <sz val="14"/>
      <color theme="1"/>
      <name val="Calibri"/>
      <family val="2"/>
      <charset val="204"/>
      <scheme val="minor"/>
    </font>
  </fonts>
  <fills count="5">
    <fill>
      <patternFill patternType="none"/>
    </fill>
    <fill>
      <patternFill patternType="gray125"/>
    </fill>
    <fill>
      <patternFill patternType="solid">
        <fgColor theme="0" tint="-0.249977111117893"/>
        <bgColor indexed="64"/>
      </patternFill>
    </fill>
    <fill>
      <patternFill patternType="solid">
        <fgColor theme="4"/>
        <bgColor theme="4"/>
      </patternFill>
    </fill>
    <fill>
      <patternFill patternType="solid">
        <fgColor theme="4" tint="0.79998168889431442"/>
        <bgColor theme="4" tint="0.79998168889431442"/>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theme="4" tint="0.39997558519241921"/>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dotted">
        <color auto="1"/>
      </right>
      <top/>
      <bottom/>
      <diagonal/>
    </border>
    <border>
      <left style="dotted">
        <color auto="1"/>
      </left>
      <right style="dotted">
        <color auto="1"/>
      </right>
      <top/>
      <bottom/>
      <diagonal/>
    </border>
    <border>
      <left style="dotted">
        <color auto="1"/>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s>
  <cellStyleXfs count="2">
    <xf numFmtId="0" fontId="0" fillId="0" borderId="0"/>
    <xf numFmtId="9" fontId="6" fillId="0" borderId="0" applyFont="0" applyFill="0" applyBorder="0" applyAlignment="0" applyProtection="0"/>
  </cellStyleXfs>
  <cellXfs count="97">
    <xf numFmtId="0" fontId="0" fillId="0" borderId="0" xfId="0"/>
    <xf numFmtId="0" fontId="0" fillId="0" borderId="1" xfId="0" applyBorder="1"/>
    <xf numFmtId="0" fontId="0" fillId="2" borderId="1" xfId="0" applyFill="1" applyBorder="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0" borderId="2" xfId="0" applyBorder="1"/>
    <xf numFmtId="14" fontId="0" fillId="0" borderId="1" xfId="0" applyNumberFormat="1" applyBorder="1"/>
    <xf numFmtId="0" fontId="0" fillId="0" borderId="0" xfId="0" pivotButton="1"/>
    <xf numFmtId="0" fontId="0" fillId="0" borderId="0" xfId="0" applyAlignment="1">
      <alignment horizontal="left"/>
    </xf>
    <xf numFmtId="0" fontId="0" fillId="4" borderId="3" xfId="0" applyFill="1" applyBorder="1"/>
    <xf numFmtId="0" fontId="0" fillId="0" borderId="3" xfId="0" applyBorder="1"/>
    <xf numFmtId="0" fontId="0" fillId="0" borderId="0" xfId="0" applyAlignment="1">
      <alignment horizontal="left" indent="1"/>
    </xf>
    <xf numFmtId="0" fontId="1" fillId="3" borderId="0" xfId="0" applyFont="1" applyFill="1"/>
    <xf numFmtId="0" fontId="0" fillId="0" borderId="0" xfId="0" applyAlignment="1">
      <alignment horizontal="left" indent="2"/>
    </xf>
    <xf numFmtId="1" fontId="0" fillId="4" borderId="3" xfId="0" applyNumberFormat="1" applyFill="1" applyBorder="1"/>
    <xf numFmtId="1" fontId="0" fillId="0" borderId="3" xfId="0" applyNumberFormat="1" applyBorder="1"/>
    <xf numFmtId="0" fontId="3" fillId="0" borderId="11" xfId="0" applyFont="1" applyBorder="1" applyAlignment="1">
      <alignment horizontal="center"/>
    </xf>
    <xf numFmtId="0" fontId="3" fillId="0" borderId="15" xfId="0" applyFont="1" applyBorder="1" applyAlignment="1">
      <alignment horizontal="center"/>
    </xf>
    <xf numFmtId="0" fontId="3" fillId="0" borderId="16" xfId="0" applyFont="1" applyBorder="1" applyAlignment="1">
      <alignment horizontal="center"/>
    </xf>
    <xf numFmtId="0" fontId="3" fillId="0" borderId="17" xfId="0" applyFont="1" applyBorder="1" applyAlignment="1">
      <alignment horizontal="center"/>
    </xf>
    <xf numFmtId="0" fontId="3" fillId="0" borderId="0" xfId="0" applyFont="1" applyAlignment="1">
      <alignment horizontal="center"/>
    </xf>
    <xf numFmtId="0" fontId="0" fillId="0" borderId="14"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0" xfId="0" applyAlignment="1">
      <alignment horizontal="center"/>
    </xf>
    <xf numFmtId="0" fontId="4" fillId="0" borderId="18" xfId="0" applyFont="1" applyBorder="1" applyAlignment="1">
      <alignment horizontal="center"/>
    </xf>
    <xf numFmtId="164" fontId="0" fillId="0" borderId="5" xfId="0" applyNumberFormat="1" applyBorder="1" applyAlignment="1">
      <alignment horizontal="center"/>
    </xf>
    <xf numFmtId="164" fontId="0" fillId="0" borderId="1" xfId="0" applyNumberFormat="1" applyBorder="1" applyAlignment="1">
      <alignment horizontal="center"/>
    </xf>
    <xf numFmtId="164" fontId="0" fillId="0" borderId="9" xfId="0" applyNumberFormat="1" applyBorder="1" applyAlignment="1">
      <alignment horizontal="center"/>
    </xf>
    <xf numFmtId="0" fontId="5" fillId="0" borderId="0" xfId="0" applyFont="1"/>
    <xf numFmtId="1" fontId="0" fillId="0" borderId="0" xfId="0" applyNumberFormat="1"/>
    <xf numFmtId="0" fontId="7" fillId="0" borderId="19" xfId="0" applyFont="1" applyBorder="1"/>
    <xf numFmtId="0" fontId="7" fillId="0" borderId="20" xfId="0" applyFont="1" applyBorder="1"/>
    <xf numFmtId="0" fontId="7" fillId="0" borderId="21" xfId="0" applyFont="1"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10" fillId="0" borderId="26" xfId="0" applyFont="1" applyBorder="1" applyAlignment="1">
      <alignment vertical="center"/>
    </xf>
    <xf numFmtId="0" fontId="4" fillId="0" borderId="26" xfId="0" applyFont="1" applyBorder="1" applyAlignment="1">
      <alignment vertical="center"/>
    </xf>
    <xf numFmtId="0" fontId="11" fillId="0" borderId="0" xfId="0" applyFont="1" applyAlignment="1">
      <alignment horizontal="center" vertical="center"/>
    </xf>
    <xf numFmtId="0" fontId="4" fillId="0" borderId="0" xfId="0" applyFont="1"/>
    <xf numFmtId="10" fontId="0" fillId="0" borderId="0" xfId="1" applyNumberFormat="1" applyFont="1"/>
    <xf numFmtId="9" fontId="4" fillId="0" borderId="26" xfId="0" applyNumberFormat="1" applyFont="1" applyBorder="1" applyAlignment="1">
      <alignment horizontal="left" vertical="center"/>
    </xf>
    <xf numFmtId="9" fontId="4" fillId="0" borderId="0" xfId="0" applyNumberFormat="1" applyFont="1" applyAlignment="1">
      <alignment horizontal="left" vertical="center"/>
    </xf>
    <xf numFmtId="9" fontId="4" fillId="0" borderId="0" xfId="0" applyNumberFormat="1" applyFont="1" applyAlignment="1">
      <alignment horizontal="right" vertical="center"/>
    </xf>
    <xf numFmtId="9" fontId="4" fillId="0" borderId="25" xfId="0" applyNumberFormat="1" applyFont="1" applyBorder="1" applyAlignment="1">
      <alignment horizontal="right" vertical="center"/>
    </xf>
    <xf numFmtId="0" fontId="13" fillId="0" borderId="25" xfId="0" applyFont="1" applyBorder="1" applyAlignment="1">
      <alignment horizontal="center" vertic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8" fillId="0" borderId="29" xfId="0" applyFont="1" applyBorder="1" applyAlignment="1">
      <alignment horizontal="center" vertical="center"/>
    </xf>
    <xf numFmtId="0" fontId="12" fillId="0" borderId="25" xfId="0" applyFont="1" applyBorder="1" applyAlignment="1">
      <alignment horizontal="right" vertical="center"/>
    </xf>
    <xf numFmtId="0" fontId="12" fillId="0" borderId="0" xfId="0" applyFont="1" applyAlignment="1">
      <alignment horizontal="right" vertical="center"/>
    </xf>
    <xf numFmtId="2" fontId="14" fillId="0" borderId="0" xfId="0" applyNumberFormat="1" applyFont="1" applyAlignment="1">
      <alignment horizontal="center" vertical="center"/>
    </xf>
    <xf numFmtId="0" fontId="12" fillId="0" borderId="0" xfId="0" applyFont="1" applyAlignment="1">
      <alignment horizontal="left" vertical="center"/>
    </xf>
    <xf numFmtId="0" fontId="12" fillId="0" borderId="26" xfId="0" applyFont="1" applyBorder="1" applyAlignment="1">
      <alignment horizontal="left" vertical="center"/>
    </xf>
    <xf numFmtId="0" fontId="12" fillId="0" borderId="0" xfId="0" applyFont="1" applyAlignment="1">
      <alignment vertical="center"/>
    </xf>
    <xf numFmtId="0" fontId="12" fillId="0" borderId="26" xfId="0" applyFont="1" applyBorder="1" applyAlignment="1">
      <alignment vertical="center"/>
    </xf>
    <xf numFmtId="0" fontId="15" fillId="0" borderId="2" xfId="0" applyFont="1" applyBorder="1" applyAlignment="1">
      <alignment horizontal="center" vertical="center"/>
    </xf>
    <xf numFmtId="0" fontId="15" fillId="0" borderId="7" xfId="0" applyFont="1" applyBorder="1" applyAlignment="1">
      <alignment horizontal="center" vertical="center"/>
    </xf>
    <xf numFmtId="0" fontId="13" fillId="0" borderId="23" xfId="0" applyFont="1" applyBorder="1" applyAlignment="1">
      <alignment horizontal="center" vertical="center"/>
    </xf>
    <xf numFmtId="0" fontId="13" fillId="0" borderId="24" xfId="0" applyFont="1" applyBorder="1" applyAlignment="1">
      <alignment horizontal="center" vertical="center"/>
    </xf>
    <xf numFmtId="0" fontId="13" fillId="0" borderId="22" xfId="0" applyFont="1" applyBorder="1" applyAlignment="1">
      <alignment horizontal="center" vertical="center"/>
    </xf>
    <xf numFmtId="0" fontId="13" fillId="0" borderId="25" xfId="0" applyFont="1" applyBorder="1" applyAlignment="1">
      <alignment horizontal="center" vertical="center"/>
    </xf>
    <xf numFmtId="0" fontId="13" fillId="0" borderId="0" xfId="0" applyFont="1" applyAlignment="1">
      <alignment horizontal="center" vertical="center"/>
    </xf>
    <xf numFmtId="165" fontId="9" fillId="0" borderId="27" xfId="1" applyNumberFormat="1" applyFont="1" applyBorder="1" applyAlignment="1">
      <alignment horizontal="center" vertical="center"/>
    </xf>
    <xf numFmtId="165" fontId="9" fillId="0" borderId="29" xfId="1" applyNumberFormat="1" applyFont="1" applyBorder="1" applyAlignment="1">
      <alignment horizontal="center" vertical="center"/>
    </xf>
    <xf numFmtId="9" fontId="8" fillId="0" borderId="23" xfId="1" applyFont="1" applyBorder="1" applyAlignment="1">
      <alignment horizontal="center" vertical="center"/>
    </xf>
    <xf numFmtId="9" fontId="8" fillId="0" borderId="24" xfId="1" applyFont="1" applyBorder="1" applyAlignment="1">
      <alignment horizontal="center" vertical="center"/>
    </xf>
    <xf numFmtId="9" fontId="8" fillId="0" borderId="28" xfId="1" applyFont="1" applyBorder="1" applyAlignment="1">
      <alignment horizontal="center" vertical="center"/>
    </xf>
    <xf numFmtId="9" fontId="8" fillId="0" borderId="29" xfId="1" applyFont="1" applyBorder="1" applyAlignment="1">
      <alignment horizontal="center" vertical="center"/>
    </xf>
    <xf numFmtId="0" fontId="15" fillId="0" borderId="1" xfId="0" applyFont="1" applyBorder="1" applyAlignment="1">
      <alignment horizontal="center" vertical="center"/>
    </xf>
    <xf numFmtId="9" fontId="9" fillId="0" borderId="28" xfId="1" applyFont="1" applyBorder="1" applyAlignment="1">
      <alignment horizontal="center" vertical="center"/>
    </xf>
    <xf numFmtId="9" fontId="9" fillId="0" borderId="29" xfId="1" applyFont="1" applyBorder="1" applyAlignment="1">
      <alignment horizontal="center" vertical="center"/>
    </xf>
    <xf numFmtId="0" fontId="15" fillId="0" borderId="30" xfId="0" applyFont="1" applyBorder="1" applyAlignment="1">
      <alignment horizontal="center" vertical="center"/>
    </xf>
    <xf numFmtId="0" fontId="9" fillId="0" borderId="27" xfId="0" applyFont="1" applyBorder="1" applyAlignment="1">
      <alignment horizontal="center" vertical="center"/>
    </xf>
    <xf numFmtId="0" fontId="9" fillId="0" borderId="28" xfId="0" applyFont="1" applyBorder="1" applyAlignment="1">
      <alignment horizontal="center" vertical="center"/>
    </xf>
    <xf numFmtId="0" fontId="9" fillId="0" borderId="29" xfId="0" applyFont="1" applyBorder="1" applyAlignment="1">
      <alignment horizontal="center" vertical="center"/>
    </xf>
    <xf numFmtId="0" fontId="8" fillId="0" borderId="0" xfId="0" applyFont="1" applyAlignment="1">
      <alignment horizontal="center"/>
    </xf>
    <xf numFmtId="0" fontId="11" fillId="0" borderId="0" xfId="0" applyFont="1" applyAlignment="1">
      <alignment horizontal="center" vertical="center"/>
    </xf>
    <xf numFmtId="0" fontId="0" fillId="0" borderId="0" xfId="0" applyNumberFormat="1" applyAlignment="1">
      <alignment horizontal="center"/>
    </xf>
  </cellXfs>
  <cellStyles count="2">
    <cellStyle name="Normal" xfId="0" builtinId="0"/>
    <cellStyle name="Percent" xfId="1" builtinId="5"/>
  </cellStyles>
  <dxfs count="455">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C5DFB3"/>
        </patternFill>
      </fill>
    </dxf>
    <dxf>
      <fill>
        <patternFill>
          <bgColor rgb="FFFFB3B3"/>
        </patternFill>
      </fil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0"/>
        <name val="Calibri"/>
        <family val="2"/>
        <scheme val="minor"/>
      </font>
      <numFmt numFmtId="0" formatCode="General"/>
      <fill>
        <patternFill patternType="solid">
          <fgColor theme="4"/>
          <bgColor theme="4"/>
        </patternFill>
      </fill>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numFmt numFmtId="0" formatCode="General"/>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font>
        <b/>
        <i/>
        <charset val="204"/>
      </font>
      <alignment horizontal="center" vertical="bottom" textRotation="0" wrapText="0" indent="0" justifyLastLine="0" shrinkToFit="0" readingOrder="0"/>
      <border diagonalUp="0" diagonalDown="0" outline="0">
        <left style="medium">
          <color indexed="64"/>
        </left>
        <right style="medium">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border diagonalUp="0" diagonalDown="0">
        <left style="thin">
          <color indexed="64"/>
        </left>
        <right style="thin">
          <color indexed="64"/>
        </right>
        <top/>
        <bottom/>
        <vertical style="thin">
          <color indexed="64"/>
        </vertical>
        <horizontal/>
      </border>
    </dxf>
  </dxfs>
  <tableStyles count="0" defaultTableStyle="TableStyleMedium2" defaultPivotStyle="PivotStyleLight16"/>
  <colors>
    <mruColors>
      <color rgb="FFDCEBD1"/>
      <color rgb="FFFFCDCD"/>
      <color rgb="FFC5DFB3"/>
      <color rgb="FFFFB9B9"/>
      <color rgb="FFFF5050"/>
      <color rgb="FFFFB3B3"/>
      <color rgb="FFBDC3FF"/>
      <color rgb="FFF2FF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1.xml"/><Relationship Id="rId39" Type="http://schemas.openxmlformats.org/officeDocument/2006/relationships/customXml" Target="../customXml/item4.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3.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2.xml"/><Relationship Id="rId30" Type="http://schemas.openxmlformats.org/officeDocument/2006/relationships/theme" Target="theme/theme1.xml"/><Relationship Id="rId35"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[EPL.xlsx]Sheet5!PivotTable1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Count of Result</c:v>
                </c:pt>
              </c:strCache>
            </c:strRef>
          </c:tx>
          <c:spPr>
            <a:solidFill>
              <a:schemeClr val="accent1"/>
            </a:solidFill>
            <a:ln>
              <a:noFill/>
            </a:ln>
            <a:effectLst/>
          </c:spPr>
          <c:invertIfNegative val="0"/>
          <c:cat>
            <c:multiLvlStrRef>
              <c:f>Sheet5!$A$4:$A$17</c:f>
              <c:multiLvlStrCache>
                <c:ptCount val="9"/>
                <c:lvl>
                  <c:pt idx="0">
                    <c:v>D</c:v>
                  </c:pt>
                  <c:pt idx="1">
                    <c:v>W</c:v>
                  </c:pt>
                  <c:pt idx="2">
                    <c:v>L</c:v>
                  </c:pt>
                  <c:pt idx="3">
                    <c:v>W</c:v>
                  </c:pt>
                  <c:pt idx="4">
                    <c:v>L</c:v>
                  </c:pt>
                  <c:pt idx="5">
                    <c:v>W</c:v>
                  </c:pt>
                  <c:pt idx="6">
                    <c:v>D</c:v>
                  </c:pt>
                  <c:pt idx="7">
                    <c:v>L</c:v>
                  </c:pt>
                  <c:pt idx="8">
                    <c:v>W</c:v>
                  </c:pt>
                </c:lvl>
                <c:lvl>
                  <c:pt idx="0">
                    <c:v>EFL Cup</c:v>
                  </c:pt>
                  <c:pt idx="2">
                    <c:v>Europa Lg</c:v>
                  </c:pt>
                  <c:pt idx="4">
                    <c:v>FA Cup</c:v>
                  </c:pt>
                  <c:pt idx="6">
                    <c:v>Premier League</c:v>
                  </c:pt>
                </c:lvl>
              </c:multiLvlStrCache>
            </c:multiLvlStrRef>
          </c:cat>
          <c:val>
            <c:numRef>
              <c:f>Sheet5!$B$4:$B$17</c:f>
              <c:numCache>
                <c:formatCode>General</c:formatCode>
                <c:ptCount val="9"/>
                <c:pt idx="0">
                  <c:v>1</c:v>
                </c:pt>
                <c:pt idx="1">
                  <c:v>5</c:v>
                </c:pt>
                <c:pt idx="2">
                  <c:v>3</c:v>
                </c:pt>
                <c:pt idx="3">
                  <c:v>7</c:v>
                </c:pt>
                <c:pt idx="4">
                  <c:v>1</c:v>
                </c:pt>
                <c:pt idx="5">
                  <c:v>3</c:v>
                </c:pt>
                <c:pt idx="6">
                  <c:v>10</c:v>
                </c:pt>
                <c:pt idx="7">
                  <c:v>4</c:v>
                </c:pt>
                <c:pt idx="8">
                  <c:v>24</c:v>
                </c:pt>
              </c:numCache>
            </c:numRef>
          </c:val>
          <c:extLst>
            <c:ext xmlns:c16="http://schemas.microsoft.com/office/drawing/2014/chart" uri="{C3380CC4-5D6E-409C-BE32-E72D297353CC}">
              <c16:uniqueId val="{00000000-AE97-4F73-BBDD-D47CF37B5AB5}"/>
            </c:ext>
          </c:extLst>
        </c:ser>
        <c:ser>
          <c:idx val="1"/>
          <c:order val="1"/>
          <c:tx>
            <c:strRef>
              <c:f>Sheet5!$C$3</c:f>
              <c:strCache>
                <c:ptCount val="1"/>
                <c:pt idx="0">
                  <c:v>Sum of Goals for</c:v>
                </c:pt>
              </c:strCache>
            </c:strRef>
          </c:tx>
          <c:spPr>
            <a:solidFill>
              <a:schemeClr val="accent2"/>
            </a:solidFill>
            <a:ln>
              <a:noFill/>
            </a:ln>
            <a:effectLst/>
          </c:spPr>
          <c:invertIfNegative val="0"/>
          <c:cat>
            <c:multiLvlStrRef>
              <c:f>Sheet5!$A$4:$A$17</c:f>
              <c:multiLvlStrCache>
                <c:ptCount val="9"/>
                <c:lvl>
                  <c:pt idx="0">
                    <c:v>D</c:v>
                  </c:pt>
                  <c:pt idx="1">
                    <c:v>W</c:v>
                  </c:pt>
                  <c:pt idx="2">
                    <c:v>L</c:v>
                  </c:pt>
                  <c:pt idx="3">
                    <c:v>W</c:v>
                  </c:pt>
                  <c:pt idx="4">
                    <c:v>L</c:v>
                  </c:pt>
                  <c:pt idx="5">
                    <c:v>W</c:v>
                  </c:pt>
                  <c:pt idx="6">
                    <c:v>D</c:v>
                  </c:pt>
                  <c:pt idx="7">
                    <c:v>L</c:v>
                  </c:pt>
                  <c:pt idx="8">
                    <c:v>W</c:v>
                  </c:pt>
                </c:lvl>
                <c:lvl>
                  <c:pt idx="0">
                    <c:v>EFL Cup</c:v>
                  </c:pt>
                  <c:pt idx="2">
                    <c:v>Europa Lg</c:v>
                  </c:pt>
                  <c:pt idx="4">
                    <c:v>FA Cup</c:v>
                  </c:pt>
                  <c:pt idx="6">
                    <c:v>Premier League</c:v>
                  </c:pt>
                </c:lvl>
              </c:multiLvlStrCache>
            </c:multiLvlStrRef>
          </c:cat>
          <c:val>
            <c:numRef>
              <c:f>Sheet5!$C$4:$C$17</c:f>
              <c:numCache>
                <c:formatCode>General</c:formatCode>
                <c:ptCount val="9"/>
                <c:pt idx="0">
                  <c:v>1</c:v>
                </c:pt>
                <c:pt idx="1">
                  <c:v>13</c:v>
                </c:pt>
                <c:pt idx="2">
                  <c:v>3</c:v>
                </c:pt>
                <c:pt idx="3">
                  <c:v>26</c:v>
                </c:pt>
                <c:pt idx="4">
                  <c:v>3</c:v>
                </c:pt>
                <c:pt idx="5">
                  <c:v>10</c:v>
                </c:pt>
                <c:pt idx="6">
                  <c:v>14</c:v>
                </c:pt>
                <c:pt idx="7">
                  <c:v>2</c:v>
                </c:pt>
                <c:pt idx="8">
                  <c:v>70</c:v>
                </c:pt>
              </c:numCache>
            </c:numRef>
          </c:val>
          <c:extLst>
            <c:ext xmlns:c16="http://schemas.microsoft.com/office/drawing/2014/chart" uri="{C3380CC4-5D6E-409C-BE32-E72D297353CC}">
              <c16:uniqueId val="{00000002-AE97-4F73-BBDD-D47CF37B5AB5}"/>
            </c:ext>
          </c:extLst>
        </c:ser>
        <c:dLbls>
          <c:showLegendKey val="0"/>
          <c:showVal val="0"/>
          <c:showCatName val="0"/>
          <c:showSerName val="0"/>
          <c:showPercent val="0"/>
          <c:showBubbleSize val="0"/>
        </c:dLbls>
        <c:gapWidth val="182"/>
        <c:axId val="1908404384"/>
        <c:axId val="1908416384"/>
      </c:barChart>
      <c:catAx>
        <c:axId val="19084043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416384"/>
        <c:crosses val="autoZero"/>
        <c:auto val="1"/>
        <c:lblAlgn val="ctr"/>
        <c:lblOffset val="100"/>
        <c:noMultiLvlLbl val="0"/>
      </c:catAx>
      <c:valAx>
        <c:axId val="1908416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40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Average points by tours EPL for last 10 years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spPr>
            <a:ln w="12700" cap="rnd">
              <a:gradFill>
                <a:gsLst>
                  <a:gs pos="0">
                    <a:srgbClr val="00B050">
                      <a:lumMod val="100000"/>
                    </a:srgbClr>
                  </a:gs>
                  <a:gs pos="35000">
                    <a:srgbClr val="FFC000">
                      <a:lumMod val="99000"/>
                      <a:lumOff val="1000"/>
                    </a:srgbClr>
                  </a:gs>
                  <a:gs pos="100000">
                    <a:srgbClr val="C00000"/>
                  </a:gs>
                </a:gsLst>
                <a:lin ang="5400000" scaled="1"/>
              </a:gradFill>
              <a:round/>
              <a:headEnd type="none"/>
              <a:tailEnd type="none"/>
            </a:ln>
            <a:effectLst/>
          </c:spPr>
          <c:marker>
            <c:symbol val="none"/>
          </c:marker>
          <c:dPt>
            <c:idx val="22"/>
            <c:marker>
              <c:symbol val="none"/>
            </c:marker>
            <c:bubble3D val="0"/>
            <c:extLst>
              <c:ext xmlns:c16="http://schemas.microsoft.com/office/drawing/2014/chart" uri="{C3380CC4-5D6E-409C-BE32-E72D297353CC}">
                <c16:uniqueId val="{00000007-634A-4C63-A1D0-E8FC2A23BBA5}"/>
              </c:ext>
            </c:extLst>
          </c:dPt>
          <c:dPt>
            <c:idx val="25"/>
            <c:marker>
              <c:symbol val="none"/>
            </c:marker>
            <c:bubble3D val="0"/>
            <c:extLst>
              <c:ext xmlns:c16="http://schemas.microsoft.com/office/drawing/2014/chart" uri="{C3380CC4-5D6E-409C-BE32-E72D297353CC}">
                <c16:uniqueId val="{00000009-634A-4C63-A1D0-E8FC2A23BBA5}"/>
              </c:ext>
            </c:extLst>
          </c:dPt>
          <c:dPt>
            <c:idx val="28"/>
            <c:marker>
              <c:symbol val="none"/>
            </c:marker>
            <c:bubble3D val="0"/>
            <c:extLst>
              <c:ext xmlns:c16="http://schemas.microsoft.com/office/drawing/2014/chart" uri="{C3380CC4-5D6E-409C-BE32-E72D297353CC}">
                <c16:uniqueId val="{0000000A-634A-4C63-A1D0-E8FC2A23BBA5}"/>
              </c:ext>
            </c:extLst>
          </c:dPt>
          <c:dPt>
            <c:idx val="29"/>
            <c:marker>
              <c:symbol val="none"/>
            </c:marker>
            <c:bubble3D val="0"/>
            <c:extLst>
              <c:ext xmlns:c16="http://schemas.microsoft.com/office/drawing/2014/chart" uri="{C3380CC4-5D6E-409C-BE32-E72D297353CC}">
                <c16:uniqueId val="{0000000B-634A-4C63-A1D0-E8FC2A23BBA5}"/>
              </c:ext>
            </c:extLst>
          </c:dPt>
          <c:dPt>
            <c:idx val="31"/>
            <c:marker>
              <c:symbol val="none"/>
            </c:marker>
            <c:bubble3D val="0"/>
            <c:extLst>
              <c:ext xmlns:c16="http://schemas.microsoft.com/office/drawing/2014/chart" uri="{C3380CC4-5D6E-409C-BE32-E72D297353CC}">
                <c16:uniqueId val="{0000000C-634A-4C63-A1D0-E8FC2A23BBA5}"/>
              </c:ext>
            </c:extLst>
          </c:dPt>
          <c:dPt>
            <c:idx val="32"/>
            <c:marker>
              <c:symbol val="none"/>
            </c:marker>
            <c:bubble3D val="0"/>
            <c:extLst>
              <c:ext xmlns:c16="http://schemas.microsoft.com/office/drawing/2014/chart" uri="{C3380CC4-5D6E-409C-BE32-E72D297353CC}">
                <c16:uniqueId val="{0000000D-634A-4C63-A1D0-E8FC2A23BBA5}"/>
              </c:ext>
            </c:extLst>
          </c:dPt>
          <c:dPt>
            <c:idx val="35"/>
            <c:marker>
              <c:symbol val="none"/>
            </c:marker>
            <c:bubble3D val="0"/>
            <c:extLst>
              <c:ext xmlns:c16="http://schemas.microsoft.com/office/drawing/2014/chart" uri="{C3380CC4-5D6E-409C-BE32-E72D297353CC}">
                <c16:uniqueId val="{0000000E-634A-4C63-A1D0-E8FC2A23BBA5}"/>
              </c:ext>
            </c:extLst>
          </c:dPt>
          <c:dPt>
            <c:idx val="36"/>
            <c:marker>
              <c:symbol val="none"/>
            </c:marker>
            <c:bubble3D val="0"/>
            <c:extLst>
              <c:ext xmlns:c16="http://schemas.microsoft.com/office/drawing/2014/chart" uri="{C3380CC4-5D6E-409C-BE32-E72D297353CC}">
                <c16:uniqueId val="{00000010-634A-4C63-A1D0-E8FC2A23BBA5}"/>
              </c:ext>
            </c:extLst>
          </c:dPt>
          <c:trendline>
            <c:spPr>
              <a:ln w="9525" cap="rnd">
                <a:solidFill>
                  <a:schemeClr val="accent1"/>
                </a:solidFill>
              </a:ln>
              <a:effectLst/>
            </c:spPr>
            <c:trendlineType val="linear"/>
            <c:dispRSqr val="0"/>
            <c:dispEq val="0"/>
          </c:trendline>
          <c:trendline>
            <c:spPr>
              <a:ln w="19050" cap="rnd" cmpd="sng">
                <a:solidFill>
                  <a:schemeClr val="tx1">
                    <a:lumMod val="50000"/>
                    <a:lumOff val="50000"/>
                  </a:schemeClr>
                </a:solidFill>
                <a:prstDash val="sysDot"/>
              </a:ln>
              <a:effectLst/>
            </c:spPr>
            <c:trendlineType val="linear"/>
            <c:dispRSqr val="0"/>
            <c:dispEq val="0"/>
          </c:trendline>
          <c:yVal>
            <c:numRef>
              <c:f>'Win Stats For 10 Years'!$O$2:$O$39</c:f>
              <c:numCache>
                <c:formatCode>0.0</c:formatCode>
                <c:ptCount val="38"/>
                <c:pt idx="0">
                  <c:v>2.7</c:v>
                </c:pt>
                <c:pt idx="1">
                  <c:v>2.8</c:v>
                </c:pt>
                <c:pt idx="2">
                  <c:v>2.1</c:v>
                </c:pt>
                <c:pt idx="3">
                  <c:v>2.4</c:v>
                </c:pt>
                <c:pt idx="4">
                  <c:v>2.2999999999999998</c:v>
                </c:pt>
                <c:pt idx="5">
                  <c:v>2.1</c:v>
                </c:pt>
                <c:pt idx="6">
                  <c:v>2.2000000000000002</c:v>
                </c:pt>
                <c:pt idx="7">
                  <c:v>2.2999999999999998</c:v>
                </c:pt>
                <c:pt idx="8">
                  <c:v>2.1</c:v>
                </c:pt>
                <c:pt idx="9">
                  <c:v>2.7</c:v>
                </c:pt>
                <c:pt idx="10">
                  <c:v>2.7</c:v>
                </c:pt>
                <c:pt idx="11">
                  <c:v>2.4</c:v>
                </c:pt>
                <c:pt idx="12">
                  <c:v>2.6</c:v>
                </c:pt>
                <c:pt idx="13">
                  <c:v>2.6</c:v>
                </c:pt>
                <c:pt idx="14">
                  <c:v>2.4</c:v>
                </c:pt>
                <c:pt idx="15">
                  <c:v>2.4</c:v>
                </c:pt>
                <c:pt idx="16">
                  <c:v>2.8</c:v>
                </c:pt>
                <c:pt idx="17">
                  <c:v>2.2000000000000002</c:v>
                </c:pt>
                <c:pt idx="18">
                  <c:v>2.2999999999999998</c:v>
                </c:pt>
                <c:pt idx="19">
                  <c:v>1.9</c:v>
                </c:pt>
                <c:pt idx="20">
                  <c:v>2.8</c:v>
                </c:pt>
                <c:pt idx="21">
                  <c:v>2.5</c:v>
                </c:pt>
                <c:pt idx="22">
                  <c:v>2.1</c:v>
                </c:pt>
                <c:pt idx="23">
                  <c:v>2.5</c:v>
                </c:pt>
                <c:pt idx="24">
                  <c:v>2.6</c:v>
                </c:pt>
                <c:pt idx="25">
                  <c:v>2</c:v>
                </c:pt>
                <c:pt idx="26">
                  <c:v>2.7</c:v>
                </c:pt>
                <c:pt idx="27">
                  <c:v>2.8</c:v>
                </c:pt>
                <c:pt idx="28">
                  <c:v>2.1</c:v>
                </c:pt>
                <c:pt idx="29">
                  <c:v>2.2999999999999998</c:v>
                </c:pt>
                <c:pt idx="30">
                  <c:v>2.7</c:v>
                </c:pt>
                <c:pt idx="31">
                  <c:v>2.2000000000000002</c:v>
                </c:pt>
                <c:pt idx="32">
                  <c:v>2.2999999999999998</c:v>
                </c:pt>
                <c:pt idx="33">
                  <c:v>2.8</c:v>
                </c:pt>
                <c:pt idx="34">
                  <c:v>2.5</c:v>
                </c:pt>
                <c:pt idx="35">
                  <c:v>2.2999999999999998</c:v>
                </c:pt>
                <c:pt idx="36">
                  <c:v>2</c:v>
                </c:pt>
                <c:pt idx="37">
                  <c:v>2.5</c:v>
                </c:pt>
              </c:numCache>
            </c:numRef>
          </c:yVal>
          <c:smooth val="0"/>
          <c:extLst>
            <c:ext xmlns:c16="http://schemas.microsoft.com/office/drawing/2014/chart" uri="{C3380CC4-5D6E-409C-BE32-E72D297353CC}">
              <c16:uniqueId val="{00000000-72CD-4E48-B820-5F448D7F2007}"/>
            </c:ext>
          </c:extLst>
        </c:ser>
        <c:dLbls>
          <c:showLegendKey val="0"/>
          <c:showVal val="0"/>
          <c:showCatName val="0"/>
          <c:showSerName val="0"/>
          <c:showPercent val="0"/>
          <c:showBubbleSize val="0"/>
        </c:dLbls>
        <c:axId val="561567743"/>
        <c:axId val="561574943"/>
      </c:scatterChart>
      <c:valAx>
        <c:axId val="561567743"/>
        <c:scaling>
          <c:orientation val="minMax"/>
          <c:max val="38"/>
          <c:min val="0"/>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Tour number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 sourceLinked="0"/>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61574943"/>
        <c:crosses val="autoZero"/>
        <c:crossBetween val="midCat"/>
      </c:valAx>
      <c:valAx>
        <c:axId val="561574943"/>
        <c:scaling>
          <c:orientation val="minMax"/>
          <c:min val="1.6"/>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Average points</a:t>
                </a:r>
              </a:p>
            </c:rich>
          </c:tx>
          <c:layout>
            <c:manualLayout>
              <c:xMode val="edge"/>
              <c:yMode val="edge"/>
              <c:x val="1.938336110152436E-2"/>
              <c:y val="0.34823790015965611"/>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61567743"/>
        <c:crossesAt val="0"/>
        <c:crossBetween val="midCat"/>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[EPL.xlsx]DashBoard!PivotTable7</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pivotFmt>
    </c:pivotFmts>
    <c:plotArea>
      <c:layout>
        <c:manualLayout>
          <c:layoutTarget val="inner"/>
          <c:xMode val="edge"/>
          <c:yMode val="edge"/>
          <c:x val="3.9214625305505013E-2"/>
          <c:y val="5.8299003268591755E-2"/>
          <c:w val="0.95891801158470902"/>
          <c:h val="0.7738474478514048"/>
        </c:manualLayout>
      </c:layout>
      <c:barChart>
        <c:barDir val="bar"/>
        <c:grouping val="clustered"/>
        <c:varyColors val="0"/>
        <c:ser>
          <c:idx val="0"/>
          <c:order val="0"/>
          <c:tx>
            <c:strRef>
              <c:f>DashBoard!$B$8</c:f>
              <c:strCache>
                <c:ptCount val="1"/>
                <c:pt idx="0">
                  <c:v>Average xG</c:v>
                </c:pt>
              </c:strCache>
            </c:strRef>
          </c:tx>
          <c:spPr>
            <a:solidFill>
              <a:schemeClr val="accent1">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DashBoard!$A$9:$A$10</c:f>
              <c:strCache>
                <c:ptCount val="1"/>
                <c:pt idx="0">
                  <c:v>2</c:v>
                </c:pt>
              </c:strCache>
            </c:strRef>
          </c:cat>
          <c:val>
            <c:numRef>
              <c:f>DashBoard!$B$9:$B$10</c:f>
              <c:numCache>
                <c:formatCode>General</c:formatCode>
                <c:ptCount val="1"/>
                <c:pt idx="0">
                  <c:v>0.75</c:v>
                </c:pt>
              </c:numCache>
            </c:numRef>
          </c:val>
          <c:extLst>
            <c:ext xmlns:c16="http://schemas.microsoft.com/office/drawing/2014/chart" uri="{C3380CC4-5D6E-409C-BE32-E72D297353CC}">
              <c16:uniqueId val="{00000000-9F73-4A65-B21B-43CFF523EA72}"/>
            </c:ext>
          </c:extLst>
        </c:ser>
        <c:ser>
          <c:idx val="1"/>
          <c:order val="1"/>
          <c:tx>
            <c:strRef>
              <c:f>DashBoard!$C$8</c:f>
              <c:strCache>
                <c:ptCount val="1"/>
                <c:pt idx="0">
                  <c:v>Average opponent XG</c:v>
                </c:pt>
              </c:strCache>
            </c:strRef>
          </c:tx>
          <c:spPr>
            <a:solidFill>
              <a:schemeClr val="accent1">
                <a:tint val="77000"/>
              </a:schemeClr>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4-9F73-4A65-B21B-43CFF523EA72}"/>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DashBoard!$A$9:$A$10</c:f>
              <c:strCache>
                <c:ptCount val="1"/>
                <c:pt idx="0">
                  <c:v>2</c:v>
                </c:pt>
              </c:strCache>
            </c:strRef>
          </c:cat>
          <c:val>
            <c:numRef>
              <c:f>DashBoard!$C$9:$C$10</c:f>
              <c:numCache>
                <c:formatCode>General</c:formatCode>
                <c:ptCount val="1"/>
                <c:pt idx="0">
                  <c:v>0.55000000000000004</c:v>
                </c:pt>
              </c:numCache>
            </c:numRef>
          </c:val>
          <c:extLst>
            <c:ext xmlns:c16="http://schemas.microsoft.com/office/drawing/2014/chart" uri="{C3380CC4-5D6E-409C-BE32-E72D297353CC}">
              <c16:uniqueId val="{00000001-9F73-4A65-B21B-43CFF523EA72}"/>
            </c:ext>
          </c:extLst>
        </c:ser>
        <c:dLbls>
          <c:dLblPos val="outEnd"/>
          <c:showLegendKey val="0"/>
          <c:showVal val="1"/>
          <c:showCatName val="0"/>
          <c:showSerName val="0"/>
          <c:showPercent val="0"/>
          <c:showBubbleSize val="0"/>
        </c:dLbls>
        <c:gapWidth val="182"/>
        <c:axId val="1486065711"/>
        <c:axId val="1486073391"/>
      </c:barChart>
      <c:catAx>
        <c:axId val="1486065711"/>
        <c:scaling>
          <c:orientation val="minMax"/>
        </c:scaling>
        <c:delete val="1"/>
        <c:axPos val="l"/>
        <c:numFmt formatCode="General" sourceLinked="1"/>
        <c:majorTickMark val="out"/>
        <c:minorTickMark val="none"/>
        <c:tickLblPos val="nextTo"/>
        <c:crossAx val="1486073391"/>
        <c:crosses val="autoZero"/>
        <c:auto val="1"/>
        <c:lblAlgn val="ctr"/>
        <c:lblOffset val="100"/>
        <c:noMultiLvlLbl val="0"/>
      </c:catAx>
      <c:valAx>
        <c:axId val="1486073391"/>
        <c:scaling>
          <c:orientation val="minMax"/>
        </c:scaling>
        <c:delete val="1"/>
        <c:axPos val="b"/>
        <c:numFmt formatCode="General" sourceLinked="1"/>
        <c:majorTickMark val="out"/>
        <c:minorTickMark val="none"/>
        <c:tickLblPos val="nextTo"/>
        <c:crossAx val="1486065711"/>
        <c:crosses val="autoZero"/>
        <c:crossBetween val="between"/>
      </c:valAx>
      <c:spPr>
        <a:noFill/>
        <a:ln>
          <a:noFill/>
        </a:ln>
        <a:effectLst/>
      </c:spPr>
    </c:plotArea>
    <c:legend>
      <c:legendPos val="t"/>
      <c:layout>
        <c:manualLayout>
          <c:xMode val="edge"/>
          <c:yMode val="edge"/>
          <c:x val="0.22131776644042256"/>
          <c:y val="3.3143068278380802E-2"/>
          <c:w val="0.65590140295040678"/>
          <c:h val="0.16087617202859386"/>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[EPL.xlsx]DashBoard!PivotTable10</c:name>
    <c:fmtId val="7"/>
  </c:pivotSource>
  <c:chart>
    <c:title>
      <c:tx>
        <c:rich>
          <a:bodyPr rot="0" spcFirstLastPara="1" vertOverflow="ellipsis" vert="horz" wrap="square" anchor="ctr" anchorCtr="1"/>
          <a:lstStyle/>
          <a:p>
            <a:pPr>
              <a:defRPr sz="2400" b="1" i="0" u="none" strike="noStrike" kern="1200" spc="0" baseline="0">
                <a:solidFill>
                  <a:schemeClr val="tx1"/>
                </a:solidFill>
                <a:latin typeface="+mn-lt"/>
                <a:ea typeface="+mn-ea"/>
                <a:cs typeface="+mn-cs"/>
              </a:defRPr>
            </a:pPr>
            <a:r>
              <a:rPr lang="en-US" sz="2400" b="1">
                <a:solidFill>
                  <a:schemeClr val="tx1"/>
                </a:solidFill>
                <a:latin typeface="+mn-lt"/>
              </a:rPr>
              <a:t>Results</a:t>
            </a:r>
            <a:r>
              <a:rPr lang="en-US" sz="2400" b="1" baseline="0">
                <a:solidFill>
                  <a:schemeClr val="tx1"/>
                </a:solidFill>
                <a:latin typeface="+mn-lt"/>
              </a:rPr>
              <a:t> Ratio</a:t>
            </a:r>
            <a:endParaRPr lang="en-US" sz="2400" b="1">
              <a:solidFill>
                <a:schemeClr val="tx1"/>
              </a:solidFill>
              <a:latin typeface="+mn-lt"/>
            </a:endParaRPr>
          </a:p>
        </c:rich>
      </c:tx>
      <c:layout>
        <c:manualLayout>
          <c:xMode val="edge"/>
          <c:yMode val="edge"/>
          <c:x val="0.41868761862396692"/>
          <c:y val="1.947138224921429E-2"/>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w="19050">
            <a:solidFill>
              <a:schemeClr val="lt1"/>
            </a:solidFill>
          </a:ln>
          <a:effectLst/>
        </c:spPr>
      </c:pivotFmt>
      <c:pivotFmt>
        <c:idx val="4"/>
        <c:spPr>
          <a:solidFill>
            <a:schemeClr val="bg2">
              <a:lumMod val="90000"/>
            </a:schemeClr>
          </a:solidFill>
          <a:ln w="19050">
            <a:solidFill>
              <a:schemeClr val="lt1"/>
            </a:solidFill>
          </a:ln>
          <a:effectLst/>
        </c:spPr>
      </c:pivotFmt>
      <c:pivotFmt>
        <c:idx val="5"/>
        <c:spPr>
          <a:solidFill>
            <a:schemeClr val="accent1">
              <a:lumMod val="50000"/>
            </a:schemeClr>
          </a:solidFill>
          <a:ln w="19050">
            <a:solidFill>
              <a:schemeClr val="lt1"/>
            </a:solidFill>
          </a:ln>
          <a:effectLst/>
        </c:spPr>
      </c:pivotFmt>
    </c:pivotFmts>
    <c:plotArea>
      <c:layout>
        <c:manualLayout>
          <c:layoutTarget val="inner"/>
          <c:xMode val="edge"/>
          <c:yMode val="edge"/>
          <c:x val="0.19398242197949717"/>
          <c:y val="0.14524022420926197"/>
          <c:w val="0.49002515160407678"/>
          <c:h val="0.80673717692068148"/>
        </c:manualLayout>
      </c:layout>
      <c:doughnutChart>
        <c:varyColors val="1"/>
        <c:ser>
          <c:idx val="0"/>
          <c:order val="0"/>
          <c:tx>
            <c:strRef>
              <c:f>DashBoard!$B$20</c:f>
              <c:strCache>
                <c:ptCount val="1"/>
                <c:pt idx="0">
                  <c:v>Total</c:v>
                </c:pt>
              </c:strCache>
            </c:strRef>
          </c:tx>
          <c:explosion val="2"/>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6-AA75-4918-BC55-9D2186E8B845}"/>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4-AA75-4918-BC55-9D2186E8B845}"/>
              </c:ext>
            </c:extLst>
          </c:dPt>
          <c:dPt>
            <c:idx val="2"/>
            <c:bubble3D val="0"/>
            <c:spPr>
              <a:solidFill>
                <a:schemeClr val="bg2">
                  <a:lumMod val="90000"/>
                </a:schemeClr>
              </a:solidFill>
              <a:ln w="19050">
                <a:solidFill>
                  <a:schemeClr val="lt1"/>
                </a:solidFill>
              </a:ln>
              <a:effectLst/>
            </c:spPr>
            <c:extLst>
              <c:ext xmlns:c16="http://schemas.microsoft.com/office/drawing/2014/chart" uri="{C3380CC4-5D6E-409C-BE32-E72D297353CC}">
                <c16:uniqueId val="{00000005-AA75-4918-BC55-9D2186E8B845}"/>
              </c:ext>
            </c:extLst>
          </c:dPt>
          <c:cat>
            <c:strRef>
              <c:f>DashBoard!$A$20:$A$22</c:f>
              <c:strCache>
                <c:ptCount val="3"/>
                <c:pt idx="0">
                  <c:v>Win</c:v>
                </c:pt>
                <c:pt idx="1">
                  <c:v>Draw</c:v>
                </c:pt>
                <c:pt idx="2">
                  <c:v>Lost</c:v>
                </c:pt>
              </c:strCache>
            </c:strRef>
          </c:cat>
          <c:val>
            <c:numRef>
              <c:f>DashBoard!$B$20:$B$22</c:f>
              <c:numCache>
                <c:formatCode>General</c:formatCode>
                <c:ptCount val="3"/>
                <c:pt idx="0">
                  <c:v>28</c:v>
                </c:pt>
                <c:pt idx="1">
                  <c:v>5</c:v>
                </c:pt>
                <c:pt idx="2">
                  <c:v>5</c:v>
                </c:pt>
              </c:numCache>
            </c:numRef>
          </c:val>
          <c:extLst>
            <c:ext xmlns:c16="http://schemas.microsoft.com/office/drawing/2014/chart" uri="{C3380CC4-5D6E-409C-BE32-E72D297353CC}">
              <c16:uniqueId val="{00000000-AA75-4918-BC55-9D2186E8B845}"/>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egendEntry>
        <c:idx val="1"/>
        <c:txPr>
          <a:bodyPr rot="0" spcFirstLastPara="1" vertOverflow="ellipsis" vert="horz" wrap="square" anchor="ctr" anchorCtr="1"/>
          <a:lstStyle/>
          <a:p>
            <a:pPr>
              <a:defRPr sz="1600" b="0" i="0" u="none" strike="noStrike" kern="1200" baseline="0">
                <a:solidFill>
                  <a:schemeClr val="tx1"/>
                </a:solidFill>
                <a:latin typeface="+mn-lt"/>
                <a:ea typeface="+mn-ea"/>
                <a:cs typeface="+mn-cs"/>
              </a:defRPr>
            </a:pPr>
            <a:endParaRPr lang="en-US"/>
          </a:p>
        </c:txPr>
      </c:legendEntry>
      <c:layout>
        <c:manualLayout>
          <c:xMode val="edge"/>
          <c:yMode val="edge"/>
          <c:x val="0.77417698142302827"/>
          <c:y val="0.28069822516733622"/>
          <c:w val="0.15866817941314207"/>
          <c:h val="0.46642893394600576"/>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[EPL.xlsx]DashBoard!PivotTable11</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pivotFmt>
      <c:pivotFmt>
        <c:idx val="3"/>
        <c:spPr>
          <a:solidFill>
            <a:schemeClr val="accent1">
              <a:lumMod val="60000"/>
              <a:lumOff val="40000"/>
            </a:schemeClr>
          </a:solidFill>
          <a:ln>
            <a:noFill/>
          </a:ln>
          <a:effectLst/>
        </c:spPr>
      </c:pivotFmt>
    </c:pivotFmts>
    <c:plotArea>
      <c:layout>
        <c:manualLayout>
          <c:layoutTarget val="inner"/>
          <c:xMode val="edge"/>
          <c:yMode val="edge"/>
          <c:x val="3.7890804250770509E-2"/>
          <c:y val="0.13476389225643964"/>
          <c:w val="0.95377268038209506"/>
          <c:h val="0.70059207382107302"/>
        </c:manualLayout>
      </c:layout>
      <c:barChart>
        <c:barDir val="bar"/>
        <c:grouping val="clustered"/>
        <c:varyColors val="0"/>
        <c:ser>
          <c:idx val="0"/>
          <c:order val="0"/>
          <c:tx>
            <c:strRef>
              <c:f>DashBoard!$A$24</c:f>
              <c:strCache>
                <c:ptCount val="1"/>
                <c:pt idx="0">
                  <c:v>Goals scored</c:v>
                </c:pt>
              </c:strCache>
            </c:strRef>
          </c:tx>
          <c:spPr>
            <a:solidFill>
              <a:schemeClr val="accent1"/>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5-4FE5-4A7B-8B94-089009439987}"/>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DashBoard!$A$25</c:f>
              <c:strCache>
                <c:ptCount val="1"/>
                <c:pt idx="0">
                  <c:v>Total</c:v>
                </c:pt>
              </c:strCache>
            </c:strRef>
          </c:cat>
          <c:val>
            <c:numRef>
              <c:f>DashBoard!$A$25</c:f>
              <c:numCache>
                <c:formatCode>General</c:formatCode>
                <c:ptCount val="1"/>
                <c:pt idx="0">
                  <c:v>91</c:v>
                </c:pt>
              </c:numCache>
            </c:numRef>
          </c:val>
          <c:extLst>
            <c:ext xmlns:c16="http://schemas.microsoft.com/office/drawing/2014/chart" uri="{C3380CC4-5D6E-409C-BE32-E72D297353CC}">
              <c16:uniqueId val="{00000000-4FE5-4A7B-8B94-089009439987}"/>
            </c:ext>
          </c:extLst>
        </c:ser>
        <c:ser>
          <c:idx val="1"/>
          <c:order val="1"/>
          <c:tx>
            <c:strRef>
              <c:f>DashBoard!$B$24</c:f>
              <c:strCache>
                <c:ptCount val="1"/>
                <c:pt idx="0">
                  <c:v>Goals missed</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DashBoard!$A$25</c:f>
              <c:strCache>
                <c:ptCount val="1"/>
                <c:pt idx="0">
                  <c:v>Total</c:v>
                </c:pt>
              </c:strCache>
            </c:strRef>
          </c:cat>
          <c:val>
            <c:numRef>
              <c:f>DashBoard!$B$25</c:f>
              <c:numCache>
                <c:formatCode>General</c:formatCode>
                <c:ptCount val="1"/>
                <c:pt idx="0">
                  <c:v>29</c:v>
                </c:pt>
              </c:numCache>
            </c:numRef>
          </c:val>
          <c:extLst>
            <c:ext xmlns:c16="http://schemas.microsoft.com/office/drawing/2014/chart" uri="{C3380CC4-5D6E-409C-BE32-E72D297353CC}">
              <c16:uniqueId val="{00000001-4FE5-4A7B-8B94-089009439987}"/>
            </c:ext>
          </c:extLst>
        </c:ser>
        <c:dLbls>
          <c:dLblPos val="outEnd"/>
          <c:showLegendKey val="0"/>
          <c:showVal val="1"/>
          <c:showCatName val="0"/>
          <c:showSerName val="0"/>
          <c:showPercent val="0"/>
          <c:showBubbleSize val="0"/>
        </c:dLbls>
        <c:gapWidth val="182"/>
        <c:axId val="105013584"/>
        <c:axId val="105014064"/>
      </c:barChart>
      <c:catAx>
        <c:axId val="105013584"/>
        <c:scaling>
          <c:orientation val="minMax"/>
        </c:scaling>
        <c:delete val="1"/>
        <c:axPos val="l"/>
        <c:numFmt formatCode="General" sourceLinked="1"/>
        <c:majorTickMark val="none"/>
        <c:minorTickMark val="none"/>
        <c:tickLblPos val="nextTo"/>
        <c:crossAx val="105014064"/>
        <c:crosses val="autoZero"/>
        <c:auto val="1"/>
        <c:lblAlgn val="ctr"/>
        <c:lblOffset val="100"/>
        <c:noMultiLvlLbl val="0"/>
      </c:catAx>
      <c:valAx>
        <c:axId val="105014064"/>
        <c:scaling>
          <c:orientation val="minMax"/>
        </c:scaling>
        <c:delete val="1"/>
        <c:axPos val="b"/>
        <c:numFmt formatCode="General" sourceLinked="1"/>
        <c:majorTickMark val="none"/>
        <c:minorTickMark val="none"/>
        <c:tickLblPos val="nextTo"/>
        <c:crossAx val="105013584"/>
        <c:crosses val="autoZero"/>
        <c:crossBetween val="between"/>
      </c:valAx>
      <c:spPr>
        <a:noFill/>
        <a:ln>
          <a:noFill/>
        </a:ln>
        <a:effectLst/>
      </c:spPr>
    </c:plotArea>
    <c:legend>
      <c:legendPos val="t"/>
      <c:layout>
        <c:manualLayout>
          <c:xMode val="edge"/>
          <c:yMode val="edge"/>
          <c:x val="0.21606547635362194"/>
          <c:y val="9.183661313312097E-2"/>
          <c:w val="0.6147186890848475"/>
          <c:h val="0.10652950544484138"/>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[EPL.xlsx]DashBoard!PivotTable26</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hade val="76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tint val="77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hade val="76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tint val="77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hade val="76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tint val="77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hade val="76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tint val="77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6401571090425638E-2"/>
          <c:y val="0.35457641283908276"/>
          <c:w val="0.95891801158470902"/>
          <c:h val="0.60154179702657318"/>
        </c:manualLayout>
      </c:layout>
      <c:barChart>
        <c:barDir val="bar"/>
        <c:grouping val="clustered"/>
        <c:varyColors val="0"/>
        <c:ser>
          <c:idx val="0"/>
          <c:order val="0"/>
          <c:tx>
            <c:strRef>
              <c:f>DashBoard!$A$47</c:f>
              <c:strCache>
                <c:ptCount val="1"/>
                <c:pt idx="0">
                  <c:v>Team's fouls for all season</c:v>
                </c:pt>
              </c:strCache>
            </c:strRef>
          </c:tx>
          <c:spPr>
            <a:solidFill>
              <a:schemeClr val="accent1">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DashBoard!$A$48</c:f>
              <c:strCache>
                <c:ptCount val="1"/>
                <c:pt idx="0">
                  <c:v>Total</c:v>
                </c:pt>
              </c:strCache>
            </c:strRef>
          </c:cat>
          <c:val>
            <c:numRef>
              <c:f>DashBoard!$A$48</c:f>
              <c:numCache>
                <c:formatCode>General</c:formatCode>
                <c:ptCount val="1"/>
                <c:pt idx="0">
                  <c:v>391</c:v>
                </c:pt>
              </c:numCache>
            </c:numRef>
          </c:val>
          <c:extLst>
            <c:ext xmlns:c16="http://schemas.microsoft.com/office/drawing/2014/chart" uri="{C3380CC4-5D6E-409C-BE32-E72D297353CC}">
              <c16:uniqueId val="{00000006-0330-45E7-A2B1-51EE9DC6C9AE}"/>
            </c:ext>
          </c:extLst>
        </c:ser>
        <c:ser>
          <c:idx val="1"/>
          <c:order val="1"/>
          <c:tx>
            <c:strRef>
              <c:f>DashBoard!$B$47</c:f>
              <c:strCache>
                <c:ptCount val="1"/>
                <c:pt idx="0">
                  <c:v>Fouls against chosen team for all season</c:v>
                </c:pt>
              </c:strCache>
            </c:strRef>
          </c:tx>
          <c:spPr>
            <a:solidFill>
              <a:schemeClr val="accent1">
                <a:tint val="77000"/>
              </a:schemeClr>
            </a:solidFill>
            <a:ln>
              <a:noFill/>
            </a:ln>
            <a:effectLst/>
          </c:spPr>
          <c:invertIfNegative val="0"/>
          <c:dPt>
            <c:idx val="0"/>
            <c:invertIfNegative val="0"/>
            <c:bubble3D val="0"/>
            <c:extLst>
              <c:ext xmlns:c16="http://schemas.microsoft.com/office/drawing/2014/chart" uri="{C3380CC4-5D6E-409C-BE32-E72D297353CC}">
                <c16:uniqueId val="{00000008-0330-45E7-A2B1-51EE9DC6C9AE}"/>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DashBoard!$A$48</c:f>
              <c:strCache>
                <c:ptCount val="1"/>
                <c:pt idx="0">
                  <c:v>Total</c:v>
                </c:pt>
              </c:strCache>
            </c:strRef>
          </c:cat>
          <c:val>
            <c:numRef>
              <c:f>DashBoard!$B$48</c:f>
              <c:numCache>
                <c:formatCode>General</c:formatCode>
                <c:ptCount val="1"/>
                <c:pt idx="0">
                  <c:v>394</c:v>
                </c:pt>
              </c:numCache>
            </c:numRef>
          </c:val>
          <c:extLst>
            <c:ext xmlns:c16="http://schemas.microsoft.com/office/drawing/2014/chart" uri="{C3380CC4-5D6E-409C-BE32-E72D297353CC}">
              <c16:uniqueId val="{00000009-0330-45E7-A2B1-51EE9DC6C9AE}"/>
            </c:ext>
          </c:extLst>
        </c:ser>
        <c:dLbls>
          <c:dLblPos val="outEnd"/>
          <c:showLegendKey val="0"/>
          <c:showVal val="1"/>
          <c:showCatName val="0"/>
          <c:showSerName val="0"/>
          <c:showPercent val="0"/>
          <c:showBubbleSize val="0"/>
        </c:dLbls>
        <c:gapWidth val="182"/>
        <c:axId val="1486065711"/>
        <c:axId val="1486073391"/>
      </c:barChart>
      <c:catAx>
        <c:axId val="1486065711"/>
        <c:scaling>
          <c:orientation val="minMax"/>
        </c:scaling>
        <c:delete val="1"/>
        <c:axPos val="l"/>
        <c:numFmt formatCode="General" sourceLinked="1"/>
        <c:majorTickMark val="out"/>
        <c:minorTickMark val="none"/>
        <c:tickLblPos val="nextTo"/>
        <c:crossAx val="1486073391"/>
        <c:crosses val="autoZero"/>
        <c:auto val="1"/>
        <c:lblAlgn val="ctr"/>
        <c:lblOffset val="100"/>
        <c:noMultiLvlLbl val="0"/>
      </c:catAx>
      <c:valAx>
        <c:axId val="1486073391"/>
        <c:scaling>
          <c:orientation val="minMax"/>
        </c:scaling>
        <c:delete val="1"/>
        <c:axPos val="b"/>
        <c:numFmt formatCode="General" sourceLinked="1"/>
        <c:majorTickMark val="out"/>
        <c:minorTickMark val="none"/>
        <c:tickLblPos val="nextTo"/>
        <c:crossAx val="1486065711"/>
        <c:crosses val="autoZero"/>
        <c:crossBetween val="between"/>
      </c:valAx>
      <c:spPr>
        <a:noFill/>
      </c:spPr>
    </c:plotArea>
    <c:legend>
      <c:legendPos val="t"/>
      <c:layout>
        <c:manualLayout>
          <c:xMode val="edge"/>
          <c:yMode val="edge"/>
          <c:x val="0.11696182888744093"/>
          <c:y val="6.4157967715063324E-2"/>
          <c:w val="0.75527258707089162"/>
          <c:h val="0.30087563868439837"/>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r>
              <a:rPr lang="en-US" sz="1800" b="1">
                <a:solidFill>
                  <a:schemeClr val="tx1"/>
                </a:solidFill>
              </a:rPr>
              <a:t>Shots</a:t>
            </a:r>
            <a:r>
              <a:rPr lang="en-US" sz="1800" b="1" baseline="0">
                <a:solidFill>
                  <a:schemeClr val="tx1"/>
                </a:solidFill>
              </a:rPr>
              <a:t> on target from all shots, %</a:t>
            </a:r>
            <a:endParaRPr lang="en-US" sz="1800" b="1">
              <a:solidFill>
                <a:schemeClr val="tx1"/>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US"/>
        </a:p>
      </c:txPr>
    </c:title>
    <c:autoTitleDeleted val="0"/>
    <c:plotArea>
      <c:layout/>
      <c:doughnutChart>
        <c:varyColors val="1"/>
        <c:ser>
          <c:idx val="0"/>
          <c:order val="0"/>
          <c:dPt>
            <c:idx val="0"/>
            <c:bubble3D val="0"/>
            <c:explosion val="9"/>
            <c:spPr>
              <a:solidFill>
                <a:schemeClr val="accent1"/>
              </a:solidFill>
              <a:ln w="19050">
                <a:solidFill>
                  <a:schemeClr val="lt1"/>
                </a:solidFill>
              </a:ln>
              <a:effectLst/>
            </c:spPr>
            <c:extLst>
              <c:ext xmlns:c16="http://schemas.microsoft.com/office/drawing/2014/chart" uri="{C3380CC4-5D6E-409C-BE32-E72D297353CC}">
                <c16:uniqueId val="{00000001-F675-41A6-BC9E-701C4EBAEC7F}"/>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2-F675-41A6-BC9E-701C4EBAEC7F}"/>
              </c:ext>
            </c:extLst>
          </c:dPt>
          <c:val>
            <c:numRef>
              <c:f>DashBoard!$E$40:$F$40</c:f>
              <c:numCache>
                <c:formatCode>General</c:formatCode>
                <c:ptCount val="2"/>
                <c:pt idx="0">
                  <c:v>209</c:v>
                </c:pt>
                <c:pt idx="1">
                  <c:v>438</c:v>
                </c:pt>
              </c:numCache>
            </c:numRef>
          </c:val>
          <c:extLst>
            <c:ext xmlns:c16="http://schemas.microsoft.com/office/drawing/2014/chart" uri="{C3380CC4-5D6E-409C-BE32-E72D297353CC}">
              <c16:uniqueId val="{00000000-F675-41A6-BC9E-701C4EBAEC7F}"/>
            </c:ext>
          </c:extLst>
        </c:ser>
        <c:dLbls>
          <c:showLegendKey val="0"/>
          <c:showVal val="0"/>
          <c:showCatName val="0"/>
          <c:showSerName val="0"/>
          <c:showPercent val="0"/>
          <c:showBubbleSize val="0"/>
          <c:showLeaderLines val="1"/>
        </c:dLbls>
        <c:firstSliceAng val="0"/>
        <c:holeSize val="53"/>
      </c:doughnutChart>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7" Type="http://schemas.openxmlformats.org/officeDocument/2006/relationships/chart" Target="../charts/chart7.xml"/><Relationship Id="rId2"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2.png"/><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226695</xdr:colOff>
      <xdr:row>1</xdr:row>
      <xdr:rowOff>160972</xdr:rowOff>
    </xdr:from>
    <xdr:to>
      <xdr:col>10</xdr:col>
      <xdr:colOff>531495</xdr:colOff>
      <xdr:row>17</xdr:row>
      <xdr:rowOff>6667</xdr:rowOff>
    </xdr:to>
    <xdr:graphicFrame macro="">
      <xdr:nvGraphicFramePr>
        <xdr:cNvPr id="2" name="Chart 1">
          <a:extLst>
            <a:ext uri="{FF2B5EF4-FFF2-40B4-BE49-F238E27FC236}">
              <a16:creationId xmlns:a16="http://schemas.microsoft.com/office/drawing/2014/main" id="{AFA1DF19-745A-5A87-4599-047AF88D9A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56544</xdr:colOff>
      <xdr:row>3</xdr:row>
      <xdr:rowOff>17863</xdr:rowOff>
    </xdr:from>
    <xdr:to>
      <xdr:col>24</xdr:col>
      <xdr:colOff>436011</xdr:colOff>
      <xdr:row>20</xdr:row>
      <xdr:rowOff>59114</xdr:rowOff>
    </xdr:to>
    <xdr:graphicFrame macro="">
      <xdr:nvGraphicFramePr>
        <xdr:cNvPr id="4" name="Chart 3">
          <a:extLst>
            <a:ext uri="{FF2B5EF4-FFF2-40B4-BE49-F238E27FC236}">
              <a16:creationId xmlns:a16="http://schemas.microsoft.com/office/drawing/2014/main" id="{E7838607-44EC-CFA6-E342-9F7931BC88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0.15818</cdr:x>
      <cdr:y>0.59745</cdr:y>
    </cdr:from>
    <cdr:to>
      <cdr:x>0.22133</cdr:x>
      <cdr:y>0.66913</cdr:y>
    </cdr:to>
    <cdr:cxnSp macro="">
      <cdr:nvCxnSpPr>
        <cdr:cNvPr id="3" name="Straight Arrow Connector 2">
          <a:extLst xmlns:a="http://schemas.openxmlformats.org/drawingml/2006/main">
            <a:ext uri="{FF2B5EF4-FFF2-40B4-BE49-F238E27FC236}">
              <a16:creationId xmlns:a16="http://schemas.microsoft.com/office/drawing/2014/main" id="{7F424658-5947-77BA-2542-04081CAFA12C}"/>
            </a:ext>
          </a:extLst>
        </cdr:cNvPr>
        <cdr:cNvCxnSpPr/>
      </cdr:nvCxnSpPr>
      <cdr:spPr>
        <a:xfrm xmlns:a="http://schemas.openxmlformats.org/drawingml/2006/main" flipV="1">
          <a:off x="829801" y="1863989"/>
          <a:ext cx="331305" cy="223631"/>
        </a:xfrm>
        <a:prstGeom xmlns:a="http://schemas.openxmlformats.org/drawingml/2006/main" prst="straightConnector1">
          <a:avLst/>
        </a:prstGeom>
        <a:ln xmlns:a="http://schemas.openxmlformats.org/drawingml/2006/main" w="6350">
          <a:solidFill>
            <a:schemeClr val="tx1">
              <a:lumMod val="50000"/>
              <a:lumOff val="50000"/>
            </a:schemeClr>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0.42815</cdr:x>
      <cdr:y>0.5552</cdr:y>
    </cdr:from>
    <cdr:to>
      <cdr:x>0.50543</cdr:x>
      <cdr:y>0.62931</cdr:y>
    </cdr:to>
    <cdr:cxnSp macro="">
      <cdr:nvCxnSpPr>
        <cdr:cNvPr id="8" name="Straight Arrow Connector 7">
          <a:extLst xmlns:a="http://schemas.openxmlformats.org/drawingml/2006/main">
            <a:ext uri="{FF2B5EF4-FFF2-40B4-BE49-F238E27FC236}">
              <a16:creationId xmlns:a16="http://schemas.microsoft.com/office/drawing/2014/main" id="{208BD4F9-D084-069D-7F49-163611C744A1}"/>
            </a:ext>
          </a:extLst>
        </cdr:cNvPr>
        <cdr:cNvCxnSpPr/>
      </cdr:nvCxnSpPr>
      <cdr:spPr>
        <a:xfrm xmlns:a="http://schemas.openxmlformats.org/drawingml/2006/main" flipV="1">
          <a:off x="2246127" y="1732169"/>
          <a:ext cx="405413" cy="231212"/>
        </a:xfrm>
        <a:prstGeom xmlns:a="http://schemas.openxmlformats.org/drawingml/2006/main" prst="straightConnector1">
          <a:avLst/>
        </a:prstGeom>
        <a:ln xmlns:a="http://schemas.openxmlformats.org/drawingml/2006/main" w="6350">
          <a:solidFill>
            <a:schemeClr val="tx1">
              <a:lumMod val="50000"/>
              <a:lumOff val="50000"/>
            </a:schemeClr>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0.63544</cdr:x>
      <cdr:y>0.73733</cdr:y>
    </cdr:from>
    <cdr:to>
      <cdr:x>0.92594</cdr:x>
      <cdr:y>0.73733</cdr:y>
    </cdr:to>
    <cdr:cxnSp macro="">
      <cdr:nvCxnSpPr>
        <cdr:cNvPr id="12" name="Straight Arrow Connector 11">
          <a:extLst xmlns:a="http://schemas.openxmlformats.org/drawingml/2006/main">
            <a:ext uri="{FF2B5EF4-FFF2-40B4-BE49-F238E27FC236}">
              <a16:creationId xmlns:a16="http://schemas.microsoft.com/office/drawing/2014/main" id="{22568E1C-53C7-7825-527D-49DD13AF1EBA}"/>
            </a:ext>
          </a:extLst>
        </cdr:cNvPr>
        <cdr:cNvCxnSpPr/>
      </cdr:nvCxnSpPr>
      <cdr:spPr>
        <a:xfrm xmlns:a="http://schemas.openxmlformats.org/drawingml/2006/main">
          <a:off x="3340065" y="2293240"/>
          <a:ext cx="1526945" cy="0"/>
        </a:xfrm>
        <a:prstGeom xmlns:a="http://schemas.openxmlformats.org/drawingml/2006/main" prst="straightConnector1">
          <a:avLst/>
        </a:prstGeom>
        <a:ln xmlns:a="http://schemas.openxmlformats.org/drawingml/2006/main">
          <a:solidFill>
            <a:schemeClr val="tx1">
              <a:lumMod val="50000"/>
              <a:lumOff val="50000"/>
            </a:schemeClr>
          </a:solidFill>
          <a:headEnd type="triangle"/>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0.10532</cdr:x>
      <cdr:y>0.63198</cdr:y>
    </cdr:from>
    <cdr:to>
      <cdr:x>0.18299</cdr:x>
      <cdr:y>0.72312</cdr:y>
    </cdr:to>
    <cdr:sp macro="" textlink="">
      <cdr:nvSpPr>
        <cdr:cNvPr id="2" name="TextBox 1">
          <a:extLst xmlns:a="http://schemas.openxmlformats.org/drawingml/2006/main">
            <a:ext uri="{FF2B5EF4-FFF2-40B4-BE49-F238E27FC236}">
              <a16:creationId xmlns:a16="http://schemas.microsoft.com/office/drawing/2014/main" id="{EEF9F202-5FBD-BE4F-047F-6C631858101B}"/>
            </a:ext>
          </a:extLst>
        </cdr:cNvPr>
        <cdr:cNvSpPr txBox="1"/>
      </cdr:nvSpPr>
      <cdr:spPr>
        <a:xfrm xmlns:a="http://schemas.openxmlformats.org/drawingml/2006/main">
          <a:off x="556369" y="1978950"/>
          <a:ext cx="410320" cy="28537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000" kern="1200"/>
            <a:t>1st</a:t>
          </a:r>
        </a:p>
      </cdr:txBody>
    </cdr:sp>
  </cdr:relSizeAnchor>
  <cdr:relSizeAnchor xmlns:cdr="http://schemas.openxmlformats.org/drawingml/2006/chartDrawing">
    <cdr:from>
      <cdr:x>0.36865</cdr:x>
      <cdr:y>0.59814</cdr:y>
    </cdr:from>
    <cdr:to>
      <cdr:x>0.44633</cdr:x>
      <cdr:y>0.68928</cdr:y>
    </cdr:to>
    <cdr:sp macro="" textlink="">
      <cdr:nvSpPr>
        <cdr:cNvPr id="4" name="TextBox 1">
          <a:extLst xmlns:a="http://schemas.openxmlformats.org/drawingml/2006/main">
            <a:ext uri="{FF2B5EF4-FFF2-40B4-BE49-F238E27FC236}">
              <a16:creationId xmlns:a16="http://schemas.microsoft.com/office/drawing/2014/main" id="{68CD486A-FD02-F500-3CB0-85847457DFB1}"/>
            </a:ext>
          </a:extLst>
        </cdr:cNvPr>
        <cdr:cNvSpPr txBox="1"/>
      </cdr:nvSpPr>
      <cdr:spPr>
        <a:xfrm xmlns:a="http://schemas.openxmlformats.org/drawingml/2006/main">
          <a:off x="1947518" y="1872974"/>
          <a:ext cx="410320" cy="285376"/>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kern="1200"/>
            <a:t>2nd</a:t>
          </a:r>
        </a:p>
      </cdr:txBody>
    </cdr:sp>
  </cdr:relSizeAnchor>
  <cdr:relSizeAnchor xmlns:cdr="http://schemas.openxmlformats.org/drawingml/2006/chartDrawing">
    <cdr:from>
      <cdr:x>0.57834</cdr:x>
      <cdr:y>0.64216</cdr:y>
    </cdr:from>
    <cdr:to>
      <cdr:x>0.94713</cdr:x>
      <cdr:y>0.7333</cdr:y>
    </cdr:to>
    <cdr:sp macro="" textlink="">
      <cdr:nvSpPr>
        <cdr:cNvPr id="5" name="TextBox 1">
          <a:extLst xmlns:a="http://schemas.openxmlformats.org/drawingml/2006/main">
            <a:ext uri="{FF2B5EF4-FFF2-40B4-BE49-F238E27FC236}">
              <a16:creationId xmlns:a16="http://schemas.microsoft.com/office/drawing/2014/main" id="{2104A672-32B8-5536-BA79-5511A16DABC4}"/>
            </a:ext>
          </a:extLst>
        </cdr:cNvPr>
        <cdr:cNvSpPr txBox="1"/>
      </cdr:nvSpPr>
      <cdr:spPr>
        <a:xfrm xmlns:a="http://schemas.openxmlformats.org/drawingml/2006/main">
          <a:off x="3039933" y="2022947"/>
          <a:ext cx="1938459" cy="28711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kern="1200"/>
            <a:t>No more than 1 significant fall in a row</a:t>
          </a:r>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43</xdr:col>
      <xdr:colOff>13855</xdr:colOff>
      <xdr:row>1</xdr:row>
      <xdr:rowOff>13855</xdr:rowOff>
    </xdr:from>
    <xdr:to>
      <xdr:col>50</xdr:col>
      <xdr:colOff>-1</xdr:colOff>
      <xdr:row>3</xdr:row>
      <xdr:rowOff>16257</xdr:rowOff>
    </xdr:to>
    <mc:AlternateContent xmlns:mc="http://schemas.openxmlformats.org/markup-compatibility/2006" xmlns:a14="http://schemas.microsoft.com/office/drawing/2010/main">
      <mc:Choice Requires="a14">
        <xdr:graphicFrame macro="">
          <xdr:nvGraphicFramePr>
            <xdr:cNvPr id="2" name="Place_opp_in_table 1">
              <a:extLst>
                <a:ext uri="{FF2B5EF4-FFF2-40B4-BE49-F238E27FC236}">
                  <a16:creationId xmlns:a16="http://schemas.microsoft.com/office/drawing/2014/main" id="{C4CD5999-5D0D-4682-A65E-5188C31AD219}"/>
                </a:ext>
              </a:extLst>
            </xdr:cNvPr>
            <xdr:cNvGraphicFramePr/>
          </xdr:nvGraphicFramePr>
          <xdr:xfrm>
            <a:off x="0" y="0"/>
            <a:ext cx="0" cy="0"/>
          </xdr:xfrm>
          <a:graphic>
            <a:graphicData uri="http://schemas.microsoft.com/office/drawing/2010/slicer">
              <sle:slicer xmlns:sle="http://schemas.microsoft.com/office/drawing/2010/slicer" name="Place_opp_in_table 1"/>
            </a:graphicData>
          </a:graphic>
        </xdr:graphicFrame>
      </mc:Choice>
      <mc:Fallback xmlns="">
        <xdr:sp macro="" textlink="">
          <xdr:nvSpPr>
            <xdr:cNvPr id="0" name=""/>
            <xdr:cNvSpPr>
              <a:spLocks noTextEdit="1"/>
            </xdr:cNvSpPr>
          </xdr:nvSpPr>
          <xdr:spPr>
            <a:xfrm>
              <a:off x="2376055" y="13855"/>
              <a:ext cx="8006194" cy="6882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44</xdr:col>
      <xdr:colOff>7233</xdr:colOff>
      <xdr:row>5</xdr:row>
      <xdr:rowOff>171449</xdr:rowOff>
    </xdr:from>
    <xdr:to>
      <xdr:col>49</xdr:col>
      <xdr:colOff>30480</xdr:colOff>
      <xdr:row>7</xdr:row>
      <xdr:rowOff>56335</xdr:rowOff>
    </xdr:to>
    <xdr:pic>
      <xdr:nvPicPr>
        <xdr:cNvPr id="3" name="Picture 2">
          <a:extLst>
            <a:ext uri="{FF2B5EF4-FFF2-40B4-BE49-F238E27FC236}">
              <a16:creationId xmlns:a16="http://schemas.microsoft.com/office/drawing/2014/main" id="{9A9D2C53-1B12-46BA-BC75-800CF89B3502}"/>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4878" t="5751" r="4918" b="5732"/>
        <a:stretch/>
      </xdr:blipFill>
      <xdr:spPr>
        <a:xfrm>
          <a:off x="102557193" y="1482089"/>
          <a:ext cx="6881247" cy="4030166"/>
        </a:xfrm>
        <a:prstGeom prst="rect">
          <a:avLst/>
        </a:prstGeom>
      </xdr:spPr>
    </xdr:pic>
    <xdr:clientData/>
  </xdr:twoCellAnchor>
  <xdr:twoCellAnchor>
    <xdr:from>
      <xdr:col>44</xdr:col>
      <xdr:colOff>23552</xdr:colOff>
      <xdr:row>9</xdr:row>
      <xdr:rowOff>3810</xdr:rowOff>
    </xdr:from>
    <xdr:to>
      <xdr:col>49</xdr:col>
      <xdr:colOff>35859</xdr:colOff>
      <xdr:row>24</xdr:row>
      <xdr:rowOff>25977</xdr:rowOff>
    </xdr:to>
    <xdr:graphicFrame macro="">
      <xdr:nvGraphicFramePr>
        <xdr:cNvPr id="9" name="Chart 8">
          <a:extLst>
            <a:ext uri="{FF2B5EF4-FFF2-40B4-BE49-F238E27FC236}">
              <a16:creationId xmlns:a16="http://schemas.microsoft.com/office/drawing/2014/main" id="{A38B0F4B-CCDD-5520-F486-0F79CFA05B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48</xdr:col>
      <xdr:colOff>1132884</xdr:colOff>
      <xdr:row>4</xdr:row>
      <xdr:rowOff>38100</xdr:rowOff>
    </xdr:from>
    <xdr:to>
      <xdr:col>56</xdr:col>
      <xdr:colOff>171450</xdr:colOff>
      <xdr:row>7</xdr:row>
      <xdr:rowOff>171450</xdr:rowOff>
    </xdr:to>
    <xdr:graphicFrame macro="">
      <xdr:nvGraphicFramePr>
        <xdr:cNvPr id="11" name="Chart 10">
          <a:extLst>
            <a:ext uri="{FF2B5EF4-FFF2-40B4-BE49-F238E27FC236}">
              <a16:creationId xmlns:a16="http://schemas.microsoft.com/office/drawing/2014/main" id="{1B6EE19C-91E8-ABDB-7417-42610966A6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50</xdr:col>
      <xdr:colOff>51955</xdr:colOff>
      <xdr:row>8</xdr:row>
      <xdr:rowOff>83128</xdr:rowOff>
    </xdr:from>
    <xdr:to>
      <xdr:col>55</xdr:col>
      <xdr:colOff>526473</xdr:colOff>
      <xdr:row>24</xdr:row>
      <xdr:rowOff>55418</xdr:rowOff>
    </xdr:to>
    <xdr:graphicFrame macro="">
      <xdr:nvGraphicFramePr>
        <xdr:cNvPr id="12" name="Chart 11">
          <a:extLst>
            <a:ext uri="{FF2B5EF4-FFF2-40B4-BE49-F238E27FC236}">
              <a16:creationId xmlns:a16="http://schemas.microsoft.com/office/drawing/2014/main" id="{5DB895CB-656E-F1BA-42E4-780E34EA22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56</xdr:col>
      <xdr:colOff>126769</xdr:colOff>
      <xdr:row>5</xdr:row>
      <xdr:rowOff>166255</xdr:rowOff>
    </xdr:from>
    <xdr:to>
      <xdr:col>64</xdr:col>
      <xdr:colOff>83127</xdr:colOff>
      <xdr:row>6</xdr:row>
      <xdr:rowOff>3671456</xdr:rowOff>
    </xdr:to>
    <xdr:graphicFrame macro="">
      <xdr:nvGraphicFramePr>
        <xdr:cNvPr id="15" name="Chart 14">
          <a:extLst>
            <a:ext uri="{FF2B5EF4-FFF2-40B4-BE49-F238E27FC236}">
              <a16:creationId xmlns:a16="http://schemas.microsoft.com/office/drawing/2014/main" id="{F25FB886-6BD9-2FA1-7959-36D274A627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65</xdr:col>
      <xdr:colOff>662940</xdr:colOff>
      <xdr:row>5</xdr:row>
      <xdr:rowOff>102870</xdr:rowOff>
    </xdr:from>
    <xdr:ext cx="3356610" cy="937629"/>
    <xdr:sp macro="" textlink="">
      <xdr:nvSpPr>
        <xdr:cNvPr id="17" name="TextBox 16">
          <a:extLst>
            <a:ext uri="{FF2B5EF4-FFF2-40B4-BE49-F238E27FC236}">
              <a16:creationId xmlns:a16="http://schemas.microsoft.com/office/drawing/2014/main" id="{C25770A0-C0FB-88B8-4FAB-976C7EC65816}"/>
            </a:ext>
          </a:extLst>
        </xdr:cNvPr>
        <xdr:cNvSpPr txBox="1"/>
      </xdr:nvSpPr>
      <xdr:spPr>
        <a:xfrm>
          <a:off x="126812040" y="1398270"/>
          <a:ext cx="3356610" cy="937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5400" b="1"/>
            <a:t>Final score</a:t>
          </a:r>
        </a:p>
      </xdr:txBody>
    </xdr:sp>
    <xdr:clientData/>
  </xdr:oneCellAnchor>
  <xdr:twoCellAnchor editAs="oneCell">
    <xdr:from>
      <xdr:col>66</xdr:col>
      <xdr:colOff>163767</xdr:colOff>
      <xdr:row>6</xdr:row>
      <xdr:rowOff>2895599</xdr:rowOff>
    </xdr:from>
    <xdr:to>
      <xdr:col>69</xdr:col>
      <xdr:colOff>379561</xdr:colOff>
      <xdr:row>7</xdr:row>
      <xdr:rowOff>1977</xdr:rowOff>
    </xdr:to>
    <xdr:pic>
      <xdr:nvPicPr>
        <xdr:cNvPr id="23" name="Picture 22">
          <a:extLst>
            <a:ext uri="{FF2B5EF4-FFF2-40B4-BE49-F238E27FC236}">
              <a16:creationId xmlns:a16="http://schemas.microsoft.com/office/drawing/2014/main" id="{5407AD10-7E3D-292C-D5F2-D032CEACFDD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4242967" y="4381499"/>
          <a:ext cx="2501796" cy="1054923"/>
        </a:xfrm>
        <a:prstGeom prst="rect">
          <a:avLst/>
        </a:prstGeom>
      </xdr:spPr>
    </xdr:pic>
    <xdr:clientData/>
  </xdr:twoCellAnchor>
  <xdr:twoCellAnchor>
    <xdr:from>
      <xdr:col>56</xdr:col>
      <xdr:colOff>681990</xdr:colOff>
      <xdr:row>8</xdr:row>
      <xdr:rowOff>30480</xdr:rowOff>
    </xdr:from>
    <xdr:to>
      <xdr:col>63</xdr:col>
      <xdr:colOff>95250</xdr:colOff>
      <xdr:row>24</xdr:row>
      <xdr:rowOff>133350</xdr:rowOff>
    </xdr:to>
    <xdr:graphicFrame macro="">
      <xdr:nvGraphicFramePr>
        <xdr:cNvPr id="4" name="Chart 3">
          <a:extLst>
            <a:ext uri="{FF2B5EF4-FFF2-40B4-BE49-F238E27FC236}">
              <a16:creationId xmlns:a16="http://schemas.microsoft.com/office/drawing/2014/main" id="{A90B34C4-8735-A16A-4E89-189FE5005B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59</xdr:col>
      <xdr:colOff>140970</xdr:colOff>
      <xdr:row>15</xdr:row>
      <xdr:rowOff>182880</xdr:rowOff>
    </xdr:from>
    <xdr:ext cx="1356360" cy="530658"/>
    <xdr:sp macro="" textlink="G40">
      <xdr:nvSpPr>
        <xdr:cNvPr id="5" name="TextBox 4">
          <a:extLst>
            <a:ext uri="{FF2B5EF4-FFF2-40B4-BE49-F238E27FC236}">
              <a16:creationId xmlns:a16="http://schemas.microsoft.com/office/drawing/2014/main" id="{5E3A41E9-98CE-E6A3-0128-F6756F5BB1C4}"/>
            </a:ext>
          </a:extLst>
        </xdr:cNvPr>
        <xdr:cNvSpPr txBox="1"/>
      </xdr:nvSpPr>
      <xdr:spPr>
        <a:xfrm>
          <a:off x="121908570" y="7155180"/>
          <a:ext cx="135636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0FD321DC-FBD1-4C8E-9355-5D90921DB3AE}" type="TxLink">
            <a:rPr lang="en-US" sz="2800" b="1" i="0" u="none" strike="noStrike">
              <a:solidFill>
                <a:srgbClr val="000000"/>
              </a:solidFill>
              <a:latin typeface="Calibri"/>
              <a:ea typeface="Calibri"/>
              <a:cs typeface="Calibri"/>
            </a:rPr>
            <a:pPr/>
            <a:t>32.30%</a:t>
          </a:fld>
          <a:endParaRPr lang="en-US" sz="2800" b="1"/>
        </a:p>
      </xdr:txBody>
    </xdr:sp>
    <xdr:clientData/>
  </xdr:oneCellAnchor>
  <xdr:oneCellAnchor>
    <xdr:from>
      <xdr:col>51</xdr:col>
      <xdr:colOff>346364</xdr:colOff>
      <xdr:row>6</xdr:row>
      <xdr:rowOff>1801092</xdr:rowOff>
    </xdr:from>
    <xdr:ext cx="1425455" cy="593304"/>
    <xdr:sp macro="" textlink="C22">
      <xdr:nvSpPr>
        <xdr:cNvPr id="6" name="TextBox 5">
          <a:extLst>
            <a:ext uri="{FF2B5EF4-FFF2-40B4-BE49-F238E27FC236}">
              <a16:creationId xmlns:a16="http://schemas.microsoft.com/office/drawing/2014/main" id="{B89FA3D3-F01C-D3FB-57DC-044E832335AE}"/>
            </a:ext>
          </a:extLst>
        </xdr:cNvPr>
        <xdr:cNvSpPr txBox="1"/>
      </xdr:nvSpPr>
      <xdr:spPr>
        <a:xfrm>
          <a:off x="11441084" y="3477492"/>
          <a:ext cx="1425455"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991838AE-C3EA-4EC9-81DB-2F94F63C6AA3}" type="TxLink">
            <a:rPr lang="en-US" sz="3200" b="1" i="0" u="none" strike="noStrike">
              <a:solidFill>
                <a:srgbClr val="000000"/>
              </a:solidFill>
              <a:latin typeface="Calibri"/>
              <a:ea typeface="Calibri"/>
              <a:cs typeface="Calibri"/>
            </a:rPr>
            <a:pPr/>
            <a:t>73.68%</a:t>
          </a:fld>
          <a:endParaRPr lang="en-US" sz="3200" b="1"/>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tem Rudman" refreshedDate="45690.541976504632" createdVersion="8" refreshedVersion="8" minRefreshableVersion="3" recordCount="58" xr:uid="{FC209423-7A11-4B77-9AB6-62920B16D7D4}">
  <cacheSource type="worksheet">
    <worksheetSource ref="A1:AK59" sheet="Liverpool all results and team "/>
  </cacheSource>
  <cacheFields count="37">
    <cacheField name="Date" numFmtId="0">
      <sharedItems/>
    </cacheField>
    <cacheField name="Time" numFmtId="0">
      <sharedItems/>
    </cacheField>
    <cacheField name="Competition" numFmtId="0">
      <sharedItems count="4">
        <s v="Premier League"/>
        <s v="Europa Lg"/>
        <s v="EFL Cup"/>
        <s v="FA Cup"/>
      </sharedItems>
    </cacheField>
    <cacheField name="Round" numFmtId="0">
      <sharedItems/>
    </cacheField>
    <cacheField name="Opponent" numFmtId="0">
      <sharedItems/>
    </cacheField>
    <cacheField name="Day" numFmtId="0">
      <sharedItems/>
    </cacheField>
    <cacheField name="Venue" numFmtId="0">
      <sharedItems/>
    </cacheField>
    <cacheField name="Result" numFmtId="0">
      <sharedItems count="3">
        <s v="D"/>
        <s v="W"/>
        <s v="L"/>
      </sharedItems>
    </cacheField>
    <cacheField name="Goals for" numFmtId="1">
      <sharedItems containsSemiMixedTypes="0" containsString="0" containsNumber="1" containsInteger="1" minValue="0" maxValue="6"/>
    </cacheField>
    <cacheField name="Goals against" numFmtId="1">
      <sharedItems containsSemiMixedTypes="0" containsString="0" containsNumber="1" containsInteger="1" minValue="0" maxValue="4"/>
    </cacheField>
    <cacheField name="Shots" numFmtId="1">
      <sharedItems containsSemiMixedTypes="0" containsString="0" containsNumber="1" containsInteger="1" minValue="4" maxValue="36"/>
    </cacheField>
    <cacheField name="Shots on target" numFmtId="1">
      <sharedItems containsSemiMixedTypes="0" containsString="0" containsNumber="1" containsInteger="1" minValue="1" maxValue="13"/>
    </cacheField>
    <cacheField name="Shots on target %" numFmtId="1">
      <sharedItems containsSemiMixedTypes="0" containsString="0" containsNumber="1" minValue="4.5" maxValue="75"/>
    </cacheField>
    <cacheField name="G/Sh" numFmtId="1">
      <sharedItems containsSemiMixedTypes="0" containsString="0" containsNumber="1" minValue="0" maxValue="0.28999999999999998"/>
    </cacheField>
    <cacheField name="G/SoT" numFmtId="1">
      <sharedItems containsSemiMixedTypes="0" containsString="0" containsNumber="1" minValue="0" maxValue="1"/>
    </cacheField>
    <cacheField name="Distance" numFmtId="1">
      <sharedItems containsMixedTypes="1" containsNumber="1" minValue="12.5" maxValue="28.1"/>
    </cacheField>
    <cacheField name="Free kicks" numFmtId="1">
      <sharedItems containsMixedTypes="1" containsNumber="1" containsInteger="1" minValue="0" maxValue="2"/>
    </cacheField>
    <cacheField name="Penalty kicks" numFmtId="1">
      <sharedItems containsSemiMixedTypes="0" containsString="0" containsNumber="1" containsInteger="1" minValue="0" maxValue="1"/>
    </cacheField>
    <cacheField name="PK attempts" numFmtId="1">
      <sharedItems containsSemiMixedTypes="0" containsString="0" containsNumber="1" containsInteger="1" minValue="0" maxValue="2"/>
    </cacheField>
    <cacheField name="xG" numFmtId="1">
      <sharedItems containsMixedTypes="1" containsNumber="1" minValue="0.3" maxValue="7"/>
    </cacheField>
    <cacheField name="npxG" numFmtId="1">
      <sharedItems containsMixedTypes="1" containsNumber="1" minValue="0.3" maxValue="5.4"/>
    </cacheField>
    <cacheField name="G-xG" numFmtId="1">
      <sharedItems containsMixedTypes="1" containsNumber="1" minValue="-3" maxValue="2.5"/>
    </cacheField>
    <cacheField name="np:G-xG" numFmtId="1">
      <sharedItems containsMixedTypes="1" containsNumber="1" minValue="-2.7" maxValue="2.5"/>
    </cacheField>
    <cacheField name="Shots_rival" numFmtId="1">
      <sharedItems containsSemiMixedTypes="0" containsString="0" containsNumber="1" containsInteger="1" minValue="2" maxValue="28"/>
    </cacheField>
    <cacheField name="Shots on target_rival" numFmtId="1">
      <sharedItems containsSemiMixedTypes="0" containsString="0" containsNumber="1" containsInteger="1" minValue="0" maxValue="11"/>
    </cacheField>
    <cacheField name="Shots on target %_rival" numFmtId="1">
      <sharedItems containsSemiMixedTypes="0" containsString="0" containsNumber="1" minValue="0" maxValue="83.3"/>
    </cacheField>
    <cacheField name="G/Sh_rival" numFmtId="1">
      <sharedItems containsSemiMixedTypes="0" containsString="0" containsNumber="1" minValue="0" maxValue="0.5"/>
    </cacheField>
    <cacheField name="G/SoT_rival" numFmtId="1">
      <sharedItems containsMixedTypes="1" containsNumber="1" minValue="0" maxValue="1"/>
    </cacheField>
    <cacheField name="Distance_rival" numFmtId="1">
      <sharedItems containsMixedTypes="1" containsNumber="1" minValue="12.5" maxValue="35.200000000000003"/>
    </cacheField>
    <cacheField name="Free kicks_rival" numFmtId="1">
      <sharedItems containsMixedTypes="1" containsNumber="1" containsInteger="1" minValue="0" maxValue="3"/>
    </cacheField>
    <cacheField name="Penalty kicks_rival" numFmtId="1">
      <sharedItems containsSemiMixedTypes="0" containsString="0" containsNumber="1" containsInteger="1" minValue="0" maxValue="1"/>
    </cacheField>
    <cacheField name="PK attempts_rival" numFmtId="1">
      <sharedItems containsSemiMixedTypes="0" containsString="0" containsNumber="1" containsInteger="1" minValue="0" maxValue="1"/>
    </cacheField>
    <cacheField name="xG_rival" numFmtId="1">
      <sharedItems containsMixedTypes="1" containsNumber="1" minValue="0.1" maxValue="3.5"/>
    </cacheField>
    <cacheField name="npxG_rival" numFmtId="1">
      <sharedItems containsMixedTypes="1" containsNumber="1" minValue="0.1" maxValue="3.5"/>
    </cacheField>
    <cacheField name="npxG/Sh_rival" numFmtId="1">
      <sharedItems containsMixedTypes="1" containsNumber="1" minValue="0.02" maxValue="0.3"/>
    </cacheField>
    <cacheField name="G-xG_rival" numFmtId="1">
      <sharedItems containsMixedTypes="1" containsNumber="1" minValue="-1.6" maxValue="2"/>
    </cacheField>
    <cacheField name="np:G-xG_rival" numFmtId="1">
      <sharedItems containsMixedTypes="1" containsNumber="1" minValue="-1.6" maxValue="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tem Rudman" refreshedDate="45715.357251504633" createdVersion="5" refreshedVersion="8" minRefreshableVersion="3" recordCount="0" supportSubquery="1" supportAdvancedDrill="1" xr:uid="{725C0F12-32BA-4EDA-ACBC-937878C471FF}">
  <cacheSource type="external" connectionId="23"/>
  <cacheFields count="6">
    <cacheField name="[Table6].[Result].[Result]" caption="Result" numFmtId="0" hierarchy="7" level="1">
      <sharedItems count="3">
        <s v="D"/>
        <s v="L"/>
        <s v="W"/>
      </sharedItems>
    </cacheField>
    <cacheField name="[Table6].[Opponent].[Opponent]" caption="Opponent" numFmtId="0" hierarchy="4" level="1">
      <sharedItems count="19">
        <s v="Arsenal"/>
        <s v="Aston Villa"/>
        <s v="Brighton"/>
        <s v="Chelsea"/>
        <s v="Luton Town"/>
        <s v="Manchester City"/>
        <s v="Manchester Utd"/>
        <s v="West Ham"/>
        <s v="Crystal Palace"/>
        <s v="Everton"/>
        <s v="Tottenham"/>
        <s v="Bournemouth"/>
        <s v="Brentford"/>
        <s v="Burnley"/>
        <s v="Fulham"/>
        <s v="Newcastle Utd"/>
        <s v="Nott'ham Forest"/>
        <s v="Sheffield Utd"/>
        <s v="Wolves"/>
      </sharedItems>
    </cacheField>
    <cacheField name="[Table6].[Competition].[Competition]" caption="Competition" numFmtId="0" hierarchy="2" level="1">
      <sharedItems count="1">
        <s v="Premier League"/>
      </sharedItems>
    </cacheField>
    <cacheField name="[Measures].[Sum of Goals for]" caption="Sum of Goals for" numFmtId="0" hierarchy="39" level="32767"/>
    <cacheField name="[Measures].[Sum of Goals against]" caption="Sum of Goals against" numFmtId="0" hierarchy="40" level="32767"/>
    <cacheField name="[Measures].[Count of xG 2]" caption="Count of xG 2" numFmtId="0" hierarchy="42" level="32767"/>
  </cacheFields>
  <cacheHierarchies count="43">
    <cacheHierarchy uniqueName="[Table6].[Date]" caption="Date" attribute="1" defaultMemberUniqueName="[Table6].[Date].[All]" allUniqueName="[Table6].[Date].[All]" dimensionUniqueName="[Table6]" displayFolder="" count="0" memberValueDatatype="130" unbalanced="0"/>
    <cacheHierarchy uniqueName="[Table6].[Time]" caption="Time" attribute="1" defaultMemberUniqueName="[Table6].[Time].[All]" allUniqueName="[Table6].[Time].[All]" dimensionUniqueName="[Table6]" displayFolder="" count="0" memberValueDatatype="130" unbalanced="0"/>
    <cacheHierarchy uniqueName="[Table6].[Competition]" caption="Competition" attribute="1" defaultMemberUniqueName="[Table6].[Competition].[All]" allUniqueName="[Table6].[Competition].[All]" dimensionUniqueName="[Table6]" displayFolder="" count="2" memberValueDatatype="130" unbalanced="0">
      <fieldsUsage count="2">
        <fieldUsage x="-1"/>
        <fieldUsage x="2"/>
      </fieldsUsage>
    </cacheHierarchy>
    <cacheHierarchy uniqueName="[Table6].[Round]" caption="Round" attribute="1" defaultMemberUniqueName="[Table6].[Round].[All]" allUniqueName="[Table6].[Round].[All]" dimensionUniqueName="[Table6]" displayFolder="" count="0" memberValueDatatype="130" unbalanced="0"/>
    <cacheHierarchy uniqueName="[Table6].[Opponent]" caption="Opponent" attribute="1" defaultMemberUniqueName="[Table6].[Opponent].[All]" allUniqueName="[Table6].[Opponent].[All]" dimensionUniqueName="[Table6]" displayFolder="" count="2" memberValueDatatype="130" unbalanced="0">
      <fieldsUsage count="2">
        <fieldUsage x="-1"/>
        <fieldUsage x="1"/>
      </fieldsUsage>
    </cacheHierarchy>
    <cacheHierarchy uniqueName="[Table6].[Day]" caption="Day" attribute="1" defaultMemberUniqueName="[Table6].[Day].[All]" allUniqueName="[Table6].[Day].[All]" dimensionUniqueName="[Table6]" displayFolder="" count="0" memberValueDatatype="130" unbalanced="0"/>
    <cacheHierarchy uniqueName="[Table6].[Venue]" caption="Venue" attribute="1" defaultMemberUniqueName="[Table6].[Venue].[All]" allUniqueName="[Table6].[Venue].[All]" dimensionUniqueName="[Table6]" displayFolder="" count="0" memberValueDatatype="130" unbalanced="0"/>
    <cacheHierarchy uniqueName="[Table6].[Result]" caption="Result" attribute="1" defaultMemberUniqueName="[Table6].[Result].[All]" allUniqueName="[Table6].[Result].[All]" dimensionUniqueName="[Table6]" displayFolder="" count="2" memberValueDatatype="130" unbalanced="0">
      <fieldsUsage count="2">
        <fieldUsage x="-1"/>
        <fieldUsage x="0"/>
      </fieldsUsage>
    </cacheHierarchy>
    <cacheHierarchy uniqueName="[Table6].[Goals for]" caption="Goals for" attribute="1" defaultMemberUniqueName="[Table6].[Goals for].[All]" allUniqueName="[Table6].[Goals for].[All]" dimensionUniqueName="[Table6]" displayFolder="" count="0" memberValueDatatype="20" unbalanced="0"/>
    <cacheHierarchy uniqueName="[Table6].[Goals against]" caption="Goals against" attribute="1" defaultMemberUniqueName="[Table6].[Goals against].[All]" allUniqueName="[Table6].[Goals against].[All]" dimensionUniqueName="[Table6]" displayFolder="" count="0" memberValueDatatype="20" unbalanced="0"/>
    <cacheHierarchy uniqueName="[Table6].[Shots]" caption="Shots" attribute="1" defaultMemberUniqueName="[Table6].[Shots].[All]" allUniqueName="[Table6].[Shots].[All]" dimensionUniqueName="[Table6]" displayFolder="" count="0" memberValueDatatype="20" unbalanced="0"/>
    <cacheHierarchy uniqueName="[Table6].[Shots on target]" caption="Shots on target" attribute="1" defaultMemberUniqueName="[Table6].[Shots on target].[All]" allUniqueName="[Table6].[Shots on target].[All]" dimensionUniqueName="[Table6]" displayFolder="" count="0" memberValueDatatype="20" unbalanced="0"/>
    <cacheHierarchy uniqueName="[Table6].[Shots on target %]" caption="Shots on target %" attribute="1" defaultMemberUniqueName="[Table6].[Shots on target %].[All]" allUniqueName="[Table6].[Shots on target %].[All]" dimensionUniqueName="[Table6]" displayFolder="" count="0" memberValueDatatype="5" unbalanced="0"/>
    <cacheHierarchy uniqueName="[Table6].[G/Sh]" caption="G/Sh" attribute="1" defaultMemberUniqueName="[Table6].[G/Sh].[All]" allUniqueName="[Table6].[G/Sh].[All]" dimensionUniqueName="[Table6]" displayFolder="" count="0" memberValueDatatype="5" unbalanced="0"/>
    <cacheHierarchy uniqueName="[Table6].[G/SoT]" caption="G/SoT" attribute="1" defaultMemberUniqueName="[Table6].[G/SoT].[All]" allUniqueName="[Table6].[G/SoT].[All]" dimensionUniqueName="[Table6]" displayFolder="" count="0" memberValueDatatype="5" unbalanced="0"/>
    <cacheHierarchy uniqueName="[Table6].[Distance]" caption="Distance" attribute="1" defaultMemberUniqueName="[Table6].[Distance].[All]" allUniqueName="[Table6].[Distance].[All]" dimensionUniqueName="[Table6]" displayFolder="" count="0" memberValueDatatype="130" unbalanced="0"/>
    <cacheHierarchy uniqueName="[Table6].[Free kicks]" caption="Free kicks" attribute="1" defaultMemberUniqueName="[Table6].[Free kicks].[All]" allUniqueName="[Table6].[Free kicks].[All]" dimensionUniqueName="[Table6]" displayFolder="" count="0" memberValueDatatype="130" unbalanced="0"/>
    <cacheHierarchy uniqueName="[Table6].[Penalty kicks]" caption="Penalty kicks" attribute="1" defaultMemberUniqueName="[Table6].[Penalty kicks].[All]" allUniqueName="[Table6].[Penalty kicks].[All]" dimensionUniqueName="[Table6]" displayFolder="" count="0" memberValueDatatype="20" unbalanced="0"/>
    <cacheHierarchy uniqueName="[Table6].[PK attempts]" caption="PK attempts" attribute="1" defaultMemberUniqueName="[Table6].[PK attempts].[All]" allUniqueName="[Table6].[PK attempts].[All]" dimensionUniqueName="[Table6]" displayFolder="" count="0" memberValueDatatype="20" unbalanced="0"/>
    <cacheHierarchy uniqueName="[Table6].[xG]" caption="xG" attribute="1" defaultMemberUniqueName="[Table6].[xG].[All]" allUniqueName="[Table6].[xG].[All]" dimensionUniqueName="[Table6]" displayFolder="" count="0" memberValueDatatype="130" unbalanced="0"/>
    <cacheHierarchy uniqueName="[Table6].[npxG]" caption="npxG" attribute="1" defaultMemberUniqueName="[Table6].[npxG].[All]" allUniqueName="[Table6].[npxG].[All]" dimensionUniqueName="[Table6]" displayFolder="" count="0" memberValueDatatype="130" unbalanced="0"/>
    <cacheHierarchy uniqueName="[Table6].[G-xG]" caption="G-xG" attribute="1" defaultMemberUniqueName="[Table6].[G-xG].[All]" allUniqueName="[Table6].[G-xG].[All]" dimensionUniqueName="[Table6]" displayFolder="" count="0" memberValueDatatype="130" unbalanced="0"/>
    <cacheHierarchy uniqueName="[Table6].[np:G-xG]" caption="np:G-xG" attribute="1" defaultMemberUniqueName="[Table6].[np:G-xG].[All]" allUniqueName="[Table6].[np:G-xG].[All]" dimensionUniqueName="[Table6]" displayFolder="" count="0" memberValueDatatype="130" unbalanced="0"/>
    <cacheHierarchy uniqueName="[Table6].[Shots_rival]" caption="Shots_rival" attribute="1" defaultMemberUniqueName="[Table6].[Shots_rival].[All]" allUniqueName="[Table6].[Shots_rival].[All]" dimensionUniqueName="[Table6]" displayFolder="" count="0" memberValueDatatype="20" unbalanced="0"/>
    <cacheHierarchy uniqueName="[Table6].[Shots on target_rival]" caption="Shots on target_rival" attribute="1" defaultMemberUniqueName="[Table6].[Shots on target_rival].[All]" allUniqueName="[Table6].[Shots on target_rival].[All]" dimensionUniqueName="[Table6]" displayFolder="" count="0" memberValueDatatype="20" unbalanced="0"/>
    <cacheHierarchy uniqueName="[Table6].[Shots on target %_rival]" caption="Shots on target %_rival" attribute="1" defaultMemberUniqueName="[Table6].[Shots on target %_rival].[All]" allUniqueName="[Table6].[Shots on target %_rival].[All]" dimensionUniqueName="[Table6]" displayFolder="" count="0" memberValueDatatype="5" unbalanced="0"/>
    <cacheHierarchy uniqueName="[Table6].[G/Sh_rival]" caption="G/Sh_rival" attribute="1" defaultMemberUniqueName="[Table6].[G/Sh_rival].[All]" allUniqueName="[Table6].[G/Sh_rival].[All]" dimensionUniqueName="[Table6]" displayFolder="" count="0" memberValueDatatype="5" unbalanced="0"/>
    <cacheHierarchy uniqueName="[Table6].[G/SoT_rival]" caption="G/SoT_rival" attribute="1" defaultMemberUniqueName="[Table6].[G/SoT_rival].[All]" allUniqueName="[Table6].[G/SoT_rival].[All]" dimensionUniqueName="[Table6]" displayFolder="" count="0" memberValueDatatype="130" unbalanced="0"/>
    <cacheHierarchy uniqueName="[Table6].[Distance_rival]" caption="Distance_rival" attribute="1" defaultMemberUniqueName="[Table6].[Distance_rival].[All]" allUniqueName="[Table6].[Distance_rival].[All]" dimensionUniqueName="[Table6]" displayFolder="" count="0" memberValueDatatype="130" unbalanced="0"/>
    <cacheHierarchy uniqueName="[Table6].[Free kicks_rival]" caption="Free kicks_rival" attribute="1" defaultMemberUniqueName="[Table6].[Free kicks_rival].[All]" allUniqueName="[Table6].[Free kicks_rival].[All]" dimensionUniqueName="[Table6]" displayFolder="" count="0" memberValueDatatype="130" unbalanced="0"/>
    <cacheHierarchy uniqueName="[Table6].[Penalty kicks_rival]" caption="Penalty kicks_rival" attribute="1" defaultMemberUniqueName="[Table6].[Penalty kicks_rival].[All]" allUniqueName="[Table6].[Penalty kicks_rival].[All]" dimensionUniqueName="[Table6]" displayFolder="" count="0" memberValueDatatype="20" unbalanced="0"/>
    <cacheHierarchy uniqueName="[Table6].[PK attempts_rival]" caption="PK attempts_rival" attribute="1" defaultMemberUniqueName="[Table6].[PK attempts_rival].[All]" allUniqueName="[Table6].[PK attempts_rival].[All]" dimensionUniqueName="[Table6]" displayFolder="" count="0" memberValueDatatype="20" unbalanced="0"/>
    <cacheHierarchy uniqueName="[Table6].[xG_rival]" caption="xG_rival" attribute="1" defaultMemberUniqueName="[Table6].[xG_rival].[All]" allUniqueName="[Table6].[xG_rival].[All]" dimensionUniqueName="[Table6]" displayFolder="" count="0" memberValueDatatype="130" unbalanced="0"/>
    <cacheHierarchy uniqueName="[Table6].[npxG_rival]" caption="npxG_rival" attribute="1" defaultMemberUniqueName="[Table6].[npxG_rival].[All]" allUniqueName="[Table6].[npxG_rival].[All]" dimensionUniqueName="[Table6]" displayFolder="" count="0" memberValueDatatype="130" unbalanced="0"/>
    <cacheHierarchy uniqueName="[Table6].[npxG/Sh_rival]" caption="npxG/Sh_rival" attribute="1" defaultMemberUniqueName="[Table6].[npxG/Sh_rival].[All]" allUniqueName="[Table6].[npxG/Sh_rival].[All]" dimensionUniqueName="[Table6]" displayFolder="" count="0" memberValueDatatype="130" unbalanced="0"/>
    <cacheHierarchy uniqueName="[Table6].[G-xG_rival]" caption="G-xG_rival" attribute="1" defaultMemberUniqueName="[Table6].[G-xG_rival].[All]" allUniqueName="[Table6].[G-xG_rival].[All]" dimensionUniqueName="[Table6]" displayFolder="" count="0" memberValueDatatype="130" unbalanced="0"/>
    <cacheHierarchy uniqueName="[Table6].[np:G-xG_rival]" caption="np:G-xG_rival" attribute="1" defaultMemberUniqueName="[Table6].[np:G-xG_rival].[All]" allUniqueName="[Table6].[np:G-xG_rival].[All]" dimensionUniqueName="[Table6]" displayFolder="" count="0" memberValueDatatype="130" unbalanced="0"/>
    <cacheHierarchy uniqueName="[Measures].[__XL_Count Table6]" caption="__XL_Count Table6" measure="1" displayFolder="" measureGroup="Table6" count="0" hidden="1"/>
    <cacheHierarchy uniqueName="[Measures].[__No measures defined]" caption="__No measures defined" measure="1" displayFolder="" count="0" hidden="1"/>
    <cacheHierarchy uniqueName="[Measures].[Sum of Goals for]" caption="Sum of Goals for" measure="1" displayFolder="" measureGroup="Table6" count="0" oneField="1" hidden="1">
      <fieldsUsage count="1">
        <fieldUsage x="3"/>
      </fieldsUsage>
      <extLst>
        <ext xmlns:x15="http://schemas.microsoft.com/office/spreadsheetml/2010/11/main" uri="{B97F6D7D-B522-45F9-BDA1-12C45D357490}">
          <x15:cacheHierarchy aggregatedColumn="8"/>
        </ext>
      </extLst>
    </cacheHierarchy>
    <cacheHierarchy uniqueName="[Measures].[Sum of Goals against]" caption="Sum of Goals against" measure="1" displayFolder="" measureGroup="Table6" count="0" oneField="1" hidden="1">
      <fieldsUsage count="1">
        <fieldUsage x="4"/>
      </fieldsUsage>
      <extLst>
        <ext xmlns:x15="http://schemas.microsoft.com/office/spreadsheetml/2010/11/main" uri="{B97F6D7D-B522-45F9-BDA1-12C45D357490}">
          <x15:cacheHierarchy aggregatedColumn="9"/>
        </ext>
      </extLst>
    </cacheHierarchy>
    <cacheHierarchy uniqueName="[Measures].[Sum of Shots]" caption="Sum of Shots" measure="1" displayFolder="" measureGroup="Table6" count="0" hidden="1">
      <extLst>
        <ext xmlns:x15="http://schemas.microsoft.com/office/spreadsheetml/2010/11/main" uri="{B97F6D7D-B522-45F9-BDA1-12C45D357490}">
          <x15:cacheHierarchy aggregatedColumn="10"/>
        </ext>
      </extLst>
    </cacheHierarchy>
    <cacheHierarchy uniqueName="[Measures].[Count of xG 2]" caption="Count of xG 2" measure="1" displayFolder="" measureGroup="Table6" count="0" oneField="1" hidden="1">
      <fieldsUsage count="1">
        <fieldUsage x="5"/>
      </fieldsUsage>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6" uniqueName="[Table6]" caption="Table6"/>
  </dimensions>
  <measureGroups count="1">
    <measureGroup name="Table6" caption="Table6"/>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tem Rudman" refreshedDate="45716.582207291664" createdVersion="8" refreshedVersion="8" minRefreshableVersion="3" recordCount="38" xr:uid="{61BA7724-A141-4BF7-BF76-136160BE3910}">
  <cacheSource type="worksheet">
    <worksheetSource name="_2023_2024"/>
  </cacheSource>
  <cacheFields count="64">
    <cacheField name="Year_of_start_season" numFmtId="0">
      <sharedItems containsSemiMixedTypes="0" containsString="0" containsNumber="1" containsInteger="1" minValue="2023" maxValue="2023"/>
    </cacheField>
    <cacheField name="Tour_number" numFmtId="0">
      <sharedItems containsSemiMixedTypes="0" containsString="0" containsNumber="1" containsInteger="1" minValue="1" maxValue="38"/>
    </cacheField>
    <cacheField name="Comp" numFmtId="0">
      <sharedItems/>
    </cacheField>
    <cacheField name="Day" numFmtId="0">
      <sharedItems/>
    </cacheField>
    <cacheField name="Venue" numFmtId="0">
      <sharedItems/>
    </cacheField>
    <cacheField name="Result" numFmtId="0">
      <sharedItems/>
    </cacheField>
    <cacheField name="GF" numFmtId="0">
      <sharedItems containsSemiMixedTypes="0" containsString="0" containsNumber="1" containsInteger="1" minValue="0" maxValue="6"/>
    </cacheField>
    <cacheField name="GA" numFmtId="0">
      <sharedItems containsSemiMixedTypes="0" containsString="0" containsNumber="1" containsInteger="1" minValue="0" maxValue="4"/>
    </cacheField>
    <cacheField name="Opponent" numFmtId="0">
      <sharedItems count="19">
        <s v="Burnley"/>
        <s v="Newcastle Utd"/>
        <s v="Sheffield Utd"/>
        <s v="Fulham"/>
        <s v="West Ham"/>
        <s v="Nott'ham Forest"/>
        <s v="Wolves"/>
        <s v="Arsenal"/>
        <s v="Brighton"/>
        <s v="Manchester Utd"/>
        <s v="Bournemouth"/>
        <s v="Chelsea"/>
        <s v="Liverpool"/>
        <s v="Tottenham"/>
        <s v="Aston Villa"/>
        <s v="Luton Town"/>
        <s v="Crystal Palace"/>
        <s v="Brentford"/>
        <s v="Everton"/>
      </sharedItems>
    </cacheField>
    <cacheField name="Place_opp_in_table" numFmtId="0">
      <sharedItems containsSemiMixedTypes="0" containsString="0" containsNumber="1" containsInteger="1" minValue="2" maxValue="20" count="19">
        <n v="19"/>
        <n v="7"/>
        <n v="20"/>
        <n v="13"/>
        <n v="9"/>
        <n v="17"/>
        <n v="14"/>
        <n v="2"/>
        <n v="11"/>
        <n v="8"/>
        <n v="12"/>
        <n v="6"/>
        <n v="3"/>
        <n v="5"/>
        <n v="4"/>
        <n v="18"/>
        <n v="10"/>
        <n v="16"/>
        <n v="15"/>
      </sharedItems>
    </cacheField>
    <cacheField name="xG" numFmtId="0">
      <sharedItems containsSemiMixedTypes="0" containsString="0" containsNumber="1" minValue="0.5" maxValue="4.2"/>
    </cacheField>
    <cacheField name="xGA" numFmtId="0">
      <sharedItems containsSemiMixedTypes="0" containsString="0" containsNumber="1" minValue="0.1" maxValue="2.9"/>
    </cacheField>
    <cacheField name="Poss" numFmtId="0">
      <sharedItems containsSemiMixedTypes="0" containsString="0" containsNumber="1" containsInteger="1" minValue="47" maxValue="80"/>
    </cacheField>
    <cacheField name="Attendance" numFmtId="0">
      <sharedItems containsSemiMixedTypes="0" containsString="0" containsNumber="1" containsInteger="1" minValue="11047" maxValue="73502"/>
    </cacheField>
    <cacheField name="Captain" numFmtId="0">
      <sharedItems/>
    </cacheField>
    <cacheField name="Formation" numFmtId="0">
      <sharedItems/>
    </cacheField>
    <cacheField name="Opp Formation" numFmtId="0">
      <sharedItems/>
    </cacheField>
    <cacheField name="Referee" numFmtId="0">
      <sharedItems/>
    </cacheField>
    <cacheField name="Opp_Weekly Wages" numFmtId="0">
      <sharedItems containsSemiMixedTypes="0" containsString="0" containsNumber="1" containsInteger="1" minValue="601038" maxValue="5033261"/>
    </cacheField>
    <cacheField name="Opp_Annual Wages" numFmtId="0">
      <sharedItems containsSemiMixedTypes="0" containsString="0" containsNumber="1" containsInteger="1" minValue="31253985" maxValue="261729552"/>
    </cacheField>
    <cacheField name="Opp_wins_per_season" numFmtId="0">
      <sharedItems containsSemiMixedTypes="0" containsString="0" containsNumber="1" containsInteger="1" minValue="3" maxValue="28"/>
    </cacheField>
    <cacheField name="Opp_draw_per_season" numFmtId="0">
      <sharedItems containsSemiMixedTypes="0" containsString="0" containsNumber="1" containsInteger="1" minValue="5" maxValue="12"/>
    </cacheField>
    <cacheField name="Opp_lost_per_season" numFmtId="0">
      <sharedItems containsSemiMixedTypes="0" containsString="0" containsNumber="1" containsInteger="1" minValue="4" maxValue="28"/>
    </cacheField>
    <cacheField name="Opp_goals_for_per_season" numFmtId="0">
      <sharedItems containsSemiMixedTypes="0" containsString="0" containsNumber="1" containsInteger="1" minValue="35" maxValue="91"/>
    </cacheField>
    <cacheField name="Opp_goals_against_per_season" numFmtId="0">
      <sharedItems containsSemiMixedTypes="0" containsString="0" containsNumber="1" containsInteger="1" minValue="29" maxValue="104"/>
    </cacheField>
    <cacheField name="Opp_goals_differ_per_season" numFmtId="0">
      <sharedItems containsSemiMixedTypes="0" containsString="0" containsNumber="1" containsInteger="1" minValue="-69" maxValue="62"/>
    </cacheField>
    <cacheField name="Opp_points_per_season" numFmtId="0">
      <sharedItems containsSemiMixedTypes="0" containsString="0" containsNumber="1" containsInteger="1" minValue="16" maxValue="89"/>
    </cacheField>
    <cacheField name="Opp_Pts/MP" numFmtId="0">
      <sharedItems containsSemiMixedTypes="0" containsString="0" containsNumber="1" minValue="0.42" maxValue="2.34"/>
    </cacheField>
    <cacheField name="Opp_xG_per_season" numFmtId="0">
      <sharedItems containsSemiMixedTypes="0" containsString="0" containsNumber="1" minValue="38.299999999999997" maxValue="87.8"/>
    </cacheField>
    <cacheField name="Opp_xGA_per_season" numFmtId="0">
      <sharedItems containsSemiMixedTypes="0" containsString="0" containsNumber="1" minValue="27.9" maxValue="78"/>
    </cacheField>
    <cacheField name="Opp_xGD_per_season" numFmtId="0">
      <sharedItems containsSemiMixedTypes="0" containsString="0" containsNumber="1" minValue="-38.299999999999997" maxValue="48.2"/>
    </cacheField>
    <cacheField name="Opp_xGD/90_per_season" numFmtId="0">
      <sharedItems containsSemiMixedTypes="0" containsString="0" containsNumber="1" minValue="-1.01" maxValue="1.27"/>
    </cacheField>
    <cacheField name="Opp_average_AGE" numFmtId="0">
      <sharedItems containsSemiMixedTypes="0" containsString="0" containsNumber="1" minValue="24.2" maxValue="28.4"/>
    </cacheField>
    <cacheField name="Opp_shots" numFmtId="0">
      <sharedItems containsSemiMixedTypes="0" containsString="0" containsNumber="1" containsInteger="1" minValue="360" maxValue="781"/>
    </cacheField>
    <cacheField name="Opp_shots_on_target" numFmtId="0">
      <sharedItems containsSemiMixedTypes="0" containsString="0" containsNumber="1" containsInteger="1" minValue="117" maxValue="263"/>
    </cacheField>
    <cacheField name="Opp_shots_on_target_%" numFmtId="0">
      <sharedItems containsSemiMixedTypes="0" containsString="0" containsNumber="1" minValue="30.2" maxValue="36.200000000000003"/>
    </cacheField>
    <cacheField name="Opp_shots/90" numFmtId="0">
      <sharedItems containsSemiMixedTypes="0" containsString="0" containsNumber="1" minValue="9.4700000000000006" maxValue="20.55"/>
    </cacheField>
    <cacheField name="Opp_shots_on_target/90" numFmtId="0">
      <sharedItems containsSemiMixedTypes="0" containsString="0" containsNumber="1" minValue="3.08" maxValue="6.92"/>
    </cacheField>
    <cacheField name="Opp_G/shots" numFmtId="0">
      <sharedItems containsSemiMixedTypes="0" containsString="0" containsNumber="1" minValue="7.0000000000000007E-2" maxValue="0.14000000000000001"/>
    </cacheField>
    <cacheField name="Opp_G/shots_on_target" numFmtId="0">
      <sharedItems containsSemiMixedTypes="0" containsString="0" containsNumber="1" minValue="0.22" maxValue="0.38"/>
    </cacheField>
    <cacheField name="Opp_shots_distance" numFmtId="0">
      <sharedItems containsSemiMixedTypes="0" containsString="0" containsNumber="1" minValue="15.6" maxValue="17.7"/>
    </cacheField>
    <cacheField name="Opp_total_compleated_passes" numFmtId="0">
      <sharedItems containsSemiMixedTypes="0" containsString="0" containsNumber="1" containsInteger="1" minValue="9531" maxValue="21810"/>
    </cacheField>
    <cacheField name="Opp_total_attempted_passes" numFmtId="0">
      <sharedItems containsSemiMixedTypes="0" containsString="0" containsNumber="1" containsInteger="1" minValue="13509" maxValue="25029"/>
    </cacheField>
    <cacheField name="Opp_total_passes_%" numFmtId="0">
      <sharedItems containsSemiMixedTypes="0" containsString="0" containsNumber="1" minValue="70.599999999999994" maxValue="87.1"/>
    </cacheField>
    <cacheField name="Opp_Short_compleated_passes" numFmtId="0">
      <sharedItems containsSemiMixedTypes="0" containsString="0" containsNumber="1" containsInteger="1" minValue="4492" maxValue="11574"/>
    </cacheField>
    <cacheField name="Opp_Short_attempted_passes" numFmtId="0">
      <sharedItems containsSemiMixedTypes="0" containsString="0" containsNumber="1" containsInteger="1" minValue="5357" maxValue="12473"/>
    </cacheField>
    <cacheField name="Opp_Short_passes_%" numFmtId="0">
      <sharedItems containsSemiMixedTypes="0" containsString="0" containsNumber="1" minValue="83.9" maxValue="92.8"/>
    </cacheField>
    <cacheField name="Opp_Medium_compleated_passes" numFmtId="0">
      <sharedItems containsSemiMixedTypes="0" containsString="0" containsNumber="1" containsInteger="1" minValue="3739" maxValue="8627"/>
    </cacheField>
    <cacheField name="Opp_Medium_attempted_passes" numFmtId="0">
      <sharedItems containsSemiMixedTypes="0" containsString="0" containsNumber="1" containsInteger="1" minValue="4696" maxValue="9763"/>
    </cacheField>
    <cacheField name="Opp_Medium_passes_%" numFmtId="0">
      <sharedItems containsSemiMixedTypes="0" containsString="0" containsNumber="1" minValue="79.599999999999994" maxValue="90.5"/>
    </cacheField>
    <cacheField name="Opp_Long_compleated_passes" numFmtId="0">
      <sharedItems containsSemiMixedTypes="0" containsString="0" containsNumber="1" containsInteger="1" minValue="1042" maxValue="1637"/>
    </cacheField>
    <cacheField name="Opp_Long_attempted_passes" numFmtId="0">
      <sharedItems containsSemiMixedTypes="0" containsString="0" containsNumber="1" containsInteger="1" minValue="1905" maxValue="3057"/>
    </cacheField>
    <cacheField name="Opp_Long_passes_%" numFmtId="0">
      <sharedItems containsSemiMixedTypes="0" containsString="0" containsNumber="1" minValue="39.700000000000003" maxValue="59.9"/>
    </cacheField>
    <cacheField name="Opp_total_touches" numFmtId="0">
      <sharedItems containsSemiMixedTypes="0" containsString="0" containsNumber="1" containsInteger="1" minValue="17951" maxValue="29112"/>
    </cacheField>
    <cacheField name="Opp_Def_pen_touches" numFmtId="0">
      <sharedItems containsSemiMixedTypes="0" containsString="0" containsNumber="1" containsInteger="1" minValue="1974" maxValue="3197"/>
    </cacheField>
    <cacheField name="Opp_def_3rd_touches" numFmtId="0">
      <sharedItems containsSemiMixedTypes="0" containsString="0" containsNumber="1" containsInteger="1" minValue="6714" maxValue="9449"/>
    </cacheField>
    <cacheField name="Opp_mid_3rd_touches" numFmtId="0">
      <sharedItems containsSemiMixedTypes="0" containsString="0" containsNumber="1" containsInteger="1" minValue="7145" maxValue="13756"/>
    </cacheField>
    <cacheField name="Opp_att_3rd_touches" numFmtId="0">
      <sharedItems containsSemiMixedTypes="0" containsString="0" containsNumber="1" containsInteger="1" minValue="3830" maxValue="8560"/>
    </cacheField>
    <cacheField name="Opp_att_pen_touches" numFmtId="0">
      <sharedItems containsSemiMixedTypes="0" containsString="0" containsNumber="1" containsInteger="1" minValue="646" maxValue="1480"/>
    </cacheField>
    <cacheField name="Opp_yellow_ cards" numFmtId="0">
      <sharedItems containsSemiMixedTypes="0" containsString="0" containsNumber="1" containsInteger="1" minValue="64" maxValue="109"/>
    </cacheField>
    <cacheField name="Opp_red_ cards" numFmtId="0">
      <sharedItems containsSemiMixedTypes="0" containsString="0" containsNumber="1" containsInteger="1" minValue="0" maxValue="7"/>
    </cacheField>
    <cacheField name="Opp_fouls_for" numFmtId="0">
      <sharedItems containsSemiMixedTypes="0" containsString="0" containsNumber="1" containsInteger="1" minValue="384" maxValue="507"/>
    </cacheField>
    <cacheField name="Opp_fouls_against" numFmtId="0">
      <sharedItems containsSemiMixedTypes="0" containsString="0" containsNumber="1" containsInteger="1" minValue="318" maxValue="510"/>
    </cacheField>
    <cacheField name="Opp_offsides" numFmtId="0">
      <sharedItems containsSemiMixedTypes="0" containsString="0" containsNumber="1" containsInteger="1" minValue="47" maxValue="100"/>
    </cacheField>
  </cacheFields>
  <extLst>
    <ext xmlns:x14="http://schemas.microsoft.com/office/spreadsheetml/2009/9/main" uri="{725AE2AE-9491-48be-B2B4-4EB974FC3084}">
      <x14:pivotCacheDefinition pivotCacheId="21315624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
  <r>
    <s v="2023-08-13"/>
    <s v="16:30 "/>
    <x v="0"/>
    <s v="Tour 1"/>
    <s v="Chelsea"/>
    <s v="Sun"/>
    <s v="Away"/>
    <x v="0"/>
    <n v="1"/>
    <n v="1"/>
    <n v="13"/>
    <n v="1"/>
    <n v="7.7"/>
    <n v="0.08"/>
    <n v="1"/>
    <n v="17.8"/>
    <n v="0"/>
    <n v="0"/>
    <n v="0"/>
    <n v="1.3"/>
    <n v="1.3"/>
    <n v="-0.3"/>
    <n v="-0.3"/>
    <n v="10"/>
    <n v="4"/>
    <n v="40"/>
    <n v="0.1"/>
    <n v="0.25"/>
    <n v="13.2"/>
    <n v="1"/>
    <n v="0"/>
    <n v="0"/>
    <n v="1.4"/>
    <n v="1.4"/>
    <n v="0.14000000000000001"/>
    <n v="-0.4"/>
    <n v="-0.4"/>
  </r>
  <r>
    <s v="2023-08-19"/>
    <s v="15:00 "/>
    <x v="0"/>
    <s v="Tour 2"/>
    <s v="Bournemouth"/>
    <s v="Sat"/>
    <s v="Home"/>
    <x v="1"/>
    <n v="3"/>
    <n v="1"/>
    <n v="25"/>
    <n v="9"/>
    <n v="36"/>
    <n v="0.12"/>
    <n v="0.33"/>
    <n v="16.8"/>
    <n v="1"/>
    <n v="0"/>
    <n v="1"/>
    <n v="3"/>
    <n v="2.1"/>
    <n v="0"/>
    <n v="0.9"/>
    <n v="13"/>
    <n v="5"/>
    <n v="38.5"/>
    <n v="0.08"/>
    <n v="0.2"/>
    <n v="19.7"/>
    <n v="1"/>
    <n v="0"/>
    <n v="0"/>
    <n v="1.3"/>
    <n v="1.3"/>
    <n v="0.1"/>
    <n v="-0.3"/>
    <n v="-0.3"/>
  </r>
  <r>
    <s v="2023-08-27"/>
    <s v="16:30 "/>
    <x v="0"/>
    <s v="Tour 3"/>
    <s v="Newcastle Utd"/>
    <s v="Sun"/>
    <s v="Away"/>
    <x v="1"/>
    <n v="2"/>
    <n v="1"/>
    <n v="9"/>
    <n v="4"/>
    <n v="44.4"/>
    <n v="0.22"/>
    <n v="0.5"/>
    <n v="17.2"/>
    <n v="1"/>
    <n v="0"/>
    <n v="0"/>
    <n v="0.9"/>
    <n v="0.9"/>
    <n v="1.1000000000000001"/>
    <n v="1.1000000000000001"/>
    <n v="23"/>
    <n v="8"/>
    <n v="34.799999999999997"/>
    <n v="0.04"/>
    <n v="0.13"/>
    <n v="18.3"/>
    <n v="1"/>
    <n v="0"/>
    <n v="0"/>
    <n v="2"/>
    <n v="2"/>
    <n v="0.09"/>
    <n v="-1"/>
    <n v="-1"/>
  </r>
  <r>
    <s v="2023-09-03"/>
    <s v="14:00 "/>
    <x v="0"/>
    <s v="Tour 4"/>
    <s v="Aston Villa"/>
    <s v="Sun"/>
    <s v="Home"/>
    <x v="1"/>
    <n v="3"/>
    <n v="0"/>
    <n v="17"/>
    <n v="4"/>
    <n v="23.5"/>
    <n v="0.12"/>
    <n v="0.5"/>
    <n v="14.7"/>
    <n v="0"/>
    <n v="0"/>
    <n v="0"/>
    <n v="2.5"/>
    <n v="2.5"/>
    <n v="-0.5"/>
    <n v="-0.5"/>
    <n v="9"/>
    <n v="3"/>
    <n v="33.299999999999997"/>
    <n v="0"/>
    <n v="0"/>
    <n v="12.5"/>
    <n v="0"/>
    <n v="0"/>
    <n v="0"/>
    <n v="0.7"/>
    <n v="0.7"/>
    <n v="7.0000000000000007E-2"/>
    <n v="-0.7"/>
    <n v="-0.7"/>
  </r>
  <r>
    <s v="2023-09-16"/>
    <s v="12:30 "/>
    <x v="0"/>
    <s v="Tour 5"/>
    <s v="Wolves"/>
    <s v="Sat"/>
    <s v="Away"/>
    <x v="1"/>
    <n v="3"/>
    <n v="1"/>
    <n v="16"/>
    <n v="5"/>
    <n v="31.3"/>
    <n v="0.13"/>
    <n v="0.4"/>
    <n v="15.8"/>
    <n v="0"/>
    <n v="0"/>
    <n v="0"/>
    <n v="2.5"/>
    <n v="2.5"/>
    <n v="-0.5"/>
    <n v="-0.5"/>
    <n v="11"/>
    <n v="2"/>
    <n v="18.2"/>
    <n v="0.09"/>
    <n v="0.5"/>
    <n v="18.7"/>
    <n v="0"/>
    <n v="0"/>
    <n v="0"/>
    <n v="0.6"/>
    <n v="0.6"/>
    <n v="0.06"/>
    <n v="0.4"/>
    <n v="0.4"/>
  </r>
  <r>
    <s v="2023-09-21"/>
    <s v="18:45 "/>
    <x v="1"/>
    <s v="Group stage"/>
    <s v="at LASK"/>
    <s v="Thu"/>
    <s v="Away"/>
    <x v="1"/>
    <n v="3"/>
    <n v="1"/>
    <n v="13"/>
    <n v="4"/>
    <n v="30.8"/>
    <n v="0.15"/>
    <n v="0.5"/>
    <n v="16.100000000000001"/>
    <n v="0"/>
    <n v="1"/>
    <n v="1"/>
    <n v="2.2000000000000002"/>
    <n v="1.4"/>
    <n v="0.8"/>
    <n v="0.6"/>
    <n v="7"/>
    <n v="2"/>
    <n v="28.6"/>
    <n v="0.14000000000000001"/>
    <n v="0.5"/>
    <n v="20.6"/>
    <n v="0"/>
    <n v="0"/>
    <n v="0"/>
    <n v="0.3"/>
    <n v="0.3"/>
    <n v="0.04"/>
    <n v="0.7"/>
    <n v="0.7"/>
  </r>
  <r>
    <s v="2023-09-24"/>
    <s v="14:00 "/>
    <x v="0"/>
    <s v="Tour 6"/>
    <s v="West Ham"/>
    <s v="Sun"/>
    <s v="Home"/>
    <x v="1"/>
    <n v="3"/>
    <n v="1"/>
    <n v="21"/>
    <n v="6"/>
    <n v="28.6"/>
    <n v="0.1"/>
    <n v="0.33"/>
    <n v="19.3"/>
    <n v="2"/>
    <n v="1"/>
    <n v="1"/>
    <n v="3"/>
    <n v="2.2000000000000002"/>
    <n v="0"/>
    <n v="-0.2"/>
    <n v="11"/>
    <n v="4"/>
    <n v="36.4"/>
    <n v="0.09"/>
    <n v="0.25"/>
    <n v="13.5"/>
    <n v="0"/>
    <n v="0"/>
    <n v="0"/>
    <n v="1.1000000000000001"/>
    <n v="1.1000000000000001"/>
    <n v="0.1"/>
    <n v="-0.1"/>
    <n v="-0.1"/>
  </r>
  <r>
    <s v="2023-09-27"/>
    <s v="19:45 "/>
    <x v="2"/>
    <s v="Third round"/>
    <s v="Leicester City"/>
    <s v="Wed"/>
    <s v="Home"/>
    <x v="1"/>
    <n v="3"/>
    <n v="1"/>
    <n v="29"/>
    <n v="10"/>
    <n v="34.5"/>
    <n v="0.1"/>
    <n v="0.3"/>
    <s v=""/>
    <s v=""/>
    <n v="0"/>
    <n v="0"/>
    <s v=""/>
    <s v=""/>
    <s v=""/>
    <s v=""/>
    <n v="4"/>
    <n v="1"/>
    <n v="25"/>
    <n v="0.25"/>
    <n v="1"/>
    <s v=""/>
    <s v=""/>
    <n v="0"/>
    <n v="0"/>
    <s v=""/>
    <s v=""/>
    <s v=""/>
    <s v=""/>
    <s v=""/>
  </r>
  <r>
    <s v="2023-09-30"/>
    <s v="17:30 "/>
    <x v="0"/>
    <s v="Tour 7"/>
    <s v="Tottenham"/>
    <s v="Sat"/>
    <s v="Away"/>
    <x v="2"/>
    <n v="1"/>
    <n v="2"/>
    <n v="12"/>
    <n v="4"/>
    <n v="33.299999999999997"/>
    <n v="0.08"/>
    <n v="0.25"/>
    <n v="14.9"/>
    <n v="0"/>
    <n v="0"/>
    <n v="0"/>
    <n v="1.3"/>
    <n v="1.3"/>
    <n v="-0.3"/>
    <n v="-0.3"/>
    <n v="24"/>
    <n v="8"/>
    <n v="33.299999999999997"/>
    <n v="0.04"/>
    <n v="0.13"/>
    <n v="19.8"/>
    <n v="0"/>
    <n v="0"/>
    <n v="0"/>
    <n v="2.2000000000000002"/>
    <n v="2.2000000000000002"/>
    <n v="0.09"/>
    <n v="-1.2"/>
    <n v="-1.2"/>
  </r>
  <r>
    <s v="2023-10-05"/>
    <s v="20:00 "/>
    <x v="1"/>
    <s v="Group stage"/>
    <s v="be Union SG"/>
    <s v="Thu"/>
    <s v="Home"/>
    <x v="1"/>
    <n v="2"/>
    <n v="0"/>
    <n v="19"/>
    <n v="9"/>
    <n v="47.4"/>
    <n v="0.11"/>
    <n v="0.22"/>
    <n v="17.2"/>
    <n v="0"/>
    <n v="0"/>
    <n v="0"/>
    <n v="2.9"/>
    <n v="2.9"/>
    <n v="-0.9"/>
    <n v="-0.9"/>
    <n v="6"/>
    <n v="1"/>
    <n v="16.7"/>
    <n v="0"/>
    <n v="0"/>
    <n v="16.899999999999999"/>
    <n v="0"/>
    <n v="0"/>
    <n v="0"/>
    <n v="1.1000000000000001"/>
    <n v="1.1000000000000001"/>
    <n v="0.18"/>
    <n v="-1.1000000000000001"/>
    <n v="-1.1000000000000001"/>
  </r>
  <r>
    <s v="2023-10-08"/>
    <s v="14:00 "/>
    <x v="0"/>
    <s v="Tour 8"/>
    <s v="Brighton"/>
    <s v="Sun"/>
    <s v="Away"/>
    <x v="0"/>
    <n v="2"/>
    <n v="2"/>
    <n v="13"/>
    <n v="3"/>
    <n v="23.1"/>
    <n v="0.08"/>
    <n v="0.33"/>
    <n v="18.8"/>
    <n v="0"/>
    <n v="1"/>
    <n v="1"/>
    <n v="2.2999999999999998"/>
    <n v="1.6"/>
    <n v="-0.3"/>
    <n v="-0.6"/>
    <n v="14"/>
    <n v="3"/>
    <n v="21.4"/>
    <n v="0.14000000000000001"/>
    <n v="0.67"/>
    <n v="16.899999999999999"/>
    <n v="2"/>
    <n v="0"/>
    <n v="0"/>
    <n v="2.2999999999999998"/>
    <n v="2.2999999999999998"/>
    <n v="0.17"/>
    <n v="-0.3"/>
    <n v="-0.3"/>
  </r>
  <r>
    <s v="2023-10-21"/>
    <s v="12:30 "/>
    <x v="0"/>
    <s v="Tour 9"/>
    <s v="Everton"/>
    <s v="Sat"/>
    <s v="Home"/>
    <x v="1"/>
    <n v="2"/>
    <n v="0"/>
    <n v="25"/>
    <n v="5"/>
    <n v="20"/>
    <n v="0.04"/>
    <n v="0.2"/>
    <n v="22.4"/>
    <n v="1"/>
    <n v="1"/>
    <n v="1"/>
    <n v="2.2000000000000002"/>
    <n v="1.4"/>
    <n v="-0.2"/>
    <n v="-0.4"/>
    <n v="6"/>
    <n v="1"/>
    <n v="16.7"/>
    <n v="0"/>
    <n v="0"/>
    <n v="35.200000000000003"/>
    <n v="0"/>
    <n v="0"/>
    <n v="0"/>
    <n v="0.1"/>
    <n v="0.1"/>
    <n v="0.02"/>
    <n v="-0.1"/>
    <n v="-0.1"/>
  </r>
  <r>
    <s v="2023-10-26"/>
    <s v="20:00 "/>
    <x v="1"/>
    <s v="Group stage"/>
    <s v="fr Toulouse"/>
    <s v="Thu"/>
    <s v="Home"/>
    <x v="1"/>
    <n v="5"/>
    <n v="1"/>
    <n v="20"/>
    <n v="9"/>
    <n v="45"/>
    <n v="0.25"/>
    <n v="0.56000000000000005"/>
    <n v="17.600000000000001"/>
    <n v="0"/>
    <n v="0"/>
    <n v="0"/>
    <n v="2.9"/>
    <n v="2.9"/>
    <n v="2.1"/>
    <n v="2.1"/>
    <n v="9"/>
    <n v="2"/>
    <n v="22.2"/>
    <n v="0.11"/>
    <n v="0.5"/>
    <n v="15.2"/>
    <n v="0"/>
    <n v="0"/>
    <n v="0"/>
    <n v="1.1000000000000001"/>
    <n v="1.1000000000000001"/>
    <n v="0.13"/>
    <n v="-0.1"/>
    <n v="-0.1"/>
  </r>
  <r>
    <s v="2023-10-29"/>
    <s v="14:00 "/>
    <x v="0"/>
    <s v="Tour 10"/>
    <s v="Nott'ham Forest"/>
    <s v="Sun"/>
    <s v="Home"/>
    <x v="1"/>
    <n v="3"/>
    <n v="0"/>
    <n v="21"/>
    <n v="8"/>
    <n v="38.1"/>
    <n v="0.14000000000000001"/>
    <n v="0.38"/>
    <n v="19.5"/>
    <n v="2"/>
    <n v="0"/>
    <n v="0"/>
    <n v="3.2"/>
    <n v="3.2"/>
    <n v="-0.2"/>
    <n v="-0.2"/>
    <n v="9"/>
    <n v="1"/>
    <n v="11.1"/>
    <n v="0"/>
    <n v="0"/>
    <n v="15.6"/>
    <n v="0"/>
    <n v="0"/>
    <n v="0"/>
    <n v="0.4"/>
    <n v="0.4"/>
    <n v="0.05"/>
    <n v="-0.4"/>
    <n v="-0.4"/>
  </r>
  <r>
    <s v="2023-11-01"/>
    <s v="19:45 "/>
    <x v="2"/>
    <s v="Fourth round"/>
    <s v="Bournemouth"/>
    <s v="Wed"/>
    <s v="Away"/>
    <x v="1"/>
    <n v="2"/>
    <n v="1"/>
    <n v="18"/>
    <n v="7"/>
    <n v="38.9"/>
    <n v="0.11"/>
    <n v="0.28999999999999998"/>
    <s v=""/>
    <s v=""/>
    <n v="0"/>
    <n v="0"/>
    <s v=""/>
    <s v=""/>
    <s v=""/>
    <s v=""/>
    <n v="16"/>
    <n v="6"/>
    <n v="37.5"/>
    <n v="0.06"/>
    <n v="0.17"/>
    <s v=""/>
    <s v=""/>
    <n v="0"/>
    <n v="0"/>
    <s v=""/>
    <s v=""/>
    <s v=""/>
    <s v=""/>
    <s v=""/>
  </r>
  <r>
    <s v="2023-11-05"/>
    <s v="16:30 "/>
    <x v="0"/>
    <s v="Tour 11"/>
    <s v="Luton Town"/>
    <s v="Sun"/>
    <s v="Away"/>
    <x v="0"/>
    <n v="1"/>
    <n v="1"/>
    <n v="24"/>
    <n v="6"/>
    <n v="25"/>
    <n v="0.04"/>
    <n v="0.17"/>
    <n v="17.5"/>
    <n v="0"/>
    <n v="0"/>
    <n v="0"/>
    <n v="2.6"/>
    <n v="2.6"/>
    <n v="-1.6"/>
    <n v="-1.6"/>
    <n v="8"/>
    <n v="5"/>
    <n v="62.5"/>
    <n v="0.13"/>
    <n v="0.2"/>
    <n v="17.899999999999999"/>
    <n v="0"/>
    <n v="0"/>
    <n v="0"/>
    <n v="0.8"/>
    <n v="0.8"/>
    <n v="0.1"/>
    <n v="0.2"/>
    <n v="0.2"/>
  </r>
  <r>
    <s v="2023-11-09"/>
    <s v="18:45 "/>
    <x v="1"/>
    <s v="Group stage"/>
    <s v="fr Toulouse"/>
    <s v="Thu"/>
    <s v="Away"/>
    <x v="2"/>
    <n v="2"/>
    <n v="3"/>
    <n v="19"/>
    <n v="4"/>
    <n v="21.1"/>
    <n v="0.05"/>
    <n v="0.25"/>
    <n v="20.8"/>
    <n v="0"/>
    <n v="0"/>
    <n v="0"/>
    <n v="1.1000000000000001"/>
    <n v="1.1000000000000001"/>
    <n v="-0.1"/>
    <n v="-0.1"/>
    <n v="11"/>
    <n v="5"/>
    <n v="45.5"/>
    <n v="0.27"/>
    <n v="0.6"/>
    <n v="13.2"/>
    <n v="0"/>
    <n v="0"/>
    <n v="0"/>
    <n v="1"/>
    <n v="1"/>
    <n v="0.09"/>
    <n v="2"/>
    <n v="2"/>
  </r>
  <r>
    <s v="2023-11-12"/>
    <s v="14:00 "/>
    <x v="0"/>
    <s v="Tour 12"/>
    <s v="Brentford"/>
    <s v="Sun"/>
    <s v="Home"/>
    <x v="1"/>
    <n v="3"/>
    <n v="0"/>
    <n v="17"/>
    <n v="10"/>
    <n v="58.8"/>
    <n v="0.18"/>
    <n v="0.3"/>
    <n v="19"/>
    <n v="0"/>
    <n v="0"/>
    <n v="0"/>
    <n v="1.7"/>
    <n v="1.7"/>
    <n v="1.3"/>
    <n v="1.3"/>
    <n v="16"/>
    <n v="3"/>
    <n v="18.8"/>
    <n v="0"/>
    <n v="0"/>
    <n v="17"/>
    <n v="2"/>
    <n v="0"/>
    <n v="0"/>
    <n v="1.6"/>
    <n v="1.6"/>
    <n v="0.1"/>
    <n v="-1.6"/>
    <n v="-1.6"/>
  </r>
  <r>
    <s v="2023-11-25"/>
    <s v="12:30 "/>
    <x v="0"/>
    <s v="Tour 13"/>
    <s v="Manchester City"/>
    <s v="Sat"/>
    <s v="Away"/>
    <x v="0"/>
    <n v="1"/>
    <n v="1"/>
    <n v="8"/>
    <n v="3"/>
    <n v="37.5"/>
    <n v="0.13"/>
    <n v="0.33"/>
    <n v="15.9"/>
    <n v="0"/>
    <n v="0"/>
    <n v="0"/>
    <n v="0.6"/>
    <n v="0.6"/>
    <n v="0.4"/>
    <n v="0.4"/>
    <n v="16"/>
    <n v="5"/>
    <n v="31.3"/>
    <n v="0.06"/>
    <n v="0.2"/>
    <n v="16.3"/>
    <n v="1"/>
    <n v="0"/>
    <n v="0"/>
    <n v="1.3"/>
    <n v="1.3"/>
    <n v="0.08"/>
    <n v="-0.3"/>
    <n v="-0.3"/>
  </r>
  <r>
    <s v="2023-11-30"/>
    <s v="20:00 "/>
    <x v="1"/>
    <s v="Group stage"/>
    <s v="at LASK"/>
    <s v="Thu"/>
    <s v="Home"/>
    <x v="1"/>
    <n v="4"/>
    <n v="0"/>
    <n v="23"/>
    <n v="8"/>
    <n v="34.799999999999997"/>
    <n v="0.13"/>
    <n v="0.38"/>
    <n v="18.3"/>
    <n v="1"/>
    <n v="1"/>
    <n v="1"/>
    <n v="3.3"/>
    <n v="2.5"/>
    <n v="0.7"/>
    <n v="0.5"/>
    <n v="7"/>
    <n v="3"/>
    <n v="42.9"/>
    <n v="0"/>
    <n v="0"/>
    <n v="13.5"/>
    <n v="0"/>
    <n v="0"/>
    <n v="0"/>
    <n v="0.7"/>
    <n v="0.7"/>
    <n v="0.12"/>
    <n v="-0.7"/>
    <n v="-0.7"/>
  </r>
  <r>
    <s v="2023-12-03"/>
    <s v="14:00 "/>
    <x v="0"/>
    <s v="Tour 14"/>
    <s v="Fulham"/>
    <s v="Sun"/>
    <s v="Home"/>
    <x v="1"/>
    <n v="4"/>
    <n v="3"/>
    <n v="26"/>
    <n v="12"/>
    <n v="46.2"/>
    <n v="0.12"/>
    <n v="0.25"/>
    <n v="18.899999999999999"/>
    <n v="1"/>
    <n v="0"/>
    <n v="0"/>
    <n v="2.1"/>
    <n v="2.1"/>
    <n v="0.9"/>
    <n v="0.9"/>
    <n v="9"/>
    <n v="5"/>
    <n v="55.6"/>
    <n v="0.33"/>
    <n v="0.6"/>
    <n v="13.3"/>
    <n v="0"/>
    <n v="0"/>
    <n v="0"/>
    <n v="1.2"/>
    <n v="1.2"/>
    <n v="0.13"/>
    <n v="1.8"/>
    <n v="1.8"/>
  </r>
  <r>
    <s v="2023-12-06"/>
    <s v="19:30 "/>
    <x v="0"/>
    <s v="Tour 15"/>
    <s v="Sheffield Utd"/>
    <s v="Wed"/>
    <s v="Away"/>
    <x v="1"/>
    <n v="2"/>
    <n v="0"/>
    <n v="15"/>
    <n v="8"/>
    <n v="53.3"/>
    <n v="0.13"/>
    <n v="0.25"/>
    <n v="16.399999999999999"/>
    <n v="0"/>
    <n v="0"/>
    <n v="0"/>
    <n v="1.7"/>
    <n v="1.7"/>
    <n v="0.3"/>
    <n v="0.3"/>
    <n v="6"/>
    <n v="1"/>
    <n v="16.7"/>
    <n v="0"/>
    <n v="0"/>
    <n v="14.6"/>
    <n v="1"/>
    <n v="0"/>
    <n v="0"/>
    <n v="1"/>
    <n v="1"/>
    <n v="0.16"/>
    <n v="-1"/>
    <n v="-1"/>
  </r>
  <r>
    <s v="2023-12-09"/>
    <s v="12:30 "/>
    <x v="0"/>
    <s v="Tour 16"/>
    <s v="Crystal Palace"/>
    <s v="Sat"/>
    <s v="Away"/>
    <x v="1"/>
    <n v="2"/>
    <n v="1"/>
    <n v="14"/>
    <n v="2"/>
    <n v="14.3"/>
    <n v="0.14000000000000001"/>
    <n v="1"/>
    <n v="17.399999999999999"/>
    <n v="0"/>
    <n v="0"/>
    <n v="0"/>
    <n v="1.2"/>
    <n v="1.2"/>
    <n v="0.8"/>
    <n v="0.8"/>
    <n v="7"/>
    <n v="3"/>
    <n v="42.9"/>
    <n v="0"/>
    <n v="0"/>
    <n v="17.399999999999999"/>
    <n v="0"/>
    <n v="1"/>
    <n v="1"/>
    <n v="1.7"/>
    <n v="0.9"/>
    <n v="0.14000000000000001"/>
    <n v="-0.7"/>
    <n v="-0.9"/>
  </r>
  <r>
    <s v="2023-12-14"/>
    <s v="18:45 "/>
    <x v="1"/>
    <s v="Group stage"/>
    <s v="be Union SG"/>
    <s v="Thu"/>
    <s v="Away"/>
    <x v="2"/>
    <n v="1"/>
    <n v="2"/>
    <n v="4"/>
    <n v="3"/>
    <n v="75"/>
    <n v="0.25"/>
    <n v="0.33"/>
    <n v="16.899999999999999"/>
    <n v="0"/>
    <n v="0"/>
    <n v="0"/>
    <n v="0.3"/>
    <n v="0.3"/>
    <n v="0.7"/>
    <n v="0.7"/>
    <n v="15"/>
    <n v="6"/>
    <n v="40"/>
    <n v="0.13"/>
    <n v="0.33"/>
    <n v="15.1"/>
    <n v="0"/>
    <n v="0"/>
    <n v="0"/>
    <n v="2.2999999999999998"/>
    <n v="2.2999999999999998"/>
    <n v="0.15"/>
    <n v="-0.3"/>
    <n v="-0.3"/>
  </r>
  <r>
    <s v="2023-12-17"/>
    <s v="16:30 "/>
    <x v="0"/>
    <s v="Tour 17"/>
    <s v="Manchester Utd"/>
    <s v="Sun"/>
    <s v="Home"/>
    <x v="0"/>
    <n v="0"/>
    <n v="0"/>
    <n v="34"/>
    <n v="8"/>
    <n v="23.5"/>
    <n v="0"/>
    <n v="0"/>
    <n v="17.7"/>
    <n v="0"/>
    <n v="0"/>
    <n v="0"/>
    <n v="2.2999999999999998"/>
    <n v="2.2999999999999998"/>
    <n v="-2.2999999999999998"/>
    <n v="-2.2999999999999998"/>
    <n v="6"/>
    <n v="1"/>
    <n v="16.7"/>
    <n v="0"/>
    <n v="0"/>
    <n v="16.3"/>
    <n v="0"/>
    <n v="0"/>
    <n v="0"/>
    <n v="0.8"/>
    <n v="0.8"/>
    <n v="0.14000000000000001"/>
    <n v="-0.8"/>
    <n v="-0.8"/>
  </r>
  <r>
    <s v="2023-12-20"/>
    <s v="20:00 "/>
    <x v="2"/>
    <s v="Quarter-finals"/>
    <s v="West Ham"/>
    <s v="Wed"/>
    <s v="Home"/>
    <x v="1"/>
    <n v="5"/>
    <n v="1"/>
    <n v="29"/>
    <n v="11"/>
    <n v="37.9"/>
    <n v="0.17"/>
    <n v="0.45"/>
    <s v=""/>
    <s v=""/>
    <n v="0"/>
    <n v="0"/>
    <s v=""/>
    <s v=""/>
    <s v=""/>
    <s v=""/>
    <n v="2"/>
    <n v="1"/>
    <n v="50"/>
    <n v="0.5"/>
    <n v="1"/>
    <s v=""/>
    <s v=""/>
    <n v="0"/>
    <n v="0"/>
    <s v=""/>
    <s v=""/>
    <s v=""/>
    <s v=""/>
    <s v=""/>
  </r>
  <r>
    <s v="2023-12-23"/>
    <s v="17:30 "/>
    <x v="0"/>
    <s v="Tour 18"/>
    <s v="Arsenal"/>
    <s v="Sat"/>
    <s v="Home"/>
    <x v="0"/>
    <n v="1"/>
    <n v="1"/>
    <n v="13"/>
    <n v="3"/>
    <n v="23.1"/>
    <n v="0.08"/>
    <n v="0.33"/>
    <n v="20.100000000000001"/>
    <n v="1"/>
    <n v="0"/>
    <n v="0"/>
    <n v="1"/>
    <n v="1"/>
    <n v="0"/>
    <n v="0"/>
    <n v="13"/>
    <n v="2"/>
    <n v="15.4"/>
    <n v="0.08"/>
    <n v="0.5"/>
    <n v="17.2"/>
    <n v="0"/>
    <n v="0"/>
    <n v="0"/>
    <n v="0.7"/>
    <n v="0.7"/>
    <n v="0.06"/>
    <n v="0.3"/>
    <n v="0.3"/>
  </r>
  <r>
    <s v="2023-12-26"/>
    <s v="17:30 "/>
    <x v="0"/>
    <s v="Tour 19"/>
    <s v="Burnley"/>
    <s v="Tue"/>
    <s v="Away"/>
    <x v="1"/>
    <n v="2"/>
    <n v="0"/>
    <n v="19"/>
    <n v="10"/>
    <n v="52.6"/>
    <n v="0.11"/>
    <n v="0.2"/>
    <n v="17.399999999999999"/>
    <n v="0"/>
    <n v="0"/>
    <n v="0"/>
    <n v="1.8"/>
    <n v="1.8"/>
    <n v="0.2"/>
    <n v="0.2"/>
    <n v="9"/>
    <n v="0"/>
    <n v="0"/>
    <n v="0"/>
    <s v=""/>
    <n v="16.7"/>
    <n v="0"/>
    <n v="0"/>
    <n v="0"/>
    <n v="0.8"/>
    <n v="0.8"/>
    <n v="0.09"/>
    <n v="-0.8"/>
    <n v="-0.8"/>
  </r>
  <r>
    <s v="2024-01-01"/>
    <s v="20:00 "/>
    <x v="0"/>
    <s v="Tour 20"/>
    <s v="Newcastle Utd"/>
    <s v="Mon"/>
    <s v="Home"/>
    <x v="1"/>
    <n v="4"/>
    <n v="2"/>
    <n v="32"/>
    <n v="12"/>
    <n v="37.5"/>
    <n v="0.09"/>
    <n v="0.25"/>
    <n v="16.2"/>
    <n v="0"/>
    <n v="1"/>
    <n v="2"/>
    <n v="7"/>
    <n v="5.4"/>
    <n v="-3"/>
    <n v="-2.4"/>
    <n v="5"/>
    <n v="3"/>
    <n v="60"/>
    <n v="0.4"/>
    <n v="0.67"/>
    <n v="16.100000000000001"/>
    <n v="0"/>
    <n v="0"/>
    <n v="0"/>
    <n v="0.6"/>
    <n v="0.6"/>
    <n v="0.12"/>
    <n v="1.4"/>
    <n v="1.4"/>
  </r>
  <r>
    <s v="2024-01-07"/>
    <s v="16:30 "/>
    <x v="3"/>
    <s v="Third round proper"/>
    <s v="Arsenal"/>
    <s v="Sun"/>
    <s v="Away"/>
    <x v="1"/>
    <n v="2"/>
    <n v="0"/>
    <n v="12"/>
    <n v="3"/>
    <n v="25"/>
    <n v="0.08"/>
    <n v="0.33"/>
    <s v=""/>
    <s v=""/>
    <n v="0"/>
    <n v="0"/>
    <s v=""/>
    <s v=""/>
    <s v=""/>
    <s v=""/>
    <n v="18"/>
    <n v="5"/>
    <n v="27.8"/>
    <n v="0"/>
    <n v="0"/>
    <s v=""/>
    <s v=""/>
    <n v="0"/>
    <n v="0"/>
    <s v=""/>
    <s v=""/>
    <s v=""/>
    <s v=""/>
    <s v=""/>
  </r>
  <r>
    <s v="2024-01-10"/>
    <s v="20:00 "/>
    <x v="2"/>
    <s v="Semi-finals"/>
    <s v="Fulham"/>
    <s v="Wed"/>
    <s v="Home"/>
    <x v="1"/>
    <n v="2"/>
    <n v="1"/>
    <n v="21"/>
    <n v="7"/>
    <n v="33.299999999999997"/>
    <n v="0.1"/>
    <n v="0.28999999999999998"/>
    <s v=""/>
    <s v=""/>
    <n v="0"/>
    <n v="0"/>
    <s v=""/>
    <s v=""/>
    <s v=""/>
    <s v=""/>
    <n v="6"/>
    <n v="4"/>
    <n v="66.7"/>
    <n v="0.17"/>
    <n v="0.25"/>
    <s v=""/>
    <s v=""/>
    <n v="0"/>
    <n v="0"/>
    <s v=""/>
    <s v=""/>
    <s v=""/>
    <s v=""/>
    <s v=""/>
  </r>
  <r>
    <s v="2024-01-21"/>
    <s v="16:30 "/>
    <x v="0"/>
    <s v="Tour 21"/>
    <s v="Bournemouth"/>
    <s v="Sun"/>
    <s v="Away"/>
    <x v="1"/>
    <n v="4"/>
    <n v="0"/>
    <n v="14"/>
    <n v="7"/>
    <n v="50"/>
    <n v="0.28999999999999998"/>
    <n v="0.56999999999999995"/>
    <n v="19.2"/>
    <n v="0"/>
    <n v="0"/>
    <n v="0"/>
    <n v="1.5"/>
    <n v="1.5"/>
    <n v="2.5"/>
    <n v="2.5"/>
    <n v="11"/>
    <n v="1"/>
    <n v="9.1"/>
    <n v="0"/>
    <n v="0"/>
    <n v="19.8"/>
    <n v="0"/>
    <n v="0"/>
    <n v="0"/>
    <n v="1.4"/>
    <n v="1.4"/>
    <n v="0.12"/>
    <n v="-1.4"/>
    <n v="-1.4"/>
  </r>
  <r>
    <s v="2024-01-24"/>
    <s v="20:00 "/>
    <x v="2"/>
    <s v="Semi-finals"/>
    <s v="Fulham"/>
    <s v="Wed"/>
    <s v="Away"/>
    <x v="0"/>
    <n v="1"/>
    <n v="1"/>
    <n v="14"/>
    <n v="5"/>
    <n v="35.700000000000003"/>
    <n v="7.0000000000000007E-2"/>
    <n v="0.2"/>
    <s v=""/>
    <s v=""/>
    <n v="0"/>
    <n v="0"/>
    <s v=""/>
    <s v=""/>
    <s v=""/>
    <s v=""/>
    <n v="11"/>
    <n v="5"/>
    <n v="45.5"/>
    <n v="0.09"/>
    <n v="0.2"/>
    <s v=""/>
    <s v=""/>
    <n v="0"/>
    <n v="0"/>
    <s v=""/>
    <s v=""/>
    <s v=""/>
    <s v=""/>
    <s v=""/>
  </r>
  <r>
    <s v="2024-01-28"/>
    <s v="14:30 "/>
    <x v="3"/>
    <s v="Fourth round proper"/>
    <s v="Norwich City"/>
    <s v="Sun"/>
    <s v="Home"/>
    <x v="1"/>
    <n v="5"/>
    <n v="2"/>
    <n v="29"/>
    <n v="10"/>
    <n v="34.5"/>
    <n v="0.17"/>
    <n v="0.5"/>
    <s v=""/>
    <s v=""/>
    <n v="0"/>
    <n v="0"/>
    <s v=""/>
    <s v=""/>
    <s v=""/>
    <s v=""/>
    <n v="6"/>
    <n v="5"/>
    <n v="83.3"/>
    <n v="0.33"/>
    <n v="0.4"/>
    <s v=""/>
    <s v=""/>
    <n v="0"/>
    <n v="0"/>
    <s v=""/>
    <s v=""/>
    <s v=""/>
    <s v=""/>
    <s v=""/>
  </r>
  <r>
    <s v="2024-01-31"/>
    <s v="20:15 "/>
    <x v="0"/>
    <s v="Tour 22"/>
    <s v="Chelsea"/>
    <s v="Wed"/>
    <s v="Home"/>
    <x v="1"/>
    <n v="4"/>
    <n v="1"/>
    <n v="27"/>
    <n v="13"/>
    <n v="48.1"/>
    <n v="0.15"/>
    <n v="0.31"/>
    <n v="19.899999999999999"/>
    <n v="2"/>
    <n v="0"/>
    <n v="1"/>
    <n v="2.9"/>
    <n v="2.1"/>
    <n v="1.1000000000000001"/>
    <n v="1.9"/>
    <n v="4"/>
    <n v="3"/>
    <n v="75"/>
    <n v="0.25"/>
    <n v="0.33"/>
    <n v="18.8"/>
    <n v="0"/>
    <n v="0"/>
    <n v="0"/>
    <n v="0.6"/>
    <n v="0.6"/>
    <n v="0.15"/>
    <n v="0.4"/>
    <n v="0.4"/>
  </r>
  <r>
    <s v="2024-02-04"/>
    <s v="16:30 "/>
    <x v="0"/>
    <s v="Tour 23"/>
    <s v="Arsenal"/>
    <s v="Sun"/>
    <s v="Away"/>
    <x v="2"/>
    <n v="1"/>
    <n v="3"/>
    <n v="10"/>
    <n v="1"/>
    <n v="10"/>
    <n v="0"/>
    <n v="0"/>
    <n v="19.7"/>
    <n v="0"/>
    <n v="0"/>
    <n v="0"/>
    <n v="0.4"/>
    <n v="0.4"/>
    <n v="-0.4"/>
    <n v="-0.4"/>
    <n v="15"/>
    <n v="7"/>
    <n v="46.7"/>
    <n v="0.2"/>
    <n v="0.43"/>
    <n v="14.2"/>
    <n v="0"/>
    <n v="0"/>
    <n v="0"/>
    <n v="3.5"/>
    <n v="3.5"/>
    <n v="0.25"/>
    <n v="-0.5"/>
    <n v="-0.5"/>
  </r>
  <r>
    <s v="2024-02-10"/>
    <s v="15:00 "/>
    <x v="0"/>
    <s v="Tour 24"/>
    <s v="Burnley"/>
    <s v="Sat"/>
    <s v="Home"/>
    <x v="1"/>
    <n v="3"/>
    <n v="1"/>
    <n v="25"/>
    <n v="10"/>
    <n v="40"/>
    <n v="0.12"/>
    <n v="0.3"/>
    <n v="15.4"/>
    <n v="0"/>
    <n v="0"/>
    <n v="0"/>
    <n v="2.8"/>
    <n v="2.8"/>
    <n v="0.2"/>
    <n v="0.2"/>
    <n v="9"/>
    <n v="4"/>
    <n v="44.4"/>
    <n v="0.11"/>
    <n v="0.25"/>
    <n v="17.600000000000001"/>
    <n v="0"/>
    <n v="0"/>
    <n v="0"/>
    <n v="1.3"/>
    <n v="1.3"/>
    <n v="0.16"/>
    <n v="-0.3"/>
    <n v="-0.3"/>
  </r>
  <r>
    <s v="2024-02-17"/>
    <s v="12:30 "/>
    <x v="0"/>
    <s v="Tour 25"/>
    <s v="Brentford"/>
    <s v="Sat"/>
    <s v="Away"/>
    <x v="1"/>
    <n v="4"/>
    <n v="1"/>
    <n v="15"/>
    <n v="8"/>
    <n v="53.3"/>
    <n v="0.27"/>
    <n v="0.5"/>
    <n v="15.9"/>
    <n v="1"/>
    <n v="0"/>
    <n v="0"/>
    <n v="2.8"/>
    <n v="2.8"/>
    <n v="1.2"/>
    <n v="1.2"/>
    <n v="15"/>
    <n v="6"/>
    <n v="40"/>
    <n v="7.0000000000000007E-2"/>
    <n v="0.17"/>
    <n v="19.8"/>
    <n v="3"/>
    <n v="0"/>
    <n v="0"/>
    <n v="1.6"/>
    <n v="1.6"/>
    <n v="0.12"/>
    <n v="-0.6"/>
    <n v="-0.6"/>
  </r>
  <r>
    <s v="2024-02-21"/>
    <s v="19:30 "/>
    <x v="0"/>
    <s v="Tour 26"/>
    <s v="Luton Town"/>
    <s v="Wed"/>
    <s v="Home"/>
    <x v="1"/>
    <n v="4"/>
    <n v="1"/>
    <n v="29"/>
    <n v="13"/>
    <n v="44.8"/>
    <n v="0.14000000000000001"/>
    <n v="0.31"/>
    <n v="16.899999999999999"/>
    <n v="0"/>
    <n v="0"/>
    <n v="0"/>
    <n v="3.3"/>
    <n v="3.3"/>
    <n v="0.7"/>
    <n v="0.7"/>
    <n v="12"/>
    <n v="3"/>
    <n v="25"/>
    <n v="0.08"/>
    <n v="0.33"/>
    <n v="19"/>
    <n v="1"/>
    <n v="0"/>
    <n v="0"/>
    <n v="0.9"/>
    <n v="0.9"/>
    <n v="0.08"/>
    <n v="0.1"/>
    <n v="0.1"/>
  </r>
  <r>
    <s v="2024-02-25"/>
    <s v="15:00 "/>
    <x v="2"/>
    <s v="Final"/>
    <s v="Chelsea"/>
    <s v="Sun"/>
    <s v="Away"/>
    <x v="1"/>
    <n v="1"/>
    <n v="0"/>
    <n v="24"/>
    <n v="11"/>
    <n v="45.8"/>
    <n v="0.04"/>
    <n v="0.09"/>
    <s v=""/>
    <s v=""/>
    <n v="0"/>
    <n v="0"/>
    <s v=""/>
    <s v=""/>
    <s v=""/>
    <s v=""/>
    <n v="19"/>
    <n v="9"/>
    <n v="47.4"/>
    <n v="0"/>
    <n v="0"/>
    <s v=""/>
    <s v=""/>
    <n v="0"/>
    <n v="0"/>
    <s v=""/>
    <s v=""/>
    <s v=""/>
    <s v=""/>
    <s v=""/>
  </r>
  <r>
    <s v="2024-02-28"/>
    <s v="20:00 "/>
    <x v="3"/>
    <s v="Fifth round proper"/>
    <s v="Southampton"/>
    <s v="Wed"/>
    <s v="Home"/>
    <x v="1"/>
    <n v="3"/>
    <n v="0"/>
    <n v="18"/>
    <n v="6"/>
    <n v="33.299999999999997"/>
    <n v="0.17"/>
    <n v="0.5"/>
    <s v=""/>
    <s v=""/>
    <n v="0"/>
    <n v="0"/>
    <s v=""/>
    <s v=""/>
    <s v=""/>
    <s v=""/>
    <n v="12"/>
    <n v="3"/>
    <n v="25"/>
    <n v="0"/>
    <n v="0"/>
    <s v=""/>
    <s v=""/>
    <n v="0"/>
    <n v="0"/>
    <s v=""/>
    <s v=""/>
    <s v=""/>
    <s v=""/>
    <s v=""/>
  </r>
  <r>
    <s v="2024-03-02"/>
    <s v="15:00 "/>
    <x v="0"/>
    <s v="Tour 27"/>
    <s v="Nott'ham Forest"/>
    <s v="Sat"/>
    <s v="Away"/>
    <x v="1"/>
    <n v="1"/>
    <n v="0"/>
    <n v="22"/>
    <n v="1"/>
    <n v="4.5"/>
    <n v="0.05"/>
    <n v="1"/>
    <n v="14.6"/>
    <n v="0"/>
    <n v="0"/>
    <n v="0"/>
    <n v="2"/>
    <n v="2"/>
    <n v="-1"/>
    <n v="-1"/>
    <n v="8"/>
    <n v="2"/>
    <n v="25"/>
    <n v="0"/>
    <n v="0"/>
    <n v="19.3"/>
    <n v="0"/>
    <n v="0"/>
    <n v="0"/>
    <n v="1"/>
    <n v="1"/>
    <n v="0.12"/>
    <n v="-1"/>
    <n v="-1"/>
  </r>
  <r>
    <s v="2024-03-07"/>
    <s v="18:45 "/>
    <x v="1"/>
    <s v="Round of 16"/>
    <s v="cz Sparta Prague"/>
    <s v="Thu"/>
    <s v="Away"/>
    <x v="1"/>
    <n v="5"/>
    <n v="1"/>
    <n v="19"/>
    <n v="10"/>
    <n v="52.6"/>
    <n v="0.21"/>
    <n v="0.4"/>
    <n v="19.8"/>
    <n v="1"/>
    <n v="1"/>
    <n v="1"/>
    <n v="2.8"/>
    <n v="2"/>
    <n v="2.2000000000000002"/>
    <n v="2"/>
    <n v="11"/>
    <n v="6"/>
    <n v="54.5"/>
    <n v="0"/>
    <n v="0"/>
    <n v="20"/>
    <n v="0"/>
    <n v="0"/>
    <n v="0"/>
    <n v="0.9"/>
    <n v="0.9"/>
    <n v="0.08"/>
    <n v="-0.9"/>
    <n v="-0.9"/>
  </r>
  <r>
    <s v="2024-03-10"/>
    <s v="15:45 "/>
    <x v="0"/>
    <s v="Tour 28"/>
    <s v="Manchester City"/>
    <s v="Sun"/>
    <s v="Home"/>
    <x v="0"/>
    <n v="1"/>
    <n v="1"/>
    <n v="18"/>
    <n v="5"/>
    <n v="27.8"/>
    <n v="0"/>
    <n v="0"/>
    <n v="19"/>
    <n v="1"/>
    <n v="1"/>
    <n v="1"/>
    <n v="2.7"/>
    <n v="1.9"/>
    <n v="-1.7"/>
    <n v="-1.9"/>
    <n v="10"/>
    <n v="6"/>
    <n v="60"/>
    <n v="0.1"/>
    <n v="0.17"/>
    <n v="18.600000000000001"/>
    <n v="0"/>
    <n v="0"/>
    <n v="0"/>
    <n v="1.6"/>
    <n v="1.6"/>
    <n v="0.16"/>
    <n v="-0.6"/>
    <n v="-0.6"/>
  </r>
  <r>
    <s v="2024-03-14"/>
    <s v="20:00 "/>
    <x v="1"/>
    <s v="Round of 16"/>
    <s v="cz Sparta Prague"/>
    <s v="Thu"/>
    <s v="Home"/>
    <x v="1"/>
    <n v="6"/>
    <n v="1"/>
    <n v="22"/>
    <n v="12"/>
    <n v="54.5"/>
    <n v="0.27"/>
    <n v="0.5"/>
    <n v="14.2"/>
    <n v="0"/>
    <n v="0"/>
    <n v="0"/>
    <n v="3.6"/>
    <n v="3.6"/>
    <n v="2.4"/>
    <n v="2.4"/>
    <n v="9"/>
    <n v="2"/>
    <n v="22.2"/>
    <n v="0.11"/>
    <n v="0.5"/>
    <n v="28"/>
    <n v="0"/>
    <n v="0"/>
    <n v="0"/>
    <n v="0.4"/>
    <n v="0.4"/>
    <n v="0.04"/>
    <n v="0.6"/>
    <n v="0.6"/>
  </r>
  <r>
    <s v="2024-03-17"/>
    <s v="15:30 "/>
    <x v="3"/>
    <s v="Quarter-finals"/>
    <s v="Manchester Utd"/>
    <s v="Sun"/>
    <s v="Away"/>
    <x v="2"/>
    <n v="3"/>
    <n v="4"/>
    <n v="25"/>
    <n v="11"/>
    <n v="44"/>
    <n v="0.12"/>
    <n v="0.27"/>
    <s v=""/>
    <s v=""/>
    <n v="0"/>
    <n v="0"/>
    <s v=""/>
    <s v=""/>
    <s v=""/>
    <s v=""/>
    <n v="28"/>
    <n v="11"/>
    <n v="39.299999999999997"/>
    <n v="0.14000000000000001"/>
    <n v="0.36"/>
    <s v=""/>
    <s v=""/>
    <n v="0"/>
    <n v="0"/>
    <s v=""/>
    <s v=""/>
    <s v=""/>
    <s v=""/>
    <s v=""/>
  </r>
  <r>
    <s v="2024-03-31"/>
    <s v="14:00 "/>
    <x v="0"/>
    <s v="Tour 30"/>
    <s v="Brighton"/>
    <s v="Sun"/>
    <s v="Home"/>
    <x v="1"/>
    <n v="2"/>
    <n v="1"/>
    <n v="30"/>
    <n v="8"/>
    <n v="26.7"/>
    <n v="7.0000000000000007E-2"/>
    <n v="0.25"/>
    <n v="16.600000000000001"/>
    <n v="0"/>
    <n v="0"/>
    <n v="0"/>
    <n v="2.8"/>
    <n v="2.8"/>
    <n v="-0.8"/>
    <n v="-0.8"/>
    <n v="9"/>
    <n v="3"/>
    <n v="33.299999999999997"/>
    <n v="0.11"/>
    <n v="0.33"/>
    <n v="17.2"/>
    <n v="0"/>
    <n v="0"/>
    <n v="0"/>
    <n v="0.5"/>
    <n v="0.5"/>
    <n v="0.05"/>
    <n v="0.5"/>
    <n v="0.5"/>
  </r>
  <r>
    <s v="2024-04-04"/>
    <s v="19:30 "/>
    <x v="0"/>
    <s v="Tour 31"/>
    <s v="Sheffield Utd"/>
    <s v="Thu"/>
    <s v="Home"/>
    <x v="1"/>
    <n v="3"/>
    <n v="1"/>
    <n v="29"/>
    <n v="9"/>
    <n v="31"/>
    <n v="0.1"/>
    <n v="0.33"/>
    <n v="18.100000000000001"/>
    <n v="1"/>
    <n v="0"/>
    <n v="0"/>
    <n v="1.8"/>
    <n v="1.8"/>
    <n v="1.2"/>
    <n v="1.2"/>
    <n v="5"/>
    <n v="3"/>
    <n v="60"/>
    <n v="0"/>
    <n v="0"/>
    <n v="13.6"/>
    <n v="1"/>
    <n v="0"/>
    <n v="0"/>
    <n v="0.6"/>
    <n v="0.6"/>
    <n v="0.12"/>
    <n v="-0.6"/>
    <n v="-0.6"/>
  </r>
  <r>
    <s v="2024-04-07"/>
    <s v="15:30 "/>
    <x v="0"/>
    <s v="Tour 32"/>
    <s v="Manchester Utd"/>
    <s v="Sun"/>
    <s v="Away"/>
    <x v="0"/>
    <n v="2"/>
    <n v="2"/>
    <n v="27"/>
    <n v="6"/>
    <n v="22.2"/>
    <n v="0.04"/>
    <n v="0.17"/>
    <n v="17.5"/>
    <n v="0"/>
    <n v="1"/>
    <n v="1"/>
    <n v="3.6"/>
    <n v="2.9"/>
    <n v="-1.6"/>
    <n v="-1.9"/>
    <n v="9"/>
    <n v="5"/>
    <n v="55.6"/>
    <n v="0.22"/>
    <n v="0.4"/>
    <n v="18.100000000000001"/>
    <n v="0"/>
    <n v="0"/>
    <n v="0"/>
    <n v="0.7"/>
    <n v="0.7"/>
    <n v="0.08"/>
    <n v="1.3"/>
    <n v="1.3"/>
  </r>
  <r>
    <s v="2024-04-11"/>
    <s v="20:00 "/>
    <x v="1"/>
    <s v="Quarter-finals"/>
    <s v="it Atalanta"/>
    <s v="Thu"/>
    <s v="Home"/>
    <x v="2"/>
    <n v="0"/>
    <n v="3"/>
    <n v="19"/>
    <n v="4"/>
    <n v="21.1"/>
    <n v="0"/>
    <n v="0"/>
    <n v="15.5"/>
    <n v="0"/>
    <n v="0"/>
    <n v="0"/>
    <n v="2.6"/>
    <n v="2.6"/>
    <n v="-2.6"/>
    <n v="-2.6"/>
    <n v="11"/>
    <n v="7"/>
    <n v="63.6"/>
    <n v="0.27"/>
    <n v="0.43"/>
    <n v="13.1"/>
    <n v="1"/>
    <n v="0"/>
    <n v="0"/>
    <n v="3.2"/>
    <n v="3.2"/>
    <n v="0.3"/>
    <n v="-0.2"/>
    <n v="-0.2"/>
  </r>
  <r>
    <s v="2024-04-14"/>
    <s v="14:00 "/>
    <x v="0"/>
    <s v="Tour 33"/>
    <s v="Crystal Palace"/>
    <s v="Sun"/>
    <s v="Home"/>
    <x v="2"/>
    <n v="0"/>
    <n v="1"/>
    <n v="21"/>
    <n v="5"/>
    <n v="23.8"/>
    <n v="0"/>
    <n v="0"/>
    <n v="12.5"/>
    <n v="1"/>
    <n v="0"/>
    <n v="0"/>
    <n v="2.7"/>
    <n v="2.7"/>
    <n v="-2.7"/>
    <n v="-2.7"/>
    <n v="8"/>
    <n v="4"/>
    <n v="50"/>
    <n v="0.13"/>
    <n v="0.25"/>
    <n v="14.1"/>
    <n v="0"/>
    <n v="0"/>
    <n v="0"/>
    <n v="2"/>
    <n v="2"/>
    <n v="0.25"/>
    <n v="-1"/>
    <n v="-1"/>
  </r>
  <r>
    <s v="2024-04-18"/>
    <s v="21:00 "/>
    <x v="1"/>
    <s v="Quarter-finals"/>
    <s v="it Atalanta"/>
    <s v="Thu"/>
    <s v="Away"/>
    <x v="1"/>
    <n v="1"/>
    <n v="0"/>
    <n v="9"/>
    <n v="4"/>
    <n v="44.4"/>
    <n v="0"/>
    <n v="0"/>
    <n v="28.1"/>
    <n v="1"/>
    <n v="1"/>
    <n v="1"/>
    <n v="1.6"/>
    <n v="0.8"/>
    <n v="-0.6"/>
    <n v="-0.8"/>
    <n v="8"/>
    <n v="2"/>
    <n v="25"/>
    <n v="0"/>
    <n v="0"/>
    <n v="14.4"/>
    <n v="0"/>
    <n v="0"/>
    <n v="0"/>
    <n v="0.6"/>
    <n v="0.6"/>
    <n v="0.08"/>
    <n v="-0.6"/>
    <n v="-0.6"/>
  </r>
  <r>
    <s v="2024-04-21"/>
    <s v="16:30 "/>
    <x v="0"/>
    <s v="Tour 34"/>
    <s v="Fulham"/>
    <s v="Sun"/>
    <s v="Away"/>
    <x v="1"/>
    <n v="3"/>
    <n v="1"/>
    <n v="14"/>
    <n v="7"/>
    <n v="50"/>
    <n v="0.21"/>
    <n v="0.43"/>
    <n v="18.8"/>
    <n v="2"/>
    <n v="0"/>
    <n v="0"/>
    <n v="1"/>
    <n v="1"/>
    <n v="2"/>
    <n v="2"/>
    <n v="12"/>
    <n v="5"/>
    <n v="41.7"/>
    <n v="0.08"/>
    <n v="0.2"/>
    <n v="17.100000000000001"/>
    <n v="1"/>
    <n v="0"/>
    <n v="0"/>
    <n v="0.8"/>
    <n v="0.8"/>
    <n v="7.0000000000000007E-2"/>
    <n v="0.2"/>
    <n v="0.2"/>
  </r>
  <r>
    <s v="2024-04-24"/>
    <s v="20:00 "/>
    <x v="0"/>
    <s v="Tour 29"/>
    <s v="Everton"/>
    <s v="Wed"/>
    <s v="Away"/>
    <x v="2"/>
    <n v="0"/>
    <n v="2"/>
    <n v="23"/>
    <n v="7"/>
    <n v="30.4"/>
    <n v="0"/>
    <n v="0"/>
    <n v="16.8"/>
    <n v="0"/>
    <n v="0"/>
    <n v="0"/>
    <n v="2.1"/>
    <n v="2.1"/>
    <n v="-2.1"/>
    <n v="-2.1"/>
    <n v="16"/>
    <n v="6"/>
    <n v="37.5"/>
    <n v="0.13"/>
    <n v="0.33"/>
    <n v="14.9"/>
    <n v="0"/>
    <n v="0"/>
    <n v="0"/>
    <n v="1.2"/>
    <n v="1.2"/>
    <n v="0.08"/>
    <n v="0.8"/>
    <n v="0.8"/>
  </r>
  <r>
    <s v="2024-04-27"/>
    <s v="12:30 "/>
    <x v="0"/>
    <s v="Tour 35"/>
    <s v="West Ham"/>
    <s v="Sat"/>
    <s v="Away"/>
    <x v="0"/>
    <n v="2"/>
    <n v="2"/>
    <n v="28"/>
    <n v="8"/>
    <n v="28.6"/>
    <n v="0.04"/>
    <n v="0.13"/>
    <n v="16.600000000000001"/>
    <n v="1"/>
    <n v="0"/>
    <n v="0"/>
    <n v="1.7"/>
    <n v="1.7"/>
    <n v="-0.7"/>
    <n v="-0.7"/>
    <n v="11"/>
    <n v="8"/>
    <n v="72.7"/>
    <n v="0.18"/>
    <n v="0.25"/>
    <n v="17"/>
    <n v="0"/>
    <n v="0"/>
    <n v="0"/>
    <n v="0.7"/>
    <n v="0.7"/>
    <n v="0.06"/>
    <n v="1.3"/>
    <n v="1.3"/>
  </r>
  <r>
    <s v="2024-05-05"/>
    <s v="16:30 "/>
    <x v="0"/>
    <s v="Tour 36"/>
    <s v="Tottenham"/>
    <s v="Sun"/>
    <s v="Home"/>
    <x v="1"/>
    <n v="4"/>
    <n v="2"/>
    <n v="25"/>
    <n v="12"/>
    <n v="48"/>
    <n v="0.16"/>
    <n v="0.33"/>
    <n v="15.3"/>
    <n v="0"/>
    <n v="0"/>
    <n v="0"/>
    <n v="3.3"/>
    <n v="3.3"/>
    <n v="0.7"/>
    <n v="0.7"/>
    <n v="11"/>
    <n v="6"/>
    <n v="54.5"/>
    <n v="0.18"/>
    <n v="0.33"/>
    <n v="21.6"/>
    <n v="1"/>
    <n v="0"/>
    <n v="0"/>
    <n v="1.2"/>
    <n v="1.2"/>
    <n v="0.11"/>
    <n v="0.8"/>
    <n v="0.8"/>
  </r>
  <r>
    <s v="2024-05-13"/>
    <s v="20:00 "/>
    <x v="0"/>
    <s v="Tour 37"/>
    <s v="Aston Villa"/>
    <s v="Mon"/>
    <s v="Away"/>
    <x v="0"/>
    <n v="3"/>
    <n v="3"/>
    <n v="14"/>
    <n v="7"/>
    <n v="50"/>
    <n v="0.14000000000000001"/>
    <n v="0.28999999999999998"/>
    <n v="17.100000000000001"/>
    <n v="0"/>
    <n v="0"/>
    <n v="0"/>
    <n v="1.7"/>
    <n v="1.7"/>
    <n v="0.3"/>
    <n v="0.3"/>
    <n v="19"/>
    <n v="5"/>
    <n v="26.3"/>
    <n v="0.16"/>
    <n v="0.6"/>
    <n v="15.2"/>
    <n v="0"/>
    <n v="0"/>
    <n v="0"/>
    <n v="3.1"/>
    <n v="3.1"/>
    <n v="0.17"/>
    <n v="-0.1"/>
    <n v="-0.1"/>
  </r>
  <r>
    <s v="2024-05-19"/>
    <s v="16:00 "/>
    <x v="0"/>
    <s v="Tour 38"/>
    <s v="Wolves"/>
    <s v="Sun"/>
    <s v="Home"/>
    <x v="1"/>
    <n v="2"/>
    <n v="0"/>
    <n v="36"/>
    <n v="13"/>
    <n v="36.1"/>
    <n v="0.06"/>
    <n v="0.15"/>
    <n v="14.8"/>
    <n v="0"/>
    <n v="0"/>
    <n v="0"/>
    <n v="4.5"/>
    <n v="4.5"/>
    <n v="-2.5"/>
    <n v="-2.5"/>
    <n v="4"/>
    <n v="2"/>
    <n v="50"/>
    <n v="0"/>
    <n v="0"/>
    <n v="19"/>
    <n v="1"/>
    <n v="0"/>
    <n v="0"/>
    <n v="0.5"/>
    <n v="0.5"/>
    <n v="0.12"/>
    <n v="-0.5"/>
    <n v="-0.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n v="2023"/>
    <n v="1"/>
    <s v="Premier League"/>
    <s v="Fri"/>
    <s v="Away"/>
    <s v="W"/>
    <n v="3"/>
    <n v="0"/>
    <x v="0"/>
    <x v="0"/>
    <n v="1.9"/>
    <n v="0.3"/>
    <n v="65"/>
    <n v="21572"/>
    <s v="Kevin De Bruyne"/>
    <s v="4-2-3-1"/>
    <s v="5-4-1"/>
    <s v="Craig Pawson"/>
    <n v="941944"/>
    <n v="48981113"/>
    <n v="5"/>
    <n v="9"/>
    <n v="24"/>
    <n v="41"/>
    <n v="78"/>
    <n v="-37"/>
    <n v="24"/>
    <n v="0.63"/>
    <n v="40.6"/>
    <n v="70.400000000000006"/>
    <n v="-29.7"/>
    <n v="-0.78"/>
    <n v="24.5"/>
    <n v="430"/>
    <n v="137"/>
    <n v="31.9"/>
    <n v="11.32"/>
    <n v="3.61"/>
    <n v="0.09"/>
    <n v="0.27"/>
    <n v="17.7"/>
    <n v="13937"/>
    <n v="17959"/>
    <n v="77.599999999999994"/>
    <n v="6311"/>
    <n v="7267"/>
    <n v="86.8"/>
    <n v="6017"/>
    <n v="7042"/>
    <n v="85.4"/>
    <n v="1324"/>
    <n v="2755"/>
    <n v="48.1"/>
    <n v="22181"/>
    <n v="2907"/>
    <n v="8021"/>
    <n v="9196"/>
    <n v="5155"/>
    <n v="819"/>
    <n v="77"/>
    <n v="7"/>
    <n v="429"/>
    <n v="353"/>
    <n v="76"/>
  </r>
  <r>
    <n v="2023"/>
    <n v="2"/>
    <s v="Premier League"/>
    <s v="Sat"/>
    <s v="Home"/>
    <s v="W"/>
    <n v="1"/>
    <n v="0"/>
    <x v="1"/>
    <x v="1"/>
    <n v="1"/>
    <n v="0.3"/>
    <n v="59"/>
    <n v="53419"/>
    <s v="Kyle Walker"/>
    <s v="4-2-3-1"/>
    <s v="4-3-3"/>
    <s v="Robert Jones"/>
    <n v="2067063"/>
    <n v="107487250"/>
    <n v="18"/>
    <n v="6"/>
    <n v="14"/>
    <n v="85"/>
    <n v="62"/>
    <n v="23"/>
    <n v="60"/>
    <n v="1.58"/>
    <n v="76"/>
    <n v="61.4"/>
    <n v="14.6"/>
    <n v="0.38"/>
    <n v="27.2"/>
    <n v="542"/>
    <n v="196"/>
    <n v="36.200000000000003"/>
    <n v="14.26"/>
    <n v="5.16"/>
    <n v="0.14000000000000001"/>
    <n v="0.38"/>
    <n v="15.7"/>
    <n v="16117"/>
    <n v="19852"/>
    <n v="81.2"/>
    <n v="7681"/>
    <n v="8623"/>
    <n v="89.1"/>
    <n v="6722"/>
    <n v="7757"/>
    <n v="86.7"/>
    <n v="1358"/>
    <n v="2504"/>
    <n v="54.2"/>
    <n v="24004"/>
    <n v="2447"/>
    <n v="8084"/>
    <n v="10144"/>
    <n v="6004"/>
    <n v="1094"/>
    <n v="79"/>
    <n v="1"/>
    <n v="386"/>
    <n v="469"/>
    <n v="59"/>
  </r>
  <r>
    <n v="2023"/>
    <n v="3"/>
    <s v="Premier League"/>
    <s v="Sun"/>
    <s v="Away"/>
    <s v="W"/>
    <n v="2"/>
    <n v="1"/>
    <x v="2"/>
    <x v="2"/>
    <n v="3.5"/>
    <n v="0.7"/>
    <n v="79"/>
    <n v="31336"/>
    <s v="Kyle Walker"/>
    <s v="4-2-3-1"/>
    <s v="3-5-2"/>
    <s v="Jarred Gillett"/>
    <n v="703437"/>
    <n v="36578738"/>
    <n v="3"/>
    <n v="7"/>
    <n v="28"/>
    <n v="35"/>
    <n v="104"/>
    <n v="-69"/>
    <n v="16"/>
    <n v="0.42"/>
    <n v="38.299999999999997"/>
    <n v="76.599999999999994"/>
    <n v="-38.299999999999997"/>
    <n v="-1.01"/>
    <n v="25.7"/>
    <n v="360"/>
    <n v="117"/>
    <n v="32.5"/>
    <n v="9.4700000000000006"/>
    <n v="3.08"/>
    <n v="7.0000000000000007E-2"/>
    <n v="0.22"/>
    <n v="17.399999999999999"/>
    <n v="9531"/>
    <n v="13509"/>
    <n v="70.599999999999994"/>
    <n v="4492"/>
    <n v="5357"/>
    <n v="83.9"/>
    <n v="3739"/>
    <n v="4696"/>
    <n v="79.599999999999994"/>
    <n v="1042"/>
    <n v="2626"/>
    <n v="39.700000000000003"/>
    <n v="17951"/>
    <n v="2817"/>
    <n v="7156"/>
    <n v="7145"/>
    <n v="3830"/>
    <n v="646"/>
    <n v="101"/>
    <n v="5"/>
    <n v="423"/>
    <n v="318"/>
    <n v="64"/>
  </r>
  <r>
    <n v="2023"/>
    <n v="4"/>
    <s v="Premier League"/>
    <s v="Sat"/>
    <s v="Home"/>
    <s v="W"/>
    <n v="5"/>
    <n v="1"/>
    <x v="3"/>
    <x v="3"/>
    <n v="2.2000000000000002"/>
    <n v="1.4"/>
    <n v="68"/>
    <n v="52899"/>
    <s v="Kyle Walker"/>
    <s v="4-2-3-1"/>
    <s v="4-3-3"/>
    <s v="Michael Oliver"/>
    <n v="1631389"/>
    <n v="84832245"/>
    <n v="13"/>
    <n v="8"/>
    <n v="17"/>
    <n v="55"/>
    <n v="61"/>
    <n v="-6"/>
    <n v="47"/>
    <n v="1.24"/>
    <n v="50.8"/>
    <n v="62.9"/>
    <n v="-12.1"/>
    <n v="-0.32"/>
    <n v="28.4"/>
    <n v="499"/>
    <n v="175"/>
    <n v="35.1"/>
    <n v="13.13"/>
    <n v="4.6100000000000003"/>
    <n v="0.1"/>
    <n v="0.3"/>
    <n v="17"/>
    <n v="16311"/>
    <n v="20237"/>
    <n v="80.599999999999994"/>
    <n v="7028"/>
    <n v="7907"/>
    <n v="88.9"/>
    <n v="7277"/>
    <n v="8347"/>
    <n v="87.2"/>
    <n v="1586"/>
    <n v="2853"/>
    <n v="55.6"/>
    <n v="24318"/>
    <n v="2792"/>
    <n v="8619"/>
    <n v="10359"/>
    <n v="5568"/>
    <n v="849"/>
    <n v="84"/>
    <n v="4"/>
    <n v="384"/>
    <n v="364"/>
    <n v="51"/>
  </r>
  <r>
    <n v="2023"/>
    <n v="5"/>
    <s v="Premier League"/>
    <s v="Sat"/>
    <s v="Away"/>
    <s v="W"/>
    <n v="3"/>
    <n v="1"/>
    <x v="4"/>
    <x v="4"/>
    <n v="3.6"/>
    <n v="0.9"/>
    <n v="68"/>
    <n v="62475"/>
    <s v="Kyle Walker"/>
    <s v="4-2-3-1"/>
    <s v="4-2-3-1"/>
    <s v="Andy Madley"/>
    <n v="2331647"/>
    <n v="121245618"/>
    <n v="14"/>
    <n v="10"/>
    <n v="14"/>
    <n v="60"/>
    <n v="74"/>
    <n v="-14"/>
    <n v="52"/>
    <n v="1.37"/>
    <n v="52.3"/>
    <n v="71.099999999999994"/>
    <n v="-18.8"/>
    <n v="-0.49"/>
    <n v="28.3"/>
    <n v="445"/>
    <n v="146"/>
    <n v="32.799999999999997"/>
    <n v="11.71"/>
    <n v="3.84"/>
    <n v="0.12"/>
    <n v="0.37"/>
    <n v="16.2"/>
    <n v="12568"/>
    <n v="16373"/>
    <n v="76.8"/>
    <n v="6043"/>
    <n v="6856"/>
    <n v="88.1"/>
    <n v="4817"/>
    <n v="5751"/>
    <n v="83.8"/>
    <n v="1330"/>
    <n v="2718"/>
    <n v="48.9"/>
    <n v="20875"/>
    <n v="2605"/>
    <n v="7301"/>
    <n v="9100"/>
    <n v="4692"/>
    <n v="750"/>
    <n v="82"/>
    <n v="3"/>
    <n v="390"/>
    <n v="392"/>
    <n v="71"/>
  </r>
  <r>
    <n v="2023"/>
    <n v="6"/>
    <s v="Premier League"/>
    <s v="Sat"/>
    <s v="Home"/>
    <s v="W"/>
    <n v="2"/>
    <n v="0"/>
    <x v="5"/>
    <x v="5"/>
    <n v="1.3"/>
    <n v="1"/>
    <n v="57"/>
    <n v="53413"/>
    <s v="Kyle Walker"/>
    <s v="4-2-3-1"/>
    <s v="5-4-1"/>
    <s v="Anthony Taylor"/>
    <n v="1762507"/>
    <n v="91650371"/>
    <n v="9"/>
    <n v="9"/>
    <n v="20"/>
    <n v="49"/>
    <n v="67"/>
    <n v="-18"/>
    <n v="32"/>
    <n v="0.84"/>
    <n v="49.9"/>
    <n v="53.3"/>
    <n v="-3.4"/>
    <n v="-0.09"/>
    <n v="25.7"/>
    <n v="450"/>
    <n v="143"/>
    <n v="31.8"/>
    <n v="11.84"/>
    <n v="3.76"/>
    <n v="0.11"/>
    <n v="0.34"/>
    <n v="17.2"/>
    <n v="11877"/>
    <n v="15679"/>
    <n v="75.8"/>
    <n v="5510"/>
    <n v="6417"/>
    <n v="85.9"/>
    <n v="4760"/>
    <n v="5855"/>
    <n v="81.3"/>
    <n v="1265"/>
    <n v="2493"/>
    <n v="50.7"/>
    <n v="20126"/>
    <n v="2493"/>
    <n v="7339"/>
    <n v="8320"/>
    <n v="4686"/>
    <n v="785"/>
    <n v="82"/>
    <n v="3"/>
    <n v="428"/>
    <n v="371"/>
    <n v="77"/>
  </r>
  <r>
    <n v="2023"/>
    <n v="7"/>
    <s v="Premier League"/>
    <s v="Sat"/>
    <s v="Away"/>
    <s v="L"/>
    <n v="1"/>
    <n v="2"/>
    <x v="6"/>
    <x v="6"/>
    <n v="0.9"/>
    <n v="0.4"/>
    <n v="68"/>
    <n v="31415"/>
    <s v="Kyle Walker"/>
    <s v="4-2-3-1"/>
    <s v="3-4-3"/>
    <s v="Craig Pawson"/>
    <n v="1316560"/>
    <n v="68461110"/>
    <n v="13"/>
    <n v="7"/>
    <n v="18"/>
    <n v="50"/>
    <n v="65"/>
    <n v="-15"/>
    <n v="46"/>
    <n v="1.21"/>
    <n v="46.7"/>
    <n v="67.7"/>
    <n v="-21"/>
    <n v="-0.55000000000000004"/>
    <n v="26.6"/>
    <n v="425"/>
    <n v="153"/>
    <n v="36"/>
    <n v="11.18"/>
    <n v="4.03"/>
    <n v="0.1"/>
    <n v="0.28000000000000003"/>
    <n v="16.7"/>
    <n v="15484"/>
    <n v="19175"/>
    <n v="80.8"/>
    <n v="7694"/>
    <n v="8577"/>
    <n v="89.7"/>
    <n v="6100"/>
    <n v="7016"/>
    <n v="86.9"/>
    <n v="1218"/>
    <n v="2527"/>
    <n v="48.2"/>
    <n v="23487"/>
    <n v="2823"/>
    <n v="8674"/>
    <n v="10264"/>
    <n v="4804"/>
    <n v="739"/>
    <n v="102"/>
    <n v="4"/>
    <n v="476"/>
    <n v="405"/>
    <n v="78"/>
  </r>
  <r>
    <n v="2023"/>
    <n v="8"/>
    <s v="Premier League"/>
    <s v="Sun"/>
    <s v="Away"/>
    <s v="L"/>
    <n v="0"/>
    <n v="1"/>
    <x v="7"/>
    <x v="7"/>
    <n v="0.5"/>
    <n v="0.4"/>
    <n v="51"/>
    <n v="60233"/>
    <s v="Kyle Walker"/>
    <s v="4-3-3"/>
    <s v="4-3-3"/>
    <s v="Michael Oliver"/>
    <n v="4061619"/>
    <n v="211204180"/>
    <n v="28"/>
    <n v="5"/>
    <n v="5"/>
    <n v="91"/>
    <n v="29"/>
    <n v="62"/>
    <n v="89"/>
    <n v="2.34"/>
    <n v="76.099999999999994"/>
    <n v="27.9"/>
    <n v="48.2"/>
    <n v="1.27"/>
    <n v="25"/>
    <n v="647"/>
    <n v="209"/>
    <n v="32.299999999999997"/>
    <n v="17.03"/>
    <n v="5.5"/>
    <n v="0.12"/>
    <n v="0.36"/>
    <n v="15.8"/>
    <n v="19094"/>
    <n v="22558"/>
    <n v="84.6"/>
    <n v="9719"/>
    <n v="10643"/>
    <n v="91.3"/>
    <n v="7809"/>
    <n v="8765"/>
    <n v="89.1"/>
    <n v="1178"/>
    <n v="2162"/>
    <n v="54.5"/>
    <n v="26493"/>
    <n v="1974"/>
    <n v="6714"/>
    <n v="11407"/>
    <n v="8560"/>
    <n v="1480"/>
    <n v="64"/>
    <n v="2"/>
    <n v="391"/>
    <n v="394"/>
    <n v="87"/>
  </r>
  <r>
    <n v="2023"/>
    <n v="9"/>
    <s v="Premier League"/>
    <s v="Sat"/>
    <s v="Home"/>
    <s v="W"/>
    <n v="2"/>
    <n v="1"/>
    <x v="8"/>
    <x v="8"/>
    <n v="0.8"/>
    <n v="0.8"/>
    <n v="55"/>
    <n v="53466"/>
    <s v="Kyle Walker"/>
    <s v="3-2-4-1"/>
    <s v="4-2-3-1"/>
    <s v="Robert Jones"/>
    <n v="1526446"/>
    <n v="79375200"/>
    <n v="12"/>
    <n v="12"/>
    <n v="14"/>
    <n v="55"/>
    <n v="62"/>
    <n v="-7"/>
    <n v="48"/>
    <n v="1.26"/>
    <n v="56.8"/>
    <n v="55.4"/>
    <n v="1.4"/>
    <n v="0.04"/>
    <n v="25.9"/>
    <n v="555"/>
    <n v="198"/>
    <n v="35.700000000000003"/>
    <n v="14.61"/>
    <n v="5.21"/>
    <n v="0.08"/>
    <n v="0.23"/>
    <n v="16.7"/>
    <n v="21810"/>
    <n v="25029"/>
    <n v="87.1"/>
    <n v="11574"/>
    <n v="12473"/>
    <n v="92.8"/>
    <n v="8261"/>
    <n v="9125"/>
    <n v="90.5"/>
    <n v="1296"/>
    <n v="2164"/>
    <n v="59.9"/>
    <n v="29112"/>
    <n v="3197"/>
    <n v="9449"/>
    <n v="13090"/>
    <n v="6766"/>
    <n v="1081"/>
    <n v="90"/>
    <n v="3"/>
    <n v="414"/>
    <n v="454"/>
    <n v="84"/>
  </r>
  <r>
    <n v="2023"/>
    <n v="10"/>
    <s v="Premier League"/>
    <s v="Sun"/>
    <s v="Away"/>
    <s v="W"/>
    <n v="3"/>
    <n v="0"/>
    <x v="9"/>
    <x v="9"/>
    <n v="4"/>
    <n v="0.9"/>
    <n v="60"/>
    <n v="73502"/>
    <s v="Kyle Walker"/>
    <s v="4-2-3-1"/>
    <s v="4-2-3-1"/>
    <s v="Paul Tierney"/>
    <n v="5033261"/>
    <n v="261729552"/>
    <n v="18"/>
    <n v="6"/>
    <n v="14"/>
    <n v="57"/>
    <n v="58"/>
    <n v="-1"/>
    <n v="60"/>
    <n v="1.58"/>
    <n v="56.5"/>
    <n v="68.900000000000006"/>
    <n v="-12.5"/>
    <n v="-0.33"/>
    <n v="26.1"/>
    <n v="543"/>
    <n v="182"/>
    <n v="33.5"/>
    <n v="14.29"/>
    <n v="4.79"/>
    <n v="0.09"/>
    <n v="0.28000000000000003"/>
    <n v="17.399999999999999"/>
    <n v="15785"/>
    <n v="19538"/>
    <n v="80.8"/>
    <n v="7892"/>
    <n v="8866"/>
    <n v="89"/>
    <n v="5965"/>
    <n v="6943"/>
    <n v="85.9"/>
    <n v="1355"/>
    <n v="2517"/>
    <n v="53.8"/>
    <n v="23998"/>
    <n v="2938"/>
    <n v="8197"/>
    <n v="9856"/>
    <n v="6146"/>
    <n v="1025"/>
    <n v="83"/>
    <n v="1"/>
    <n v="401"/>
    <n v="340"/>
    <n v="91"/>
  </r>
  <r>
    <n v="2023"/>
    <n v="11"/>
    <s v="Premier League"/>
    <s v="Sat"/>
    <s v="Home"/>
    <s v="W"/>
    <n v="6"/>
    <n v="1"/>
    <x v="10"/>
    <x v="10"/>
    <n v="1.9"/>
    <n v="0.9"/>
    <n v="65"/>
    <n v="53358"/>
    <s v="Kyle Walker"/>
    <s v="3-4-3"/>
    <s v="5-4-1"/>
    <s v="Craig Pawson"/>
    <n v="1341365"/>
    <n v="69750957"/>
    <n v="13"/>
    <n v="9"/>
    <n v="16"/>
    <n v="54"/>
    <n v="67"/>
    <n v="-13"/>
    <n v="48"/>
    <n v="1.26"/>
    <n v="55.9"/>
    <n v="58.1"/>
    <n v="-2.2000000000000002"/>
    <n v="-0.06"/>
    <n v="25.7"/>
    <n v="539"/>
    <n v="175"/>
    <n v="32.5"/>
    <n v="14.18"/>
    <n v="4.6100000000000003"/>
    <n v="0.09"/>
    <n v="0.28999999999999998"/>
    <n v="16.7"/>
    <n v="11899"/>
    <n v="15920"/>
    <n v="74.7"/>
    <n v="4976"/>
    <n v="5868"/>
    <n v="84.8"/>
    <n v="5270"/>
    <n v="6214"/>
    <n v="84.8"/>
    <n v="1393"/>
    <n v="2964"/>
    <n v="47"/>
    <n v="20700"/>
    <n v="2486"/>
    <n v="6820"/>
    <n v="8469"/>
    <n v="5686"/>
    <n v="1033"/>
    <n v="79"/>
    <n v="3"/>
    <n v="507"/>
    <n v="376"/>
    <n v="56"/>
  </r>
  <r>
    <n v="2023"/>
    <n v="12"/>
    <s v="Premier League"/>
    <s v="Sun"/>
    <s v="Away"/>
    <s v="D"/>
    <n v="4"/>
    <n v="4"/>
    <x v="11"/>
    <x v="11"/>
    <n v="2.9"/>
    <n v="2.9"/>
    <n v="55"/>
    <n v="39532"/>
    <s v="Kyle Walker"/>
    <s v="3-2-4-1"/>
    <s v="4-2-3-1"/>
    <s v="Anthony Taylor"/>
    <n v="3841556"/>
    <n v="199760922"/>
    <n v="18"/>
    <n v="9"/>
    <n v="11"/>
    <n v="77"/>
    <n v="63"/>
    <n v="14"/>
    <n v="63"/>
    <n v="1.66"/>
    <n v="74.5"/>
    <n v="58.1"/>
    <n v="16.399999999999999"/>
    <n v="0.43"/>
    <n v="24.2"/>
    <n v="537"/>
    <n v="194"/>
    <n v="36.1"/>
    <n v="14.13"/>
    <n v="5.1100000000000003"/>
    <n v="0.12"/>
    <n v="0.34"/>
    <n v="17.3"/>
    <n v="20039"/>
    <n v="23364"/>
    <n v="85.8"/>
    <n v="10006"/>
    <n v="10877"/>
    <n v="92"/>
    <n v="8176"/>
    <n v="9060"/>
    <n v="90.2"/>
    <n v="1365"/>
    <n v="2328"/>
    <n v="58.6"/>
    <n v="27725"/>
    <n v="3035"/>
    <n v="9367"/>
    <n v="12068"/>
    <n v="6558"/>
    <n v="1039"/>
    <n v="109"/>
    <n v="4"/>
    <n v="446"/>
    <n v="451"/>
    <n v="85"/>
  </r>
  <r>
    <n v="2023"/>
    <n v="13"/>
    <s v="Premier League"/>
    <s v="Sat"/>
    <s v="Home"/>
    <s v="D"/>
    <n v="1"/>
    <n v="1"/>
    <x v="12"/>
    <x v="12"/>
    <n v="1.3"/>
    <n v="0.6"/>
    <n v="59"/>
    <n v="53289"/>
    <s v="Kyle Walker"/>
    <s v="3-2-4-1"/>
    <s v="4-3-3"/>
    <s v="Chris Kavanagh"/>
    <n v="3332741"/>
    <n v="173302521"/>
    <n v="24"/>
    <n v="10"/>
    <n v="4"/>
    <n v="86"/>
    <n v="41"/>
    <n v="45"/>
    <n v="82"/>
    <n v="2.16"/>
    <n v="87.8"/>
    <n v="45.7"/>
    <n v="42"/>
    <n v="1.1100000000000001"/>
    <n v="26.3"/>
    <n v="781"/>
    <n v="263"/>
    <n v="33.700000000000003"/>
    <n v="20.55"/>
    <n v="6.92"/>
    <n v="0.09"/>
    <n v="0.28000000000000003"/>
    <n v="17.2"/>
    <n v="20376"/>
    <n v="24379"/>
    <n v="83.6"/>
    <n v="9656"/>
    <n v="10641"/>
    <n v="90.7"/>
    <n v="8627"/>
    <n v="9763"/>
    <n v="88.4"/>
    <n v="1637"/>
    <n v="2814"/>
    <n v="58.2"/>
    <n v="28764"/>
    <n v="2193"/>
    <n v="7390"/>
    <n v="13756"/>
    <n v="7869"/>
    <n v="1422"/>
    <n v="69"/>
    <n v="5"/>
    <n v="463"/>
    <n v="376"/>
    <n v="100"/>
  </r>
  <r>
    <n v="2023"/>
    <n v="14"/>
    <s v="Premier League"/>
    <s v="Sun"/>
    <s v="Home"/>
    <s v="D"/>
    <n v="3"/>
    <n v="3"/>
    <x v="13"/>
    <x v="13"/>
    <n v="2.6"/>
    <n v="0.5"/>
    <n v="55"/>
    <n v="53473"/>
    <s v="Kyle Walker"/>
    <s v="3-2-4-1"/>
    <s v="4-2-3-1"/>
    <s v="Simon Hooper"/>
    <n v="2874807"/>
    <n v="149489960"/>
    <n v="20"/>
    <n v="6"/>
    <n v="12"/>
    <n v="74"/>
    <n v="61"/>
    <n v="13"/>
    <n v="66"/>
    <n v="1.74"/>
    <n v="68.2"/>
    <n v="63.4"/>
    <n v="4.8"/>
    <n v="0.13"/>
    <n v="25.2"/>
    <n v="582"/>
    <n v="207"/>
    <n v="35.6"/>
    <n v="15.32"/>
    <n v="5.45"/>
    <n v="0.12"/>
    <n v="0.32"/>
    <n v="16.5"/>
    <n v="20649"/>
    <n v="24197"/>
    <n v="85.3"/>
    <n v="10630"/>
    <n v="11617"/>
    <n v="91.5"/>
    <n v="8361"/>
    <n v="9345"/>
    <n v="89.5"/>
    <n v="1089"/>
    <n v="1905"/>
    <n v="57.2"/>
    <n v="28529"/>
    <n v="2791"/>
    <n v="8520"/>
    <n v="12260"/>
    <n v="8010"/>
    <n v="1316"/>
    <n v="92"/>
    <n v="4"/>
    <n v="425"/>
    <n v="510"/>
    <n v="83"/>
  </r>
  <r>
    <n v="2023"/>
    <n v="15"/>
    <s v="Premier League"/>
    <s v="Wed"/>
    <s v="Away"/>
    <s v="L"/>
    <n v="0"/>
    <n v="1"/>
    <x v="14"/>
    <x v="14"/>
    <n v="0.6"/>
    <n v="2.2999999999999998"/>
    <n v="54"/>
    <n v="41421"/>
    <s v="Kyle Walker"/>
    <s v="3-2-4-1"/>
    <s v="4-4-1-1"/>
    <s v="John Brooks"/>
    <n v="2865756"/>
    <n v="149019306"/>
    <n v="20"/>
    <n v="8"/>
    <n v="10"/>
    <n v="76"/>
    <n v="61"/>
    <n v="15"/>
    <n v="68"/>
    <n v="1.79"/>
    <n v="63.3"/>
    <n v="59.9"/>
    <n v="3.4"/>
    <n v="0.09"/>
    <n v="26.9"/>
    <n v="511"/>
    <n v="182"/>
    <n v="35.6"/>
    <n v="13.45"/>
    <n v="4.79"/>
    <n v="0.13"/>
    <n v="0.37"/>
    <n v="16"/>
    <n v="16133"/>
    <n v="19363"/>
    <n v="83.3"/>
    <n v="7110"/>
    <n v="7878"/>
    <n v="90.3"/>
    <n v="7381"/>
    <n v="8273"/>
    <n v="89.2"/>
    <n v="1330"/>
    <n v="2368"/>
    <n v="56.2"/>
    <n v="23059"/>
    <n v="2807"/>
    <n v="8171"/>
    <n v="9636"/>
    <n v="5459"/>
    <n v="1010"/>
    <n v="94"/>
    <n v="2"/>
    <n v="412"/>
    <n v="473"/>
    <n v="47"/>
  </r>
  <r>
    <n v="2023"/>
    <n v="16"/>
    <s v="Premier League"/>
    <s v="Sun"/>
    <s v="Away"/>
    <s v="W"/>
    <n v="2"/>
    <n v="1"/>
    <x v="15"/>
    <x v="15"/>
    <n v="1.6"/>
    <n v="0.3"/>
    <n v="65"/>
    <n v="11047"/>
    <s v="Kyle Walker"/>
    <s v="4-2-3-1"/>
    <s v="3-4-3"/>
    <s v="Tim Robinson"/>
    <n v="601038"/>
    <n v="31253985"/>
    <n v="6"/>
    <n v="8"/>
    <n v="24"/>
    <n v="52"/>
    <n v="85"/>
    <n v="-33"/>
    <n v="26"/>
    <n v="0.68"/>
    <n v="42.4"/>
    <n v="78"/>
    <n v="-35.5"/>
    <n v="-0.94"/>
    <n v="26.7"/>
    <n v="427"/>
    <n v="134"/>
    <n v="31.4"/>
    <n v="11.24"/>
    <n v="3.53"/>
    <n v="0.1"/>
    <n v="0.33"/>
    <n v="16.3"/>
    <n v="11048"/>
    <n v="15099"/>
    <n v="73.2"/>
    <n v="4969"/>
    <n v="5784"/>
    <n v="85.9"/>
    <n v="4443"/>
    <n v="5431"/>
    <n v="81.8"/>
    <n v="1289"/>
    <n v="2879"/>
    <n v="44.8"/>
    <n v="19655"/>
    <n v="2630"/>
    <n v="7028"/>
    <n v="7905"/>
    <n v="4964"/>
    <n v="780"/>
    <n v="71"/>
    <n v="0"/>
    <n v="443"/>
    <n v="448"/>
    <n v="67"/>
  </r>
  <r>
    <n v="2023"/>
    <n v="17"/>
    <s v="Premier League"/>
    <s v="Sat"/>
    <s v="Home"/>
    <s v="D"/>
    <n v="2"/>
    <n v="2"/>
    <x v="16"/>
    <x v="16"/>
    <n v="1.6"/>
    <n v="1.8"/>
    <n v="74"/>
    <n v="53248"/>
    <s v="Kyle Walker"/>
    <s v="4-2-3-1"/>
    <s v="5-4-1"/>
    <s v="Paul Tierney"/>
    <n v="1689120"/>
    <n v="87834256"/>
    <n v="13"/>
    <n v="10"/>
    <n v="15"/>
    <n v="57"/>
    <n v="58"/>
    <n v="-1"/>
    <n v="49"/>
    <n v="1.29"/>
    <n v="48.6"/>
    <n v="52"/>
    <n v="-3.4"/>
    <n v="-0.09"/>
    <n v="26.7"/>
    <n v="452"/>
    <n v="162"/>
    <n v="35.799999999999997"/>
    <n v="11.89"/>
    <n v="4.26"/>
    <n v="0.12"/>
    <n v="0.32"/>
    <n v="17.2"/>
    <n v="12915"/>
    <n v="16754"/>
    <n v="77.099999999999994"/>
    <n v="6040"/>
    <n v="6920"/>
    <n v="87.3"/>
    <n v="5338"/>
    <n v="6287"/>
    <n v="84.9"/>
    <n v="1204"/>
    <n v="2608"/>
    <n v="46.2"/>
    <n v="21367"/>
    <n v="2349"/>
    <n v="7237"/>
    <n v="9279"/>
    <n v="5077"/>
    <n v="797"/>
    <n v="73"/>
    <n v="2"/>
    <n v="457"/>
    <n v="427"/>
    <n v="72"/>
  </r>
  <r>
    <n v="2023"/>
    <n v="18"/>
    <s v="Premier League"/>
    <s v="Tue"/>
    <s v="Home"/>
    <s v="W"/>
    <n v="1"/>
    <n v="0"/>
    <x v="17"/>
    <x v="17"/>
    <n v="2.2999999999999998"/>
    <n v="0.4"/>
    <n v="70"/>
    <n v="52247"/>
    <s v="Kyle Walker"/>
    <s v="4-2-3-1"/>
    <s v="3-5-2"/>
    <s v="Darren England"/>
    <n v="976926"/>
    <n v="50800128"/>
    <n v="10"/>
    <n v="9"/>
    <n v="19"/>
    <n v="56"/>
    <n v="65"/>
    <n v="-9"/>
    <n v="39"/>
    <n v="1.03"/>
    <n v="58.2"/>
    <n v="56"/>
    <n v="2.2000000000000002"/>
    <n v="0.06"/>
    <n v="26.6"/>
    <n v="470"/>
    <n v="159"/>
    <n v="33.799999999999997"/>
    <n v="12.37"/>
    <n v="4.18"/>
    <n v="0.11"/>
    <n v="0.32"/>
    <n v="15.6"/>
    <n v="12551"/>
    <n v="16818"/>
    <n v="74.599999999999994"/>
    <n v="5616"/>
    <n v="6628"/>
    <n v="84.7"/>
    <n v="5236"/>
    <n v="6432"/>
    <n v="81.400000000000006"/>
    <n v="1382"/>
    <n v="2776"/>
    <n v="49.8"/>
    <n v="21227"/>
    <n v="2878"/>
    <n v="7944"/>
    <n v="8253"/>
    <n v="5210"/>
    <n v="982"/>
    <n v="89"/>
    <n v="2"/>
    <n v="385"/>
    <n v="419"/>
    <n v="70"/>
  </r>
  <r>
    <n v="2023"/>
    <n v="19"/>
    <s v="Premier League"/>
    <s v="Wed"/>
    <s v="Away"/>
    <s v="W"/>
    <n v="3"/>
    <n v="1"/>
    <x v="18"/>
    <x v="18"/>
    <n v="2.4"/>
    <n v="1"/>
    <n v="72"/>
    <n v="39327"/>
    <s v="Kyle Walker"/>
    <s v="4-2-3-1"/>
    <s v="4-2-3-1"/>
    <s v="John Brooks"/>
    <n v="1931982"/>
    <n v="100463054"/>
    <n v="13"/>
    <n v="9"/>
    <n v="16"/>
    <n v="40"/>
    <n v="51"/>
    <n v="-11"/>
    <n v="42"/>
    <n v="1.1100000000000001"/>
    <n v="54"/>
    <n v="55.2"/>
    <n v="-1.2"/>
    <n v="-0.03"/>
    <n v="27.1"/>
    <n v="504"/>
    <n v="152"/>
    <n v="30.2"/>
    <n v="13.26"/>
    <n v="4"/>
    <n v="0.08"/>
    <n v="0.25"/>
    <n v="16.7"/>
    <n v="11349"/>
    <n v="15514"/>
    <n v="73.2"/>
    <n v="5198"/>
    <n v="6091"/>
    <n v="85.3"/>
    <n v="4386"/>
    <n v="5405"/>
    <n v="81.099999999999994"/>
    <n v="1469"/>
    <n v="3057"/>
    <n v="48.1"/>
    <n v="20053"/>
    <n v="2568"/>
    <n v="6792"/>
    <n v="8180"/>
    <n v="5283"/>
    <n v="809"/>
    <n v="82"/>
    <n v="1"/>
    <n v="457"/>
    <n v="361"/>
    <n v="89"/>
  </r>
  <r>
    <n v="2023"/>
    <n v="20"/>
    <s v="Premier League"/>
    <s v="Sat"/>
    <s v="Home"/>
    <s v="W"/>
    <n v="2"/>
    <n v="0"/>
    <x v="2"/>
    <x v="2"/>
    <n v="2.2000000000000002"/>
    <n v="0.3"/>
    <n v="80"/>
    <n v="53108"/>
    <s v="Kyle Walker"/>
    <s v="4-2-3-1"/>
    <s v="3-4-3"/>
    <s v="David Coote"/>
    <n v="703437"/>
    <n v="36578738"/>
    <n v="3"/>
    <n v="7"/>
    <n v="28"/>
    <n v="35"/>
    <n v="104"/>
    <n v="-69"/>
    <n v="16"/>
    <n v="0.42"/>
    <n v="38.299999999999997"/>
    <n v="76.599999999999994"/>
    <n v="-38.299999999999997"/>
    <n v="-1.01"/>
    <n v="25.7"/>
    <n v="360"/>
    <n v="117"/>
    <n v="32.5"/>
    <n v="9.4700000000000006"/>
    <n v="3.08"/>
    <n v="7.0000000000000007E-2"/>
    <n v="0.22"/>
    <n v="17.399999999999999"/>
    <n v="9531"/>
    <n v="13509"/>
    <n v="70.599999999999994"/>
    <n v="4492"/>
    <n v="5357"/>
    <n v="83.9"/>
    <n v="3739"/>
    <n v="4696"/>
    <n v="79.599999999999994"/>
    <n v="1042"/>
    <n v="2626"/>
    <n v="39.700000000000003"/>
    <n v="17951"/>
    <n v="2817"/>
    <n v="7156"/>
    <n v="7145"/>
    <n v="3830"/>
    <n v="646"/>
    <n v="101"/>
    <n v="5"/>
    <n v="423"/>
    <n v="318"/>
    <n v="64"/>
  </r>
  <r>
    <n v="2023"/>
    <n v="21"/>
    <s v="Premier League"/>
    <s v="Sat"/>
    <s v="Away"/>
    <s v="W"/>
    <n v="3"/>
    <n v="2"/>
    <x v="1"/>
    <x v="1"/>
    <n v="3"/>
    <n v="1.3"/>
    <n v="72"/>
    <n v="52190"/>
    <s v="Kyle Walker"/>
    <s v="4-2-3-1"/>
    <s v="4-3-3"/>
    <s v="Chris Kavanagh"/>
    <n v="2067063"/>
    <n v="107487250"/>
    <n v="18"/>
    <n v="6"/>
    <n v="14"/>
    <n v="85"/>
    <n v="62"/>
    <n v="23"/>
    <n v="60"/>
    <n v="1.58"/>
    <n v="76"/>
    <n v="61.4"/>
    <n v="14.6"/>
    <n v="0.38"/>
    <n v="27.2"/>
    <n v="542"/>
    <n v="196"/>
    <n v="36.200000000000003"/>
    <n v="14.26"/>
    <n v="5.16"/>
    <n v="0.14000000000000001"/>
    <n v="0.38"/>
    <n v="15.7"/>
    <n v="16117"/>
    <n v="19852"/>
    <n v="81.2"/>
    <n v="7681"/>
    <n v="8623"/>
    <n v="89.1"/>
    <n v="6722"/>
    <n v="7757"/>
    <n v="86.7"/>
    <n v="1358"/>
    <n v="2504"/>
    <n v="54.2"/>
    <n v="24004"/>
    <n v="2447"/>
    <n v="8084"/>
    <n v="10144"/>
    <n v="6004"/>
    <n v="1094"/>
    <n v="79"/>
    <n v="1"/>
    <n v="386"/>
    <n v="469"/>
    <n v="59"/>
  </r>
  <r>
    <n v="2023"/>
    <n v="22"/>
    <s v="Premier League"/>
    <s v="Wed"/>
    <s v="Home"/>
    <s v="W"/>
    <n v="3"/>
    <n v="1"/>
    <x v="0"/>
    <x v="0"/>
    <n v="1.7"/>
    <n v="1.4"/>
    <n v="74"/>
    <n v="52143"/>
    <s v="Kevin De Bruyne"/>
    <s v="4-2-3-1"/>
    <s v="4-4-2"/>
    <s v="Samuel Barrott"/>
    <n v="941944"/>
    <n v="48981113"/>
    <n v="5"/>
    <n v="9"/>
    <n v="24"/>
    <n v="41"/>
    <n v="78"/>
    <n v="-37"/>
    <n v="24"/>
    <n v="0.63"/>
    <n v="40.6"/>
    <n v="70.400000000000006"/>
    <n v="-29.7"/>
    <n v="-0.78"/>
    <n v="24.5"/>
    <n v="430"/>
    <n v="137"/>
    <n v="31.9"/>
    <n v="11.32"/>
    <n v="3.61"/>
    <n v="0.09"/>
    <n v="0.27"/>
    <n v="17.7"/>
    <n v="13937"/>
    <n v="17959"/>
    <n v="77.599999999999994"/>
    <n v="6311"/>
    <n v="7267"/>
    <n v="86.8"/>
    <n v="6017"/>
    <n v="7042"/>
    <n v="85.4"/>
    <n v="1324"/>
    <n v="2755"/>
    <n v="48.1"/>
    <n v="22181"/>
    <n v="2907"/>
    <n v="8021"/>
    <n v="9196"/>
    <n v="5155"/>
    <n v="819"/>
    <n v="77"/>
    <n v="7"/>
    <n v="429"/>
    <n v="353"/>
    <n v="76"/>
  </r>
  <r>
    <n v="2023"/>
    <n v="23"/>
    <s v="Premier League"/>
    <s v="Mon"/>
    <s v="Away"/>
    <s v="W"/>
    <n v="3"/>
    <n v="1"/>
    <x v="17"/>
    <x v="17"/>
    <n v="2.1"/>
    <n v="1"/>
    <n v="72"/>
    <n v="17096"/>
    <s v="Kyle Walker"/>
    <s v="4-1-4-1"/>
    <s v="3-5-2"/>
    <s v="Jarred Gillett"/>
    <n v="976926"/>
    <n v="50800128"/>
    <n v="10"/>
    <n v="9"/>
    <n v="19"/>
    <n v="56"/>
    <n v="65"/>
    <n v="-9"/>
    <n v="39"/>
    <n v="1.03"/>
    <n v="58.2"/>
    <n v="56"/>
    <n v="2.2000000000000002"/>
    <n v="0.06"/>
    <n v="26.6"/>
    <n v="470"/>
    <n v="159"/>
    <n v="33.799999999999997"/>
    <n v="12.37"/>
    <n v="4.18"/>
    <n v="0.11"/>
    <n v="0.32"/>
    <n v="15.6"/>
    <n v="12551"/>
    <n v="16818"/>
    <n v="74.599999999999994"/>
    <n v="5616"/>
    <n v="6628"/>
    <n v="84.7"/>
    <n v="5236"/>
    <n v="6432"/>
    <n v="81.400000000000006"/>
    <n v="1382"/>
    <n v="2776"/>
    <n v="49.8"/>
    <n v="21227"/>
    <n v="2878"/>
    <n v="7944"/>
    <n v="8253"/>
    <n v="5210"/>
    <n v="982"/>
    <n v="89"/>
    <n v="2"/>
    <n v="385"/>
    <n v="419"/>
    <n v="70"/>
  </r>
  <r>
    <n v="2023"/>
    <n v="24"/>
    <s v="Premier League"/>
    <s v="Sat"/>
    <s v="Home"/>
    <s v="W"/>
    <n v="2"/>
    <n v="0"/>
    <x v="18"/>
    <x v="18"/>
    <n v="1.6"/>
    <n v="0.3"/>
    <n v="72"/>
    <n v="52187"/>
    <s v="Rúben Dias"/>
    <s v="4-1-4-1"/>
    <s v="4-2-3-1"/>
    <s v="John Brooks"/>
    <n v="1931982"/>
    <n v="100463054"/>
    <n v="13"/>
    <n v="9"/>
    <n v="16"/>
    <n v="40"/>
    <n v="51"/>
    <n v="-11"/>
    <n v="42"/>
    <n v="1.1100000000000001"/>
    <n v="54"/>
    <n v="55.2"/>
    <n v="-1.2"/>
    <n v="-0.03"/>
    <n v="27.1"/>
    <n v="504"/>
    <n v="152"/>
    <n v="30.2"/>
    <n v="13.26"/>
    <n v="4"/>
    <n v="0.08"/>
    <n v="0.25"/>
    <n v="16.7"/>
    <n v="11349"/>
    <n v="15514"/>
    <n v="73.2"/>
    <n v="5198"/>
    <n v="6091"/>
    <n v="85.3"/>
    <n v="4386"/>
    <n v="5405"/>
    <n v="81.099999999999994"/>
    <n v="1469"/>
    <n v="3057"/>
    <n v="48.1"/>
    <n v="20053"/>
    <n v="2568"/>
    <n v="6792"/>
    <n v="8180"/>
    <n v="5283"/>
    <n v="809"/>
    <n v="82"/>
    <n v="1"/>
    <n v="457"/>
    <n v="361"/>
    <n v="89"/>
  </r>
  <r>
    <n v="2023"/>
    <n v="25"/>
    <s v="Premier League"/>
    <s v="Sat"/>
    <s v="Home"/>
    <s v="D"/>
    <n v="1"/>
    <n v="1"/>
    <x v="11"/>
    <x v="11"/>
    <n v="2.6"/>
    <n v="1.4"/>
    <n v="70"/>
    <n v="52178"/>
    <s v="Kyle Walker"/>
    <s v="4-1-4-1"/>
    <s v="4-2-3-1"/>
    <s v="Andy Madley"/>
    <n v="3841556"/>
    <n v="199760922"/>
    <n v="18"/>
    <n v="9"/>
    <n v="11"/>
    <n v="77"/>
    <n v="63"/>
    <n v="14"/>
    <n v="63"/>
    <n v="1.66"/>
    <n v="74.5"/>
    <n v="58.1"/>
    <n v="16.399999999999999"/>
    <n v="0.43"/>
    <n v="24.2"/>
    <n v="537"/>
    <n v="194"/>
    <n v="36.1"/>
    <n v="14.13"/>
    <n v="5.1100000000000003"/>
    <n v="0.12"/>
    <n v="0.34"/>
    <n v="17.3"/>
    <n v="20039"/>
    <n v="23364"/>
    <n v="85.8"/>
    <n v="10006"/>
    <n v="10877"/>
    <n v="92"/>
    <n v="8176"/>
    <n v="9060"/>
    <n v="90.2"/>
    <n v="1365"/>
    <n v="2328"/>
    <n v="58.6"/>
    <n v="27725"/>
    <n v="3035"/>
    <n v="9367"/>
    <n v="12068"/>
    <n v="6558"/>
    <n v="1039"/>
    <n v="109"/>
    <n v="4"/>
    <n v="446"/>
    <n v="451"/>
    <n v="85"/>
  </r>
  <r>
    <n v="2023"/>
    <n v="26"/>
    <s v="Premier League"/>
    <s v="Sat"/>
    <s v="Away"/>
    <s v="W"/>
    <n v="1"/>
    <n v="0"/>
    <x v="10"/>
    <x v="10"/>
    <n v="1.6"/>
    <n v="0.9"/>
    <n v="62"/>
    <n v="11184"/>
    <s v="Rúben Dias"/>
    <s v="3-2-4-1"/>
    <s v="4-2-3-1"/>
    <s v="Jarred Gillett"/>
    <n v="1341365"/>
    <n v="69750957"/>
    <n v="13"/>
    <n v="9"/>
    <n v="16"/>
    <n v="54"/>
    <n v="67"/>
    <n v="-13"/>
    <n v="48"/>
    <n v="1.26"/>
    <n v="55.9"/>
    <n v="58.1"/>
    <n v="-2.2000000000000002"/>
    <n v="-0.06"/>
    <n v="25.7"/>
    <n v="539"/>
    <n v="175"/>
    <n v="32.5"/>
    <n v="14.18"/>
    <n v="4.6100000000000003"/>
    <n v="0.09"/>
    <n v="0.28999999999999998"/>
    <n v="16.7"/>
    <n v="11899"/>
    <n v="15920"/>
    <n v="74.7"/>
    <n v="4976"/>
    <n v="5868"/>
    <n v="84.8"/>
    <n v="5270"/>
    <n v="6214"/>
    <n v="84.8"/>
    <n v="1393"/>
    <n v="2964"/>
    <n v="47"/>
    <n v="20700"/>
    <n v="2486"/>
    <n v="6820"/>
    <n v="8469"/>
    <n v="5686"/>
    <n v="1033"/>
    <n v="79"/>
    <n v="3"/>
    <n v="507"/>
    <n v="376"/>
    <n v="56"/>
  </r>
  <r>
    <n v="2023"/>
    <n v="27"/>
    <s v="Premier League"/>
    <s v="Sun"/>
    <s v="Home"/>
    <s v="W"/>
    <n v="3"/>
    <n v="1"/>
    <x v="9"/>
    <x v="9"/>
    <n v="3.3"/>
    <n v="0.2"/>
    <n v="73"/>
    <n v="53514"/>
    <s v="Kyle Walker"/>
    <s v="3-2-4-1"/>
    <s v="4-2-4-0"/>
    <s v="Andy Madley"/>
    <n v="5033261"/>
    <n v="261729552"/>
    <n v="18"/>
    <n v="6"/>
    <n v="14"/>
    <n v="57"/>
    <n v="58"/>
    <n v="-1"/>
    <n v="60"/>
    <n v="1.58"/>
    <n v="56.5"/>
    <n v="68.900000000000006"/>
    <n v="-12.5"/>
    <n v="-0.33"/>
    <n v="26.1"/>
    <n v="543"/>
    <n v="182"/>
    <n v="33.5"/>
    <n v="14.29"/>
    <n v="4.79"/>
    <n v="0.09"/>
    <n v="0.28000000000000003"/>
    <n v="17.399999999999999"/>
    <n v="15785"/>
    <n v="19538"/>
    <n v="80.8"/>
    <n v="7892"/>
    <n v="8866"/>
    <n v="89"/>
    <n v="5965"/>
    <n v="6943"/>
    <n v="85.9"/>
    <n v="1355"/>
    <n v="2517"/>
    <n v="53.8"/>
    <n v="23998"/>
    <n v="2938"/>
    <n v="8197"/>
    <n v="9856"/>
    <n v="6146"/>
    <n v="1025"/>
    <n v="83"/>
    <n v="1"/>
    <n v="401"/>
    <n v="340"/>
    <n v="91"/>
  </r>
  <r>
    <n v="2023"/>
    <n v="28"/>
    <s v="Premier League"/>
    <s v="Sun"/>
    <s v="Away"/>
    <s v="D"/>
    <n v="1"/>
    <n v="1"/>
    <x v="12"/>
    <x v="12"/>
    <n v="1.6"/>
    <n v="2.7"/>
    <n v="47"/>
    <n v="59947"/>
    <s v="Kyle Walker"/>
    <s v="3-2-4-1"/>
    <s v="4-3-3"/>
    <s v="Michael Oliver"/>
    <n v="3332741"/>
    <n v="173302521"/>
    <n v="24"/>
    <n v="10"/>
    <n v="4"/>
    <n v="86"/>
    <n v="41"/>
    <n v="45"/>
    <n v="82"/>
    <n v="2.16"/>
    <n v="87.8"/>
    <n v="45.7"/>
    <n v="42"/>
    <n v="1.1100000000000001"/>
    <n v="26.3"/>
    <n v="781"/>
    <n v="263"/>
    <n v="33.700000000000003"/>
    <n v="20.55"/>
    <n v="6.92"/>
    <n v="0.09"/>
    <n v="0.28000000000000003"/>
    <n v="17.2"/>
    <n v="20376"/>
    <n v="24379"/>
    <n v="83.6"/>
    <n v="9656"/>
    <n v="10641"/>
    <n v="90.7"/>
    <n v="8627"/>
    <n v="9763"/>
    <n v="88.4"/>
    <n v="1637"/>
    <n v="2814"/>
    <n v="58.2"/>
    <n v="28764"/>
    <n v="2193"/>
    <n v="7390"/>
    <n v="13756"/>
    <n v="7869"/>
    <n v="1422"/>
    <n v="69"/>
    <n v="5"/>
    <n v="463"/>
    <n v="376"/>
    <n v="100"/>
  </r>
  <r>
    <n v="2023"/>
    <n v="29"/>
    <s v="Premier League"/>
    <s v="Thu"/>
    <s v="Away"/>
    <s v="W"/>
    <n v="4"/>
    <n v="0"/>
    <x v="8"/>
    <x v="8"/>
    <n v="1.4"/>
    <n v="0.6"/>
    <n v="64"/>
    <n v="31596"/>
    <s v="Kyle Walker"/>
    <s v="4-1-4-1"/>
    <s v="4-2-3-1"/>
    <s v="Jarred Gillett"/>
    <n v="1526446"/>
    <n v="79375200"/>
    <n v="12"/>
    <n v="12"/>
    <n v="14"/>
    <n v="55"/>
    <n v="62"/>
    <n v="-7"/>
    <n v="48"/>
    <n v="1.26"/>
    <n v="56.8"/>
    <n v="55.4"/>
    <n v="1.4"/>
    <n v="0.04"/>
    <n v="25.9"/>
    <n v="555"/>
    <n v="198"/>
    <n v="35.700000000000003"/>
    <n v="14.61"/>
    <n v="5.21"/>
    <n v="0.08"/>
    <n v="0.23"/>
    <n v="16.7"/>
    <n v="21810"/>
    <n v="25029"/>
    <n v="87.1"/>
    <n v="11574"/>
    <n v="12473"/>
    <n v="92.8"/>
    <n v="8261"/>
    <n v="9125"/>
    <n v="90.5"/>
    <n v="1296"/>
    <n v="2164"/>
    <n v="59.9"/>
    <n v="29112"/>
    <n v="3197"/>
    <n v="9449"/>
    <n v="13090"/>
    <n v="6766"/>
    <n v="1081"/>
    <n v="90"/>
    <n v="3"/>
    <n v="414"/>
    <n v="454"/>
    <n v="84"/>
  </r>
  <r>
    <n v="2023"/>
    <n v="30"/>
    <s v="Premier League"/>
    <s v="Sun"/>
    <s v="Home"/>
    <s v="D"/>
    <n v="0"/>
    <n v="0"/>
    <x v="7"/>
    <x v="7"/>
    <n v="1"/>
    <n v="0.7"/>
    <n v="72"/>
    <n v="52178"/>
    <s v="Kevin De Bruyne"/>
    <s v="4-1-4-1"/>
    <s v="4-3-3"/>
    <s v="Anthony Taylor"/>
    <n v="4061619"/>
    <n v="211204180"/>
    <n v="28"/>
    <n v="5"/>
    <n v="5"/>
    <n v="91"/>
    <n v="29"/>
    <n v="62"/>
    <n v="89"/>
    <n v="2.34"/>
    <n v="76.099999999999994"/>
    <n v="27.9"/>
    <n v="48.2"/>
    <n v="1.27"/>
    <n v="25"/>
    <n v="647"/>
    <n v="209"/>
    <n v="32.299999999999997"/>
    <n v="17.03"/>
    <n v="5.5"/>
    <n v="0.12"/>
    <n v="0.36"/>
    <n v="15.8"/>
    <n v="19094"/>
    <n v="22558"/>
    <n v="84.6"/>
    <n v="9719"/>
    <n v="10643"/>
    <n v="91.3"/>
    <n v="7809"/>
    <n v="8765"/>
    <n v="89.1"/>
    <n v="1178"/>
    <n v="2162"/>
    <n v="54.5"/>
    <n v="26493"/>
    <n v="1974"/>
    <n v="6714"/>
    <n v="11407"/>
    <n v="8560"/>
    <n v="1480"/>
    <n v="64"/>
    <n v="2"/>
    <n v="391"/>
    <n v="394"/>
    <n v="87"/>
  </r>
  <r>
    <n v="2023"/>
    <n v="31"/>
    <s v="Premier League"/>
    <s v="Wed"/>
    <s v="Home"/>
    <s v="W"/>
    <n v="4"/>
    <n v="1"/>
    <x v="14"/>
    <x v="14"/>
    <n v="3.4"/>
    <n v="0.8"/>
    <n v="67"/>
    <n v="53422"/>
    <s v="Rúben Dias"/>
    <s v="4-2-3-1"/>
    <s v="4-2-3-1"/>
    <s v="Darren England"/>
    <n v="2865756"/>
    <n v="149019306"/>
    <n v="20"/>
    <n v="8"/>
    <n v="10"/>
    <n v="76"/>
    <n v="61"/>
    <n v="15"/>
    <n v="68"/>
    <n v="1.79"/>
    <n v="63.3"/>
    <n v="59.9"/>
    <n v="3.4"/>
    <n v="0.09"/>
    <n v="26.9"/>
    <n v="511"/>
    <n v="182"/>
    <n v="35.6"/>
    <n v="13.45"/>
    <n v="4.79"/>
    <n v="0.13"/>
    <n v="0.37"/>
    <n v="16"/>
    <n v="16133"/>
    <n v="19363"/>
    <n v="83.3"/>
    <n v="7110"/>
    <n v="7878"/>
    <n v="90.3"/>
    <n v="7381"/>
    <n v="8273"/>
    <n v="89.2"/>
    <n v="1330"/>
    <n v="2368"/>
    <n v="56.2"/>
    <n v="23059"/>
    <n v="2807"/>
    <n v="8171"/>
    <n v="9636"/>
    <n v="5459"/>
    <n v="1010"/>
    <n v="94"/>
    <n v="2"/>
    <n v="412"/>
    <n v="473"/>
    <n v="47"/>
  </r>
  <r>
    <n v="2023"/>
    <n v="32"/>
    <s v="Premier League"/>
    <s v="Sat"/>
    <s v="Away"/>
    <s v="W"/>
    <n v="4"/>
    <n v="2"/>
    <x v="16"/>
    <x v="16"/>
    <n v="1.9"/>
    <n v="1.1000000000000001"/>
    <n v="75"/>
    <n v="25132"/>
    <s v="Kevin De Bruyne"/>
    <s v="3-2-4-1"/>
    <s v="3-4-3"/>
    <s v="Paul Tierney"/>
    <n v="1689120"/>
    <n v="87834256"/>
    <n v="13"/>
    <n v="10"/>
    <n v="15"/>
    <n v="57"/>
    <n v="58"/>
    <n v="-1"/>
    <n v="49"/>
    <n v="1.29"/>
    <n v="48.6"/>
    <n v="52"/>
    <n v="-3.4"/>
    <n v="-0.09"/>
    <n v="26.7"/>
    <n v="452"/>
    <n v="162"/>
    <n v="35.799999999999997"/>
    <n v="11.89"/>
    <n v="4.26"/>
    <n v="0.12"/>
    <n v="0.32"/>
    <n v="17.2"/>
    <n v="12915"/>
    <n v="16754"/>
    <n v="77.099999999999994"/>
    <n v="6040"/>
    <n v="6920"/>
    <n v="87.3"/>
    <n v="5338"/>
    <n v="6287"/>
    <n v="84.9"/>
    <n v="1204"/>
    <n v="2608"/>
    <n v="46.2"/>
    <n v="21367"/>
    <n v="2349"/>
    <n v="7237"/>
    <n v="9279"/>
    <n v="5077"/>
    <n v="797"/>
    <n v="73"/>
    <n v="2"/>
    <n v="457"/>
    <n v="427"/>
    <n v="72"/>
  </r>
  <r>
    <n v="2023"/>
    <n v="33"/>
    <s v="Premier League"/>
    <s v="Sat"/>
    <s v="Home"/>
    <s v="W"/>
    <n v="5"/>
    <n v="1"/>
    <x v="15"/>
    <x v="15"/>
    <n v="4.2"/>
    <n v="0.5"/>
    <n v="73"/>
    <n v="52149"/>
    <s v="Kevin De Bruyne"/>
    <s v="4-2-3-1"/>
    <s v="3-4-3"/>
    <s v="John Brooks"/>
    <n v="601038"/>
    <n v="31253985"/>
    <n v="6"/>
    <n v="8"/>
    <n v="24"/>
    <n v="52"/>
    <n v="85"/>
    <n v="-33"/>
    <n v="26"/>
    <n v="0.68"/>
    <n v="42.4"/>
    <n v="78"/>
    <n v="-35.5"/>
    <n v="-0.94"/>
    <n v="26.7"/>
    <n v="427"/>
    <n v="134"/>
    <n v="31.4"/>
    <n v="11.24"/>
    <n v="3.53"/>
    <n v="0.1"/>
    <n v="0.33"/>
    <n v="16.3"/>
    <n v="11048"/>
    <n v="15099"/>
    <n v="73.2"/>
    <n v="4969"/>
    <n v="5784"/>
    <n v="85.9"/>
    <n v="4443"/>
    <n v="5431"/>
    <n v="81.8"/>
    <n v="1289"/>
    <n v="2879"/>
    <n v="44.8"/>
    <n v="19655"/>
    <n v="2630"/>
    <n v="7028"/>
    <n v="7905"/>
    <n v="4964"/>
    <n v="780"/>
    <n v="71"/>
    <n v="0"/>
    <n v="443"/>
    <n v="448"/>
    <n v="67"/>
  </r>
  <r>
    <n v="2023"/>
    <n v="34"/>
    <s v="Premier League"/>
    <s v="Tue"/>
    <s v="Away"/>
    <s v="W"/>
    <n v="2"/>
    <n v="0"/>
    <x v="13"/>
    <x v="13"/>
    <n v="2.4"/>
    <n v="1.7"/>
    <n v="47"/>
    <n v="61065"/>
    <s v="Kyle Walker"/>
    <s v="4-2-3-1"/>
    <s v="4-3-1-2"/>
    <s v="Chris Kavanagh"/>
    <n v="2874807"/>
    <n v="149489960"/>
    <n v="20"/>
    <n v="6"/>
    <n v="12"/>
    <n v="74"/>
    <n v="61"/>
    <n v="13"/>
    <n v="66"/>
    <n v="1.74"/>
    <n v="68.2"/>
    <n v="63.4"/>
    <n v="4.8"/>
    <n v="0.13"/>
    <n v="25.2"/>
    <n v="582"/>
    <n v="207"/>
    <n v="35.6"/>
    <n v="15.32"/>
    <n v="5.45"/>
    <n v="0.12"/>
    <n v="0.32"/>
    <n v="16.5"/>
    <n v="20649"/>
    <n v="24197"/>
    <n v="85.3"/>
    <n v="10630"/>
    <n v="11617"/>
    <n v="91.5"/>
    <n v="8361"/>
    <n v="9345"/>
    <n v="89.5"/>
    <n v="1089"/>
    <n v="1905"/>
    <n v="57.2"/>
    <n v="28529"/>
    <n v="2791"/>
    <n v="8520"/>
    <n v="12260"/>
    <n v="8010"/>
    <n v="1316"/>
    <n v="92"/>
    <n v="4"/>
    <n v="425"/>
    <n v="510"/>
    <n v="83"/>
  </r>
  <r>
    <n v="2023"/>
    <n v="35"/>
    <s v="Premier League"/>
    <s v="Sun"/>
    <s v="Away"/>
    <s v="W"/>
    <n v="2"/>
    <n v="0"/>
    <x v="5"/>
    <x v="5"/>
    <n v="0.9"/>
    <n v="1.9"/>
    <n v="66"/>
    <n v="29677"/>
    <s v="Kyle Walker"/>
    <s v="4-1-4-1"/>
    <s v="5-4-1"/>
    <s v="Simon Hooper"/>
    <n v="1762507"/>
    <n v="91650371"/>
    <n v="9"/>
    <n v="9"/>
    <n v="20"/>
    <n v="49"/>
    <n v="67"/>
    <n v="-18"/>
    <n v="32"/>
    <n v="0.84"/>
    <n v="49.9"/>
    <n v="53.3"/>
    <n v="-3.4"/>
    <n v="-0.09"/>
    <n v="25.7"/>
    <n v="450"/>
    <n v="143"/>
    <n v="31.8"/>
    <n v="11.84"/>
    <n v="3.76"/>
    <n v="0.11"/>
    <n v="0.34"/>
    <n v="17.2"/>
    <n v="11877"/>
    <n v="15679"/>
    <n v="75.8"/>
    <n v="5510"/>
    <n v="6417"/>
    <n v="85.9"/>
    <n v="4760"/>
    <n v="5855"/>
    <n v="81.3"/>
    <n v="1265"/>
    <n v="2493"/>
    <n v="50.7"/>
    <n v="20126"/>
    <n v="2493"/>
    <n v="7339"/>
    <n v="8320"/>
    <n v="4686"/>
    <n v="785"/>
    <n v="82"/>
    <n v="3"/>
    <n v="428"/>
    <n v="371"/>
    <n v="77"/>
  </r>
  <r>
    <n v="2023"/>
    <n v="36"/>
    <s v="Premier League"/>
    <s v="Sat"/>
    <s v="Home"/>
    <s v="W"/>
    <n v="5"/>
    <n v="1"/>
    <x v="6"/>
    <x v="6"/>
    <n v="3.7"/>
    <n v="0.3"/>
    <n v="58"/>
    <n v="52439"/>
    <s v="Kyle Walker"/>
    <s v="4-2-3-1"/>
    <s v="3-5-2"/>
    <s v="Craig Pawson"/>
    <n v="1316560"/>
    <n v="68461110"/>
    <n v="13"/>
    <n v="7"/>
    <n v="18"/>
    <n v="50"/>
    <n v="65"/>
    <n v="-15"/>
    <n v="46"/>
    <n v="1.21"/>
    <n v="46.7"/>
    <n v="67.7"/>
    <n v="-21"/>
    <n v="-0.55000000000000004"/>
    <n v="26.6"/>
    <n v="425"/>
    <n v="153"/>
    <n v="36"/>
    <n v="11.18"/>
    <n v="4.03"/>
    <n v="0.1"/>
    <n v="0.28000000000000003"/>
    <n v="16.7"/>
    <n v="15484"/>
    <n v="19175"/>
    <n v="80.8"/>
    <n v="7694"/>
    <n v="8577"/>
    <n v="89.7"/>
    <n v="6100"/>
    <n v="7016"/>
    <n v="86.9"/>
    <n v="1218"/>
    <n v="2527"/>
    <n v="48.2"/>
    <n v="23487"/>
    <n v="2823"/>
    <n v="8674"/>
    <n v="10264"/>
    <n v="4804"/>
    <n v="739"/>
    <n v="102"/>
    <n v="4"/>
    <n v="476"/>
    <n v="405"/>
    <n v="78"/>
  </r>
  <r>
    <n v="2023"/>
    <n v="37"/>
    <s v="Premier League"/>
    <s v="Sat"/>
    <s v="Away"/>
    <s v="W"/>
    <n v="4"/>
    <n v="0"/>
    <x v="3"/>
    <x v="3"/>
    <n v="3.2"/>
    <n v="0.1"/>
    <n v="64"/>
    <n v="24418"/>
    <s v="Kevin De Bruyne"/>
    <s v="4-2-3-1"/>
    <s v="4-2-3-1"/>
    <s v="Anthony Taylor"/>
    <n v="1631389"/>
    <n v="84832245"/>
    <n v="13"/>
    <n v="8"/>
    <n v="17"/>
    <n v="55"/>
    <n v="61"/>
    <n v="-6"/>
    <n v="47"/>
    <n v="1.24"/>
    <n v="50.8"/>
    <n v="62.9"/>
    <n v="-12.1"/>
    <n v="-0.32"/>
    <n v="28.4"/>
    <n v="499"/>
    <n v="175"/>
    <n v="35.1"/>
    <n v="13.13"/>
    <n v="4.6100000000000003"/>
    <n v="0.1"/>
    <n v="0.3"/>
    <n v="17"/>
    <n v="16311"/>
    <n v="20237"/>
    <n v="80.599999999999994"/>
    <n v="7028"/>
    <n v="7907"/>
    <n v="88.9"/>
    <n v="7277"/>
    <n v="8347"/>
    <n v="87.2"/>
    <n v="1586"/>
    <n v="2853"/>
    <n v="55.6"/>
    <n v="24318"/>
    <n v="2792"/>
    <n v="8619"/>
    <n v="10359"/>
    <n v="5568"/>
    <n v="849"/>
    <n v="84"/>
    <n v="4"/>
    <n v="384"/>
    <n v="364"/>
    <n v="51"/>
  </r>
  <r>
    <n v="2023"/>
    <n v="38"/>
    <s v="Premier League"/>
    <s v="Sun"/>
    <s v="Home"/>
    <s v="W"/>
    <n v="3"/>
    <n v="1"/>
    <x v="4"/>
    <x v="4"/>
    <n v="1.9"/>
    <n v="0.4"/>
    <n v="71"/>
    <n v="55097"/>
    <s v="Kyle Walker"/>
    <s v="4-1-4-1"/>
    <s v="3-4-3"/>
    <s v="John Brooks"/>
    <n v="2331647"/>
    <n v="121245618"/>
    <n v="14"/>
    <n v="10"/>
    <n v="14"/>
    <n v="60"/>
    <n v="74"/>
    <n v="-14"/>
    <n v="52"/>
    <n v="1.37"/>
    <n v="52.3"/>
    <n v="71.099999999999994"/>
    <n v="-18.8"/>
    <n v="-0.49"/>
    <n v="28.3"/>
    <n v="445"/>
    <n v="146"/>
    <n v="32.799999999999997"/>
    <n v="11.71"/>
    <n v="3.84"/>
    <n v="0.12"/>
    <n v="0.37"/>
    <n v="16.2"/>
    <n v="12568"/>
    <n v="16373"/>
    <n v="76.8"/>
    <n v="6043"/>
    <n v="6856"/>
    <n v="88.1"/>
    <n v="4817"/>
    <n v="5751"/>
    <n v="83.8"/>
    <n v="1330"/>
    <n v="2718"/>
    <n v="48.9"/>
    <n v="20875"/>
    <n v="2605"/>
    <n v="7301"/>
    <n v="9100"/>
    <n v="4692"/>
    <n v="750"/>
    <n v="82"/>
    <n v="3"/>
    <n v="390"/>
    <n v="392"/>
    <n v="7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9A098A-32FD-40C4-84CD-22022C1310F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17" firstHeaderRow="0" firstDataRow="1" firstDataCol="1"/>
  <pivotFields count="37">
    <pivotField showAll="0"/>
    <pivotField showAll="0"/>
    <pivotField axis="axisRow" showAll="0">
      <items count="5">
        <item x="2"/>
        <item x="1"/>
        <item x="3"/>
        <item x="0"/>
        <item t="default"/>
      </items>
    </pivotField>
    <pivotField showAll="0"/>
    <pivotField showAll="0"/>
    <pivotField showAll="0"/>
    <pivotField showAll="0"/>
    <pivotField axis="axisRow" dataField="1" showAll="0">
      <items count="4">
        <item x="0"/>
        <item x="2"/>
        <item x="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2"/>
    <field x="7"/>
  </rowFields>
  <rowItems count="14">
    <i>
      <x/>
    </i>
    <i r="1">
      <x/>
    </i>
    <i r="1">
      <x v="2"/>
    </i>
    <i>
      <x v="1"/>
    </i>
    <i r="1">
      <x v="1"/>
    </i>
    <i r="1">
      <x v="2"/>
    </i>
    <i>
      <x v="2"/>
    </i>
    <i r="1">
      <x v="1"/>
    </i>
    <i r="1">
      <x v="2"/>
    </i>
    <i>
      <x v="3"/>
    </i>
    <i r="1">
      <x/>
    </i>
    <i r="1">
      <x v="1"/>
    </i>
    <i r="1">
      <x v="2"/>
    </i>
    <i t="grand">
      <x/>
    </i>
  </rowItems>
  <colFields count="1">
    <field x="-2"/>
  </colFields>
  <colItems count="2">
    <i>
      <x/>
    </i>
    <i i="1">
      <x v="1"/>
    </i>
  </colItems>
  <dataFields count="2">
    <dataField name="Count of Result" fld="7" subtotal="count" baseField="0" baseItem="0"/>
    <dataField name="Sum of Goals for" fld="8" baseField="7" baseItem="2"/>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7A4468-7A51-413B-8431-E324174C7CB3}" name="PivotTable9" cacheId="2"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7">
  <location ref="A16:B18" firstHeaderRow="1" firstDataRow="1" firstDataCol="1"/>
  <pivotFields count="64">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19">
        <item x="7"/>
        <item h="1" x="12"/>
        <item h="1" x="14"/>
        <item h="1" x="13"/>
        <item h="1" x="11"/>
        <item h="1" x="1"/>
        <item h="1" x="9"/>
        <item h="1" x="4"/>
        <item h="1" x="16"/>
        <item h="1" x="8"/>
        <item h="1" x="10"/>
        <item h="1" x="3"/>
        <item h="1" x="6"/>
        <item h="1" x="18"/>
        <item h="1" x="17"/>
        <item h="1" x="5"/>
        <item h="1" x="15"/>
        <item h="1" x="0"/>
        <item h="1" x="2"/>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9"/>
  </rowFields>
  <rowItems count="2">
    <i>
      <x/>
    </i>
    <i t="grand">
      <x/>
    </i>
  </rowItems>
  <colItems count="1">
    <i/>
  </colItems>
  <dataFields count="1">
    <dataField name="Average of Opp_Annual Wages" fld="19" subtotal="average" baseField="9" baseItem="0"/>
  </dataFields>
  <formats count="2">
    <format dxfId="15">
      <pivotArea dataOnly="0" labelOnly="1" fieldPosition="0">
        <references count="1">
          <reference field="9" count="0"/>
        </references>
      </pivotArea>
    </format>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DA6B9A-E287-4595-812E-C5FDBD018C58}" name="PivotTable1" cacheId="2"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7">
  <location ref="A4:AM6" firstHeaderRow="0" firstDataRow="1" firstDataCol="1"/>
  <pivotFields count="64">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19">
        <item x="7"/>
        <item h="1" x="12"/>
        <item h="1" x="14"/>
        <item h="1" x="13"/>
        <item h="1" x="11"/>
        <item h="1" x="1"/>
        <item h="1" x="9"/>
        <item h="1" x="4"/>
        <item h="1" x="16"/>
        <item h="1" x="8"/>
        <item h="1" x="10"/>
        <item h="1" x="3"/>
        <item h="1" x="6"/>
        <item h="1" x="18"/>
        <item h="1" x="17"/>
        <item h="1" x="5"/>
        <item h="1" x="15"/>
        <item h="1" x="0"/>
        <item h="1" x="2"/>
      </items>
    </pivotField>
    <pivotField dataField="1" showAll="0" defaultSubtotal="0"/>
    <pivotField dataField="1"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showAll="0" defaultSubtotal="0"/>
    <pivotField showAll="0" defaultSubtotal="0"/>
    <pivotField dataField="1" showAll="0" defaultSubtotal="0"/>
    <pivotField showAll="0" defaultSubtotal="0"/>
    <pivotField showAll="0" defaultSubtotal="0"/>
    <pivotField showAll="0" defaultSubtotal="0"/>
    <pivotField dataField="1" showAll="0" defaultSubtotal="0"/>
    <pivotField dataField="1" showAll="0" defaultSubtotal="0"/>
    <pivotField dataField="1" showAll="0" defaultSubtotal="0"/>
    <pivotField dataField="1" showAll="0" defaultSubtotal="0"/>
    <pivotField showAll="0" defaultSubtotal="0"/>
    <pivotField showAll="0" defaultSubtotal="0"/>
    <pivotField showAll="0" defaultSubtotal="0"/>
    <pivotField dataField="1" showAll="0" defaultSubtotal="0"/>
    <pivotField dataField="1" showAll="0" defaultSubtotal="0"/>
    <pivotField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s>
  <rowFields count="1">
    <field x="9"/>
  </rowFields>
  <rowItems count="2">
    <i>
      <x/>
    </i>
    <i t="grand">
      <x/>
    </i>
  </rowItems>
  <colFields count="1">
    <field x="-2"/>
  </colFields>
  <colItems count="38">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i i="32">
      <x v="32"/>
    </i>
    <i i="33">
      <x v="33"/>
    </i>
    <i i="34">
      <x v="34"/>
    </i>
    <i i="35">
      <x v="35"/>
    </i>
    <i i="36">
      <x v="36"/>
    </i>
    <i i="37">
      <x v="37"/>
    </i>
  </colItems>
  <dataFields count="38">
    <dataField name="pen_touches" fld="54" subtotal="average" baseField="9" baseItem="7"/>
    <dataField name="def_3rd_touches" fld="55" subtotal="average" baseField="9" baseItem="7"/>
    <dataField name="mid_3rd_touches" fld="56" subtotal="average" baseField="9" baseItem="7"/>
    <dataField name="att_3rd_touches" fld="57" subtotal="average" baseField="9" baseItem="0"/>
    <dataField name="att_pen_touches" fld="58" subtotal="average" baseField="9" baseItem="0"/>
    <dataField name="Average of xG" fld="10" subtotal="average" baseField="9" baseItem="0"/>
    <dataField name="Average of xGA" fld="11" subtotal="average" baseField="9" baseItem="0"/>
    <dataField name="Average of Poss" fld="12" subtotal="average" baseField="9" baseItem="0"/>
    <dataField name="Average of Opp_Annual Wages" fld="19" subtotal="average" baseField="9" baseItem="0"/>
    <dataField name="Average of Opp_wins_per_season" fld="20" subtotal="average" baseField="9" baseItem="0"/>
    <dataField name="Average of Opp_draw_per_season" fld="21" subtotal="average" baseField="9" baseItem="0"/>
    <dataField name="Average of Opp_lost_per_season" fld="22" subtotal="average" baseField="9" baseItem="0"/>
    <dataField name="Average of Opp_goals_for_per_season" fld="23" subtotal="average" baseField="9" baseItem="0"/>
    <dataField name="Average of Opp_goals_against_per_season" fld="24" subtotal="average" baseField="9" baseItem="0"/>
    <dataField name="Average of Opp_Pts/MP" fld="27" subtotal="average" baseField="9" baseItem="0"/>
    <dataField name="Average of Opp_xGD/90_per_season" fld="31" subtotal="average" baseField="9" baseItem="0"/>
    <dataField name="Average of Opp_average_AGE" fld="32" subtotal="average" baseField="9" baseItem="0"/>
    <dataField name="Average of Opp_shots" fld="33" subtotal="average" baseField="9" baseItem="0"/>
    <dataField name="Average of Opp_shots_on_target" fld="34" subtotal="average" baseField="9" baseItem="0"/>
    <dataField name="Average of Opp_G/shots" fld="38" subtotal="average" baseField="9" baseItem="0"/>
    <dataField name="Average of Opp_G/shots_on_target" fld="39" subtotal="average" baseField="9" baseItem="0"/>
    <dataField name="Average of Opp_total_compleated_passes" fld="41" subtotal="average" baseField="9" baseItem="0"/>
    <dataField name="Average of Opp_total_attempted_passes" fld="42" subtotal="average" baseField="9" baseItem="0"/>
    <dataField name="Average of Opp_total_passes_%" fld="43" subtotal="average" baseField="9" baseItem="0"/>
    <dataField name="Average of Opp_Short_compleated_passes" fld="44" subtotal="average" baseField="9" baseItem="0"/>
    <dataField name="Average of Opp_Short_attempted_passes" fld="45" subtotal="average" baseField="9" baseItem="0"/>
    <dataField name="Average of Opp_Short_passes_%" fld="46" subtotal="average" baseField="9" baseItem="0"/>
    <dataField name="Average of Opp_Medium_compleated_passes" fld="47" subtotal="average" baseField="9" baseItem="0"/>
    <dataField name="Average of Opp_Medium_attempted_passes" fld="48" subtotal="average" baseField="9" baseItem="0"/>
    <dataField name="Average of Opp_Medium_passes_%" fld="49" subtotal="average" baseField="9" baseItem="0"/>
    <dataField name="Average of Opp_Long_compleated_passes" fld="50" subtotal="average" baseField="9" baseItem="0"/>
    <dataField name="Average of Opp_Long_attempted_passes" fld="51" subtotal="average" baseField="9" baseItem="0"/>
    <dataField name="Average of Opp_Long_passes_%" fld="52" subtotal="average" baseField="9" baseItem="0"/>
    <dataField name="Average of Opp_yellow_ cards" fld="59" subtotal="average" baseField="9" baseItem="0"/>
    <dataField name="Average of Opp_red_ cards" fld="60" subtotal="average" baseField="9" baseItem="0"/>
    <dataField name="Average of Opp_fouls_for" fld="61" subtotal="average" baseField="9" baseItem="0"/>
    <dataField name="Average of Opp_fouls_against" fld="62" subtotal="average" baseField="9" baseItem="0"/>
    <dataField name="Average of Opp_offsides" fld="63" subtotal="average" baseField="9" baseItem="0"/>
  </dataFields>
  <formats count="2">
    <format dxfId="21">
      <pivotArea dataOnly="0" labelOnly="1" fieldPosition="0">
        <references count="1">
          <reference field="9" count="0"/>
        </references>
      </pivotArea>
    </format>
    <format dxfId="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EAED14-9CFC-4A30-8D07-5B4F8968A620}" name="PivotTable26" cacheId="2"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9">
  <location ref="A47:B48" firstHeaderRow="0" firstDataRow="1" firstDataCol="0"/>
  <pivotFields count="64">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19">
        <item x="7"/>
        <item h="1" x="12"/>
        <item h="1" x="14"/>
        <item h="1" x="13"/>
        <item h="1" x="11"/>
        <item h="1" x="1"/>
        <item h="1" x="9"/>
        <item h="1" x="4"/>
        <item h="1" x="16"/>
        <item h="1" x="8"/>
        <item h="1" x="10"/>
        <item h="1" x="3"/>
        <item h="1" x="6"/>
        <item h="1" x="18"/>
        <item h="1" x="17"/>
        <item h="1" x="5"/>
        <item h="1" x="15"/>
        <item h="1" x="0"/>
        <item h="1" x="2"/>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dataField="1" showAll="0" defaultSubtotal="0"/>
    <pivotField showAll="0" defaultSubtotal="0"/>
  </pivotFields>
  <rowItems count="1">
    <i/>
  </rowItems>
  <colFields count="1">
    <field x="-2"/>
  </colFields>
  <colItems count="2">
    <i>
      <x/>
    </i>
    <i i="1">
      <x v="1"/>
    </i>
  </colItems>
  <dataFields count="2">
    <dataField name="Team's fouls for all season" fld="61" subtotal="average" baseField="9" baseItem="0"/>
    <dataField name="Fouls against chosen team for all season" fld="62" subtotal="average" baseField="9" baseItem="0"/>
  </dataFields>
  <formats count="1">
    <format dxfId="7">
      <pivotArea outline="0" collapsedLevelsAreSubtotals="1" fieldPosition="0"/>
    </format>
  </formats>
  <chartFormats count="2">
    <chartFormat chart="7" format="13" series="1">
      <pivotArea type="data" outline="0" fieldPosition="0">
        <references count="1">
          <reference field="4294967294" count="1" selected="0">
            <x v="0"/>
          </reference>
        </references>
      </pivotArea>
    </chartFormat>
    <chartFormat chart="7" format="14"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550DB65-0588-472D-B0AD-57B48B6BA142}" name="PivotTable11" cacheId="2"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9">
  <location ref="A24:B25" firstHeaderRow="0" firstDataRow="1" firstDataCol="0"/>
  <pivotFields count="64">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19">
        <item x="7"/>
        <item h="1" x="12"/>
        <item h="1" x="14"/>
        <item h="1" x="13"/>
        <item h="1" x="11"/>
        <item h="1" x="1"/>
        <item h="1" x="9"/>
        <item h="1" x="4"/>
        <item h="1" x="16"/>
        <item h="1" x="8"/>
        <item h="1" x="10"/>
        <item h="1" x="3"/>
        <item h="1" x="6"/>
        <item h="1" x="18"/>
        <item h="1" x="17"/>
        <item h="1" x="5"/>
        <item h="1" x="15"/>
        <item h="1" x="0"/>
        <item h="1" x="2"/>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Items count="1">
    <i/>
  </rowItems>
  <colFields count="1">
    <field x="-2"/>
  </colFields>
  <colItems count="2">
    <i>
      <x/>
    </i>
    <i i="1">
      <x v="1"/>
    </i>
  </colItems>
  <dataFields count="2">
    <dataField name="Goals scored" fld="23" subtotal="average" baseField="0" baseItem="1"/>
    <dataField name="Goals missed" fld="24" subtotal="average" baseField="0" baseItem="1"/>
  </dataFields>
  <formats count="1">
    <format dxfId="13">
      <pivotArea outline="0" collapsedLevelsAreSubtotals="1" fieldPosition="0"/>
    </format>
  </formats>
  <chartFormats count="4">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7" format="2">
      <pivotArea type="data" outline="0" fieldPosition="0">
        <references count="1">
          <reference field="4294967294" count="1" selected="0">
            <x v="1"/>
          </reference>
        </references>
      </pivotArea>
    </chartFormat>
    <chartFormat chart="7"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69861B8-D631-496F-8266-23B166C07035}" name="PivotTable25" cacheId="2"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10">
  <location ref="A43:B44" firstHeaderRow="0" firstDataRow="1" firstDataCol="0"/>
  <pivotFields count="64">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19">
        <item x="7"/>
        <item h="1" x="12"/>
        <item h="1" x="14"/>
        <item h="1" x="13"/>
        <item h="1" x="11"/>
        <item h="1" x="1"/>
        <item h="1" x="9"/>
        <item h="1" x="4"/>
        <item h="1" x="16"/>
        <item h="1" x="8"/>
        <item h="1" x="10"/>
        <item h="1" x="3"/>
        <item h="1" x="6"/>
        <item h="1" x="18"/>
        <item h="1" x="17"/>
        <item h="1" x="5"/>
        <item h="1" x="15"/>
        <item h="1" x="0"/>
        <item h="1" x="2"/>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Items count="1">
    <i/>
  </rowItems>
  <colFields count="1">
    <field x="-2"/>
  </colFields>
  <colItems count="2">
    <i>
      <x/>
    </i>
    <i i="1">
      <x v="1"/>
    </i>
  </colItems>
  <dataFields count="2">
    <dataField name="Average of Opp_G/shots" fld="38" subtotal="average" baseField="9" baseItem="0"/>
    <dataField name="Average of Opp_G/shots_on_target" fld="39" subtotal="average" baseField="9" baseItem="0"/>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5F92A05-AB5B-4390-B25C-84BFD6D8610F}" name="PivotTable29" cacheId="2"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7">
  <location ref="A59:A60" firstHeaderRow="1" firstDataRow="1" firstDataCol="0"/>
  <pivotFields count="64">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19">
        <item x="7"/>
        <item h="1" x="12"/>
        <item h="1" x="14"/>
        <item h="1" x="13"/>
        <item h="1" x="11"/>
        <item h="1" x="1"/>
        <item h="1" x="9"/>
        <item h="1" x="4"/>
        <item h="1" x="16"/>
        <item h="1" x="8"/>
        <item h="1" x="10"/>
        <item h="1" x="3"/>
        <item h="1" x="6"/>
        <item h="1" x="18"/>
        <item h="1" x="17"/>
        <item h="1" x="5"/>
        <item h="1" x="15"/>
        <item h="1" x="0"/>
        <item h="1" x="2"/>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Items count="1">
    <i/>
  </rowItems>
  <colItems count="1">
    <i/>
  </colItems>
  <dataFields count="1">
    <dataField name="Average of Opp_Medium_passes_%" fld="49" subtotal="average" baseField="9" baseItem="0"/>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D16A2D7-D6C5-45BF-B99C-92A64EAFAA90}" name="PivotTable31" cacheId="2"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7">
  <location ref="A66:A67" firstHeaderRow="1" firstDataRow="1" firstDataCol="0"/>
  <pivotFields count="64">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19">
        <item x="7"/>
        <item h="1" x="12"/>
        <item h="1" x="14"/>
        <item h="1" x="13"/>
        <item h="1" x="11"/>
        <item h="1" x="1"/>
        <item h="1" x="9"/>
        <item h="1" x="4"/>
        <item h="1" x="16"/>
        <item h="1" x="8"/>
        <item h="1" x="10"/>
        <item h="1" x="3"/>
        <item h="1" x="6"/>
        <item h="1" x="18"/>
        <item h="1" x="17"/>
        <item h="1" x="5"/>
        <item h="1" x="15"/>
        <item h="1" x="0"/>
        <item h="1" x="2"/>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s>
  <rowItems count="1">
    <i/>
  </rowItems>
  <colItems count="1">
    <i/>
  </colItems>
  <dataFields count="1">
    <dataField name="Average of Opp_yellow_ cards" fld="59" subtotal="average" baseField="9" baseItem="0"/>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6DF7FDC-6FA6-4735-B3BB-BB6B68711760}" name="PivotTable30" cacheId="2"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7">
  <location ref="A63:A64" firstHeaderRow="1" firstDataRow="1" firstDataCol="0"/>
  <pivotFields count="64">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19">
        <item x="7"/>
        <item h="1" x="12"/>
        <item h="1" x="14"/>
        <item h="1" x="13"/>
        <item h="1" x="11"/>
        <item h="1" x="1"/>
        <item h="1" x="9"/>
        <item h="1" x="4"/>
        <item h="1" x="16"/>
        <item h="1" x="8"/>
        <item h="1" x="10"/>
        <item h="1" x="3"/>
        <item h="1" x="6"/>
        <item h="1" x="18"/>
        <item h="1" x="17"/>
        <item h="1" x="5"/>
        <item h="1" x="15"/>
        <item h="1" x="0"/>
        <item h="1" x="2"/>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Items count="1">
    <i/>
  </rowItems>
  <colItems count="1">
    <i/>
  </colItems>
  <dataFields count="1">
    <dataField name="Average of Opp_Long_passes_%" fld="52" subtotal="average" baseField="9" baseItem="0"/>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FA8EC56-D692-49BD-A07C-8CA61023B8AA}" name="PivotTable12" cacheId="2"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7">
  <location ref="A28:A29" firstHeaderRow="1" firstDataRow="1" firstDataCol="0"/>
  <pivotFields count="64">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19">
        <item x="7"/>
        <item h="1" x="12"/>
        <item h="1" x="14"/>
        <item h="1" x="13"/>
        <item h="1" x="11"/>
        <item h="1" x="1"/>
        <item h="1" x="9"/>
        <item h="1" x="4"/>
        <item h="1" x="16"/>
        <item h="1" x="8"/>
        <item h="1" x="10"/>
        <item h="1" x="3"/>
        <item h="1" x="6"/>
        <item h="1" x="18"/>
        <item h="1" x="17"/>
        <item h="1" x="5"/>
        <item h="1" x="15"/>
        <item h="1" x="0"/>
        <item h="1" x="2"/>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Items count="1">
    <i/>
  </rowItems>
  <colItems count="1">
    <i/>
  </colItems>
  <dataFields count="1">
    <dataField name="Average of Opp_Pts/MP" fld="27" subtotal="average" baseField="9" baseItem="0"/>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D6E42F6-A26C-43C0-888C-B29EDCFEC091}" name="PivotTable8" cacheId="2"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7">
  <location ref="A12:B14" firstHeaderRow="1" firstDataRow="1" firstDataCol="1"/>
  <pivotFields count="64">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19">
        <item x="7"/>
        <item h="1" x="12"/>
        <item h="1" x="14"/>
        <item h="1" x="13"/>
        <item h="1" x="11"/>
        <item h="1" x="1"/>
        <item h="1" x="9"/>
        <item h="1" x="4"/>
        <item h="1" x="16"/>
        <item h="1" x="8"/>
        <item h="1" x="10"/>
        <item h="1" x="3"/>
        <item h="1" x="6"/>
        <item h="1" x="18"/>
        <item h="1" x="17"/>
        <item h="1" x="5"/>
        <item h="1" x="15"/>
        <item h="1" x="0"/>
        <item h="1" x="2"/>
      </items>
    </pivotField>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9"/>
  </rowFields>
  <rowItems count="2">
    <i>
      <x/>
    </i>
    <i t="grand">
      <x/>
    </i>
  </rowItems>
  <colItems count="1">
    <i/>
  </colItems>
  <dataFields count="1">
    <dataField name="Average of Poss" fld="12" subtotal="average" baseField="9" baseItem="0"/>
  </dataFields>
  <formats count="2">
    <format dxfId="17">
      <pivotArea dataOnly="0" labelOnly="1" fieldPosition="0">
        <references count="1">
          <reference field="9" count="0"/>
        </references>
      </pivotArea>
    </format>
    <format dxfId="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F347538-55D3-4E02-B52D-B74DF5948F3D}" name="PivotTable10" cacheId="2" dataOnRows="1"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21">
  <location ref="A20:B22" firstHeaderRow="0" firstDataRow="0" firstDataCol="1"/>
  <pivotFields count="64">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19">
        <item x="7"/>
        <item h="1" x="12"/>
        <item h="1" x="14"/>
        <item h="1" x="13"/>
        <item h="1" x="11"/>
        <item h="1" x="1"/>
        <item h="1" x="9"/>
        <item h="1" x="4"/>
        <item h="1" x="16"/>
        <item h="1" x="8"/>
        <item h="1" x="10"/>
        <item h="1" x="3"/>
        <item h="1" x="6"/>
        <item h="1" x="18"/>
        <item h="1" x="17"/>
        <item h="1" x="5"/>
        <item h="1" x="15"/>
        <item h="1" x="0"/>
        <item h="1" x="2"/>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dataField="1"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2"/>
  </rowFields>
  <rowItems count="3">
    <i>
      <x/>
    </i>
    <i i="1">
      <x v="1"/>
    </i>
    <i i="2">
      <x v="2"/>
    </i>
  </rowItems>
  <colItems count="1">
    <i/>
  </colItems>
  <dataFields count="3">
    <dataField name="Win" fld="20" subtotal="average" baseField="0" baseItem="0"/>
    <dataField name="Draw" fld="21" subtotal="average" baseField="0" baseItem="0"/>
    <dataField name="Lost" fld="22" subtotal="average" baseField="0" baseItem="0"/>
  </dataFields>
  <formats count="1">
    <format dxfId="14">
      <pivotArea outline="0" collapsedLevelsAreSubtotals="1" fieldPosition="0"/>
    </format>
  </formats>
  <chartFormats count="6">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2"/>
          </reference>
        </references>
      </pivotArea>
    </chartFormat>
    <chartFormat chart="7" format="3">
      <pivotArea type="data" outline="0" fieldPosition="0">
        <references count="1">
          <reference field="4294967294" count="1" selected="0">
            <x v="1"/>
          </reference>
        </references>
      </pivotArea>
    </chartFormat>
    <chartFormat chart="7" format="4">
      <pivotArea type="data" outline="0" fieldPosition="0">
        <references count="1">
          <reference field="4294967294" count="1" selected="0">
            <x v="2"/>
          </reference>
        </references>
      </pivotArea>
    </chartFormat>
    <chartFormat chart="7" format="5">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544C170-A760-4D96-AC78-8B8FCD61CF7F}" name="PivotTable24" cacheId="2"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13">
  <location ref="A39:B40" firstHeaderRow="0" firstDataRow="1" firstDataCol="0"/>
  <pivotFields count="64">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19">
        <item x="7"/>
        <item x="14"/>
        <item x="10"/>
        <item x="17"/>
        <item x="8"/>
        <item x="0"/>
        <item x="11"/>
        <item x="16"/>
        <item x="18"/>
        <item x="3"/>
        <item x="12"/>
        <item x="15"/>
        <item x="9"/>
        <item x="1"/>
        <item x="5"/>
        <item x="2"/>
        <item x="13"/>
        <item x="4"/>
        <item x="6"/>
      </items>
    </pivotField>
    <pivotField showAll="0" defaultSubtotal="0">
      <items count="19">
        <item x="7"/>
        <item h="1" x="12"/>
        <item h="1" x="14"/>
        <item h="1" x="13"/>
        <item h="1" x="11"/>
        <item h="1" x="1"/>
        <item h="1" x="9"/>
        <item h="1" x="4"/>
        <item h="1" x="16"/>
        <item h="1" x="8"/>
        <item h="1" x="10"/>
        <item h="1" x="3"/>
        <item h="1" x="6"/>
        <item h="1" x="18"/>
        <item h="1" x="17"/>
        <item h="1" x="5"/>
        <item h="1" x="15"/>
        <item h="1" x="0"/>
        <item h="1" x="2"/>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Items count="1">
    <i/>
  </rowItems>
  <colFields count="1">
    <field x="-2"/>
  </colFields>
  <colItems count="2">
    <i>
      <x/>
    </i>
    <i i="1">
      <x v="1"/>
    </i>
  </colItems>
  <dataFields count="2">
    <dataField name="Average of Opp_shots" fld="33" subtotal="average" baseField="9" baseItem="0"/>
    <dataField name="Average of Opp_shots_on_target" fld="34" subtotal="average" baseField="9" baseItem="0"/>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2DB3E51-0E91-43A2-A1CC-10E6F300887B}" name="PivotTable14" cacheId="2"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7">
  <location ref="A32:A33" firstHeaderRow="1" firstDataRow="1" firstDataCol="0"/>
  <pivotFields count="64">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19">
        <item x="7"/>
        <item h="1" x="12"/>
        <item h="1" x="14"/>
        <item h="1" x="13"/>
        <item h="1" x="11"/>
        <item h="1" x="1"/>
        <item h="1" x="9"/>
        <item h="1" x="4"/>
        <item h="1" x="16"/>
        <item h="1" x="8"/>
        <item h="1" x="10"/>
        <item h="1" x="3"/>
        <item h="1" x="6"/>
        <item h="1" x="18"/>
        <item h="1" x="17"/>
        <item h="1" x="5"/>
        <item h="1" x="15"/>
        <item h="1" x="0"/>
        <item h="1" x="2"/>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Items count="1">
    <i/>
  </rowItems>
  <colItems count="1">
    <i/>
  </colItems>
  <dataFields count="1">
    <dataField name="Average of Opp_average_AGE" fld="32" subtotal="average" baseField="9" baseItem="0"/>
  </dataFields>
  <formats count="1">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76D8658-0C05-4042-9784-49D0F755C0A3}" name="PivotTable23" cacheId="2"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7">
  <location ref="A35:A36" firstHeaderRow="1" firstDataRow="1" firstDataCol="0"/>
  <pivotFields count="64">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19">
        <item x="7"/>
        <item h="1" x="12"/>
        <item h="1" x="14"/>
        <item h="1" x="13"/>
        <item h="1" x="11"/>
        <item h="1" x="1"/>
        <item h="1" x="9"/>
        <item h="1" x="4"/>
        <item h="1" x="16"/>
        <item h="1" x="8"/>
        <item h="1" x="10"/>
        <item h="1" x="3"/>
        <item h="1" x="6"/>
        <item h="1" x="18"/>
        <item h="1" x="17"/>
        <item h="1" x="5"/>
        <item h="1" x="15"/>
        <item h="1" x="0"/>
        <item h="1" x="2"/>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s>
  <rowItems count="1">
    <i/>
  </rowItems>
  <colItems count="1">
    <i/>
  </colItems>
  <dataFields count="1">
    <dataField name="Average of Opp_offsides" fld="63" subtotal="average" baseField="9" baseItem="0"/>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3105570-FB35-47AB-84FD-40726F819B4E}" name="PivotTable27" cacheId="2"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7">
  <location ref="A51:A52" firstHeaderRow="1" firstDataRow="1" firstDataCol="0"/>
  <pivotFields count="64">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19">
        <item x="7"/>
        <item h="1" x="12"/>
        <item h="1" x="14"/>
        <item h="1" x="13"/>
        <item h="1" x="11"/>
        <item h="1" x="1"/>
        <item h="1" x="9"/>
        <item h="1" x="4"/>
        <item h="1" x="16"/>
        <item h="1" x="8"/>
        <item h="1" x="10"/>
        <item h="1" x="3"/>
        <item h="1" x="6"/>
        <item h="1" x="18"/>
        <item h="1" x="17"/>
        <item h="1" x="5"/>
        <item h="1" x="15"/>
        <item h="1" x="0"/>
        <item h="1" x="2"/>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Items count="1">
    <i/>
  </rowItems>
  <colItems count="1">
    <i/>
  </colItems>
  <dataFields count="1">
    <dataField name="Average of Opp_total_passes_%" fld="43" subtotal="average" baseField="9" baseItem="0"/>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E09A616-ACFE-49F3-AC89-58999395FA37}" name="PivotTable28" cacheId="2"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7">
  <location ref="A55:A56" firstHeaderRow="1" firstDataRow="1" firstDataCol="0"/>
  <pivotFields count="64">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19">
        <item x="7"/>
        <item h="1" x="12"/>
        <item h="1" x="14"/>
        <item h="1" x="13"/>
        <item h="1" x="11"/>
        <item h="1" x="1"/>
        <item h="1" x="9"/>
        <item h="1" x="4"/>
        <item h="1" x="16"/>
        <item h="1" x="8"/>
        <item h="1" x="10"/>
        <item h="1" x="3"/>
        <item h="1" x="6"/>
        <item h="1" x="18"/>
        <item h="1" x="17"/>
        <item h="1" x="5"/>
        <item h="1" x="15"/>
        <item h="1" x="0"/>
        <item h="1" x="2"/>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Items count="1">
    <i/>
  </rowItems>
  <colItems count="1">
    <i/>
  </colItems>
  <dataFields count="1">
    <dataField name="Average of Opp_Short_passes_%" fld="46" subtotal="average" baseField="9" baseItem="0"/>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7E76C3D-0C69-475E-851C-1D5785AE0575}" name="PivotTable7" cacheId="2"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22">
  <location ref="A8:C10" firstHeaderRow="0" firstDataRow="1" firstDataCol="1"/>
  <pivotFields count="64">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19">
        <item x="7"/>
        <item h="1" x="12"/>
        <item h="1" x="14"/>
        <item h="1" x="13"/>
        <item h="1" x="11"/>
        <item h="1" x="1"/>
        <item h="1" x="9"/>
        <item h="1" x="4"/>
        <item h="1" x="16"/>
        <item h="1" x="8"/>
        <item h="1" x="10"/>
        <item h="1" x="3"/>
        <item h="1" x="6"/>
        <item h="1" x="18"/>
        <item h="1" x="17"/>
        <item h="1" x="5"/>
        <item h="1" x="15"/>
        <item h="1" x="0"/>
        <item h="1" x="2"/>
      </items>
    </pivotField>
    <pivotField dataField="1"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9"/>
  </rowFields>
  <rowItems count="2">
    <i>
      <x/>
    </i>
    <i t="grand">
      <x/>
    </i>
  </rowItems>
  <colFields count="1">
    <field x="-2"/>
  </colFields>
  <colItems count="2">
    <i>
      <x/>
    </i>
    <i i="1">
      <x v="1"/>
    </i>
  </colItems>
  <dataFields count="2">
    <dataField name="Average xG" fld="10" subtotal="average" baseField="9" baseItem="0"/>
    <dataField name="Average opponent XG" fld="11" subtotal="average" baseField="9" baseItem="0"/>
  </dataFields>
  <formats count="2">
    <format dxfId="19">
      <pivotArea dataOnly="0" labelOnly="1" fieldPosition="0">
        <references count="1">
          <reference field="9" count="0"/>
        </references>
      </pivotArea>
    </format>
    <format dxfId="20">
      <pivotArea outline="0" collapsedLevelsAreSubtotals="1" fieldPosition="0"/>
    </format>
  </formats>
  <chartFormats count="3">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7" format="2">
      <pivotArea type="data" outline="0" fieldPosition="0">
        <references count="2">
          <reference field="4294967294" count="1" selected="0">
            <x v="1"/>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713182B-A140-4800-9022-0131F395E19E}" name="PivotTable37" cacheId="2"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7">
  <location ref="A73:B74" firstHeaderRow="0" firstDataRow="1" firstDataCol="0"/>
  <pivotFields count="64">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dataField="1" showAll="0" defaultSubtotal="0"/>
    <pivotField showAll="0" defaultSubtotal="0"/>
    <pivotField showAll="0" defaultSubtotal="0">
      <items count="19">
        <item x="7"/>
        <item h="1" x="12"/>
        <item h="1" x="14"/>
        <item h="1" x="13"/>
        <item h="1" x="11"/>
        <item h="1" x="1"/>
        <item h="1" x="9"/>
        <item h="1" x="4"/>
        <item h="1" x="16"/>
        <item h="1" x="8"/>
        <item h="1" x="10"/>
        <item h="1" x="3"/>
        <item h="1" x="6"/>
        <item h="1" x="18"/>
        <item h="1" x="17"/>
        <item h="1" x="5"/>
        <item h="1" x="15"/>
        <item h="1" x="0"/>
        <item h="1" x="2"/>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Items count="1">
    <i/>
  </rowItems>
  <colFields count="1">
    <field x="-2"/>
  </colFields>
  <colItems count="2">
    <i>
      <x/>
    </i>
    <i i="1">
      <x v="1"/>
    </i>
  </colItems>
  <dataFields count="2">
    <dataField name="Sum of GF" fld="6" baseField="0" baseItem="0"/>
    <dataField name="Sum of GA" fld="7"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B1E145B-1F0E-4DA3-B342-8F7AFC748680}" name="PivotTable32" cacheId="2"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7">
  <location ref="A70:A71" firstHeaderRow="1" firstDataRow="1" firstDataCol="0"/>
  <pivotFields count="64">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19">
        <item x="7"/>
        <item h="1" x="12"/>
        <item h="1" x="14"/>
        <item h="1" x="13"/>
        <item h="1" x="11"/>
        <item h="1" x="1"/>
        <item h="1" x="9"/>
        <item h="1" x="4"/>
        <item h="1" x="16"/>
        <item h="1" x="8"/>
        <item h="1" x="10"/>
        <item h="1" x="3"/>
        <item h="1" x="6"/>
        <item h="1" x="18"/>
        <item h="1" x="17"/>
        <item h="1" x="5"/>
        <item h="1" x="15"/>
        <item h="1" x="0"/>
        <item h="1" x="2"/>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s>
  <rowItems count="1">
    <i/>
  </rowItems>
  <colItems count="1">
    <i/>
  </colItems>
  <dataFields count="1">
    <dataField name="Average of Opp_red_ cards" fld="60" subtotal="average" baseField="9" baseItem="0"/>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EC795-9019-4E05-80DB-6021F9906DD6}" name="PivotTable2" cacheId="1" applyNumberFormats="0" applyBorderFormats="0" applyFontFormats="0" applyPatternFormats="0" applyAlignmentFormats="0" applyWidthHeightFormats="1" dataCaption="Values" tag="f553362f-003c-4ea8-8322-f4dbda0f59d4" updatedVersion="8" minRefreshableVersion="3" useAutoFormatting="1" subtotalHiddenItems="1" itemPrintTitles="1" createdVersion="5" indent="0" outline="1" outlineData="1" multipleFieldFilters="0">
  <location ref="B3:E36" firstHeaderRow="0" firstDataRow="1" firstDataCol="1"/>
  <pivotFields count="6">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9">
        <item x="0"/>
        <item x="1"/>
        <item x="2"/>
        <item x="3"/>
        <item x="4"/>
        <item x="5"/>
        <item x="6"/>
        <item x="7"/>
        <item x="8"/>
        <item x="9"/>
        <item x="10"/>
        <item x="11"/>
        <item x="12"/>
        <item x="13"/>
        <item x="14"/>
        <item x="15"/>
        <item x="16"/>
        <item x="17"/>
        <item x="18"/>
      </items>
    </pivotField>
    <pivotField axis="axisRow" allDrilled="1" subtotalTop="0" showAll="0" dataSourceSort="1" defaultSubtotal="0" defaultAttributeDrillState="1">
      <items count="1">
        <item s="1" x="0"/>
      </items>
    </pivotField>
    <pivotField dataField="1" subtotalTop="0" showAll="0" defaultSubtotal="0"/>
    <pivotField dataField="1" subtotalTop="0" showAll="0" defaultSubtotal="0"/>
    <pivotField dataField="1" subtotalTop="0" showAll="0" defaultSubtotal="0"/>
  </pivotFields>
  <rowFields count="3">
    <field x="2"/>
    <field x="0"/>
    <field x="1"/>
  </rowFields>
  <rowItems count="33">
    <i>
      <x/>
    </i>
    <i r="1">
      <x/>
    </i>
    <i r="2">
      <x/>
    </i>
    <i r="2">
      <x v="1"/>
    </i>
    <i r="2">
      <x v="2"/>
    </i>
    <i r="2">
      <x v="3"/>
    </i>
    <i r="2">
      <x v="4"/>
    </i>
    <i r="2">
      <x v="5"/>
    </i>
    <i r="2">
      <x v="6"/>
    </i>
    <i r="2">
      <x v="7"/>
    </i>
    <i r="1">
      <x v="1"/>
    </i>
    <i r="2">
      <x/>
    </i>
    <i r="2">
      <x v="8"/>
    </i>
    <i r="2">
      <x v="9"/>
    </i>
    <i r="2">
      <x v="10"/>
    </i>
    <i r="1">
      <x v="2"/>
    </i>
    <i r="2">
      <x v="1"/>
    </i>
    <i r="2">
      <x v="11"/>
    </i>
    <i r="2">
      <x v="12"/>
    </i>
    <i r="2">
      <x v="2"/>
    </i>
    <i r="2">
      <x v="13"/>
    </i>
    <i r="2">
      <x v="3"/>
    </i>
    <i r="2">
      <x v="8"/>
    </i>
    <i r="2">
      <x v="9"/>
    </i>
    <i r="2">
      <x v="14"/>
    </i>
    <i r="2">
      <x v="4"/>
    </i>
    <i r="2">
      <x v="15"/>
    </i>
    <i r="2">
      <x v="16"/>
    </i>
    <i r="2">
      <x v="17"/>
    </i>
    <i r="2">
      <x v="10"/>
    </i>
    <i r="2">
      <x v="7"/>
    </i>
    <i r="2">
      <x v="18"/>
    </i>
    <i t="grand">
      <x/>
    </i>
  </rowItems>
  <colFields count="1">
    <field x="-2"/>
  </colFields>
  <colItems count="3">
    <i>
      <x/>
    </i>
    <i i="1">
      <x v="1"/>
    </i>
    <i i="2">
      <x v="2"/>
    </i>
  </colItems>
  <dataFields count="3">
    <dataField name="Sum of Goals for" fld="3" baseField="0" baseItem="0"/>
    <dataField name="Sum of Goals against" fld="4" baseField="0" baseItem="0"/>
    <dataField name="Count of xG" fld="5" subtotal="count" baseField="0" baseItem="0"/>
  </dataFields>
  <pivotHierarchies count="4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3">
    <rowHierarchyUsage hierarchyUsage="2"/>
    <rowHierarchyUsage hierarchyUsage="7"/>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6]"/>
        <x15:activeTabTopLevelEntity name="[Table62]"/>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8" connectionId="17" xr16:uid="{1D163DBB-B375-41D7-A1FD-2B7A383094F5}" autoFormatId="16" applyNumberFormats="0" applyBorderFormats="0" applyFontFormats="0" applyPatternFormats="0" applyAlignmentFormats="0" applyWidthHeightFormats="0">
  <queryTableRefresh nextId="20">
    <queryTableFields count="1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7" connectionId="19" xr16:uid="{6C591CEC-B1C5-458E-83B7-B76DB4B79D50}" autoFormatId="16" applyNumberFormats="0" applyBorderFormats="0" applyFontFormats="0" applyPatternFormats="0" applyAlignmentFormats="0" applyWidthHeightFormats="0">
  <queryTableRefresh nextId="27">
    <queryTableFields count="2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6" connectionId="18" xr16:uid="{A8FE1B6B-6ED2-4F52-9152-91FBE9256F6F}" autoFormatId="16" applyNumberFormats="0" applyBorderFormats="0" applyFontFormats="0" applyPatternFormats="0" applyAlignmentFormats="0" applyWidthHeightFormats="0">
  <queryTableRefresh nextId="27">
    <queryTableFields count="2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5" connectionId="20" xr16:uid="{541F38B8-617A-4FDD-A919-857BEB1A8FBC}" autoFormatId="16" applyNumberFormats="0" applyBorderFormats="0" applyFontFormats="0" applyPatternFormats="0" applyAlignmentFormats="0" applyWidthHeightFormats="0">
  <queryTableRefresh nextId="21">
    <queryTableFields count="2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4" connectionId="21" xr16:uid="{E348CF1B-D8DA-4576-B4EA-B4B5F50D10E8}" autoFormatId="16" applyNumberFormats="0" applyBorderFormats="0" applyFontFormats="0" applyPatternFormats="0" applyAlignmentFormats="0" applyWidthHeightFormats="0">
  <queryTableRefresh nextId="33">
    <queryTableFields count="32">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3" connectionId="13" xr16:uid="{BAC40267-DEA0-4692-B124-55799EE77E7A}" autoFormatId="16" applyNumberFormats="0" applyBorderFormats="0" applyFontFormats="0" applyPatternFormats="0" applyAlignmentFormats="0" applyWidthHeightFormats="0">
  <queryTableRefresh nextId="20">
    <queryTableFields count="19">
      <queryTableField id="1" name="Rk" tableColumnId="1"/>
      <queryTableField id="2" name="Squad" tableColumnId="2"/>
      <queryTableField id="3" name="MP" tableColumnId="3"/>
      <queryTableField id="4" name="W" tableColumnId="4"/>
      <queryTableField id="5" name="D" tableColumnId="5"/>
      <queryTableField id="6" name="L" tableColumnId="6"/>
      <queryTableField id="7" name="GF" tableColumnId="7"/>
      <queryTableField id="8" name="GA" tableColumnId="8"/>
      <queryTableField id="9" name="GD" tableColumnId="9"/>
      <queryTableField id="10" name="Pts" tableColumnId="10"/>
      <queryTableField id="11" name="Pts/MP" tableColumnId="11"/>
      <queryTableField id="12" name="xG" tableColumnId="12"/>
      <queryTableField id="13" name="xGA" tableColumnId="13"/>
      <queryTableField id="14" name="xGD" tableColumnId="14"/>
      <queryTableField id="15" name="xGD/90" tableColumnId="15"/>
      <queryTableField id="16" name="Attendance" tableColumnId="16"/>
      <queryTableField id="17" name="Top Team Scorer" tableColumnId="17"/>
      <queryTableField id="18" name="Goalkeeper" tableColumnId="18"/>
      <queryTableField id="19" name="Notes" tableColumnId="19"/>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2" connectionId="10" xr16:uid="{085A89FE-DF92-4744-A498-8890C19FA3A7}" autoFormatId="16" applyNumberFormats="0" applyBorderFormats="0" applyFontFormats="0" applyPatternFormats="0" applyAlignmentFormats="0" applyWidthHeightFormats="0">
  <queryTableRefresh nextId="70">
    <queryTableFields count="64">
      <queryTableField id="1" name="Year_of_start_season" tableColumnId="1"/>
      <queryTableField id="2" name="Tour_number" tableColumnId="2"/>
      <queryTableField id="3" name="Comp" tableColumnId="3"/>
      <queryTableField id="4" name="Day" tableColumnId="4"/>
      <queryTableField id="5" name="Venue" tableColumnId="5"/>
      <queryTableField id="6" name="Result" tableColumnId="6"/>
      <queryTableField id="7" name="GF" tableColumnId="7"/>
      <queryTableField id="8" name="GA" tableColumnId="8"/>
      <queryTableField id="9" name="Opponent" tableColumnId="9"/>
      <queryTableField id="10" name="Place_opp_in_table" tableColumnId="10"/>
      <queryTableField id="11" name="xG" tableColumnId="11"/>
      <queryTableField id="12" name="xGA" tableColumnId="12"/>
      <queryTableField id="13" name="Poss" tableColumnId="13"/>
      <queryTableField id="14" name="Attendance" tableColumnId="14"/>
      <queryTableField id="15" name="Captain" tableColumnId="15"/>
      <queryTableField id="16" name="Formation" tableColumnId="16"/>
      <queryTableField id="17" name="Opp Formation" tableColumnId="17"/>
      <queryTableField id="18" name="Referee" tableColumnId="18"/>
      <queryTableField id="66" name="Opp_Weekly Wages" tableColumnId="66"/>
      <queryTableField id="67" name="Opp_Annual Wages" tableColumnId="67"/>
      <queryTableField id="22" name="Opp_wins_per_season" tableColumnId="22"/>
      <queryTableField id="23" name="Opp_draw_per_season" tableColumnId="23"/>
      <queryTableField id="24" name="Opp_lost_per_season" tableColumnId="24"/>
      <queryTableField id="25" name="Opp_goals_for_per_season" tableColumnId="25"/>
      <queryTableField id="26" name="Opp_goals_against_per_season" tableColumnId="26"/>
      <queryTableField id="27" name="Opp_goals_differ_per_season" tableColumnId="27"/>
      <queryTableField id="28" name="Opp_points_per_season" tableColumnId="28"/>
      <queryTableField id="29" name="Opp_Pts/MP" tableColumnId="29"/>
      <queryTableField id="30" name="Opp_xG_per_season" tableColumnId="30"/>
      <queryTableField id="31" name="Opp_xGA_per_season" tableColumnId="31"/>
      <queryTableField id="32" name="Opp_xGD_per_season" tableColumnId="32"/>
      <queryTableField id="33" name="Opp_xGD/90_per_season" tableColumnId="33"/>
      <queryTableField id="34" name="Opp_average_AGE" tableColumnId="34"/>
      <queryTableField id="35" name="Opp_shots" tableColumnId="35"/>
      <queryTableField id="36" name="Opp_shots_on_target" tableColumnId="36"/>
      <queryTableField id="37" name="Opp_shots_on_target_%" tableColumnId="37"/>
      <queryTableField id="38" name="Opp_shots/90" tableColumnId="38"/>
      <queryTableField id="39" name="Opp_shots_on_target/90" tableColumnId="39"/>
      <queryTableField id="40" name="Opp_G/shots" tableColumnId="40"/>
      <queryTableField id="41" name="Opp_G/shots_on_target" tableColumnId="41"/>
      <queryTableField id="42" name="Opp_shots_distance" tableColumnId="42"/>
      <queryTableField id="43" name="Opp_total_compleated_passes" tableColumnId="43"/>
      <queryTableField id="44" name="Opp_total_attempted_passes" tableColumnId="44"/>
      <queryTableField id="45" name="Opp_total_passes_%" tableColumnId="45"/>
      <queryTableField id="46" name="Opp_Short_compleated_passes" tableColumnId="46"/>
      <queryTableField id="47" name="Opp_Short_attempted_passes" tableColumnId="47"/>
      <queryTableField id="48" name="Opp_Short_passes_%" tableColumnId="48"/>
      <queryTableField id="49" name="Opp_Medium_compleated_passes" tableColumnId="49"/>
      <queryTableField id="50" name="Opp_Medium_attempted_passes" tableColumnId="50"/>
      <queryTableField id="51" name="Opp_Medium_passes_%" tableColumnId="51"/>
      <queryTableField id="52" name="Opp_Long_compleated_passes" tableColumnId="52"/>
      <queryTableField id="53" name="Opp_Long_attempted_passes" tableColumnId="53"/>
      <queryTableField id="54" name="Opp_Long_passes_%" tableColumnId="54"/>
      <queryTableField id="55" name="Opp_total_touches" tableColumnId="55"/>
      <queryTableField id="56" name="Opp_Def_pen_touches" tableColumnId="56"/>
      <queryTableField id="57" name="Opp_def_3rd_touches" tableColumnId="57"/>
      <queryTableField id="58" name="Opp_mid_3rd_touches" tableColumnId="58"/>
      <queryTableField id="59" name="Opp_att_3rd_touches" tableColumnId="59"/>
      <queryTableField id="60" name="Opp_att_pen_touches" tableColumnId="60"/>
      <queryTableField id="61" name="Opp_yellow_ cards" tableColumnId="61"/>
      <queryTableField id="62" name="Opp_red_ cards" tableColumnId="62"/>
      <queryTableField id="63" name="Opp_fouls_for" tableColumnId="63"/>
      <queryTableField id="64" name="Opp_fouls_against" tableColumnId="64"/>
      <queryTableField id="65" name="Opp_offsides" tableColumnId="6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9" connectionId="9" xr16:uid="{6AB2C0B5-AF57-42EC-9615-C737627FC7BA}" autoFormatId="16" applyNumberFormats="0" applyBorderFormats="0" applyFontFormats="0" applyPatternFormats="0" applyAlignmentFormats="0" applyWidthHeightFormats="0">
  <queryTableRefresh nextId="18">
    <queryTableFields count="17">
      <queryTableField id="1" name="Date" tableColumnId="1"/>
      <queryTableField id="2" name="Time" tableColumnId="2"/>
      <queryTableField id="3" name="Comp" tableColumnId="3"/>
      <queryTableField id="4" name="Round" tableColumnId="4"/>
      <queryTableField id="5" name="Venue" tableColumnId="5"/>
      <queryTableField id="6" name="Result" tableColumnId="6"/>
      <queryTableField id="7" name="GF" tableColumnId="7"/>
      <queryTableField id="8" name="GA" tableColumnId="8"/>
      <queryTableField id="9" name="Opponent" tableColumnId="9"/>
      <queryTableField id="10" name="xG" tableColumnId="10"/>
      <queryTableField id="11" name="xGA" tableColumnId="11"/>
      <queryTableField id="12" name="Poss" tableColumnId="12"/>
      <queryTableField id="13" name="Attendance" tableColumnId="13"/>
      <queryTableField id="14" name="Captain" tableColumnId="14"/>
      <queryTableField id="15" name="Formation" tableColumnId="15"/>
      <queryTableField id="16" name="Opp Formation" tableColumnId="16"/>
      <queryTableField id="17" name="Referee" tableColumnId="1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8" connectionId="8" xr16:uid="{D8A66276-94A4-4043-94BD-0C5794AB769E}" autoFormatId="16" applyNumberFormats="0" applyBorderFormats="0" applyFontFormats="0" applyPatternFormats="0" applyAlignmentFormats="0" applyWidthHeightFormats="0">
  <queryTableRefresh nextId="18">
    <queryTableFields count="17">
      <queryTableField id="1" name="Date" tableColumnId="1"/>
      <queryTableField id="2" name="Comp" tableColumnId="2"/>
      <queryTableField id="3" name="Round" tableColumnId="3"/>
      <queryTableField id="4" name="Day" tableColumnId="4"/>
      <queryTableField id="5" name="Venue" tableColumnId="5"/>
      <queryTableField id="6" name="Result" tableColumnId="6"/>
      <queryTableField id="7" name="GF" tableColumnId="7"/>
      <queryTableField id="8" name="GA" tableColumnId="8"/>
      <queryTableField id="9" name="Opponent" tableColumnId="9"/>
      <queryTableField id="10" name="xG" tableColumnId="10"/>
      <queryTableField id="11" name="xGA" tableColumnId="11"/>
      <queryTableField id="12" name="Poss" tableColumnId="12"/>
      <queryTableField id="13" name="Attendance" tableColumnId="13"/>
      <queryTableField id="14" name="Captain" tableColumnId="14"/>
      <queryTableField id="15" name="Formation" tableColumnId="15"/>
      <queryTableField id="16" name="Opp Formation" tableColumnId="16"/>
      <queryTableField id="17" name="Referee" tableColumnId="17"/>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7" connectionId="7" xr16:uid="{56F4BB47-D261-4785-B731-F0F81850C41B}" autoFormatId="16" applyNumberFormats="0" applyBorderFormats="0" applyFontFormats="0" applyPatternFormats="0" applyAlignmentFormats="0" applyWidthHeightFormats="0">
  <queryTableRefresh nextId="18">
    <queryTableFields count="17">
      <queryTableField id="1" name="Date" tableColumnId="1"/>
      <queryTableField id="2" name="Comp" tableColumnId="2"/>
      <queryTableField id="3" name="Round" tableColumnId="3"/>
      <queryTableField id="4" name="Day" tableColumnId="4"/>
      <queryTableField id="5" name="Venue" tableColumnId="5"/>
      <queryTableField id="6" name="Result" tableColumnId="6"/>
      <queryTableField id="7" name="GF" tableColumnId="7"/>
      <queryTableField id="8" name="GA" tableColumnId="8"/>
      <queryTableField id="9" name="Opponent" tableColumnId="9"/>
      <queryTableField id="10" name="xG" tableColumnId="10"/>
      <queryTableField id="11" name="xGA" tableColumnId="11"/>
      <queryTableField id="12" name="Poss" tableColumnId="12"/>
      <queryTableField id="13" name="Attendance" tableColumnId="13"/>
      <queryTableField id="14" name="Captain" tableColumnId="14"/>
      <queryTableField id="15" name="Formation" tableColumnId="15"/>
      <queryTableField id="16" name="Opp Formation" tableColumnId="16"/>
      <queryTableField id="17" name="Referee" tableColumnId="17"/>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6" connectionId="6" xr16:uid="{CA95816F-0079-4ED4-B2B1-4525C130E86E}" autoFormatId="16" applyNumberFormats="0" applyBorderFormats="0" applyFontFormats="0" applyPatternFormats="0" applyAlignmentFormats="0" applyWidthHeightFormats="0">
  <queryTableRefresh nextId="18">
    <queryTableFields count="17">
      <queryTableField id="1" name="Date" tableColumnId="1"/>
      <queryTableField id="2" name="Comp" tableColumnId="2"/>
      <queryTableField id="3" name="Round" tableColumnId="3"/>
      <queryTableField id="4" name="Day" tableColumnId="4"/>
      <queryTableField id="5" name="Venue" tableColumnId="5"/>
      <queryTableField id="6" name="Result" tableColumnId="6"/>
      <queryTableField id="7" name="GF" tableColumnId="7"/>
      <queryTableField id="8" name="GA" tableColumnId="8"/>
      <queryTableField id="9" name="Opponent" tableColumnId="9"/>
      <queryTableField id="10" name="xG" tableColumnId="10"/>
      <queryTableField id="11" name="xGA" tableColumnId="11"/>
      <queryTableField id="12" name="Poss" tableColumnId="12"/>
      <queryTableField id="13" name="Attendance" tableColumnId="13"/>
      <queryTableField id="14" name="Captain" tableColumnId="14"/>
      <queryTableField id="15" name="Formation" tableColumnId="15"/>
      <queryTableField id="16" name="Opp Formation" tableColumnId="16"/>
      <queryTableField id="17" name="Referee" tableColumnId="1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5" connectionId="5" xr16:uid="{E40475ED-1EE6-4E4A-B485-C6E961AF5F00}" autoFormatId="16" applyNumberFormats="0" applyBorderFormats="0" applyFontFormats="0" applyPatternFormats="0" applyAlignmentFormats="0" applyWidthHeightFormats="0">
  <queryTableRefresh nextId="18">
    <queryTableFields count="17">
      <queryTableField id="1" name="Date" tableColumnId="1"/>
      <queryTableField id="2" name="Comp" tableColumnId="2"/>
      <queryTableField id="3" name="Round" tableColumnId="3"/>
      <queryTableField id="4" name="Day" tableColumnId="4"/>
      <queryTableField id="5" name="Venue" tableColumnId="5"/>
      <queryTableField id="6" name="Result" tableColumnId="6"/>
      <queryTableField id="7" name="GF" tableColumnId="7"/>
      <queryTableField id="8" name="GA" tableColumnId="8"/>
      <queryTableField id="9" name="Opponent" tableColumnId="9"/>
      <queryTableField id="10" name="xG" tableColumnId="10"/>
      <queryTableField id="11" name="xGA" tableColumnId="11"/>
      <queryTableField id="12" name="Poss" tableColumnId="12"/>
      <queryTableField id="13" name="Attendance" tableColumnId="13"/>
      <queryTableField id="14" name="Captain" tableColumnId="14"/>
      <queryTableField id="15" name="Formation" tableColumnId="15"/>
      <queryTableField id="16" name="Opp Formation" tableColumnId="16"/>
      <queryTableField id="17" name="Referee" tableColumnId="17"/>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4" connectionId="4" xr16:uid="{4747730C-8FC3-491C-99A6-B973412E39A4}" autoFormatId="16" applyNumberFormats="0" applyBorderFormats="0" applyFontFormats="0" applyPatternFormats="0" applyAlignmentFormats="0" applyWidthHeightFormats="0">
  <queryTableRefresh nextId="18">
    <queryTableFields count="17">
      <queryTableField id="1" name="Date" tableColumnId="1"/>
      <queryTableField id="2" name="Comp" tableColumnId="2"/>
      <queryTableField id="3" name="Round" tableColumnId="3"/>
      <queryTableField id="4" name="Day" tableColumnId="4"/>
      <queryTableField id="5" name="Venue" tableColumnId="5"/>
      <queryTableField id="6" name="Result" tableColumnId="6"/>
      <queryTableField id="7" name="GF" tableColumnId="7"/>
      <queryTableField id="8" name="GA" tableColumnId="8"/>
      <queryTableField id="9" name="Opponent" tableColumnId="9"/>
      <queryTableField id="10" name="xG" tableColumnId="10"/>
      <queryTableField id="11" name="xGA" tableColumnId="11"/>
      <queryTableField id="12" name="Poss" tableColumnId="12"/>
      <queryTableField id="13" name="Attendance" tableColumnId="13"/>
      <queryTableField id="14" name="Captain" tableColumnId="14"/>
      <queryTableField id="15" name="Formation" tableColumnId="15"/>
      <queryTableField id="16" name="Opp Formation" tableColumnId="16"/>
      <queryTableField id="17" name="Referee" tableColumnId="17"/>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3" connectionId="3" xr16:uid="{0AC9187E-5C75-477C-8C87-B4495E9E4704}" autoFormatId="16" applyNumberFormats="0" applyBorderFormats="0" applyFontFormats="0" applyPatternFormats="0" applyAlignmentFormats="0" applyWidthHeightFormats="0">
  <queryTableRefresh nextId="16">
    <queryTableFields count="15">
      <queryTableField id="1" name="Date" tableColumnId="1"/>
      <queryTableField id="2" name="Comp" tableColumnId="2"/>
      <queryTableField id="3" name="Round" tableColumnId="3"/>
      <queryTableField id="4" name="Day" tableColumnId="4"/>
      <queryTableField id="5" name="Venue" tableColumnId="5"/>
      <queryTableField id="6" name="Result" tableColumnId="6"/>
      <queryTableField id="7" name="GF" tableColumnId="7"/>
      <queryTableField id="8" name="GA" tableColumnId="8"/>
      <queryTableField id="9" name="Opponent" tableColumnId="9"/>
      <queryTableField id="10" name="Poss" tableColumnId="10"/>
      <queryTableField id="11" name="Attendance" tableColumnId="11"/>
      <queryTableField id="12" name="Captain" tableColumnId="12"/>
      <queryTableField id="13" name="Formation" tableColumnId="13"/>
      <queryTableField id="14" name="Opp Formation" tableColumnId="14"/>
      <queryTableField id="15" name="Referee" tableColumnId="15"/>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2" connectionId="2" xr16:uid="{AF58AF22-F59A-469F-BD7A-13B7D1A456F2}" autoFormatId="16" applyNumberFormats="0" applyBorderFormats="0" applyFontFormats="0" applyPatternFormats="0" applyAlignmentFormats="0" applyWidthHeightFormats="0">
  <queryTableRefresh nextId="16">
    <queryTableFields count="15">
      <queryTableField id="1" name="Date" tableColumnId="1"/>
      <queryTableField id="2" name="Comp" tableColumnId="2"/>
      <queryTableField id="3" name="Round" tableColumnId="3"/>
      <queryTableField id="4" name="Day" tableColumnId="4"/>
      <queryTableField id="5" name="Venue" tableColumnId="5"/>
      <queryTableField id="6" name="Result" tableColumnId="6"/>
      <queryTableField id="7" name="GF" tableColumnId="7"/>
      <queryTableField id="8" name="GA" tableColumnId="8"/>
      <queryTableField id="9" name="Opponent" tableColumnId="9"/>
      <queryTableField id="10" name="Poss" tableColumnId="10"/>
      <queryTableField id="11" name="Attendance" tableColumnId="11"/>
      <queryTableField id="12" name="Captain" tableColumnId="12"/>
      <queryTableField id="13" name="Formation" tableColumnId="13"/>
      <queryTableField id="14" name="Opp Formation" tableColumnId="14"/>
      <queryTableField id="15" name="Referee" tableColumnId="15"/>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1" connectionId="1" xr16:uid="{FFF114A6-8759-4442-93EE-E508EF889EC6}" autoFormatId="16" applyNumberFormats="0" applyBorderFormats="0" applyFontFormats="0" applyPatternFormats="0" applyAlignmentFormats="0" applyWidthHeightFormats="0">
  <queryTableRefresh nextId="16">
    <queryTableFields count="15">
      <queryTableField id="1" name="Date" tableColumnId="1"/>
      <queryTableField id="2" name="Comp" tableColumnId="2"/>
      <queryTableField id="3" name="Round" tableColumnId="3"/>
      <queryTableField id="4" name="Day" tableColumnId="4"/>
      <queryTableField id="5" name="Venue" tableColumnId="5"/>
      <queryTableField id="6" name="Result" tableColumnId="6"/>
      <queryTableField id="7" name="GF" tableColumnId="7"/>
      <queryTableField id="8" name="GA" tableColumnId="8"/>
      <queryTableField id="9" name="Opponent" tableColumnId="9"/>
      <queryTableField id="10" name="Poss" tableColumnId="10"/>
      <queryTableField id="11" name="Attendance" tableColumnId="11"/>
      <queryTableField id="12" name="Captain" tableColumnId="12"/>
      <queryTableField id="13" name="Formation" tableColumnId="13"/>
      <queryTableField id="14" name="Opp Formation" tableColumnId="14"/>
      <queryTableField id="15" name="Referee"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ce_opp_in_table1" xr10:uid="{A5698396-E46B-463D-A20E-F60E605450D7}" sourceName="Place_opp_in_table">
  <pivotTables>
    <pivotTable tabId="101" name="PivotTable1"/>
    <pivotTable tabId="101" name="PivotTable7"/>
    <pivotTable tabId="101" name="PivotTable8"/>
    <pivotTable tabId="101" name="PivotTable9"/>
    <pivotTable tabId="101" name="PivotTable10"/>
    <pivotTable tabId="101" name="PivotTable11"/>
    <pivotTable tabId="101" name="PivotTable12"/>
    <pivotTable tabId="101" name="PivotTable14"/>
    <pivotTable tabId="101" name="PivotTable23"/>
    <pivotTable tabId="101" name="PivotTable24"/>
    <pivotTable tabId="101" name="PivotTable25"/>
    <pivotTable tabId="101" name="PivotTable26"/>
    <pivotTable tabId="101" name="PivotTable27"/>
    <pivotTable tabId="101" name="PivotTable28"/>
    <pivotTable tabId="101" name="PivotTable29"/>
    <pivotTable tabId="101" name="PivotTable30"/>
    <pivotTable tabId="101" name="PivotTable31"/>
    <pivotTable tabId="101" name="PivotTable32"/>
    <pivotTable tabId="101" name="PivotTable37"/>
  </pivotTables>
  <data>
    <tabular pivotCacheId="2131562438">
      <items count="19">
        <i x="7" s="1"/>
        <i x="12"/>
        <i x="14"/>
        <i x="13"/>
        <i x="11"/>
        <i x="1"/>
        <i x="9"/>
        <i x="4"/>
        <i x="16"/>
        <i x="8"/>
        <i x="10"/>
        <i x="3"/>
        <i x="6"/>
        <i x="18"/>
        <i x="17"/>
        <i x="5"/>
        <i x="15"/>
        <i x="0"/>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lace_opp_in_table 1" xr10:uid="{80994149-72D6-4D53-ACA0-82DF8945ADA0}" cache="Slicer_Place_opp_in_table1" caption="Place Team in the Table" columnCount="19" style="SlicerStyleDark5"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D0E9847-C290-49C2-85A2-CD0BC5B653A9}" name="win_tours_2014_2024" displayName="win_tours_2014_2024" ref="A1:O39" totalsRowShown="0" headerRowDxfId="454" headerRowBorderDxfId="453" tableBorderDxfId="452" totalsRowBorderDxfId="451">
  <autoFilter ref="A1:O39" xr:uid="{FD0E9847-C290-49C2-85A2-CD0BC5B653A9}"/>
  <tableColumns count="15">
    <tableColumn id="1" xr3:uid="{8377891A-5EBE-4C0F-B08B-919597093682}" name="Index" dataDxfId="450"/>
    <tableColumn id="2" xr3:uid="{00D86825-D25C-403D-9C0D-EC266D54C4A0}" name="2014-2015" dataDxfId="449"/>
    <tableColumn id="3" xr3:uid="{E0414F64-B981-4191-90C5-5B63B99FE347}" name="2015-2016" dataDxfId="448"/>
    <tableColumn id="4" xr3:uid="{E28C2244-B948-48CA-8F55-A35E64E2F07F}" name="2016-2017" dataDxfId="447"/>
    <tableColumn id="5" xr3:uid="{17B26DEE-3A97-4519-BCC4-BFE8C816766D}" name="2017-2018" dataDxfId="446"/>
    <tableColumn id="6" xr3:uid="{108BFD78-23C0-45B3-83C0-78958E3771B0}" name="2018-2019" dataDxfId="445"/>
    <tableColumn id="7" xr3:uid="{7671867B-F08C-49E0-B203-5117838EEA1B}" name="2019-2020" dataDxfId="444"/>
    <tableColumn id="8" xr3:uid="{4DA8C96F-0938-4C36-BC52-0A8EAE72C70E}" name="2020-2021" dataDxfId="443"/>
    <tableColumn id="9" xr3:uid="{86ACDFA2-FE32-4D29-A607-7FF8EC47BFEE}" name="2021-2022" dataDxfId="442"/>
    <tableColumn id="10" xr3:uid="{D04003BD-9A0D-4F75-8743-61D18215A9A3}" name="2022-2023" dataDxfId="441"/>
    <tableColumn id="11" xr3:uid="{9D37240E-0ADA-4E6E-A75C-3231E9D7B123}" name="2023-2024" dataDxfId="440"/>
    <tableColumn id="12" xr3:uid="{347ABA75-1B81-4FB6-8FD9-B9AD201CADFC}" name="Total Wins" dataDxfId="439">
      <calculatedColumnFormula>COUNTIF(win_tours_2014_2024[[#This Row],[2014-2015]:[2023-2024]], "W")</calculatedColumnFormula>
    </tableColumn>
    <tableColumn id="13" xr3:uid="{8ADA8CDF-A41E-418C-BED9-E94CDA1EE176}" name="Total Draws" dataDxfId="438">
      <calculatedColumnFormula>COUNTIF(win_tours_2014_2024[[#This Row],[2014-2015]:[2023-2024]], "D")</calculatedColumnFormula>
    </tableColumn>
    <tableColumn id="14" xr3:uid="{58570563-86E7-4817-97DC-E14ABB055F2E}" name="Total Loses" dataDxfId="437">
      <calculatedColumnFormula>COUNTIF(win_tours_2014_2024[[#This Row],[2014-2015]:[2023-2024]], "L")</calculatedColumnFormula>
    </tableColumn>
    <tableColumn id="15" xr3:uid="{91E6FE7E-BF4A-48C9-86F1-FD741E1B804E}" name="Average pts" dataDxfId="436">
      <calculatedColumnFormula>(win_tours_2014_2024[[#This Row],[Total Wins]]*3 + win_tours_2014_2024[[#This Row],[Total Draws]])/10</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2B34694-CFDC-492D-8BDB-1F66883C9DFF}" name="Squad_Miscellaneous_Stats_2023_2024_Premier_League_Table" displayName="Squad_Miscellaneous_Stats_2023_2024_Premier_League_Table" ref="A1:S23" tableType="queryTable" totalsRowShown="0">
  <autoFilter ref="A1:S23" xr:uid="{42B34694-CFDC-492D-8BDB-1F66883C9DFF}"/>
  <tableColumns count="19">
    <tableColumn id="1" xr3:uid="{D3FE9405-AAA8-47AB-91A9-CA05298D589B}" uniqueName="1" name="Column1" queryTableFieldId="1" dataDxfId="435"/>
    <tableColumn id="2" xr3:uid="{5255B933-0A9B-4A21-BFE5-AAD4986FC011}" uniqueName="2" name="Column2" queryTableFieldId="2" dataDxfId="434"/>
    <tableColumn id="3" xr3:uid="{D7715039-6823-464A-A911-A986851931B5}" uniqueName="3" name="Column3" queryTableFieldId="3" dataDxfId="433"/>
    <tableColumn id="4" xr3:uid="{177CC9A8-786E-460C-96EA-BD9143810872}" uniqueName="4" name="Column4" queryTableFieldId="4" dataDxfId="432"/>
    <tableColumn id="5" xr3:uid="{22E2095F-C8F4-441C-85C6-959040288FBA}" uniqueName="5" name="Column5" queryTableFieldId="5" dataDxfId="431"/>
    <tableColumn id="6" xr3:uid="{06DDCE1A-80FC-45EF-BCE2-B55C9C2F08A2}" uniqueName="6" name="Column6" queryTableFieldId="6" dataDxfId="430"/>
    <tableColumn id="7" xr3:uid="{3BF8A43C-2F3D-4CC2-9329-57C6196458B5}" uniqueName="7" name="Column7" queryTableFieldId="7" dataDxfId="429"/>
    <tableColumn id="8" xr3:uid="{ECEDC1DB-14AB-4CF0-9C49-634D147FD301}" uniqueName="8" name="Column8" queryTableFieldId="8" dataDxfId="428"/>
    <tableColumn id="9" xr3:uid="{EABF950C-EF32-46E8-A428-C524EE87A510}" uniqueName="9" name="Column9" queryTableFieldId="9" dataDxfId="427"/>
    <tableColumn id="10" xr3:uid="{CAF254D9-5331-40D0-A6FC-84744D45DC4D}" uniqueName="10" name="Column10" queryTableFieldId="10" dataDxfId="426"/>
    <tableColumn id="11" xr3:uid="{B34D63B8-FB51-4283-98BF-D6639C797BD9}" uniqueName="11" name="Column11" queryTableFieldId="11" dataDxfId="425"/>
    <tableColumn id="12" xr3:uid="{DBD1F903-21F5-4378-AD81-1A2ECED278F8}" uniqueName="12" name="Column12" queryTableFieldId="12" dataDxfId="424"/>
    <tableColumn id="13" xr3:uid="{77CD5A54-F7ED-4826-9D12-3FA44372988A}" uniqueName="13" name="Column13" queryTableFieldId="13" dataDxfId="423"/>
    <tableColumn id="14" xr3:uid="{91DBF65B-FAF5-4A52-B2A3-1E0CF50EC0E6}" uniqueName="14" name="Column14" queryTableFieldId="14" dataDxfId="422"/>
    <tableColumn id="15" xr3:uid="{C09ED577-22EC-4E88-A8E3-9CFC6948A0EE}" uniqueName="15" name="Column15" queryTableFieldId="15" dataDxfId="421"/>
    <tableColumn id="16" xr3:uid="{3A58E15D-8A0A-4F5B-A5BF-EF3341D378B4}" uniqueName="16" name="Column16" queryTableFieldId="16" dataDxfId="420"/>
    <tableColumn id="17" xr3:uid="{DD835396-3C43-4016-87A6-E9C8ECC170C7}" uniqueName="17" name="Column17" queryTableFieldId="17" dataDxfId="419"/>
    <tableColumn id="18" xr3:uid="{A376F500-FD7C-49F1-A8E1-83AA05377E97}" uniqueName="18" name="Column18" queryTableFieldId="18" dataDxfId="418"/>
    <tableColumn id="19" xr3:uid="{999E7157-8884-4A10-BBF6-8A9B8E608523}" uniqueName="19" name="Column19" queryTableFieldId="19" dataDxfId="41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21C8FD5-02D6-4E6D-B5F7-D7D605DFD1F8}" name="Squad_Possession_2023_2024_Premier_League_Table" displayName="Squad_Possession_2023_2024_Premier_League_Table" ref="A1:Z23" tableType="queryTable" totalsRowShown="0">
  <autoFilter ref="A1:Z23" xr:uid="{621C8FD5-02D6-4E6D-B5F7-D7D605DFD1F8}"/>
  <tableColumns count="26">
    <tableColumn id="1" xr3:uid="{007B5A76-99B0-4236-B3E2-E809536DFE39}" uniqueName="1" name="Column1" queryTableFieldId="1" dataDxfId="416"/>
    <tableColumn id="2" xr3:uid="{7A4B4D6B-01DB-4F53-836F-533BE2D676B3}" uniqueName="2" name="Column2" queryTableFieldId="2" dataDxfId="415"/>
    <tableColumn id="3" xr3:uid="{CB384DC5-D1B0-4FD4-8811-E34ED4BE6B42}" uniqueName="3" name="Column3" queryTableFieldId="3" dataDxfId="414"/>
    <tableColumn id="4" xr3:uid="{807069F1-1A4F-4EDF-8E41-0D490251D3E0}" uniqueName="4" name="Column4" queryTableFieldId="4" dataDxfId="413"/>
    <tableColumn id="5" xr3:uid="{66E1AE51-4691-4DCA-BB5D-102104323A4C}" uniqueName="5" name="Column5" queryTableFieldId="5" dataDxfId="412"/>
    <tableColumn id="6" xr3:uid="{62A48CAB-59FA-4E96-A445-0E063EA9AB5B}" uniqueName="6" name="Column6" queryTableFieldId="6" dataDxfId="411"/>
    <tableColumn id="7" xr3:uid="{E87F1C8F-D919-441F-AEFD-A91ECE6248C6}" uniqueName="7" name="Column7" queryTableFieldId="7" dataDxfId="410"/>
    <tableColumn id="8" xr3:uid="{E43CC695-11FA-455C-99FA-26BB310F78F3}" uniqueName="8" name="Column8" queryTableFieldId="8" dataDxfId="409"/>
    <tableColumn id="9" xr3:uid="{D5695B82-969F-40D0-8A6F-20D9557B0B02}" uniqueName="9" name="Column9" queryTableFieldId="9" dataDxfId="408"/>
    <tableColumn id="10" xr3:uid="{0241C9AC-E47E-4F94-BCFC-9F2C4B118B3A}" uniqueName="10" name="Column10" queryTableFieldId="10" dataDxfId="407"/>
    <tableColumn id="11" xr3:uid="{90DC6B40-19FF-4A9D-B706-AC6B5AFCECA1}" uniqueName="11" name="Column11" queryTableFieldId="11" dataDxfId="406"/>
    <tableColumn id="12" xr3:uid="{9E65F149-A6F8-47D3-BB30-CD09741FA4B9}" uniqueName="12" name="Column12" queryTableFieldId="12" dataDxfId="405"/>
    <tableColumn id="13" xr3:uid="{9E404456-2C1B-4092-86AF-E5669AC41ED3}" uniqueName="13" name="Column13" queryTableFieldId="13" dataDxfId="404"/>
    <tableColumn id="14" xr3:uid="{A9F978B6-D903-4F2D-B777-866A3C879F35}" uniqueName="14" name="Column14" queryTableFieldId="14" dataDxfId="403"/>
    <tableColumn id="15" xr3:uid="{75299B1B-F71D-4CB0-AF4F-64EF97662511}" uniqueName="15" name="Column15" queryTableFieldId="15" dataDxfId="402"/>
    <tableColumn id="16" xr3:uid="{D4BFBE8B-F48E-41C0-94F8-A21FD6B44467}" uniqueName="16" name="Column16" queryTableFieldId="16" dataDxfId="401"/>
    <tableColumn id="17" xr3:uid="{3E6642C8-4A70-4CF1-983B-170D67CE1348}" uniqueName="17" name="Column17" queryTableFieldId="17" dataDxfId="400"/>
    <tableColumn id="18" xr3:uid="{1064D13A-B392-4FC8-B92A-BCD6856D14C8}" uniqueName="18" name="Column18" queryTableFieldId="18" dataDxfId="399"/>
    <tableColumn id="19" xr3:uid="{D4A13589-CE1B-4CF0-9A69-3EA89EE11E99}" uniqueName="19" name="Column19" queryTableFieldId="19" dataDxfId="398"/>
    <tableColumn id="20" xr3:uid="{B1158BD6-E605-4778-8F65-9FBA92A7B6CC}" uniqueName="20" name="Column20" queryTableFieldId="20" dataDxfId="397"/>
    <tableColumn id="21" xr3:uid="{B0DF620A-1473-4978-B381-D971DA5DA9CC}" uniqueName="21" name="Column21" queryTableFieldId="21" dataDxfId="396"/>
    <tableColumn id="22" xr3:uid="{99192BB4-6440-486D-B128-BAC2FE2FE920}" uniqueName="22" name="Column22" queryTableFieldId="22" dataDxfId="395"/>
    <tableColumn id="23" xr3:uid="{0B751690-0F27-41CE-B417-F2C16603E964}" uniqueName="23" name="Column23" queryTableFieldId="23" dataDxfId="394"/>
    <tableColumn id="24" xr3:uid="{84E3DF91-733A-469A-9984-4A2C6E82AA28}" uniqueName="24" name="Column24" queryTableFieldId="24" dataDxfId="393"/>
    <tableColumn id="25" xr3:uid="{12AABE15-F5CA-47C1-B50A-C6AF7F79B605}" uniqueName="25" name="Column25" queryTableFieldId="25" dataDxfId="392"/>
    <tableColumn id="26" xr3:uid="{84FF47B0-8A59-41E4-9F09-422FC87AAC76}" uniqueName="26" name="Column26" queryTableFieldId="26" dataDxfId="39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DC07C49-2FDC-4C88-947D-F7F75B4EBE17}" name="Squad_Passing_2023_2024_Premier_League_Table" displayName="Squad_Passing_2023_2024_Premier_League_Table" ref="A1:Z23" tableType="queryTable" totalsRowShown="0">
  <autoFilter ref="A1:Z23" xr:uid="{DDC07C49-2FDC-4C88-947D-F7F75B4EBE17}"/>
  <tableColumns count="26">
    <tableColumn id="1" xr3:uid="{66AF2A5E-7164-4781-85D9-2D95E173DDEB}" uniqueName="1" name="Column1" queryTableFieldId="1" dataDxfId="390"/>
    <tableColumn id="2" xr3:uid="{BCDF0BDF-F47E-480F-BC2E-23AEE9A078BC}" uniqueName="2" name="Column2" queryTableFieldId="2" dataDxfId="389"/>
    <tableColumn id="3" xr3:uid="{F4E89400-24A8-4F41-9551-BDC06AA60A7A}" uniqueName="3" name="Column3" queryTableFieldId="3" dataDxfId="388"/>
    <tableColumn id="4" xr3:uid="{2BCED2AE-74DC-4FD2-9C07-4A71835E1F88}" uniqueName="4" name="Column4" queryTableFieldId="4" dataDxfId="387"/>
    <tableColumn id="5" xr3:uid="{BE7992FF-1848-4DAA-88B7-A0BCB8CCDD34}" uniqueName="5" name="Column5" queryTableFieldId="5" dataDxfId="386"/>
    <tableColumn id="6" xr3:uid="{63D2A315-A7CC-43D5-B761-D6D4E17FF585}" uniqueName="6" name="Column6" queryTableFieldId="6" dataDxfId="385"/>
    <tableColumn id="7" xr3:uid="{9775A031-745D-4055-8F19-5411D308BD39}" uniqueName="7" name="Column7" queryTableFieldId="7" dataDxfId="384"/>
    <tableColumn id="8" xr3:uid="{A4A9ADD8-183D-4481-9B9E-5D452130A8EF}" uniqueName="8" name="Column8" queryTableFieldId="8" dataDxfId="383"/>
    <tableColumn id="9" xr3:uid="{71386B72-26A7-455D-993A-BA5F7697D352}" uniqueName="9" name="Column9" queryTableFieldId="9" dataDxfId="382"/>
    <tableColumn id="10" xr3:uid="{C3BAFE75-8CC9-4E49-9CAD-1D9F42D77D50}" uniqueName="10" name="Column10" queryTableFieldId="10" dataDxfId="381"/>
    <tableColumn id="11" xr3:uid="{BF0A6D69-0682-44B8-920F-9DB744E9F8D6}" uniqueName="11" name="Column11" queryTableFieldId="11" dataDxfId="380"/>
    <tableColumn id="12" xr3:uid="{8701ECC4-8404-40B6-93D1-7DC1760A99F5}" uniqueName="12" name="Column12" queryTableFieldId="12" dataDxfId="379"/>
    <tableColumn id="13" xr3:uid="{7D9D681F-E1A4-4FA9-8D3B-54F3FB4AC134}" uniqueName="13" name="Column13" queryTableFieldId="13" dataDxfId="378"/>
    <tableColumn id="14" xr3:uid="{0D508224-46BF-45FF-BEFF-F414D4491F43}" uniqueName="14" name="Column14" queryTableFieldId="14" dataDxfId="377"/>
    <tableColumn id="15" xr3:uid="{1168C3EA-2831-4458-8282-E42151934471}" uniqueName="15" name="Column15" queryTableFieldId="15" dataDxfId="376"/>
    <tableColumn id="16" xr3:uid="{9BCF844A-828E-4539-84FF-7B85B711B387}" uniqueName="16" name="Column16" queryTableFieldId="16" dataDxfId="375"/>
    <tableColumn id="17" xr3:uid="{4E133AB9-4E20-411F-B3C7-04DFDD6C3410}" uniqueName="17" name="Column17" queryTableFieldId="17" dataDxfId="374"/>
    <tableColumn id="18" xr3:uid="{7ECEA005-676F-4A83-968D-AF5FA10883FD}" uniqueName="18" name="Column18" queryTableFieldId="18" dataDxfId="373"/>
    <tableColumn id="19" xr3:uid="{3ED27F83-2697-4E3A-A372-3F1F28948B7E}" uniqueName="19" name="Column19" queryTableFieldId="19" dataDxfId="372"/>
    <tableColumn id="20" xr3:uid="{4C5CC618-FB13-4A76-98B3-70F7CE1D3CFC}" uniqueName="20" name="Column20" queryTableFieldId="20" dataDxfId="371"/>
    <tableColumn id="21" xr3:uid="{EE07D765-0BA4-4361-B303-DFCE2DD2002B}" uniqueName="21" name="Column21" queryTableFieldId="21" dataDxfId="370"/>
    <tableColumn id="22" xr3:uid="{3F89725F-BE93-4575-A360-D7AFB0B581BB}" uniqueName="22" name="Column22" queryTableFieldId="22" dataDxfId="369"/>
    <tableColumn id="23" xr3:uid="{2E8FAE64-51C7-4D1C-BA1D-547D72761330}" uniqueName="23" name="Column23" queryTableFieldId="23" dataDxfId="368"/>
    <tableColumn id="24" xr3:uid="{9927B1F8-5C17-4BC1-BDB5-C97446855044}" uniqueName="24" name="Column24" queryTableFieldId="24" dataDxfId="367"/>
    <tableColumn id="25" xr3:uid="{DAD8D8B4-3367-41A5-AB8C-122614A5A798}" uniqueName="25" name="Column25" queryTableFieldId="25" dataDxfId="366"/>
    <tableColumn id="26" xr3:uid="{FA3A657B-8BFD-4A92-AA5F-E083EA282A53}" uniqueName="26" name="Column26" queryTableFieldId="26" dataDxfId="36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B42CBFD-8576-491A-B207-2E73697BA140}" name="Squad_Shooting_2023_2024_Premier_League_Table" displayName="Squad_Shooting_2023_2024_Premier_League_Table" ref="A1:T23" tableType="queryTable" totalsRowShown="0">
  <autoFilter ref="A1:T23" xr:uid="{2B42CBFD-8576-491A-B207-2E73697BA140}"/>
  <tableColumns count="20">
    <tableColumn id="1" xr3:uid="{D9FCC0EA-F179-49DA-86C5-ADD25973F445}" uniqueName="1" name="Column1" queryTableFieldId="1" dataDxfId="364"/>
    <tableColumn id="2" xr3:uid="{2EBCD098-1018-4227-B511-57983CBCFBD5}" uniqueName="2" name="Column2" queryTableFieldId="2" dataDxfId="363"/>
    <tableColumn id="3" xr3:uid="{F546AC72-7516-4FE2-9B96-8BC6178FA42F}" uniqueName="3" name="Column3" queryTableFieldId="3" dataDxfId="362"/>
    <tableColumn id="4" xr3:uid="{C8E3FB78-61A5-4A14-A307-8841CC5F4E1F}" uniqueName="4" name="Column4" queryTableFieldId="4" dataDxfId="361"/>
    <tableColumn id="5" xr3:uid="{0944A530-7E5C-49A6-8973-6F467F1256BC}" uniqueName="5" name="Column5" queryTableFieldId="5" dataDxfId="360"/>
    <tableColumn id="6" xr3:uid="{068593C4-C37D-445B-B047-6F873D65CC99}" uniqueName="6" name="Column6" queryTableFieldId="6" dataDxfId="359"/>
    <tableColumn id="7" xr3:uid="{18500D77-D153-410B-90F7-9EA154E95139}" uniqueName="7" name="Column7" queryTableFieldId="7" dataDxfId="358"/>
    <tableColumn id="8" xr3:uid="{49213201-20F2-4582-9F52-18A3D7512A9E}" uniqueName="8" name="Column8" queryTableFieldId="8" dataDxfId="357"/>
    <tableColumn id="9" xr3:uid="{0356214C-5C0D-42E0-B1E6-07D5E4A02E96}" uniqueName="9" name="Column9" queryTableFieldId="9" dataDxfId="356"/>
    <tableColumn id="10" xr3:uid="{ECA13A75-DA2F-4585-A111-60ED20BD3071}" uniqueName="10" name="Column10" queryTableFieldId="10" dataDxfId="355"/>
    <tableColumn id="11" xr3:uid="{C6E14AC5-907F-44FD-9F7E-CED02167717D}" uniqueName="11" name="Column11" queryTableFieldId="11" dataDxfId="354"/>
    <tableColumn id="12" xr3:uid="{289C41B9-B169-4A8E-878C-C8F20FC6F0AE}" uniqueName="12" name="Column12" queryTableFieldId="12" dataDxfId="353"/>
    <tableColumn id="13" xr3:uid="{B438DA72-09C2-49B2-B4F8-E5CFF5AC020B}" uniqueName="13" name="Column13" queryTableFieldId="13" dataDxfId="352"/>
    <tableColumn id="14" xr3:uid="{C4CA1808-9D7A-469D-AB9A-2E008E62BC83}" uniqueName="14" name="Column14" queryTableFieldId="14" dataDxfId="351"/>
    <tableColumn id="15" xr3:uid="{2E319490-C881-464B-9214-4443AC7499B3}" uniqueName="15" name="Column15" queryTableFieldId="15" dataDxfId="350"/>
    <tableColumn id="16" xr3:uid="{EC4ECA0C-4091-46BD-A222-6895032CAA18}" uniqueName="16" name="Column16" queryTableFieldId="16" dataDxfId="349"/>
    <tableColumn id="17" xr3:uid="{EB293F1D-4562-4337-A940-16CC599BB91E}" uniqueName="17" name="Column17" queryTableFieldId="17" dataDxfId="348"/>
    <tableColumn id="18" xr3:uid="{FFD14325-4003-4F1E-B769-780B2D409BF8}" uniqueName="18" name="Column18" queryTableFieldId="18" dataDxfId="347"/>
    <tableColumn id="19" xr3:uid="{2F94BA5C-5DAF-49D4-A8DD-2C4333FAEE0E}" uniqueName="19" name="Column19" queryTableFieldId="19" dataDxfId="346"/>
    <tableColumn id="20" xr3:uid="{F9FFDB53-6BE2-40DD-95DE-4BD90E0C3307}" uniqueName="20" name="Column20" queryTableFieldId="20" dataDxfId="34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374D533-4FF0-4955-BE32-3BA356CC37E4}" name="Squad_Standard_Stats_2023_2024_Premier_League_Table" displayName="Squad_Standard_Stats_2023_2024_Premier_League_Table" ref="A1:AF23" tableType="queryTable" totalsRowShown="0">
  <autoFilter ref="A1:AF23" xr:uid="{C374D533-4FF0-4955-BE32-3BA356CC37E4}"/>
  <tableColumns count="32">
    <tableColumn id="1" xr3:uid="{3B7BCF0D-1398-44AA-A954-5E14EFCFF144}" uniqueName="1" name="Column1" queryTableFieldId="1" dataDxfId="344"/>
    <tableColumn id="2" xr3:uid="{218DB6C7-D5D0-4569-8955-A8613D000221}" uniqueName="2" name="Column2" queryTableFieldId="2" dataDxfId="343"/>
    <tableColumn id="3" xr3:uid="{F43CC987-5AA9-425D-8F7B-BCD07BEDFF4F}" uniqueName="3" name="Column3" queryTableFieldId="3" dataDxfId="342"/>
    <tableColumn id="4" xr3:uid="{7125D254-279E-4E02-A2E8-705B5DE6752C}" uniqueName="4" name="Column4" queryTableFieldId="4" dataDxfId="341"/>
    <tableColumn id="5" xr3:uid="{32DCA15F-7A6D-440A-9F68-BEAAE124A5AC}" uniqueName="5" name="Column5" queryTableFieldId="5" dataDxfId="340"/>
    <tableColumn id="6" xr3:uid="{04E3FCA4-3F18-4AB0-9441-DE7F9BC7583B}" uniqueName="6" name="Column6" queryTableFieldId="6" dataDxfId="339"/>
    <tableColumn id="7" xr3:uid="{AF05D506-989F-45D0-9A27-BCA5CD38FEE9}" uniqueName="7" name="Column7" queryTableFieldId="7" dataDxfId="338"/>
    <tableColumn id="8" xr3:uid="{B4B821B2-067F-4F3A-94F7-97BD2B1408E5}" uniqueName="8" name="Column8" queryTableFieldId="8" dataDxfId="337"/>
    <tableColumn id="9" xr3:uid="{079F6AC3-DF80-476C-9760-490DD7B41950}" uniqueName="9" name="Column9" queryTableFieldId="9" dataDxfId="336"/>
    <tableColumn id="10" xr3:uid="{C683AEF8-C953-4A56-B39B-003409D74F8B}" uniqueName="10" name="Column10" queryTableFieldId="10" dataDxfId="335"/>
    <tableColumn id="11" xr3:uid="{C76FE03B-A130-499C-A961-E99EF44FBECD}" uniqueName="11" name="Column11" queryTableFieldId="11" dataDxfId="334"/>
    <tableColumn id="12" xr3:uid="{E2AE3FCC-5A5A-47A6-A0D9-E9C9C9936304}" uniqueName="12" name="Column12" queryTableFieldId="12" dataDxfId="333"/>
    <tableColumn id="13" xr3:uid="{8D7AF0FF-F477-492C-8BA7-754760DD85E4}" uniqueName="13" name="Column13" queryTableFieldId="13" dataDxfId="332"/>
    <tableColumn id="14" xr3:uid="{AA5C5292-BFF9-403C-9EB5-8113D82A28CC}" uniqueName="14" name="Column14" queryTableFieldId="14" dataDxfId="331"/>
    <tableColumn id="15" xr3:uid="{C4BDD3DF-642C-4CD4-B11E-B9BA596BC7D3}" uniqueName="15" name="Column15" queryTableFieldId="15" dataDxfId="330"/>
    <tableColumn id="16" xr3:uid="{89BB4B16-3895-45E0-9F1B-FE32474CCEFF}" uniqueName="16" name="Column16" queryTableFieldId="16" dataDxfId="329"/>
    <tableColumn id="17" xr3:uid="{0986103C-B3D8-444B-931C-E75439E8A943}" uniqueName="17" name="Column17" queryTableFieldId="17" dataDxfId="328"/>
    <tableColumn id="18" xr3:uid="{791A2C77-AE45-4A65-958B-78E673B9BAE7}" uniqueName="18" name="Column18" queryTableFieldId="18" dataDxfId="327"/>
    <tableColumn id="19" xr3:uid="{4E174B34-6A1A-4DE9-8608-3BC0F57D619B}" uniqueName="19" name="Column19" queryTableFieldId="19" dataDxfId="326"/>
    <tableColumn id="20" xr3:uid="{DF649149-6D66-4EC8-BF16-DBD9F9F58525}" uniqueName="20" name="Column20" queryTableFieldId="20" dataDxfId="325"/>
    <tableColumn id="21" xr3:uid="{10EAED8B-947D-4AFC-A304-6B10F6CB43D5}" uniqueName="21" name="Column21" queryTableFieldId="21" dataDxfId="324"/>
    <tableColumn id="22" xr3:uid="{393DD760-55B2-400F-9B6E-581BFE69903F}" uniqueName="22" name="Column22" queryTableFieldId="22" dataDxfId="323"/>
    <tableColumn id="23" xr3:uid="{9F30C101-6186-4D4C-8DAC-C9C9BD742F15}" uniqueName="23" name="Column23" queryTableFieldId="23" dataDxfId="322"/>
    <tableColumn id="24" xr3:uid="{A33A0748-5A41-407B-A91E-976163ACB5BE}" uniqueName="24" name="Column24" queryTableFieldId="24" dataDxfId="321"/>
    <tableColumn id="25" xr3:uid="{1B891AED-2BBC-4BCD-9C22-98F61120FA30}" uniqueName="25" name="Column25" queryTableFieldId="25" dataDxfId="320"/>
    <tableColumn id="26" xr3:uid="{BB032720-0D4D-4DA9-82CB-62B68BDD4F6E}" uniqueName="26" name="Column26" queryTableFieldId="26" dataDxfId="319"/>
    <tableColumn id="27" xr3:uid="{9F7F816C-53EE-4418-9037-08C42B1EE8D7}" uniqueName="27" name="Column27" queryTableFieldId="27" dataDxfId="318"/>
    <tableColumn id="28" xr3:uid="{AFF4F517-6348-4028-93D6-50AD8B3C7B1C}" uniqueName="28" name="Column28" queryTableFieldId="28" dataDxfId="317"/>
    <tableColumn id="29" xr3:uid="{BB333178-F999-4A8C-AB5C-25D6A4F7F28F}" uniqueName="29" name="Column29" queryTableFieldId="29" dataDxfId="316"/>
    <tableColumn id="30" xr3:uid="{07C74F5C-38ED-4267-A748-618FA063E08F}" uniqueName="30" name="Column30" queryTableFieldId="30" dataDxfId="315"/>
    <tableColumn id="31" xr3:uid="{68D7FA60-0ED6-481B-B160-E969E426212B}" uniqueName="31" name="Column31" queryTableFieldId="31" dataDxfId="314"/>
    <tableColumn id="32" xr3:uid="{DB94237F-0FC3-451F-9158-27F856CA45CE}" uniqueName="32" name="Column32" queryTableFieldId="32" dataDxfId="31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964394D-F3BA-4586-94B7-83E7F111ABE9}" name="Premier_League_Table" displayName="Premier_League_Table" ref="A1:S21" tableType="queryTable" totalsRowShown="0">
  <autoFilter ref="A1:S21" xr:uid="{9964394D-F3BA-4586-94B7-83E7F111ABE9}"/>
  <tableColumns count="19">
    <tableColumn id="1" xr3:uid="{57AA2E7A-9141-48F2-8FB6-19DB3043DDD1}" uniqueName="1" name="Rk" queryTableFieldId="1"/>
    <tableColumn id="2" xr3:uid="{78F66F38-0332-4CE9-AB9A-46C96F254A92}" uniqueName="2" name="Squad" queryTableFieldId="2" dataDxfId="312"/>
    <tableColumn id="3" xr3:uid="{7CCA1A81-8808-4B9D-8F50-F4C96B2C308F}" uniqueName="3" name="MP" queryTableFieldId="3"/>
    <tableColumn id="4" xr3:uid="{AB83B055-E897-46FA-B3F6-2655E93CC000}" uniqueName="4" name="W" queryTableFieldId="4"/>
    <tableColumn id="5" xr3:uid="{AA2D5922-4C0A-448C-A5F1-5357F67CAE39}" uniqueName="5" name="D" queryTableFieldId="5"/>
    <tableColumn id="6" xr3:uid="{F7AA27A2-7745-4AD8-A2A2-3874CAC933F0}" uniqueName="6" name="L" queryTableFieldId="6"/>
    <tableColumn id="7" xr3:uid="{FFBAF242-7183-4216-B5BB-20F16D25598C}" uniqueName="7" name="GF" queryTableFieldId="7"/>
    <tableColumn id="8" xr3:uid="{D829C7D8-EBBD-42FD-8CA8-8A54FAF23E6E}" uniqueName="8" name="GA" queryTableFieldId="8"/>
    <tableColumn id="9" xr3:uid="{D43CD1D2-B5C5-4AE3-A74F-94357F799980}" uniqueName="9" name="GD" queryTableFieldId="9"/>
    <tableColumn id="10" xr3:uid="{C3181EF1-074B-47CE-A139-26E0594F6282}" uniqueName="10" name="Pts" queryTableFieldId="10"/>
    <tableColumn id="11" xr3:uid="{8B21B591-A94F-48B5-B68C-CCE8BC1BBDEE}" uniqueName="11" name="Pts/MP" queryTableFieldId="11"/>
    <tableColumn id="12" xr3:uid="{476E2A65-9657-4AC0-8B39-D0B905B7D699}" uniqueName="12" name="xG" queryTableFieldId="12"/>
    <tableColumn id="13" xr3:uid="{0915290E-BF54-41BA-AFBB-A68CBCF40B1F}" uniqueName="13" name="xGA" queryTableFieldId="13"/>
    <tableColumn id="14" xr3:uid="{8556E66A-F5BE-4DF5-9753-4AF360159C05}" uniqueName="14" name="xGD" queryTableFieldId="14"/>
    <tableColumn id="15" xr3:uid="{3AD2EC81-3C08-4E98-A833-A08D62AAC704}" uniqueName="15" name="xGD/90" queryTableFieldId="15"/>
    <tableColumn id="16" xr3:uid="{2426A99C-6854-4E5E-A4AA-AF43DBBFDD15}" uniqueName="16" name="Attendance" queryTableFieldId="16"/>
    <tableColumn id="17" xr3:uid="{DC222D7B-A183-431E-8A67-CF952332B2C2}" uniqueName="17" name="Top Team Scorer" queryTableFieldId="17" dataDxfId="311"/>
    <tableColumn id="18" xr3:uid="{471E4E7A-56CB-4D72-A4EC-7E99776CCEF9}" uniqueName="18" name="Goalkeeper" queryTableFieldId="18" dataDxfId="310"/>
    <tableColumn id="19" xr3:uid="{1DDAD24B-8ED2-41D5-A3F7-5ECF8E646614}" uniqueName="19" name="Notes" queryTableFieldId="19" dataDxfId="309"/>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8054B35B-1C87-460F-9FF2-CA5BECF5B07C}" name="Table23" displayName="Table23" ref="A3:BL4" totalsRowShown="0">
  <autoFilter ref="A3:BL4" xr:uid="{8054B35B-1C87-460F-9FF2-CA5BECF5B07C}"/>
  <sortState xmlns:xlrd2="http://schemas.microsoft.com/office/spreadsheetml/2017/richdata2" ref="A4:BL4">
    <sortCondition ref="K3:K4"/>
  </sortState>
  <tableColumns count="64">
    <tableColumn id="1" xr3:uid="{5C74E17B-1A37-4BCD-AB32-C922FE785A41}" name="Year_of_start_season"/>
    <tableColumn id="2" xr3:uid="{73F21593-BFE2-4FB9-96EC-A1EFA333F607}" name="Tour_number"/>
    <tableColumn id="3" xr3:uid="{E45041F1-1C28-483A-B954-0E83D9F5471C}" name="Comp"/>
    <tableColumn id="4" xr3:uid="{0DF57832-92C7-41F4-A40B-41854AFAE2A5}" name="Day"/>
    <tableColumn id="5" xr3:uid="{22B8B2C3-249B-4978-9E24-9E49B640E2DE}" name="Venue"/>
    <tableColumn id="6" xr3:uid="{3438D330-ABFF-4F68-B231-099986E61DFD}" name="Result"/>
    <tableColumn id="7" xr3:uid="{D866F9D6-8591-4D1D-8FE7-FA4BFB886EDE}" name="GF"/>
    <tableColumn id="8" xr3:uid="{589A9B6B-95BC-4866-B07C-4E93FB8ADC34}" name="GA"/>
    <tableColumn id="9" xr3:uid="{C0EEC5FB-4140-437B-BE31-C462BCC73852}" name="Opponent"/>
    <tableColumn id="10" xr3:uid="{9F7BEF14-C10E-47A0-83B7-C9399546681B}" name="Place_opp_in_table"/>
    <tableColumn id="11" xr3:uid="{91A865F3-2D57-4E35-8294-78CF69A9A993}" name="xG"/>
    <tableColumn id="12" xr3:uid="{A713D420-9745-4062-B0CD-837E0CB5319A}" name="xGA"/>
    <tableColumn id="13" xr3:uid="{994F8E3A-35AC-4748-B70F-9FC0B25E352C}" name="Poss"/>
    <tableColumn id="14" xr3:uid="{D6F6C4FB-B460-456B-8912-1402211A3A93}" name="Attendance"/>
    <tableColumn id="15" xr3:uid="{872EE842-5A0B-4FB2-8FF0-B206CEE36F3B}" name="Captain"/>
    <tableColumn id="16" xr3:uid="{61C8D155-D83F-4FA2-B432-B7022C2E3911}" name="Formation"/>
    <tableColumn id="17" xr3:uid="{6B8B6B64-8C77-4E44-8595-511E8A4272F5}" name="Opp Formation"/>
    <tableColumn id="18" xr3:uid="{4883C62B-0312-4D7F-BF07-46501E263926}" name="Referee"/>
    <tableColumn id="19" xr3:uid="{B64DC063-A921-46E8-AD05-83BA396736CF}" name="Opp_Weekly Wages"/>
    <tableColumn id="20" xr3:uid="{622FC8E1-DDDB-4EB1-87FB-56E59083D307}" name="Opp_Annual Wages"/>
    <tableColumn id="21" xr3:uid="{D363A5D7-865E-4D3A-BB39-97BF840A4C68}" name="Opp_wins_per_season"/>
    <tableColumn id="22" xr3:uid="{3F9B925F-1CC8-436D-A876-8058927D073F}" name="Opp_draw_per_season"/>
    <tableColumn id="23" xr3:uid="{EA2AEE0A-FFE4-4EED-BB4C-5769EEF11C6B}" name="Opp_lost_per_season"/>
    <tableColumn id="24" xr3:uid="{D6CE8F50-294E-4CE1-BE42-D6B1AAA7755B}" name="Opp_goals_for_per_season"/>
    <tableColumn id="25" xr3:uid="{CA916C69-FE4D-4087-84CF-F0ED127E5073}" name="Opp_goals_against_per_season"/>
    <tableColumn id="26" xr3:uid="{9BD29C34-B8C0-4E4E-8A7F-0F7133CA736A}" name="Opp_goals_differ_per_season"/>
    <tableColumn id="27" xr3:uid="{392B8DDD-A0CD-4EB6-BD73-FDE353F3B3C4}" name="Opp_points_per_season"/>
    <tableColumn id="28" xr3:uid="{FF5A8D64-C775-44CB-88CB-6A6CF29CD904}" name="Opp_Pts/MP"/>
    <tableColumn id="29" xr3:uid="{2677B9B7-CEE3-45F0-B327-BE6C13CD3D2E}" name="Opp_xG_per_season"/>
    <tableColumn id="30" xr3:uid="{F8492ACC-AB1F-4107-A5F7-95C74F9C3A8C}" name="Opp_xGA_per_season"/>
    <tableColumn id="31" xr3:uid="{F2A9BD7C-A54D-4B28-827E-CED6EF29A866}" name="Opp_xGD_per_season"/>
    <tableColumn id="32" xr3:uid="{71B9AC3D-4D21-4572-92C7-EF759961BA2C}" name="Opp_xGD/90_per_season"/>
    <tableColumn id="33" xr3:uid="{C7B6DA86-804B-4BCE-8462-4AB1558D81AE}" name="Opp_average_AGE"/>
    <tableColumn id="34" xr3:uid="{FDDB47AC-3C42-42FE-83A2-98BDB46C6C60}" name="Opp_shots"/>
    <tableColumn id="35" xr3:uid="{0E6F7C6A-C24B-4B24-AF90-69CD853CD285}" name="Opp_shots_on_target"/>
    <tableColumn id="36" xr3:uid="{9953A95C-FF6E-4F87-B1BB-C9B03DE7D150}" name="Opp_shots_on_target_%"/>
    <tableColumn id="37" xr3:uid="{9BFC95AB-6D94-4AEF-B01F-DF4A46BC3067}" name="Opp_shots/90"/>
    <tableColumn id="38" xr3:uid="{2A2CC681-5374-4BE8-B5A6-21B38DC270F3}" name="Opp_shots_on_target/90"/>
    <tableColumn id="39" xr3:uid="{0A8C08D3-A396-4ED6-AD86-1ED154B9DCB5}" name="Opp_G/shots"/>
    <tableColumn id="40" xr3:uid="{963115F8-9494-4FB4-93C4-A15CE43E674E}" name="Opp_G/shots_on_target"/>
    <tableColumn id="41" xr3:uid="{F70E6874-61BF-4D26-84AB-6E98B4AB2BA9}" name="Opp_shots_distance"/>
    <tableColumn id="42" xr3:uid="{E7107DE6-C8E2-44BA-A9A1-8AE67C27DC9A}" name="Opp_total_compleated_passes"/>
    <tableColumn id="43" xr3:uid="{2F231D08-408C-4237-9C16-85BEF1DB593C}" name="Opp_total_attempted_passes"/>
    <tableColumn id="44" xr3:uid="{E0B7F608-D1E9-4F07-ADA2-E91EAA5ADECB}" name="Opp_total_passes_%"/>
    <tableColumn id="45" xr3:uid="{3DD7146C-5251-4262-B295-24A85936DA86}" name="Opp_Short_compleated_passes"/>
    <tableColumn id="46" xr3:uid="{33DD1F60-A68A-4AF0-8C58-548A537A748C}" name="Opp_Short_attempted_passes"/>
    <tableColumn id="47" xr3:uid="{D8A3FCC9-F1C2-4A6A-873C-BBEED956B3A9}" name="Opp_Short_passes_%"/>
    <tableColumn id="48" xr3:uid="{D4DF4A7C-59A0-4E88-9A16-998640F5A870}" name="Opp_Medium_compleated_passes"/>
    <tableColumn id="49" xr3:uid="{D3A747C7-E48E-4AC3-900D-8D4D12EDB631}" name="Opp_Medium_attempted_passes"/>
    <tableColumn id="50" xr3:uid="{E0A965EF-34AF-4822-A34A-3A53E50C0A77}" name="Opp_Medium_passes_%"/>
    <tableColumn id="51" xr3:uid="{20211B39-B9F5-4405-BB65-1C5E16A7B29C}" name="Opp_Long_compleated_passes"/>
    <tableColumn id="52" xr3:uid="{FD3EEA86-689C-4D9C-B3A2-A2B07CB67421}" name="Opp_Long_attempted_passes"/>
    <tableColumn id="53" xr3:uid="{FDCD52B4-1969-4EAE-AD31-860B780698FB}" name="Opp_Long_passes_%"/>
    <tableColumn id="54" xr3:uid="{CED80ED9-B63E-4DD9-912D-10BF4CEB83A9}" name="Opp_total_touches"/>
    <tableColumn id="55" xr3:uid="{1E3DB74D-66CD-426E-B6E7-F8E3C13264FB}" name="Opp_Def_pen_touches"/>
    <tableColumn id="56" xr3:uid="{9B79C441-CD86-41D4-A2B3-2BA5E54E4981}" name="Opp_def_3rd_touches"/>
    <tableColumn id="57" xr3:uid="{710B8AD3-A132-4D34-827D-B4DB5FAE569C}" name="Opp_mid_3rd_touches"/>
    <tableColumn id="58" xr3:uid="{AA239B92-7DD3-4FE3-979F-B5E8F10FDDDC}" name="Opp_att_3rd_touches"/>
    <tableColumn id="59" xr3:uid="{04D2C9FD-2D30-475E-AAFA-18A40284BED0}" name="Opp_att_pen_touches"/>
    <tableColumn id="60" xr3:uid="{FE076AF6-26BE-4345-B0B7-CEDB39105778}" name="Opp_yellow_ cards"/>
    <tableColumn id="61" xr3:uid="{3722CAE3-3C3D-45C8-9385-ACA4C923FB5D}" name="Opp_red_ cards"/>
    <tableColumn id="62" xr3:uid="{6A66FDF8-7923-452E-AC26-1BDFC6C31FA1}" name="Opp_fouls_for"/>
    <tableColumn id="63" xr3:uid="{2A02C047-73D3-4178-B439-E58A191C63C5}" name="Opp_fouls_against"/>
    <tableColumn id="64" xr3:uid="{BEF548F0-A940-43C5-8694-9E98206F1C03}" name="Opp_offsides"/>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A218127-CB6A-4CB0-95BD-37D1B1649CEF}" name="_2023_2024" displayName="_2023_2024" ref="A1:BL39" tableType="queryTable" totalsRowShown="0">
  <autoFilter ref="A1:BL39" xr:uid="{8A218127-CB6A-4CB0-95BD-37D1B1649CEF}"/>
  <tableColumns count="64">
    <tableColumn id="1" xr3:uid="{C5420C7B-A125-4693-8454-599E2C238CB0}" uniqueName="1" name="Year_of_start_season" queryTableFieldId="1"/>
    <tableColumn id="2" xr3:uid="{F255B652-4486-450D-8FF8-F38F22E7FB70}" uniqueName="2" name="Tour_number" queryTableFieldId="2"/>
    <tableColumn id="3" xr3:uid="{56B5FD66-C710-4478-9A95-7BCD44B340A0}" uniqueName="3" name="Comp" queryTableFieldId="3" dataDxfId="308"/>
    <tableColumn id="4" xr3:uid="{B142C70F-DEE5-4EB7-A282-8A5904450B79}" uniqueName="4" name="Day" queryTableFieldId="4" dataDxfId="307"/>
    <tableColumn id="5" xr3:uid="{EF3A1636-3EF8-4441-8BA5-07AFD91E9CE4}" uniqueName="5" name="Venue" queryTableFieldId="5" dataDxfId="306"/>
    <tableColumn id="6" xr3:uid="{73C8E7D9-8C53-4329-8BE5-E75C550D8CFC}" uniqueName="6" name="Result" queryTableFieldId="6" dataDxfId="305"/>
    <tableColumn id="7" xr3:uid="{F0AD306D-85B0-4A42-8D6A-D0C0E5C3B973}" uniqueName="7" name="GF" queryTableFieldId="7" dataDxfId="304"/>
    <tableColumn id="8" xr3:uid="{79B41479-1569-4263-9D73-37367E13F52A}" uniqueName="8" name="GA" queryTableFieldId="8" dataDxfId="303"/>
    <tableColumn id="9" xr3:uid="{77732A06-2A9A-40BD-999E-B307A1A0A204}" uniqueName="9" name="Opponent" queryTableFieldId="9" dataDxfId="302"/>
    <tableColumn id="10" xr3:uid="{48B92F3D-852C-4A4C-8BF2-C55C7A13D623}" uniqueName="10" name="Place_opp_in_table" queryTableFieldId="10"/>
    <tableColumn id="11" xr3:uid="{2497A241-CD88-47A7-BB0C-5B860809FDFD}" uniqueName="11" name="xG" queryTableFieldId="11" dataDxfId="301"/>
    <tableColumn id="12" xr3:uid="{31FFE3E8-1391-4D1B-AECE-B768E7F01AD6}" uniqueName="12" name="xGA" queryTableFieldId="12" dataDxfId="300"/>
    <tableColumn id="13" xr3:uid="{AF6E0D2D-DE71-46AA-B207-2E76A96E0B0F}" uniqueName="13" name="Poss" queryTableFieldId="13" dataDxfId="299"/>
    <tableColumn id="14" xr3:uid="{5CEFE6F4-9E4C-4745-9713-6134E644A25E}" uniqueName="14" name="Attendance" queryTableFieldId="14" dataDxfId="298"/>
    <tableColumn id="15" xr3:uid="{3823D41E-AD33-43F5-A42B-2A249FCCC5B3}" uniqueName="15" name="Captain" queryTableFieldId="15" dataDxfId="297"/>
    <tableColumn id="16" xr3:uid="{B94511BE-EA1F-4B64-B3D4-A70A563F663E}" uniqueName="16" name="Formation" queryTableFieldId="16" dataDxfId="296"/>
    <tableColumn id="17" xr3:uid="{8C3C3776-D6C3-4B01-A8BF-1A8B171FBD83}" uniqueName="17" name="Opp Formation" queryTableFieldId="17" dataDxfId="295"/>
    <tableColumn id="18" xr3:uid="{C8CFA89E-6D28-428B-93F2-EBB8497AD8F3}" uniqueName="18" name="Referee" queryTableFieldId="18" dataDxfId="294"/>
    <tableColumn id="66" xr3:uid="{568AB496-BFE3-437A-8AAD-BFCC99AB7394}" uniqueName="66" name="Opp_Weekly Wages" queryTableFieldId="66" dataDxfId="293"/>
    <tableColumn id="67" xr3:uid="{6AB43D02-6D40-43C2-9F59-17D23AA146CF}" uniqueName="67" name="Opp_Annual Wages" queryTableFieldId="67" dataDxfId="292"/>
    <tableColumn id="22" xr3:uid="{2F7D68E4-4F16-469E-8714-5D92B3A2452C}" uniqueName="22" name="Opp_wins_per_season" queryTableFieldId="22"/>
    <tableColumn id="23" xr3:uid="{1489E49A-2A1B-4B6C-97C5-3F4F73324900}" uniqueName="23" name="Opp_draw_per_season" queryTableFieldId="23"/>
    <tableColumn id="24" xr3:uid="{FC746218-586F-448E-A94B-EDAE0F589933}" uniqueName="24" name="Opp_lost_per_season" queryTableFieldId="24"/>
    <tableColumn id="25" xr3:uid="{413E91C9-A16A-440E-94F9-4EF30E226635}" uniqueName="25" name="Opp_goals_for_per_season" queryTableFieldId="25"/>
    <tableColumn id="26" xr3:uid="{62984A09-8E2D-4686-B601-E59B5F56582C}" uniqueName="26" name="Opp_goals_against_per_season" queryTableFieldId="26"/>
    <tableColumn id="27" xr3:uid="{35C1E8C7-4E55-4D91-AAB0-E7E0C47D0BD9}" uniqueName="27" name="Opp_goals_differ_per_season" queryTableFieldId="27"/>
    <tableColumn id="28" xr3:uid="{0946DA81-65AF-4C71-B94D-868719BD7314}" uniqueName="28" name="Opp_points_per_season" queryTableFieldId="28"/>
    <tableColumn id="29" xr3:uid="{BFB2825E-A1E0-4293-A55D-A18A07AEDF65}" uniqueName="29" name="Opp_Pts/MP" queryTableFieldId="29"/>
    <tableColumn id="30" xr3:uid="{B8823A61-03CA-49D0-936E-C13364E368BE}" uniqueName="30" name="Opp_xG_per_season" queryTableFieldId="30"/>
    <tableColumn id="31" xr3:uid="{53DBED5F-96C1-4EE3-AB0D-A349A3AA4B65}" uniqueName="31" name="Opp_xGA_per_season" queryTableFieldId="31"/>
    <tableColumn id="32" xr3:uid="{E18E332C-07D7-471D-A2EA-98D862F59818}" uniqueName="32" name="Opp_xGD_per_season" queryTableFieldId="32"/>
    <tableColumn id="33" xr3:uid="{182B55AE-90B0-4B10-876B-74FB24427D17}" uniqueName="33" name="Opp_xGD/90_per_season" queryTableFieldId="33"/>
    <tableColumn id="34" xr3:uid="{B0822FBC-0D82-461F-8E1C-1F495662C2DC}" uniqueName="34" name="Opp_average_AGE" queryTableFieldId="34" dataDxfId="291"/>
    <tableColumn id="35" xr3:uid="{E2D32263-7C34-43B0-B9B9-412BC9DDCEFC}" uniqueName="35" name="Opp_shots" queryTableFieldId="35" dataDxfId="290"/>
    <tableColumn id="36" xr3:uid="{F9723BF7-39C1-4F34-9B9E-FAEC5EEBAEE6}" uniqueName="36" name="Opp_shots_on_target" queryTableFieldId="36" dataDxfId="289"/>
    <tableColumn id="37" xr3:uid="{58160230-E9E3-473D-AB8F-D544626A172D}" uniqueName="37" name="Opp_shots_on_target_%" queryTableFieldId="37" dataDxfId="288"/>
    <tableColumn id="38" xr3:uid="{7F28CD8C-B9B6-49AE-947D-33EDCD4FC289}" uniqueName="38" name="Opp_shots/90" queryTableFieldId="38" dataDxfId="287"/>
    <tableColumn id="39" xr3:uid="{FCDFCE26-2CE8-4B77-BA1A-C149535782C6}" uniqueName="39" name="Opp_shots_on_target/90" queryTableFieldId="39" dataDxfId="286"/>
    <tableColumn id="40" xr3:uid="{B4742939-707C-41CD-807C-364657B6B942}" uniqueName="40" name="Opp_G/shots" queryTableFieldId="40" dataDxfId="285"/>
    <tableColumn id="41" xr3:uid="{C695A4C8-F14C-4351-8481-E44ABB04E604}" uniqueName="41" name="Opp_G/shots_on_target" queryTableFieldId="41" dataDxfId="284"/>
    <tableColumn id="42" xr3:uid="{76358D10-876C-4DFF-9775-A2E9920596D9}" uniqueName="42" name="Opp_shots_distance" queryTableFieldId="42" dataDxfId="283"/>
    <tableColumn id="43" xr3:uid="{A0142CA4-6923-42A1-8E34-A794D397D5CA}" uniqueName="43" name="Opp_total_compleated_passes" queryTableFieldId="43" dataDxfId="282"/>
    <tableColumn id="44" xr3:uid="{D0AEB0F2-1A7B-4F66-8DDB-A98D508A6A67}" uniqueName="44" name="Opp_total_attempted_passes" queryTableFieldId="44" dataDxfId="281"/>
    <tableColumn id="45" xr3:uid="{25490135-CB91-4C94-8DA5-2021B4CF12CC}" uniqueName="45" name="Opp_total_passes_%" queryTableFieldId="45" dataDxfId="280"/>
    <tableColumn id="46" xr3:uid="{C1956AE4-DC5E-4C1B-9D1B-611F9A98CC48}" uniqueName="46" name="Opp_Short_compleated_passes" queryTableFieldId="46" dataDxfId="279"/>
    <tableColumn id="47" xr3:uid="{A2303CB1-623E-4E1F-9FA6-ACBF816D0C97}" uniqueName="47" name="Opp_Short_attempted_passes" queryTableFieldId="47" dataDxfId="278"/>
    <tableColumn id="48" xr3:uid="{37BB64F0-7890-481E-96E1-ECAF76CB5881}" uniqueName="48" name="Opp_Short_passes_%" queryTableFieldId="48" dataDxfId="277"/>
    <tableColumn id="49" xr3:uid="{4A5FE119-D2E7-43D6-80C3-F20EF98A1028}" uniqueName="49" name="Opp_Medium_compleated_passes" queryTableFieldId="49" dataDxfId="276"/>
    <tableColumn id="50" xr3:uid="{61FD8C01-DF73-4ADC-B13B-B145FF7C781B}" uniqueName="50" name="Opp_Medium_attempted_passes" queryTableFieldId="50" dataDxfId="275"/>
    <tableColumn id="51" xr3:uid="{4E0A2550-0FCC-42D9-B486-3EFF1BCDDFC6}" uniqueName="51" name="Opp_Medium_passes_%" queryTableFieldId="51" dataDxfId="274"/>
    <tableColumn id="52" xr3:uid="{C45E68E8-E3F0-457C-AFE9-33B559FF69F2}" uniqueName="52" name="Opp_Long_compleated_passes" queryTableFieldId="52" dataDxfId="273"/>
    <tableColumn id="53" xr3:uid="{326700EA-6BDA-4AD9-A95F-77D9C10D1880}" uniqueName="53" name="Opp_Long_attempted_passes" queryTableFieldId="53" dataDxfId="272"/>
    <tableColumn id="54" xr3:uid="{C5AF81F1-DB33-4F3F-B830-F73D2E959866}" uniqueName="54" name="Opp_Long_passes_%" queryTableFieldId="54" dataDxfId="271"/>
    <tableColumn id="55" xr3:uid="{06CB3632-FCE5-4F7B-A670-2F69011060B2}" uniqueName="55" name="Opp_total_touches" queryTableFieldId="55" dataDxfId="270"/>
    <tableColumn id="56" xr3:uid="{0AD5A63F-B820-4CE3-A03C-E81B00C2B179}" uniqueName="56" name="Opp_Def_pen_touches" queryTableFieldId="56" dataDxfId="269"/>
    <tableColumn id="57" xr3:uid="{8123D364-B91E-468E-BF85-F82B98442E6E}" uniqueName="57" name="Opp_def_3rd_touches" queryTableFieldId="57" dataDxfId="268"/>
    <tableColumn id="58" xr3:uid="{66301BDF-3137-418E-866E-CCB0A126E236}" uniqueName="58" name="Opp_mid_3rd_touches" queryTableFieldId="58" dataDxfId="267"/>
    <tableColumn id="59" xr3:uid="{3659E9AF-4A57-4D6C-8B38-F2838B418F7E}" uniqueName="59" name="Opp_att_3rd_touches" queryTableFieldId="59" dataDxfId="266"/>
    <tableColumn id="60" xr3:uid="{BBB11CAB-A39B-4F22-BA07-6C0C8174E422}" uniqueName="60" name="Opp_att_pen_touches" queryTableFieldId="60" dataDxfId="265"/>
    <tableColumn id="61" xr3:uid="{DE31FB39-0016-4DC1-874B-C29F70FC863D}" uniqueName="61" name="Opp_yellow_ cards" queryTableFieldId="61" dataDxfId="264"/>
    <tableColumn id="62" xr3:uid="{FD1A098E-1BC4-4DE0-B70E-3561D69E774D}" uniqueName="62" name="Opp_red_ cards" queryTableFieldId="62" dataDxfId="263"/>
    <tableColumn id="63" xr3:uid="{1A1FF8BD-BC5A-44A7-B1B3-C9940FDBA986}" uniqueName="63" name="Opp_fouls_for" queryTableFieldId="63" dataDxfId="262"/>
    <tableColumn id="64" xr3:uid="{3306F236-EBCC-4039-A898-D3ECE5BC4426}" uniqueName="64" name="Opp_fouls_against" queryTableFieldId="64" dataDxfId="261"/>
    <tableColumn id="65" xr3:uid="{4D0639CA-58B5-4356-9F11-05C956D13D5F}" uniqueName="65" name="Opp_offsides" queryTableFieldId="65" dataDxfId="260"/>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8D3943F-F40C-4BEA-A235-22F08C0EDA34}" name="_2022_2023_Manchester_City" displayName="_2022_2023_Manchester_City" ref="A1:Q62" tableType="queryTable" totalsRowShown="0">
  <autoFilter ref="A1:Q62" xr:uid="{18D3943F-F40C-4BEA-A235-22F08C0EDA34}">
    <filterColumn colId="2">
      <filters>
        <filter val="Premier League"/>
      </filters>
    </filterColumn>
  </autoFilter>
  <tableColumns count="17">
    <tableColumn id="1" xr3:uid="{159493FD-6C9B-4E82-B671-6646890D2EB4}" uniqueName="1" name="Date" queryTableFieldId="1" dataDxfId="259"/>
    <tableColumn id="2" xr3:uid="{E4035282-4AE7-43D6-80D7-F0C7DEF2F142}" uniqueName="2" name="Time" queryTableFieldId="2" dataDxfId="258"/>
    <tableColumn id="3" xr3:uid="{F8042674-DD19-421D-BE1C-2CD8D136FF88}" uniqueName="3" name="Comp" queryTableFieldId="3" dataDxfId="257"/>
    <tableColumn id="4" xr3:uid="{4B059BD2-15B4-41B4-8C3A-B8176443C51D}" uniqueName="4" name="Round" queryTableFieldId="4" dataDxfId="256"/>
    <tableColumn id="5" xr3:uid="{290B8F60-53AF-438A-BAD7-F90D23CA46C3}" uniqueName="5" name="Venue" queryTableFieldId="5" dataDxfId="255"/>
    <tableColumn id="6" xr3:uid="{5EBC9D13-023A-4594-B2DF-CFB26D2DE0A5}" uniqueName="6" name="Result" queryTableFieldId="6" dataDxfId="254"/>
    <tableColumn id="7" xr3:uid="{A822C618-E92A-42D0-8076-A0EA136623A7}" uniqueName="7" name="GF" queryTableFieldId="7" dataDxfId="253"/>
    <tableColumn id="8" xr3:uid="{5615D6E7-5765-4053-BCB5-9E516F7F9F9C}" uniqueName="8" name="GA" queryTableFieldId="8" dataDxfId="252"/>
    <tableColumn id="9" xr3:uid="{645F4C4C-96AA-4F26-833A-A66380B015A8}" uniqueName="9" name="Opponent" queryTableFieldId="9" dataDxfId="251"/>
    <tableColumn id="10" xr3:uid="{EA2A9B8F-8C2A-4C27-B58F-468EFF28D3AF}" uniqueName="10" name="xG" queryTableFieldId="10" dataDxfId="250"/>
    <tableColumn id="11" xr3:uid="{EF294F85-6315-4737-9C04-8C5F2493932A}" uniqueName="11" name="xGA" queryTableFieldId="11" dataDxfId="249"/>
    <tableColumn id="12" xr3:uid="{AB3B05C6-9703-4DB4-A032-CF4923C2E3AC}" uniqueName="12" name="Poss" queryTableFieldId="12" dataDxfId="248"/>
    <tableColumn id="13" xr3:uid="{EAE8FF29-FADA-4F74-9E2B-B227F7D98802}" uniqueName="13" name="Attendance" queryTableFieldId="13" dataDxfId="247"/>
    <tableColumn id="14" xr3:uid="{783EA6E7-5FFD-484B-9AD6-7C3C05141571}" uniqueName="14" name="Captain" queryTableFieldId="14" dataDxfId="246"/>
    <tableColumn id="15" xr3:uid="{0BF6AEC1-16EB-4E32-BCC9-AFF606CE0008}" uniqueName="15" name="Formation" queryTableFieldId="15" dataDxfId="245"/>
    <tableColumn id="16" xr3:uid="{0F9F7AA1-5D2F-45E3-9AA9-0318D24DC90D}" uniqueName="16" name="Opp Formation" queryTableFieldId="16" dataDxfId="244"/>
    <tableColumn id="17" xr3:uid="{737008B1-9D0D-4A2C-A003-308F0DA48F37}" uniqueName="17" name="Referee" queryTableFieldId="17" dataDxfId="24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25183C1-283D-41A4-90A7-BA9BD9E442CC}" name="_2021_2022_Manchester_City" displayName="_2021_2022_Manchester_City" ref="A1:Q59" tableType="queryTable" totalsRowShown="0">
  <autoFilter ref="A1:Q59" xr:uid="{825183C1-283D-41A4-90A7-BA9BD9E442CC}">
    <filterColumn colId="1">
      <filters>
        <filter val="Premier League"/>
      </filters>
    </filterColumn>
  </autoFilter>
  <tableColumns count="17">
    <tableColumn id="1" xr3:uid="{A09AC169-B93D-4E4F-A9F0-207D208C3A60}" uniqueName="1" name="Date" queryTableFieldId="1" dataDxfId="242"/>
    <tableColumn id="2" xr3:uid="{76AF9126-12DF-48EC-8096-90A5967AD54F}" uniqueName="2" name="Comp" queryTableFieldId="2" dataDxfId="241"/>
    <tableColumn id="3" xr3:uid="{D5A985DD-A47D-44B3-8E24-06CA43AB525F}" uniqueName="3" name="Round" queryTableFieldId="3" dataDxfId="240"/>
    <tableColumn id="4" xr3:uid="{67DA4C84-30AD-4207-A8BA-CC34433D0CFF}" uniqueName="4" name="Day" queryTableFieldId="4" dataDxfId="239"/>
    <tableColumn id="5" xr3:uid="{8B7FF7E4-18C7-4215-A1A6-916A457650B1}" uniqueName="5" name="Venue" queryTableFieldId="5" dataDxfId="238"/>
    <tableColumn id="6" xr3:uid="{548FCB47-7E7C-4648-A994-08C15E5B8D8F}" uniqueName="6" name="Result" queryTableFieldId="6" dataDxfId="237"/>
    <tableColumn id="7" xr3:uid="{43B2033E-555B-4836-8670-7D8F06BB1BF9}" uniqueName="7" name="GF" queryTableFieldId="7" dataDxfId="236"/>
    <tableColumn id="8" xr3:uid="{3DF00A87-6F03-42FA-B4AB-681DDC0011FF}" uniqueName="8" name="GA" queryTableFieldId="8" dataDxfId="235"/>
    <tableColumn id="9" xr3:uid="{B6D78E5D-1E64-4D39-9455-853A8D3D331A}" uniqueName="9" name="Opponent" queryTableFieldId="9" dataDxfId="234"/>
    <tableColumn id="10" xr3:uid="{606D8946-3F31-42DA-93BF-D560F05342BF}" uniqueName="10" name="xG" queryTableFieldId="10" dataDxfId="233"/>
    <tableColumn id="11" xr3:uid="{4835AB2B-2FEA-40EB-B0B5-A3AD5EB593EB}" uniqueName="11" name="xGA" queryTableFieldId="11" dataDxfId="232"/>
    <tableColumn id="12" xr3:uid="{E5D2A183-721F-4AED-BE6A-9EE409FAED34}" uniqueName="12" name="Poss" queryTableFieldId="12" dataDxfId="231"/>
    <tableColumn id="13" xr3:uid="{42B2386E-E903-49D4-AF96-D0BB2142160A}" uniqueName="13" name="Attendance" queryTableFieldId="13" dataDxfId="230"/>
    <tableColumn id="14" xr3:uid="{A9B48808-26BB-4DEC-9A99-707DC1C6C4A6}" uniqueName="14" name="Captain" queryTableFieldId="14" dataDxfId="229"/>
    <tableColumn id="15" xr3:uid="{F03F90AC-1220-4945-91BF-40DFE7F5A033}" uniqueName="15" name="Formation" queryTableFieldId="15" dataDxfId="228"/>
    <tableColumn id="16" xr3:uid="{1B951A04-3352-41FC-9092-43E3F6067471}" uniqueName="16" name="Opp Formation" queryTableFieldId="16" dataDxfId="227"/>
    <tableColumn id="17" xr3:uid="{0B07A172-21E1-42D7-A508-6B5EB3232F6C}" uniqueName="17" name="Referee" queryTableFieldId="17" dataDxfId="226"/>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EF09D5F-40C8-4A1F-842E-EE26C85C97DA}" name="_2020_2021_Manchester_City" displayName="_2020_2021_Manchester_City" ref="A1:Q62" tableType="queryTable" totalsRowShown="0">
  <autoFilter ref="A1:Q62" xr:uid="{9EF09D5F-40C8-4A1F-842E-EE26C85C97DA}">
    <filterColumn colId="1">
      <filters>
        <filter val="Premier League"/>
      </filters>
    </filterColumn>
  </autoFilter>
  <tableColumns count="17">
    <tableColumn id="1" xr3:uid="{23BAC35F-B288-45B2-B338-B18ACAA2DBA8}" uniqueName="1" name="Date" queryTableFieldId="1" dataDxfId="225"/>
    <tableColumn id="2" xr3:uid="{9847A182-CA10-4097-870A-2F8F98FF5B7C}" uniqueName="2" name="Comp" queryTableFieldId="2" dataDxfId="224"/>
    <tableColumn id="3" xr3:uid="{C11C86E1-2DE6-4859-AE6D-88BF83BEADC4}" uniqueName="3" name="Round" queryTableFieldId="3" dataDxfId="223"/>
    <tableColumn id="4" xr3:uid="{32410219-0121-4A80-B91E-E0E926A8CC34}" uniqueName="4" name="Day" queryTableFieldId="4" dataDxfId="222"/>
    <tableColumn id="5" xr3:uid="{39B85EFC-C654-4C1B-8736-D859657D338F}" uniqueName="5" name="Venue" queryTableFieldId="5" dataDxfId="221"/>
    <tableColumn id="6" xr3:uid="{46ECE284-716C-4C0F-BC30-3FF8D9F8D2A4}" uniqueName="6" name="Result" queryTableFieldId="6" dataDxfId="220"/>
    <tableColumn id="7" xr3:uid="{1F916D9C-12B8-4517-B600-83DCFF1B00E6}" uniqueName="7" name="GF" queryTableFieldId="7" dataDxfId="219"/>
    <tableColumn id="8" xr3:uid="{48138A90-6747-4516-BBF5-AC4FF9AF2136}" uniqueName="8" name="GA" queryTableFieldId="8" dataDxfId="218"/>
    <tableColumn id="9" xr3:uid="{E42F3306-12EA-4B8A-B5D0-4440741BE5A4}" uniqueName="9" name="Opponent" queryTableFieldId="9" dataDxfId="217"/>
    <tableColumn id="10" xr3:uid="{CA378608-FBF7-497A-9FDE-D9EBBC44A079}" uniqueName="10" name="xG" queryTableFieldId="10" dataDxfId="216"/>
    <tableColumn id="11" xr3:uid="{D75559AB-5811-4EF6-BF09-3DC122A081AD}" uniqueName="11" name="xGA" queryTableFieldId="11" dataDxfId="215"/>
    <tableColumn id="12" xr3:uid="{E2640229-0E21-4AD0-818C-81C1C6BB4465}" uniqueName="12" name="Poss" queryTableFieldId="12" dataDxfId="214"/>
    <tableColumn id="13" xr3:uid="{38196AD9-9C28-416C-82D4-503FBC44F7C7}" uniqueName="13" name="Attendance" queryTableFieldId="13" dataDxfId="213"/>
    <tableColumn id="14" xr3:uid="{DFFABB5A-0C98-4A66-B911-308B02CD44C6}" uniqueName="14" name="Captain" queryTableFieldId="14" dataDxfId="212"/>
    <tableColumn id="15" xr3:uid="{F8CC9D82-4491-4399-A724-8A07C8FB1770}" uniqueName="15" name="Formation" queryTableFieldId="15" dataDxfId="211"/>
    <tableColumn id="16" xr3:uid="{1446D8EF-A58D-4BA3-A7D9-D135A7F0C670}" uniqueName="16" name="Opp Formation" queryTableFieldId="16" dataDxfId="210"/>
    <tableColumn id="17" xr3:uid="{10160BE8-3075-4131-8254-8162AB6763F4}" uniqueName="17" name="Referee" queryTableFieldId="17" dataDxfId="209"/>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D5D621F-B6BD-45AA-B406-98D918161099}" name="_2019_2020_Liverpool" displayName="_2019_2020_Liverpool" ref="A1:Q56" tableType="queryTable" totalsRowShown="0">
  <autoFilter ref="A1:Q56" xr:uid="{5D5D621F-B6BD-45AA-B406-98D918161099}">
    <filterColumn colId="1">
      <filters>
        <filter val="Premier League"/>
      </filters>
    </filterColumn>
  </autoFilter>
  <tableColumns count="17">
    <tableColumn id="1" xr3:uid="{56A69F94-F9FD-413A-9045-B596C3236398}" uniqueName="1" name="Date" queryTableFieldId="1" dataDxfId="208"/>
    <tableColumn id="2" xr3:uid="{0C466F5B-EADA-4DDB-8F3D-39AD99B98171}" uniqueName="2" name="Comp" queryTableFieldId="2" dataDxfId="207"/>
    <tableColumn id="3" xr3:uid="{373B78A6-AF15-4D52-B1E5-6893815F0E54}" uniqueName="3" name="Round" queryTableFieldId="3" dataDxfId="206"/>
    <tableColumn id="4" xr3:uid="{CD171743-A58A-4CDC-9097-AF0CDC78B8EE}" uniqueName="4" name="Day" queryTableFieldId="4" dataDxfId="205"/>
    <tableColumn id="5" xr3:uid="{387D7B0E-214A-4131-8B47-A38FB78203C6}" uniqueName="5" name="Venue" queryTableFieldId="5" dataDxfId="204"/>
    <tableColumn id="6" xr3:uid="{7A1BB29B-D965-4DE0-A1C5-C6B4B94E9221}" uniqueName="6" name="Result" queryTableFieldId="6" dataDxfId="203"/>
    <tableColumn id="7" xr3:uid="{E7C585A3-077F-4158-905C-F659EC825192}" uniqueName="7" name="GF" queryTableFieldId="7" dataDxfId="202"/>
    <tableColumn id="8" xr3:uid="{0396DEDB-3A45-43E2-88F7-EA8E0855B428}" uniqueName="8" name="GA" queryTableFieldId="8" dataDxfId="201"/>
    <tableColumn id="9" xr3:uid="{495669ED-9C8E-4C49-8767-A03ABEE231A5}" uniqueName="9" name="Opponent" queryTableFieldId="9" dataDxfId="200"/>
    <tableColumn id="10" xr3:uid="{0C981D47-AA68-4529-80C8-39C9EE940774}" uniqueName="10" name="xG" queryTableFieldId="10" dataDxfId="199"/>
    <tableColumn id="11" xr3:uid="{6A7DEE80-E4E3-4F95-B982-3EDB572CA258}" uniqueName="11" name="xGA" queryTableFieldId="11" dataDxfId="198"/>
    <tableColumn id="12" xr3:uid="{C4B4352A-0A95-45FF-9630-96F58B11404F}" uniqueName="12" name="Poss" queryTableFieldId="12" dataDxfId="197"/>
    <tableColumn id="13" xr3:uid="{28F4932D-E250-4EE6-8A11-CAA43786396F}" uniqueName="13" name="Attendance" queryTableFieldId="13" dataDxfId="196"/>
    <tableColumn id="14" xr3:uid="{D2F90FCC-6E72-4B8C-868E-1E7B70B2A357}" uniqueName="14" name="Captain" queryTableFieldId="14" dataDxfId="195"/>
    <tableColumn id="15" xr3:uid="{60EBC71A-7402-41BB-A849-5CC510C9104A}" uniqueName="15" name="Formation" queryTableFieldId="15" dataDxfId="194"/>
    <tableColumn id="16" xr3:uid="{FF26BA03-A93D-4544-838C-630AFBD7775D}" uniqueName="16" name="Opp Formation" queryTableFieldId="16" dataDxfId="193"/>
    <tableColumn id="17" xr3:uid="{134B6185-5323-471B-9DCD-1CC3D9C8B379}" uniqueName="17" name="Referee" queryTableFieldId="17" dataDxfId="192"/>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CC44D4E-A090-4D98-8B57-8965ADD95067}" name="_2018_2019_Manchester_City" displayName="_2018_2019_Manchester_City" ref="A1:Q62" tableType="queryTable" totalsRowShown="0">
  <autoFilter ref="A1:Q62" xr:uid="{DCC44D4E-A090-4D98-8B57-8965ADD95067}">
    <filterColumn colId="1">
      <filters>
        <filter val="Premier League"/>
      </filters>
    </filterColumn>
  </autoFilter>
  <tableColumns count="17">
    <tableColumn id="1" xr3:uid="{8A0087F2-EE14-431D-9E15-BE39DB6AEA50}" uniqueName="1" name="Date" queryTableFieldId="1" dataDxfId="191"/>
    <tableColumn id="2" xr3:uid="{EC11CD51-8D93-4FEA-A754-9D70CD396539}" uniqueName="2" name="Comp" queryTableFieldId="2" dataDxfId="190"/>
    <tableColumn id="3" xr3:uid="{96F60580-5359-413C-84A9-E6081F214645}" uniqueName="3" name="Round" queryTableFieldId="3" dataDxfId="189"/>
    <tableColumn id="4" xr3:uid="{803E8295-10D0-4B62-A844-E1A1D2DE5F54}" uniqueName="4" name="Day" queryTableFieldId="4" dataDxfId="188"/>
    <tableColumn id="5" xr3:uid="{976A0A58-C4A3-40D9-B43C-85A022EBE3EE}" uniqueName="5" name="Venue" queryTableFieldId="5" dataDxfId="187"/>
    <tableColumn id="6" xr3:uid="{A8A0F51C-C5AB-4608-83E3-DF1A10C70471}" uniqueName="6" name="Result" queryTableFieldId="6" dataDxfId="186"/>
    <tableColumn id="7" xr3:uid="{D6B6EC8B-1E2E-43DE-A69D-0196220E8A5D}" uniqueName="7" name="GF" queryTableFieldId="7" dataDxfId="185"/>
    <tableColumn id="8" xr3:uid="{519A87E4-A0C2-43A8-8A3D-E17AD537AEFC}" uniqueName="8" name="GA" queryTableFieldId="8" dataDxfId="184"/>
    <tableColumn id="9" xr3:uid="{ED789D96-C4EE-447C-82A7-717A0E54FB3B}" uniqueName="9" name="Opponent" queryTableFieldId="9" dataDxfId="183"/>
    <tableColumn id="10" xr3:uid="{7D8CDC52-F6C0-4434-A220-BBF4A96DFD51}" uniqueName="10" name="xG" queryTableFieldId="10" dataDxfId="182"/>
    <tableColumn id="11" xr3:uid="{DAC3C5B9-4848-425B-98EA-799ED97799B6}" uniqueName="11" name="xGA" queryTableFieldId="11" dataDxfId="181"/>
    <tableColumn id="12" xr3:uid="{B9BB76AA-B513-48F8-9278-7D5794647D0F}" uniqueName="12" name="Poss" queryTableFieldId="12" dataDxfId="180"/>
    <tableColumn id="13" xr3:uid="{2353495C-C5A1-44CE-92C9-A69FFC81B5F8}" uniqueName="13" name="Attendance" queryTableFieldId="13" dataDxfId="179"/>
    <tableColumn id="14" xr3:uid="{A61275DE-3823-4C9E-A084-C2899D66E387}" uniqueName="14" name="Captain" queryTableFieldId="14" dataDxfId="178"/>
    <tableColumn id="15" xr3:uid="{0196AAEA-374C-4780-AE1B-E488AAAA5C82}" uniqueName="15" name="Formation" queryTableFieldId="15" dataDxfId="177"/>
    <tableColumn id="16" xr3:uid="{162EAB4C-8739-478E-B8BB-C2283B589AE2}" uniqueName="16" name="Opp Formation" queryTableFieldId="16" dataDxfId="176"/>
    <tableColumn id="17" xr3:uid="{08437F29-027D-4645-8169-CCD6D73DB4DC}" uniqueName="17" name="Referee" queryTableFieldId="17" dataDxfId="175"/>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119EFB-EB9F-48E8-B9EF-1869D07C6CAD}" name="_2017_2018_Manchester_City" displayName="_2017_2018_Manchester_City" ref="A1:Q58" tableType="queryTable" totalsRowShown="0">
  <autoFilter ref="A1:Q58" xr:uid="{F1119EFB-EB9F-48E8-B9EF-1869D07C6CAD}">
    <filterColumn colId="1">
      <filters>
        <filter val="Premier League"/>
      </filters>
    </filterColumn>
  </autoFilter>
  <tableColumns count="17">
    <tableColumn id="1" xr3:uid="{067D5D52-AA29-45AB-8134-FE374E95D65C}" uniqueName="1" name="Date" queryTableFieldId="1" dataDxfId="174"/>
    <tableColumn id="2" xr3:uid="{FDEF00BE-E17E-4559-9630-E3C14604FCE1}" uniqueName="2" name="Comp" queryTableFieldId="2" dataDxfId="173"/>
    <tableColumn id="3" xr3:uid="{ABC5D08C-FCF5-47A2-A29A-D2A67B9F0B03}" uniqueName="3" name="Round" queryTableFieldId="3" dataDxfId="172"/>
    <tableColumn id="4" xr3:uid="{A978F00F-8180-4BDE-BA2D-83B95AE1509E}" uniqueName="4" name="Day" queryTableFieldId="4" dataDxfId="171"/>
    <tableColumn id="5" xr3:uid="{1A5FAFEF-AF76-45CC-AE5E-D99A3DDD4037}" uniqueName="5" name="Venue" queryTableFieldId="5" dataDxfId="170"/>
    <tableColumn id="6" xr3:uid="{DF10A610-27C4-4CBE-A3A5-16530141D629}" uniqueName="6" name="Result" queryTableFieldId="6" dataDxfId="169"/>
    <tableColumn id="7" xr3:uid="{EBAA0901-7340-4D83-A39E-2EB39453B8D6}" uniqueName="7" name="GF" queryTableFieldId="7" dataDxfId="168"/>
    <tableColumn id="8" xr3:uid="{7E9EC76B-7485-4D74-9E86-B9211F81C6A1}" uniqueName="8" name="GA" queryTableFieldId="8" dataDxfId="167"/>
    <tableColumn id="9" xr3:uid="{FD6DA822-4075-41FE-A4F0-AC1B7AA4CFC0}" uniqueName="9" name="Opponent" queryTableFieldId="9" dataDxfId="166"/>
    <tableColumn id="10" xr3:uid="{1CB3C13B-FB42-45AF-A133-ED33D20B165B}" uniqueName="10" name="xG" queryTableFieldId="10" dataDxfId="165"/>
    <tableColumn id="11" xr3:uid="{05903D35-CE65-4904-9D37-BC89D1B12992}" uniqueName="11" name="xGA" queryTableFieldId="11" dataDxfId="164"/>
    <tableColumn id="12" xr3:uid="{DD90099D-243D-4369-8F0B-B32D9D47C12A}" uniqueName="12" name="Poss" queryTableFieldId="12" dataDxfId="163"/>
    <tableColumn id="13" xr3:uid="{6E216346-6DE7-464A-8BFD-C48A70475200}" uniqueName="13" name="Attendance" queryTableFieldId="13" dataDxfId="162"/>
    <tableColumn id="14" xr3:uid="{C451E7AC-BD10-48C8-9639-91C60EA1DA87}" uniqueName="14" name="Captain" queryTableFieldId="14" dataDxfId="161"/>
    <tableColumn id="15" xr3:uid="{200CBF91-755D-42FD-91C7-A32EC526541F}" uniqueName="15" name="Formation" queryTableFieldId="15" dataDxfId="160"/>
    <tableColumn id="16" xr3:uid="{4150937B-56C7-41A8-BDC8-CECC15A37561}" uniqueName="16" name="Opp Formation" queryTableFieldId="16" dataDxfId="159"/>
    <tableColumn id="17" xr3:uid="{3AD76F8D-5347-40FC-8D6E-1E941768B08D}" uniqueName="17" name="Referee" queryTableFieldId="17" dataDxfId="158"/>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4BAB8A4-7503-4B60-BFF7-A0CF961BB5D2}" name="_2016_2017_Chelsea" displayName="_2016_2017_Chelsea" ref="A1:O48" tableType="queryTable" totalsRowShown="0">
  <autoFilter ref="A1:O48" xr:uid="{34BAB8A4-7503-4B60-BFF7-A0CF961BB5D2}">
    <filterColumn colId="1">
      <filters>
        <filter val="Premier League"/>
      </filters>
    </filterColumn>
  </autoFilter>
  <tableColumns count="15">
    <tableColumn id="1" xr3:uid="{6AE8EB9A-E876-4EFE-BE24-A9E103EA868F}" uniqueName="1" name="Date" queryTableFieldId="1" dataDxfId="157"/>
    <tableColumn id="2" xr3:uid="{A85248B8-AA9C-472B-A7F8-03C96FFAE426}" uniqueName="2" name="Comp" queryTableFieldId="2" dataDxfId="156"/>
    <tableColumn id="3" xr3:uid="{BA81FA6B-3DC5-422C-A3CA-5EC79737DFA5}" uniqueName="3" name="Round" queryTableFieldId="3" dataDxfId="155"/>
    <tableColumn id="4" xr3:uid="{92FFC605-564C-4838-A340-E61567631E0E}" uniqueName="4" name="Day" queryTableFieldId="4" dataDxfId="154"/>
    <tableColumn id="5" xr3:uid="{4DC4FA0C-2DD5-4125-BFD0-182A67A220BA}" uniqueName="5" name="Venue" queryTableFieldId="5" dataDxfId="153"/>
    <tableColumn id="6" xr3:uid="{4BF9DB93-0A10-4F20-8EFD-CC6EE0D59E1F}" uniqueName="6" name="Result" queryTableFieldId="6" dataDxfId="152"/>
    <tableColumn id="7" xr3:uid="{3DFF9312-914F-4BE5-BCD1-7DD38A908651}" uniqueName="7" name="GF" queryTableFieldId="7" dataDxfId="151"/>
    <tableColumn id="8" xr3:uid="{97D59A13-2915-48DB-9E62-2E89AF3E3054}" uniqueName="8" name="GA" queryTableFieldId="8" dataDxfId="150"/>
    <tableColumn id="9" xr3:uid="{A9C64F4D-55BD-48E4-8513-996C5549790E}" uniqueName="9" name="Opponent" queryTableFieldId="9" dataDxfId="149"/>
    <tableColumn id="10" xr3:uid="{1CFD75BD-68C0-4D50-B020-B0F17ACF0681}" uniqueName="10" name="Poss" queryTableFieldId="10" dataDxfId="148"/>
    <tableColumn id="11" xr3:uid="{A9AC83D4-9D48-42FD-8BA6-A1FD473AE05C}" uniqueName="11" name="Attendance" queryTableFieldId="11" dataDxfId="147"/>
    <tableColumn id="12" xr3:uid="{3D43376E-5BAB-45F9-A50B-79BF9E30EC47}" uniqueName="12" name="Captain" queryTableFieldId="12" dataDxfId="146"/>
    <tableColumn id="13" xr3:uid="{CCCE52FB-F1F4-4C06-B794-712289B54C1C}" uniqueName="13" name="Formation" queryTableFieldId="13" dataDxfId="145"/>
    <tableColumn id="14" xr3:uid="{C4E369DB-3899-4BE5-B264-B17C50E7BF2D}" uniqueName="14" name="Opp Formation" queryTableFieldId="14" dataDxfId="144"/>
    <tableColumn id="15" xr3:uid="{FF9AA79E-A4B6-4790-9C6E-2920D94DE305}" uniqueName="15" name="Referee" queryTableFieldId="15" dataDxfId="143"/>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BCA93B7-D78B-48A8-AA10-98DEEE657208}" name="_2015_2016_Leicester_City" displayName="_2015_2016_Leicester_City" ref="A1:O39" tableType="queryTable" totalsRowShown="0">
  <autoFilter ref="A1:O39" xr:uid="{5BCA93B7-D78B-48A8-AA10-98DEEE657208}">
    <filterColumn colId="1">
      <filters>
        <filter val="Premier League"/>
      </filters>
    </filterColumn>
  </autoFilter>
  <tableColumns count="15">
    <tableColumn id="1" xr3:uid="{6AA166B5-CB27-413B-93A7-3DCB0DD6BDAA}" uniqueName="1" name="Date" queryTableFieldId="1" dataDxfId="142"/>
    <tableColumn id="2" xr3:uid="{1FA5DE03-3032-47F9-B30D-7CAC97143BDB}" uniqueName="2" name="Comp" queryTableFieldId="2" dataDxfId="141"/>
    <tableColumn id="3" xr3:uid="{AE20A514-9C4E-4E10-B0B9-DC761E9957D2}" uniqueName="3" name="Round" queryTableFieldId="3" dataDxfId="140"/>
    <tableColumn id="4" xr3:uid="{2B8A9EA6-0E87-491F-88EB-2DCD4D37D9C1}" uniqueName="4" name="Day" queryTableFieldId="4" dataDxfId="139"/>
    <tableColumn id="5" xr3:uid="{3EDE554F-34FE-46F3-9A72-88D21F4CFF6D}" uniqueName="5" name="Venue" queryTableFieldId="5" dataDxfId="138"/>
    <tableColumn id="6" xr3:uid="{F68081FB-9ACC-456B-8703-C429F7F90841}" uniqueName="6" name="Result" queryTableFieldId="6" dataDxfId="137"/>
    <tableColumn id="7" xr3:uid="{B43FBBFF-A547-4117-99B3-836CA06C0416}" uniqueName="7" name="GF" queryTableFieldId="7" dataDxfId="136"/>
    <tableColumn id="8" xr3:uid="{1608D584-F391-49DC-A108-6A5FD947A93F}" uniqueName="8" name="GA" queryTableFieldId="8" dataDxfId="135"/>
    <tableColumn id="9" xr3:uid="{8CFA0B65-4C4E-4C8B-9E0A-E41E377994AE}" uniqueName="9" name="Opponent" queryTableFieldId="9" dataDxfId="134"/>
    <tableColumn id="10" xr3:uid="{20EC6BC9-D966-473F-BA19-AF96372364A4}" uniqueName="10" name="Poss" queryTableFieldId="10" dataDxfId="133"/>
    <tableColumn id="11" xr3:uid="{D3021A24-AC4A-452D-95D3-94FCBE2CF5FE}" uniqueName="11" name="Attendance" queryTableFieldId="11" dataDxfId="132"/>
    <tableColumn id="12" xr3:uid="{4CA34B86-42A6-4B13-935F-239371B1D927}" uniqueName="12" name="Captain" queryTableFieldId="12" dataDxfId="131"/>
    <tableColumn id="13" xr3:uid="{070D2FC6-24B5-452C-B075-D9DCA294E9D6}" uniqueName="13" name="Formation" queryTableFieldId="13" dataDxfId="130"/>
    <tableColumn id="14" xr3:uid="{3C5B53F3-4608-4A0B-B329-3CB1DD9D1E25}" uniqueName="14" name="Opp Formation" queryTableFieldId="14" dataDxfId="129"/>
    <tableColumn id="15" xr3:uid="{AE28402A-821C-476B-ADC9-6AB80389C016}" uniqueName="15" name="Referee" queryTableFieldId="15" dataDxfId="12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D4E734-8939-4ECD-80F3-45E063F2C679}" name="_2014_2015_Chelsea" displayName="_2014_2015_Chelsea" ref="A1:O55" tableType="queryTable" totalsRowShown="0">
  <autoFilter ref="A1:O55" xr:uid="{AFD4E734-8939-4ECD-80F3-45E063F2C679}">
    <filterColumn colId="1">
      <filters>
        <filter val="Premier League"/>
      </filters>
    </filterColumn>
  </autoFilter>
  <tableColumns count="15">
    <tableColumn id="1" xr3:uid="{25427B78-DFA6-416A-A6BC-F352CAD7AE18}" uniqueName="1" name="Date" queryTableFieldId="1" dataDxfId="127"/>
    <tableColumn id="2" xr3:uid="{D6A011BA-E6E9-41D6-90AB-6A5D4C514040}" uniqueName="2" name="Comp" queryTableFieldId="2" dataDxfId="126"/>
    <tableColumn id="3" xr3:uid="{084086AD-5403-46B1-8504-2C0C94CFE987}" uniqueName="3" name="Round" queryTableFieldId="3" dataDxfId="125"/>
    <tableColumn id="4" xr3:uid="{655BC0D1-7889-410A-8935-B16B22949EC7}" uniqueName="4" name="Day" queryTableFieldId="4" dataDxfId="124"/>
    <tableColumn id="5" xr3:uid="{F2270EB7-0CE5-4CB4-B3DA-27CD88A929DA}" uniqueName="5" name="Venue" queryTableFieldId="5" dataDxfId="123"/>
    <tableColumn id="6" xr3:uid="{B3F1585B-E94B-4F9F-9D6B-18AD8B937EA2}" uniqueName="6" name="Result" queryTableFieldId="6" dataDxfId="122"/>
    <tableColumn id="7" xr3:uid="{4FD71D32-1E21-4D8C-AAFB-FBDFA6B2C4BB}" uniqueName="7" name="GF" queryTableFieldId="7" dataDxfId="121"/>
    <tableColumn id="8" xr3:uid="{3AAD9E4E-3F36-4766-8583-E8A38D6D8976}" uniqueName="8" name="GA" queryTableFieldId="8" dataDxfId="120"/>
    <tableColumn id="9" xr3:uid="{38FBDB13-960A-47B2-A96A-1EB13A1C665E}" uniqueName="9" name="Opponent" queryTableFieldId="9" dataDxfId="119"/>
    <tableColumn id="10" xr3:uid="{7892764A-D5BA-434E-B981-726BC1BE280B}" uniqueName="10" name="Poss" queryTableFieldId="10" dataDxfId="118"/>
    <tableColumn id="11" xr3:uid="{4A34C992-A78D-4A97-A5F9-FE0440ED3A32}" uniqueName="11" name="Attendance" queryTableFieldId="11" dataDxfId="117"/>
    <tableColumn id="12" xr3:uid="{2E774C4A-4F3D-4622-A5A6-0DE44C2F48F7}" uniqueName="12" name="Captain" queryTableFieldId="12" dataDxfId="116"/>
    <tableColumn id="13" xr3:uid="{695C06A6-6C0B-4E61-B6B2-DB8382506A4E}" uniqueName="13" name="Formation" queryTableFieldId="13" dataDxfId="115"/>
    <tableColumn id="14" xr3:uid="{EB909878-C06B-44E3-A52F-12D443B1AC9C}" uniqueName="14" name="Opp Formation" queryTableFieldId="14" dataDxfId="114"/>
    <tableColumn id="15" xr3:uid="{DCD9C63D-BB40-4DB5-BE65-AFC4202CFE3C}" uniqueName="15" name="Referee" queryTableFieldId="15" dataDxfId="113"/>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561B618-76D6-4D39-BB08-3D4BB5DC1F9D}" name="Table6" displayName="Table6" ref="A1:AK59" totalsRowShown="0" headerRowDxfId="112" dataDxfId="111" tableBorderDxfId="110">
  <autoFilter ref="A1:AK59" xr:uid="{6561B618-76D6-4D39-BB08-3D4BB5DC1F9D}"/>
  <tableColumns count="37">
    <tableColumn id="1" xr3:uid="{68F3ACDA-5E1F-459D-A4B5-6AE230801B8E}" name="Date" dataDxfId="109"/>
    <tableColumn id="2" xr3:uid="{E8FD7CCD-289A-44F7-B6E7-E6E3A8BEC4D6}" name="Time" dataDxfId="108"/>
    <tableColumn id="3" xr3:uid="{82D43AD3-F386-4BC4-978C-96AF9F806B7D}" name="Competition" dataDxfId="107"/>
    <tableColumn id="4" xr3:uid="{551DEEF3-2DEF-4F86-B1E6-0B4F4B6A7E0C}" name="Round" dataDxfId="106"/>
    <tableColumn id="5" xr3:uid="{18EDDEBD-6AF8-40DB-B474-C705418D4862}" name="Opponent" dataDxfId="105"/>
    <tableColumn id="6" xr3:uid="{0A100AEC-CCB1-41A7-94CE-79E514344F90}" name="Day" dataDxfId="104"/>
    <tableColumn id="7" xr3:uid="{2F37B4CA-B6FF-4BE1-998D-32D12BE6B479}" name="Venue" dataDxfId="103"/>
    <tableColumn id="8" xr3:uid="{FA05F0A1-9B2E-4D3C-B618-C85D83FD4C81}" name="Result" dataDxfId="102"/>
    <tableColumn id="9" xr3:uid="{8D3F5920-D1FA-4EAB-B3D0-E8C5972DA49B}" name="Goals for" dataDxfId="101"/>
    <tableColumn id="10" xr3:uid="{052C4A48-0D4F-4ABF-89E7-FAF25AEE10C5}" name="Goals against" dataDxfId="100"/>
    <tableColumn id="11" xr3:uid="{38A01588-4C97-400A-9E3B-2021BBCE8854}" name="Shots" dataDxfId="99"/>
    <tableColumn id="12" xr3:uid="{5B783F2F-8EBC-4D23-86FF-66AAFA26116A}" name="Shots on target" dataDxfId="98"/>
    <tableColumn id="13" xr3:uid="{0B810AD1-6ED9-4DAB-8234-27DD7AD96B25}" name="Shots on target %" dataDxfId="97"/>
    <tableColumn id="14" xr3:uid="{9709918B-759D-41A4-8939-9DA545C570B7}" name="G/Sh" dataDxfId="96"/>
    <tableColumn id="15" xr3:uid="{60AFF378-416D-4581-A40C-A8299D106C0C}" name="G/SoT" dataDxfId="95"/>
    <tableColumn id="16" xr3:uid="{B7711FE6-71B8-4069-B897-5DBB8E32B6CE}" name="Distance" dataDxfId="94"/>
    <tableColumn id="17" xr3:uid="{700FFF53-AE45-4196-AEA3-BE06658E4B1B}" name="Free kicks" dataDxfId="93"/>
    <tableColumn id="18" xr3:uid="{BA2D02D0-5006-4C5A-A35B-AF7DBC35011E}" name="Penalty kicks" dataDxfId="92"/>
    <tableColumn id="19" xr3:uid="{22B82D43-9C4E-48AE-84CF-EAFBE52F5268}" name="PK attempts" dataDxfId="91"/>
    <tableColumn id="20" xr3:uid="{5ACD21EE-6892-4FE4-B81F-0E18C8E466BE}" name="xG" dataDxfId="90"/>
    <tableColumn id="21" xr3:uid="{9C35B16C-9347-458A-8703-42D0FB147968}" name="npxG" dataDxfId="89"/>
    <tableColumn id="22" xr3:uid="{DE7E5C55-440D-4651-9B15-B8A63015CC41}" name="G-xG" dataDxfId="88"/>
    <tableColumn id="23" xr3:uid="{B0A15A34-19FE-4231-8A5F-8DD8CEE9C0B1}" name="np:G-xG" dataDxfId="87"/>
    <tableColumn id="24" xr3:uid="{FFF2E97A-82B8-4DC4-857A-7FC3BD2D928B}" name="Shots_rival" dataDxfId="86"/>
    <tableColumn id="25" xr3:uid="{5014CC03-8D44-49D7-AD37-9B946A94A47B}" name="Shots on target_rival" dataDxfId="85"/>
    <tableColumn id="26" xr3:uid="{95EAC591-D7B9-47A5-BFEF-25600A6ED8F3}" name="Shots on target %_rival" dataDxfId="84"/>
    <tableColumn id="27" xr3:uid="{20230A81-E5E6-474A-9C27-AD1FDFEB51AB}" name="G/Sh_rival" dataDxfId="83"/>
    <tableColumn id="28" xr3:uid="{27C17341-CF77-458E-9778-117B9B1CDC49}" name="G/SoT_rival" dataDxfId="82"/>
    <tableColumn id="29" xr3:uid="{0CBC31F4-FCFC-4694-ADF5-AFAD74BBA830}" name="Distance_rival" dataDxfId="81"/>
    <tableColumn id="30" xr3:uid="{6C478832-7BCF-4408-B694-9706E98F5B91}" name="Free kicks_rival" dataDxfId="80"/>
    <tableColumn id="31" xr3:uid="{DBF37734-F90F-4942-AAB9-AC6E15EA0AEA}" name="Penalty kicks_rival" dataDxfId="79"/>
    <tableColumn id="32" xr3:uid="{AA3B3A39-18B2-4A3F-A7C1-28217E139B48}" name="PK attempts_rival" dataDxfId="78"/>
    <tableColumn id="33" xr3:uid="{812BF050-4BAE-4B39-8303-E12D56267488}" name="xG_rival" dataDxfId="77"/>
    <tableColumn id="34" xr3:uid="{50722414-A8F9-4C81-9BE2-F0076A722969}" name="npxG_rival" dataDxfId="76"/>
    <tableColumn id="35" xr3:uid="{C11457F3-E195-4373-A68F-F438533A03E3}" name="npxG/Sh_rival" dataDxfId="75"/>
    <tableColumn id="36" xr3:uid="{DC5E0792-70C1-4E81-8E93-5318D43481F1}" name="G-xG_rival" dataDxfId="74"/>
    <tableColumn id="37" xr3:uid="{AD947B61-D9C3-4343-9345-7A5923FE6F47}" name="np:G-xG_rival" dataDxfId="73"/>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40EC8F-AF24-4053-993E-EEF8B1BA1C2E}" name="Table62" displayName="Table62" ref="A1:AK59" totalsRowShown="0" headerRowDxfId="72" dataDxfId="71">
  <autoFilter ref="A1:AK59" xr:uid="{6561B618-76D6-4D39-BB08-3D4BB5DC1F9D}"/>
  <tableColumns count="37">
    <tableColumn id="1" xr3:uid="{A3A7DEC4-A7C4-4620-B4B1-7CCC25DDD1BA}" name="Date" dataDxfId="70"/>
    <tableColumn id="2" xr3:uid="{76246260-F1BF-4AD0-B38E-D573DB7C4F5A}" name="Time" dataDxfId="69"/>
    <tableColumn id="3" xr3:uid="{14F2EB34-14CD-4B3D-AB45-88FC15E3408B}" name="Competition" dataDxfId="68"/>
    <tableColumn id="4" xr3:uid="{9E47CF19-6FA0-49CB-BD73-E1C1FEFA383E}" name="Round" dataDxfId="67"/>
    <tableColumn id="5" xr3:uid="{472938DA-7666-4D4B-B722-A882C713BE0B}" name="Opponent" dataDxfId="66"/>
    <tableColumn id="6" xr3:uid="{16E50940-38F5-4DD5-B466-9EA78F471601}" name="Day" dataDxfId="65"/>
    <tableColumn id="7" xr3:uid="{7A31A8B3-8FEF-4533-A939-5B0C52CA0BD8}" name="Venue" dataDxfId="64"/>
    <tableColumn id="8" xr3:uid="{6CDF6525-E2D0-43D1-967A-826A49C4A9BB}" name="Result" dataDxfId="63"/>
    <tableColumn id="9" xr3:uid="{53BCC735-01D0-4605-B4BE-79F05DA950D3}" name="Goals for" dataDxfId="62"/>
    <tableColumn id="10" xr3:uid="{5A0614FE-FEBD-43AD-BFF8-64A177A34799}" name="Goals against" dataDxfId="61"/>
    <tableColumn id="11" xr3:uid="{5A5DE11D-015C-4306-8C2C-92A24DF311E1}" name="Shots" dataDxfId="60"/>
    <tableColumn id="12" xr3:uid="{1A56C423-03DB-4465-AC53-1AB95628C268}" name="Shots on target" dataDxfId="59"/>
    <tableColumn id="13" xr3:uid="{4284F7A7-B68F-44C3-855C-5B78CB255BCE}" name="Shots on target %" dataDxfId="58"/>
    <tableColumn id="14" xr3:uid="{8A7C9C46-A8CA-4940-A809-BDB88CC5CFF5}" name="G/Sh" dataDxfId="57"/>
    <tableColumn id="15" xr3:uid="{F48CB857-D6EF-40BE-9171-DF81B868B1E1}" name="G/SoT" dataDxfId="56"/>
    <tableColumn id="16" xr3:uid="{B73E497C-DA5D-4A9B-BFD4-00DFCD02E4A8}" name="Distance" dataDxfId="55"/>
    <tableColumn id="17" xr3:uid="{D690B6C2-B6AB-4A0E-AA09-5A3F8DFE40BF}" name="Free kicks" dataDxfId="54"/>
    <tableColumn id="18" xr3:uid="{2F964D3F-A7E4-4B11-9F0A-61F71735AC1C}" name="Penalty kicks" dataDxfId="53"/>
    <tableColumn id="19" xr3:uid="{9189116B-0598-4ABF-8CA6-0509CBF8FA66}" name="PK attempts" dataDxfId="52"/>
    <tableColumn id="20" xr3:uid="{9318D784-8780-4335-B8F4-4E23EB1A2C65}" name="xG" dataDxfId="51"/>
    <tableColumn id="21" xr3:uid="{0235497B-05DB-46C3-8FDF-B731A61660BA}" name="npxG" dataDxfId="50"/>
    <tableColumn id="22" xr3:uid="{3AB591EB-CFFD-46BF-B6E0-10371F270002}" name="G-xG" dataDxfId="49"/>
    <tableColumn id="23" xr3:uid="{E1359209-0DC9-4318-AEF2-A3C592E1C6D6}" name="np:G-xG" dataDxfId="48"/>
    <tableColumn id="24" xr3:uid="{3EE51432-8555-4B59-85C2-DB8F2BCBCE36}" name="Shots_rival" dataDxfId="47"/>
    <tableColumn id="25" xr3:uid="{6DECC201-5066-4016-8AEB-11D767A9CABD}" name="Shots on target_rival" dataDxfId="46"/>
    <tableColumn id="26" xr3:uid="{A1F9147C-DC69-44CB-8AC7-C41B38048F65}" name="Shots on target %_rival" dataDxfId="45"/>
    <tableColumn id="27" xr3:uid="{C19F8F62-DB41-4698-A279-F35402420ACB}" name="G/Sh_rival" dataDxfId="44"/>
    <tableColumn id="28" xr3:uid="{226B6066-D4D4-4A43-BF11-9E44CE5BF406}" name="G/SoT_rival" dataDxfId="43"/>
    <tableColumn id="29" xr3:uid="{BB134A47-D7BE-459A-BE83-CFA13D0325C2}" name="Distance_rival" dataDxfId="42"/>
    <tableColumn id="30" xr3:uid="{8D88AC31-D33B-466F-B8AC-A296FFB9952E}" name="Free kicks_rival" dataDxfId="41"/>
    <tableColumn id="31" xr3:uid="{88C11079-F4A3-42BD-AAA7-96DAC1A40065}" name="Penalty kicks_rival" dataDxfId="40"/>
    <tableColumn id="32" xr3:uid="{C32F8A41-5E7E-425D-96FE-D8B0DDF645DB}" name="PK attempts_rival" dataDxfId="39"/>
    <tableColumn id="33" xr3:uid="{089B7F1B-82B9-4FD5-8AA5-30CC870F9CEB}" name="xG_rival" dataDxfId="38"/>
    <tableColumn id="34" xr3:uid="{D35C09F3-93BF-4A94-8DEA-8B0589A23F95}" name="npxG_rival" dataDxfId="37"/>
    <tableColumn id="35" xr3:uid="{A057487D-D1EA-4607-92CF-4E4C29B0B866}" name="npxG/Sh_rival" dataDxfId="36"/>
    <tableColumn id="36" xr3:uid="{196DC742-F332-41C5-8596-E873E662B439}" name="G-xG_rival" dataDxfId="35"/>
    <tableColumn id="37" xr3:uid="{F82634DA-8BBE-460D-948A-64970E11AB8F}" name="np:G-xG_rival" dataDxfId="34"/>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CDB5D663-63CC-45CC-82FB-5FBC189D4F58}" name="Table_49" displayName="Table_49" ref="A1:E3" totalsRowShown="0">
  <autoFilter ref="A1:E3" xr:uid="{CDB5D663-63CC-45CC-82FB-5FBC189D4F58}"/>
  <tableColumns count="5">
    <tableColumn id="1" xr3:uid="{B1952C78-B1B5-40EE-9C6A-3B106E38294E}" name="Column1" dataDxfId="33"/>
    <tableColumn id="2" xr3:uid="{69F6391C-10C8-4507-9E3B-55FD9016B6EE}" name="Column2" dataDxfId="32"/>
    <tableColumn id="3" xr3:uid="{ED451711-199F-4E09-A266-936375D316B7}" name="Column3" dataDxfId="31"/>
    <tableColumn id="4" xr3:uid="{BD3355D2-451D-4F51-B733-F7E99A6EBAC6}" name="Column4" dataDxfId="30"/>
    <tableColumn id="5" xr3:uid="{2CFC51C8-245C-4B1B-8998-83A115733BD1}" name="Column5" dataDxfId="2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8" Type="http://schemas.openxmlformats.org/officeDocument/2006/relationships/pivotTable" Target="../pivotTables/pivotTable9.xml"/><Relationship Id="rId13" Type="http://schemas.openxmlformats.org/officeDocument/2006/relationships/pivotTable" Target="../pivotTables/pivotTable14.xml"/><Relationship Id="rId18" Type="http://schemas.openxmlformats.org/officeDocument/2006/relationships/pivotTable" Target="../pivotTables/pivotTable19.xml"/><Relationship Id="rId3" Type="http://schemas.openxmlformats.org/officeDocument/2006/relationships/pivotTable" Target="../pivotTables/pivotTable4.xml"/><Relationship Id="rId21" Type="http://schemas.openxmlformats.org/officeDocument/2006/relationships/drawing" Target="../drawings/drawing4.xml"/><Relationship Id="rId7" Type="http://schemas.openxmlformats.org/officeDocument/2006/relationships/pivotTable" Target="../pivotTables/pivotTable8.xml"/><Relationship Id="rId12" Type="http://schemas.openxmlformats.org/officeDocument/2006/relationships/pivotTable" Target="../pivotTables/pivotTable13.xml"/><Relationship Id="rId17" Type="http://schemas.openxmlformats.org/officeDocument/2006/relationships/pivotTable" Target="../pivotTables/pivotTable18.xml"/><Relationship Id="rId2" Type="http://schemas.openxmlformats.org/officeDocument/2006/relationships/pivotTable" Target="../pivotTables/pivotTable3.xml"/><Relationship Id="rId16" Type="http://schemas.openxmlformats.org/officeDocument/2006/relationships/pivotTable" Target="../pivotTables/pivotTable17.xml"/><Relationship Id="rId20" Type="http://schemas.openxmlformats.org/officeDocument/2006/relationships/printerSettings" Target="../printerSettings/printerSettings1.bin"/><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ivotTable" Target="../pivotTables/pivotTable12.xml"/><Relationship Id="rId5" Type="http://schemas.openxmlformats.org/officeDocument/2006/relationships/pivotTable" Target="../pivotTables/pivotTable6.xml"/><Relationship Id="rId15" Type="http://schemas.openxmlformats.org/officeDocument/2006/relationships/pivotTable" Target="../pivotTables/pivotTable16.xml"/><Relationship Id="rId10" Type="http://schemas.openxmlformats.org/officeDocument/2006/relationships/pivotTable" Target="../pivotTables/pivotTable11.xml"/><Relationship Id="rId19" Type="http://schemas.openxmlformats.org/officeDocument/2006/relationships/pivotTable" Target="../pivotTables/pivotTable20.xml"/><Relationship Id="rId4" Type="http://schemas.openxmlformats.org/officeDocument/2006/relationships/pivotTable" Target="../pivotTables/pivotTable5.xml"/><Relationship Id="rId9" Type="http://schemas.openxmlformats.org/officeDocument/2006/relationships/pivotTable" Target="../pivotTables/pivotTable10.xml"/><Relationship Id="rId14" Type="http://schemas.openxmlformats.org/officeDocument/2006/relationships/pivotTable" Target="../pivotTables/pivotTable15.xml"/><Relationship Id="rId22" Type="http://schemas.microsoft.com/office/2007/relationships/slicer" Target="../slicers/slicer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1" Type="http://schemas.openxmlformats.org/officeDocument/2006/relationships/pivotTable" Target="../pivotTables/pivot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F238E-663B-42F9-ABA0-4B994504B151}">
  <dimension ref="A3:C17"/>
  <sheetViews>
    <sheetView workbookViewId="0">
      <selection activeCell="A3" sqref="A3:C17"/>
    </sheetView>
  </sheetViews>
  <sheetFormatPr defaultRowHeight="14.4" x14ac:dyDescent="0.3"/>
  <cols>
    <col min="1" max="1" width="16.109375" bestFit="1" customWidth="1"/>
    <col min="2" max="2" width="14" bestFit="1" customWidth="1"/>
    <col min="3" max="3" width="15" bestFit="1" customWidth="1"/>
  </cols>
  <sheetData>
    <row r="3" spans="1:3" x14ac:dyDescent="0.3">
      <c r="A3" s="7" t="s">
        <v>56</v>
      </c>
      <c r="B3" t="s">
        <v>268</v>
      </c>
      <c r="C3" t="s">
        <v>269</v>
      </c>
    </row>
    <row r="4" spans="1:3" x14ac:dyDescent="0.3">
      <c r="A4" s="8" t="s">
        <v>103</v>
      </c>
      <c r="B4">
        <v>6</v>
      </c>
      <c r="C4">
        <v>14</v>
      </c>
    </row>
    <row r="5" spans="1:3" x14ac:dyDescent="0.3">
      <c r="A5" s="11" t="s">
        <v>84</v>
      </c>
      <c r="B5">
        <v>1</v>
      </c>
      <c r="C5">
        <v>1</v>
      </c>
    </row>
    <row r="6" spans="1:3" x14ac:dyDescent="0.3">
      <c r="A6" s="11" t="s">
        <v>88</v>
      </c>
      <c r="B6">
        <v>5</v>
      </c>
      <c r="C6">
        <v>13</v>
      </c>
    </row>
    <row r="7" spans="1:3" x14ac:dyDescent="0.3">
      <c r="A7" s="8" t="s">
        <v>96</v>
      </c>
      <c r="B7">
        <v>10</v>
      </c>
      <c r="C7">
        <v>29</v>
      </c>
    </row>
    <row r="8" spans="1:3" x14ac:dyDescent="0.3">
      <c r="A8" s="11" t="s">
        <v>108</v>
      </c>
      <c r="B8">
        <v>3</v>
      </c>
      <c r="C8">
        <v>3</v>
      </c>
    </row>
    <row r="9" spans="1:3" x14ac:dyDescent="0.3">
      <c r="A9" s="11" t="s">
        <v>88</v>
      </c>
      <c r="B9">
        <v>7</v>
      </c>
      <c r="C9">
        <v>26</v>
      </c>
    </row>
    <row r="10" spans="1:3" x14ac:dyDescent="0.3">
      <c r="A10" s="8" t="s">
        <v>148</v>
      </c>
      <c r="B10">
        <v>4</v>
      </c>
      <c r="C10">
        <v>13</v>
      </c>
    </row>
    <row r="11" spans="1:3" x14ac:dyDescent="0.3">
      <c r="A11" s="11" t="s">
        <v>108</v>
      </c>
      <c r="B11">
        <v>1</v>
      </c>
      <c r="C11">
        <v>3</v>
      </c>
    </row>
    <row r="12" spans="1:3" x14ac:dyDescent="0.3">
      <c r="A12" s="11" t="s">
        <v>88</v>
      </c>
      <c r="B12">
        <v>3</v>
      </c>
      <c r="C12">
        <v>10</v>
      </c>
    </row>
    <row r="13" spans="1:3" x14ac:dyDescent="0.3">
      <c r="A13" s="8" t="s">
        <v>81</v>
      </c>
      <c r="B13">
        <v>38</v>
      </c>
      <c r="C13">
        <v>86</v>
      </c>
    </row>
    <row r="14" spans="1:3" x14ac:dyDescent="0.3">
      <c r="A14" s="11" t="s">
        <v>84</v>
      </c>
      <c r="B14">
        <v>10</v>
      </c>
      <c r="C14">
        <v>14</v>
      </c>
    </row>
    <row r="15" spans="1:3" x14ac:dyDescent="0.3">
      <c r="A15" s="11" t="s">
        <v>108</v>
      </c>
      <c r="B15">
        <v>4</v>
      </c>
      <c r="C15">
        <v>2</v>
      </c>
    </row>
    <row r="16" spans="1:3" x14ac:dyDescent="0.3">
      <c r="A16" s="11" t="s">
        <v>88</v>
      </c>
      <c r="B16">
        <v>24</v>
      </c>
      <c r="C16">
        <v>70</v>
      </c>
    </row>
    <row r="17" spans="1:3" x14ac:dyDescent="0.3">
      <c r="A17" s="8" t="s">
        <v>57</v>
      </c>
      <c r="B17">
        <v>58</v>
      </c>
      <c r="C17">
        <v>142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F983A-98C2-4397-9D34-575518EDF47C}">
  <dimension ref="A1:O39"/>
  <sheetViews>
    <sheetView zoomScale="70" zoomScaleNormal="70" workbookViewId="0">
      <selection activeCell="T42" sqref="T42"/>
    </sheetView>
  </sheetViews>
  <sheetFormatPr defaultRowHeight="14.4" x14ac:dyDescent="0.3"/>
  <cols>
    <col min="1" max="1" width="13" style="20" bestFit="1" customWidth="1"/>
    <col min="2" max="6" width="17.33203125" hidden="1" customWidth="1"/>
    <col min="7" max="7" width="17.77734375" hidden="1" customWidth="1"/>
    <col min="8" max="9" width="17.77734375" bestFit="1" customWidth="1"/>
    <col min="10" max="11" width="18.21875" bestFit="1" customWidth="1"/>
    <col min="12" max="12" width="16" style="33" bestFit="1" customWidth="1"/>
    <col min="13" max="13" width="13.21875" style="33" bestFit="1" customWidth="1"/>
    <col min="14" max="14" width="12.6640625" style="33" bestFit="1" customWidth="1"/>
    <col min="15" max="15" width="13.88671875" style="33" customWidth="1"/>
  </cols>
  <sheetData>
    <row r="1" spans="1:15" ht="15" thickBot="1" x14ac:dyDescent="0.35">
      <c r="A1" s="16" t="s">
        <v>1551</v>
      </c>
      <c r="B1" s="21" t="s">
        <v>1553</v>
      </c>
      <c r="C1" s="22" t="s">
        <v>1552</v>
      </c>
      <c r="D1" s="22" t="s">
        <v>1554</v>
      </c>
      <c r="E1" s="22" t="s">
        <v>1555</v>
      </c>
      <c r="F1" s="22" t="s">
        <v>1556</v>
      </c>
      <c r="G1" s="22" t="s">
        <v>1550</v>
      </c>
      <c r="H1" s="22" t="s">
        <v>1549</v>
      </c>
      <c r="I1" s="22" t="s">
        <v>1548</v>
      </c>
      <c r="J1" s="22" t="s">
        <v>1547</v>
      </c>
      <c r="K1" s="23" t="s">
        <v>1546</v>
      </c>
      <c r="L1" s="34" t="s">
        <v>1558</v>
      </c>
      <c r="M1" s="34" t="s">
        <v>1557</v>
      </c>
      <c r="N1" s="34" t="s">
        <v>1559</v>
      </c>
      <c r="O1" s="34" t="s">
        <v>1560</v>
      </c>
    </row>
    <row r="2" spans="1:15" x14ac:dyDescent="0.3">
      <c r="A2" s="17">
        <v>1</v>
      </c>
      <c r="B2" s="24" t="s">
        <v>88</v>
      </c>
      <c r="C2" s="25" t="s">
        <v>88</v>
      </c>
      <c r="D2" s="25" t="s">
        <v>88</v>
      </c>
      <c r="E2" s="25" t="s">
        <v>88</v>
      </c>
      <c r="F2" s="25" t="s">
        <v>88</v>
      </c>
      <c r="G2" s="25" t="s">
        <v>88</v>
      </c>
      <c r="H2" s="25" t="s">
        <v>88</v>
      </c>
      <c r="I2" s="25" t="s">
        <v>108</v>
      </c>
      <c r="J2" s="25" t="s">
        <v>88</v>
      </c>
      <c r="K2" s="26" t="s">
        <v>88</v>
      </c>
      <c r="L2" s="25">
        <f>COUNTIF(win_tours_2014_2024[[#This Row],[2014-2015]:[2023-2024]], "W")</f>
        <v>9</v>
      </c>
      <c r="M2" s="25">
        <f>COUNTIF(win_tours_2014_2024[[#This Row],[2014-2015]:[2023-2024]], "D")</f>
        <v>0</v>
      </c>
      <c r="N2" s="25">
        <f>COUNTIF(win_tours_2014_2024[[#This Row],[2014-2015]:[2023-2024]], "L")</f>
        <v>1</v>
      </c>
      <c r="O2" s="35">
        <f>(win_tours_2014_2024[[#This Row],[Total Wins]]*3 + win_tours_2014_2024[[#This Row],[Total Draws]])/10</f>
        <v>2.7</v>
      </c>
    </row>
    <row r="3" spans="1:15" x14ac:dyDescent="0.3">
      <c r="A3" s="18">
        <v>2</v>
      </c>
      <c r="B3" s="27" t="s">
        <v>88</v>
      </c>
      <c r="C3" s="28" t="s">
        <v>88</v>
      </c>
      <c r="D3" s="28" t="s">
        <v>88</v>
      </c>
      <c r="E3" s="28" t="s">
        <v>84</v>
      </c>
      <c r="F3" s="28" t="s">
        <v>88</v>
      </c>
      <c r="G3" s="28" t="s">
        <v>88</v>
      </c>
      <c r="H3" s="28" t="s">
        <v>88</v>
      </c>
      <c r="I3" s="28" t="s">
        <v>88</v>
      </c>
      <c r="J3" s="28" t="s">
        <v>88</v>
      </c>
      <c r="K3" s="29" t="s">
        <v>88</v>
      </c>
      <c r="L3" s="28">
        <f>COUNTIF(win_tours_2014_2024[[#This Row],[2014-2015]:[2023-2024]], "W")</f>
        <v>9</v>
      </c>
      <c r="M3" s="28">
        <f>COUNTIF(win_tours_2014_2024[[#This Row],[2014-2015]:[2023-2024]], "D")</f>
        <v>1</v>
      </c>
      <c r="N3" s="28">
        <f>COUNTIF(win_tours_2014_2024[[#This Row],[2014-2015]:[2023-2024]], "L")</f>
        <v>0</v>
      </c>
      <c r="O3" s="36">
        <f>(win_tours_2014_2024[[#This Row],[Total Wins]]*3 + win_tours_2014_2024[[#This Row],[Total Draws]])/10</f>
        <v>2.8</v>
      </c>
    </row>
    <row r="4" spans="1:15" x14ac:dyDescent="0.3">
      <c r="A4" s="18">
        <v>3</v>
      </c>
      <c r="B4" s="27" t="s">
        <v>88</v>
      </c>
      <c r="C4" s="28" t="s">
        <v>84</v>
      </c>
      <c r="D4" s="28" t="s">
        <v>88</v>
      </c>
      <c r="E4" s="28" t="s">
        <v>88</v>
      </c>
      <c r="F4" s="28" t="s">
        <v>84</v>
      </c>
      <c r="G4" s="28" t="s">
        <v>88</v>
      </c>
      <c r="H4" s="28" t="s">
        <v>108</v>
      </c>
      <c r="I4" s="28" t="s">
        <v>88</v>
      </c>
      <c r="J4" s="28" t="s">
        <v>84</v>
      </c>
      <c r="K4" s="29" t="s">
        <v>88</v>
      </c>
      <c r="L4" s="28">
        <f>COUNTIF(win_tours_2014_2024[[#This Row],[2014-2015]:[2023-2024]], "W")</f>
        <v>6</v>
      </c>
      <c r="M4" s="28">
        <f>COUNTIF(win_tours_2014_2024[[#This Row],[2014-2015]:[2023-2024]], "D")</f>
        <v>3</v>
      </c>
      <c r="N4" s="28">
        <f>COUNTIF(win_tours_2014_2024[[#This Row],[2014-2015]:[2023-2024]], "L")</f>
        <v>1</v>
      </c>
      <c r="O4" s="36">
        <f>(win_tours_2014_2024[[#This Row],[Total Wins]]*3 + win_tours_2014_2024[[#This Row],[Total Draws]])/10</f>
        <v>2.1</v>
      </c>
    </row>
    <row r="5" spans="1:15" x14ac:dyDescent="0.3">
      <c r="A5" s="18">
        <v>4</v>
      </c>
      <c r="B5" s="27" t="s">
        <v>88</v>
      </c>
      <c r="C5" s="28" t="s">
        <v>84</v>
      </c>
      <c r="D5" s="28" t="s">
        <v>84</v>
      </c>
      <c r="E5" s="28" t="s">
        <v>88</v>
      </c>
      <c r="F5" s="28" t="s">
        <v>88</v>
      </c>
      <c r="G5" s="28" t="s">
        <v>88</v>
      </c>
      <c r="H5" s="28" t="s">
        <v>84</v>
      </c>
      <c r="I5" s="28" t="s">
        <v>88</v>
      </c>
      <c r="J5" s="28" t="s">
        <v>88</v>
      </c>
      <c r="K5" s="29" t="s">
        <v>88</v>
      </c>
      <c r="L5" s="28">
        <f>COUNTIF(win_tours_2014_2024[[#This Row],[2014-2015]:[2023-2024]], "W")</f>
        <v>7</v>
      </c>
      <c r="M5" s="28">
        <f>COUNTIF(win_tours_2014_2024[[#This Row],[2014-2015]:[2023-2024]], "D")</f>
        <v>3</v>
      </c>
      <c r="N5" s="28">
        <f>COUNTIF(win_tours_2014_2024[[#This Row],[2014-2015]:[2023-2024]], "L")</f>
        <v>0</v>
      </c>
      <c r="O5" s="36">
        <f>(win_tours_2014_2024[[#This Row],[Total Wins]]*3 + win_tours_2014_2024[[#This Row],[Total Draws]])/10</f>
        <v>2.4</v>
      </c>
    </row>
    <row r="6" spans="1:15" x14ac:dyDescent="0.3">
      <c r="A6" s="18">
        <v>5</v>
      </c>
      <c r="B6" s="27" t="s">
        <v>84</v>
      </c>
      <c r="C6" s="28" t="s">
        <v>88</v>
      </c>
      <c r="D6" s="28" t="s">
        <v>108</v>
      </c>
      <c r="E6" s="28" t="s">
        <v>88</v>
      </c>
      <c r="F6" s="28" t="s">
        <v>88</v>
      </c>
      <c r="G6" s="28" t="s">
        <v>88</v>
      </c>
      <c r="H6" s="28" t="s">
        <v>88</v>
      </c>
      <c r="I6" s="28" t="s">
        <v>84</v>
      </c>
      <c r="J6" s="28" t="s">
        <v>88</v>
      </c>
      <c r="K6" s="29" t="s">
        <v>88</v>
      </c>
      <c r="L6" s="28">
        <f>COUNTIF(win_tours_2014_2024[[#This Row],[2014-2015]:[2023-2024]], "W")</f>
        <v>7</v>
      </c>
      <c r="M6" s="28">
        <f>COUNTIF(win_tours_2014_2024[[#This Row],[2014-2015]:[2023-2024]], "D")</f>
        <v>2</v>
      </c>
      <c r="N6" s="28">
        <f>COUNTIF(win_tours_2014_2024[[#This Row],[2014-2015]:[2023-2024]], "L")</f>
        <v>1</v>
      </c>
      <c r="O6" s="36">
        <f>(win_tours_2014_2024[[#This Row],[Total Wins]]*3 + win_tours_2014_2024[[#This Row],[Total Draws]])/10</f>
        <v>2.2999999999999998</v>
      </c>
    </row>
    <row r="7" spans="1:15" x14ac:dyDescent="0.3">
      <c r="A7" s="18">
        <v>6</v>
      </c>
      <c r="B7" s="27" t="s">
        <v>88</v>
      </c>
      <c r="C7" s="28" t="s">
        <v>84</v>
      </c>
      <c r="D7" s="28" t="s">
        <v>108</v>
      </c>
      <c r="E7" s="28" t="s">
        <v>88</v>
      </c>
      <c r="F7" s="28" t="s">
        <v>88</v>
      </c>
      <c r="G7" s="28" t="s">
        <v>88</v>
      </c>
      <c r="H7" s="28" t="s">
        <v>84</v>
      </c>
      <c r="I7" s="28" t="s">
        <v>88</v>
      </c>
      <c r="J7" s="28" t="s">
        <v>84</v>
      </c>
      <c r="K7" s="29" t="s">
        <v>88</v>
      </c>
      <c r="L7" s="28">
        <f>COUNTIF(win_tours_2014_2024[[#This Row],[2014-2015]:[2023-2024]], "W")</f>
        <v>6</v>
      </c>
      <c r="M7" s="28">
        <f>COUNTIF(win_tours_2014_2024[[#This Row],[2014-2015]:[2023-2024]], "D")</f>
        <v>3</v>
      </c>
      <c r="N7" s="28">
        <f>COUNTIF(win_tours_2014_2024[[#This Row],[2014-2015]:[2023-2024]], "L")</f>
        <v>1</v>
      </c>
      <c r="O7" s="36">
        <f>(win_tours_2014_2024[[#This Row],[Total Wins]]*3 + win_tours_2014_2024[[#This Row],[Total Draws]])/10</f>
        <v>2.1</v>
      </c>
    </row>
    <row r="8" spans="1:15" x14ac:dyDescent="0.3">
      <c r="A8" s="18">
        <v>7</v>
      </c>
      <c r="B8" s="27" t="s">
        <v>88</v>
      </c>
      <c r="C8" s="28" t="s">
        <v>108</v>
      </c>
      <c r="D8" s="28" t="s">
        <v>88</v>
      </c>
      <c r="E8" s="28" t="s">
        <v>88</v>
      </c>
      <c r="F8" s="28" t="s">
        <v>88</v>
      </c>
      <c r="G8" s="28" t="s">
        <v>88</v>
      </c>
      <c r="H8" s="28" t="s">
        <v>88</v>
      </c>
      <c r="I8" s="28" t="s">
        <v>84</v>
      </c>
      <c r="J8" s="28" t="s">
        <v>88</v>
      </c>
      <c r="K8" s="29" t="s">
        <v>108</v>
      </c>
      <c r="L8" s="28">
        <f>COUNTIF(win_tours_2014_2024[[#This Row],[2014-2015]:[2023-2024]], "W")</f>
        <v>7</v>
      </c>
      <c r="M8" s="28">
        <f>COUNTIF(win_tours_2014_2024[[#This Row],[2014-2015]:[2023-2024]], "D")</f>
        <v>1</v>
      </c>
      <c r="N8" s="28">
        <f>COUNTIF(win_tours_2014_2024[[#This Row],[2014-2015]:[2023-2024]], "L")</f>
        <v>2</v>
      </c>
      <c r="O8" s="36">
        <f>(win_tours_2014_2024[[#This Row],[Total Wins]]*3 + win_tours_2014_2024[[#This Row],[Total Draws]])/10</f>
        <v>2.2000000000000002</v>
      </c>
    </row>
    <row r="9" spans="1:15" x14ac:dyDescent="0.3">
      <c r="A9" s="18">
        <v>8</v>
      </c>
      <c r="B9" s="27" t="s">
        <v>88</v>
      </c>
      <c r="C9" s="28" t="s">
        <v>88</v>
      </c>
      <c r="D9" s="28" t="s">
        <v>88</v>
      </c>
      <c r="E9" s="28" t="s">
        <v>88</v>
      </c>
      <c r="F9" s="28" t="s">
        <v>84</v>
      </c>
      <c r="G9" s="28" t="s">
        <v>88</v>
      </c>
      <c r="H9" s="28" t="s">
        <v>84</v>
      </c>
      <c r="I9" s="28" t="s">
        <v>88</v>
      </c>
      <c r="J9" s="28" t="s">
        <v>88</v>
      </c>
      <c r="K9" s="29" t="s">
        <v>108</v>
      </c>
      <c r="L9" s="28">
        <f>COUNTIF(win_tours_2014_2024[[#This Row],[2014-2015]:[2023-2024]], "W")</f>
        <v>7</v>
      </c>
      <c r="M9" s="28">
        <f>COUNTIF(win_tours_2014_2024[[#This Row],[2014-2015]:[2023-2024]], "D")</f>
        <v>2</v>
      </c>
      <c r="N9" s="28">
        <f>COUNTIF(win_tours_2014_2024[[#This Row],[2014-2015]:[2023-2024]], "L")</f>
        <v>1</v>
      </c>
      <c r="O9" s="36">
        <f>(win_tours_2014_2024[[#This Row],[Total Wins]]*3 + win_tours_2014_2024[[#This Row],[Total Draws]])/10</f>
        <v>2.2999999999999998</v>
      </c>
    </row>
    <row r="10" spans="1:15" x14ac:dyDescent="0.3">
      <c r="A10" s="18">
        <v>9</v>
      </c>
      <c r="B10" s="27" t="s">
        <v>84</v>
      </c>
      <c r="C10" s="28" t="s">
        <v>84</v>
      </c>
      <c r="D10" s="28" t="s">
        <v>88</v>
      </c>
      <c r="E10" s="28" t="s">
        <v>88</v>
      </c>
      <c r="F10" s="28" t="s">
        <v>88</v>
      </c>
      <c r="G10" s="28" t="s">
        <v>84</v>
      </c>
      <c r="H10" s="28" t="s">
        <v>108</v>
      </c>
      <c r="I10" s="28" t="s">
        <v>88</v>
      </c>
      <c r="J10" s="28" t="s">
        <v>88</v>
      </c>
      <c r="K10" s="29" t="s">
        <v>88</v>
      </c>
      <c r="L10" s="28">
        <f>COUNTIF(win_tours_2014_2024[[#This Row],[2014-2015]:[2023-2024]], "W")</f>
        <v>6</v>
      </c>
      <c r="M10" s="28">
        <f>COUNTIF(win_tours_2014_2024[[#This Row],[2014-2015]:[2023-2024]], "D")</f>
        <v>3</v>
      </c>
      <c r="N10" s="28">
        <f>COUNTIF(win_tours_2014_2024[[#This Row],[2014-2015]:[2023-2024]], "L")</f>
        <v>1</v>
      </c>
      <c r="O10" s="36">
        <f>(win_tours_2014_2024[[#This Row],[Total Wins]]*3 + win_tours_2014_2024[[#This Row],[Total Draws]])/10</f>
        <v>2.1</v>
      </c>
    </row>
    <row r="11" spans="1:15" x14ac:dyDescent="0.3">
      <c r="A11" s="18">
        <v>10</v>
      </c>
      <c r="B11" s="27" t="s">
        <v>88</v>
      </c>
      <c r="C11" s="28" t="s">
        <v>88</v>
      </c>
      <c r="D11" s="28" t="s">
        <v>88</v>
      </c>
      <c r="E11" s="28" t="s">
        <v>88</v>
      </c>
      <c r="F11" s="28" t="s">
        <v>88</v>
      </c>
      <c r="G11" s="28" t="s">
        <v>88</v>
      </c>
      <c r="H11" s="28" t="s">
        <v>88</v>
      </c>
      <c r="I11" s="28" t="s">
        <v>108</v>
      </c>
      <c r="J11" s="28" t="s">
        <v>88</v>
      </c>
      <c r="K11" s="29" t="s">
        <v>88</v>
      </c>
      <c r="L11" s="28">
        <f>COUNTIF(win_tours_2014_2024[[#This Row],[2014-2015]:[2023-2024]], "W")</f>
        <v>9</v>
      </c>
      <c r="M11" s="28">
        <f>COUNTIF(win_tours_2014_2024[[#This Row],[2014-2015]:[2023-2024]], "D")</f>
        <v>0</v>
      </c>
      <c r="N11" s="28">
        <f>COUNTIF(win_tours_2014_2024[[#This Row],[2014-2015]:[2023-2024]], "L")</f>
        <v>1</v>
      </c>
      <c r="O11" s="36">
        <f>(win_tours_2014_2024[[#This Row],[Total Wins]]*3 + win_tours_2014_2024[[#This Row],[Total Draws]])/10</f>
        <v>2.7</v>
      </c>
    </row>
    <row r="12" spans="1:15" x14ac:dyDescent="0.3">
      <c r="A12" s="18">
        <v>11</v>
      </c>
      <c r="B12" s="27" t="s">
        <v>88</v>
      </c>
      <c r="C12" s="28" t="s">
        <v>88</v>
      </c>
      <c r="D12" s="28" t="s">
        <v>88</v>
      </c>
      <c r="E12" s="28" t="s">
        <v>88</v>
      </c>
      <c r="F12" s="28" t="s">
        <v>88</v>
      </c>
      <c r="G12" s="28" t="s">
        <v>88</v>
      </c>
      <c r="H12" s="28" t="s">
        <v>88</v>
      </c>
      <c r="I12" s="28" t="s">
        <v>88</v>
      </c>
      <c r="J12" s="28" t="s">
        <v>108</v>
      </c>
      <c r="K12" s="29" t="s">
        <v>88</v>
      </c>
      <c r="L12" s="28">
        <f>COUNTIF(win_tours_2014_2024[[#This Row],[2014-2015]:[2023-2024]], "W")</f>
        <v>9</v>
      </c>
      <c r="M12" s="28">
        <f>COUNTIF(win_tours_2014_2024[[#This Row],[2014-2015]:[2023-2024]], "D")</f>
        <v>0</v>
      </c>
      <c r="N12" s="28">
        <f>COUNTIF(win_tours_2014_2024[[#This Row],[2014-2015]:[2023-2024]], "L")</f>
        <v>1</v>
      </c>
      <c r="O12" s="36">
        <f>(win_tours_2014_2024[[#This Row],[Total Wins]]*3 + win_tours_2014_2024[[#This Row],[Total Draws]])/10</f>
        <v>2.7</v>
      </c>
    </row>
    <row r="13" spans="1:15" x14ac:dyDescent="0.3">
      <c r="A13" s="18">
        <v>13</v>
      </c>
      <c r="B13" s="27" t="s">
        <v>84</v>
      </c>
      <c r="C13" s="28" t="s">
        <v>88</v>
      </c>
      <c r="D13" s="28" t="s">
        <v>88</v>
      </c>
      <c r="E13" s="28" t="s">
        <v>88</v>
      </c>
      <c r="F13" s="28" t="s">
        <v>88</v>
      </c>
      <c r="G13" s="28" t="s">
        <v>88</v>
      </c>
      <c r="H13" s="28" t="s">
        <v>84</v>
      </c>
      <c r="I13" s="28" t="s">
        <v>88</v>
      </c>
      <c r="J13" s="28" t="s">
        <v>88</v>
      </c>
      <c r="K13" s="29" t="s">
        <v>84</v>
      </c>
      <c r="L13" s="28">
        <f>COUNTIF(win_tours_2014_2024[[#This Row],[2014-2015]:[2023-2024]], "W")</f>
        <v>7</v>
      </c>
      <c r="M13" s="28">
        <f>COUNTIF(win_tours_2014_2024[[#This Row],[2014-2015]:[2023-2024]], "D")</f>
        <v>3</v>
      </c>
      <c r="N13" s="28">
        <f>COUNTIF(win_tours_2014_2024[[#This Row],[2014-2015]:[2023-2024]], "L")</f>
        <v>0</v>
      </c>
      <c r="O13" s="36">
        <f>(win_tours_2014_2024[[#This Row],[Total Wins]]*3 + win_tours_2014_2024[[#This Row],[Total Draws]])/10</f>
        <v>2.4</v>
      </c>
    </row>
    <row r="14" spans="1:15" x14ac:dyDescent="0.3">
      <c r="A14" s="18">
        <v>12</v>
      </c>
      <c r="B14" s="27" t="s">
        <v>88</v>
      </c>
      <c r="C14" s="28" t="s">
        <v>88</v>
      </c>
      <c r="D14" s="28" t="s">
        <v>88</v>
      </c>
      <c r="E14" s="28" t="s">
        <v>88</v>
      </c>
      <c r="F14" s="28" t="s">
        <v>88</v>
      </c>
      <c r="G14" s="28" t="s">
        <v>88</v>
      </c>
      <c r="H14" s="28" t="s">
        <v>84</v>
      </c>
      <c r="I14" s="28" t="s">
        <v>88</v>
      </c>
      <c r="J14" s="28" t="s">
        <v>88</v>
      </c>
      <c r="K14" s="29" t="s">
        <v>84</v>
      </c>
      <c r="L14" s="28">
        <f>COUNTIF(win_tours_2014_2024[[#This Row],[2014-2015]:[2023-2024]], "W")</f>
        <v>8</v>
      </c>
      <c r="M14" s="28">
        <f>COUNTIF(win_tours_2014_2024[[#This Row],[2014-2015]:[2023-2024]], "D")</f>
        <v>2</v>
      </c>
      <c r="N14" s="28">
        <f>COUNTIF(win_tours_2014_2024[[#This Row],[2014-2015]:[2023-2024]], "L")</f>
        <v>0</v>
      </c>
      <c r="O14" s="36">
        <f>(win_tours_2014_2024[[#This Row],[Total Wins]]*3 + win_tours_2014_2024[[#This Row],[Total Draws]])/10</f>
        <v>2.6</v>
      </c>
    </row>
    <row r="15" spans="1:15" x14ac:dyDescent="0.3">
      <c r="A15" s="18">
        <v>14</v>
      </c>
      <c r="B15" s="27" t="s">
        <v>88</v>
      </c>
      <c r="C15" s="28" t="s">
        <v>84</v>
      </c>
      <c r="D15" s="28" t="s">
        <v>88</v>
      </c>
      <c r="E15" s="28" t="s">
        <v>88</v>
      </c>
      <c r="F15" s="28" t="s">
        <v>88</v>
      </c>
      <c r="G15" s="28" t="s">
        <v>88</v>
      </c>
      <c r="H15" s="28" t="s">
        <v>88</v>
      </c>
      <c r="I15" s="28" t="s">
        <v>88</v>
      </c>
      <c r="J15" s="28" t="s">
        <v>88</v>
      </c>
      <c r="K15" s="29" t="s">
        <v>84</v>
      </c>
      <c r="L15" s="28">
        <f>COUNTIF(win_tours_2014_2024[[#This Row],[2014-2015]:[2023-2024]], "W")</f>
        <v>8</v>
      </c>
      <c r="M15" s="28">
        <f>COUNTIF(win_tours_2014_2024[[#This Row],[2014-2015]:[2023-2024]], "D")</f>
        <v>2</v>
      </c>
      <c r="N15" s="28">
        <f>COUNTIF(win_tours_2014_2024[[#This Row],[2014-2015]:[2023-2024]], "L")</f>
        <v>0</v>
      </c>
      <c r="O15" s="36">
        <f>(win_tours_2014_2024[[#This Row],[Total Wins]]*3 + win_tours_2014_2024[[#This Row],[Total Draws]])/10</f>
        <v>2.6</v>
      </c>
    </row>
    <row r="16" spans="1:15" x14ac:dyDescent="0.3">
      <c r="A16" s="18">
        <v>15</v>
      </c>
      <c r="B16" s="27" t="s">
        <v>108</v>
      </c>
      <c r="C16" s="28" t="s">
        <v>88</v>
      </c>
      <c r="D16" s="28" t="s">
        <v>88</v>
      </c>
      <c r="E16" s="28" t="s">
        <v>88</v>
      </c>
      <c r="F16" s="28" t="s">
        <v>88</v>
      </c>
      <c r="G16" s="28" t="s">
        <v>88</v>
      </c>
      <c r="H16" s="28" t="s">
        <v>88</v>
      </c>
      <c r="I16" s="28" t="s">
        <v>88</v>
      </c>
      <c r="J16" s="28" t="s">
        <v>88</v>
      </c>
      <c r="K16" s="29" t="s">
        <v>108</v>
      </c>
      <c r="L16" s="28">
        <f>COUNTIF(win_tours_2014_2024[[#This Row],[2014-2015]:[2023-2024]], "W")</f>
        <v>8</v>
      </c>
      <c r="M16" s="28">
        <f>COUNTIF(win_tours_2014_2024[[#This Row],[2014-2015]:[2023-2024]], "D")</f>
        <v>0</v>
      </c>
      <c r="N16" s="28">
        <f>COUNTIF(win_tours_2014_2024[[#This Row],[2014-2015]:[2023-2024]], "L")</f>
        <v>2</v>
      </c>
      <c r="O16" s="36">
        <f>(win_tours_2014_2024[[#This Row],[Total Wins]]*3 + win_tours_2014_2024[[#This Row],[Total Draws]])/10</f>
        <v>2.4</v>
      </c>
    </row>
    <row r="17" spans="1:15" x14ac:dyDescent="0.3">
      <c r="A17" s="18">
        <v>16</v>
      </c>
      <c r="B17" s="27" t="s">
        <v>88</v>
      </c>
      <c r="C17" s="28" t="s">
        <v>88</v>
      </c>
      <c r="D17" s="28" t="s">
        <v>88</v>
      </c>
      <c r="E17" s="28" t="s">
        <v>88</v>
      </c>
      <c r="F17" s="28" t="s">
        <v>108</v>
      </c>
      <c r="G17" s="28" t="s">
        <v>88</v>
      </c>
      <c r="H17" s="28" t="s">
        <v>88</v>
      </c>
      <c r="I17" s="28" t="s">
        <v>88</v>
      </c>
      <c r="J17" s="28" t="s">
        <v>108</v>
      </c>
      <c r="K17" s="29" t="s">
        <v>88</v>
      </c>
      <c r="L17" s="28">
        <f>COUNTIF(win_tours_2014_2024[[#This Row],[2014-2015]:[2023-2024]], "W")</f>
        <v>8</v>
      </c>
      <c r="M17" s="28">
        <f>COUNTIF(win_tours_2014_2024[[#This Row],[2014-2015]:[2023-2024]], "D")</f>
        <v>0</v>
      </c>
      <c r="N17" s="28">
        <f>COUNTIF(win_tours_2014_2024[[#This Row],[2014-2015]:[2023-2024]], "L")</f>
        <v>2</v>
      </c>
      <c r="O17" s="36">
        <f>(win_tours_2014_2024[[#This Row],[Total Wins]]*3 + win_tours_2014_2024[[#This Row],[Total Draws]])/10</f>
        <v>2.4</v>
      </c>
    </row>
    <row r="18" spans="1:15" x14ac:dyDescent="0.3">
      <c r="A18" s="18">
        <v>17</v>
      </c>
      <c r="B18" s="27" t="s">
        <v>88</v>
      </c>
      <c r="C18" s="28" t="s">
        <v>88</v>
      </c>
      <c r="D18" s="28" t="s">
        <v>88</v>
      </c>
      <c r="E18" s="28" t="s">
        <v>88</v>
      </c>
      <c r="F18" s="28" t="s">
        <v>88</v>
      </c>
      <c r="G18" s="28" t="s">
        <v>88</v>
      </c>
      <c r="H18" s="28" t="s">
        <v>88</v>
      </c>
      <c r="I18" s="28" t="s">
        <v>88</v>
      </c>
      <c r="J18" s="28" t="s">
        <v>88</v>
      </c>
      <c r="K18" s="29" t="s">
        <v>84</v>
      </c>
      <c r="L18" s="28">
        <f>COUNTIF(win_tours_2014_2024[[#This Row],[2014-2015]:[2023-2024]], "W")</f>
        <v>9</v>
      </c>
      <c r="M18" s="28">
        <f>COUNTIF(win_tours_2014_2024[[#This Row],[2014-2015]:[2023-2024]], "D")</f>
        <v>1</v>
      </c>
      <c r="N18" s="28">
        <f>COUNTIF(win_tours_2014_2024[[#This Row],[2014-2015]:[2023-2024]], "L")</f>
        <v>0</v>
      </c>
      <c r="O18" s="36">
        <f>(win_tours_2014_2024[[#This Row],[Total Wins]]*3 + win_tours_2014_2024[[#This Row],[Total Draws]])/10</f>
        <v>2.8</v>
      </c>
    </row>
    <row r="19" spans="1:15" x14ac:dyDescent="0.3">
      <c r="A19" s="18">
        <v>18</v>
      </c>
      <c r="B19" s="27" t="s">
        <v>88</v>
      </c>
      <c r="C19" s="28" t="s">
        <v>108</v>
      </c>
      <c r="D19" s="28" t="s">
        <v>88</v>
      </c>
      <c r="E19" s="28" t="s">
        <v>88</v>
      </c>
      <c r="F19" s="28" t="s">
        <v>108</v>
      </c>
      <c r="G19" s="28" t="s">
        <v>88</v>
      </c>
      <c r="H19" s="28" t="s">
        <v>88</v>
      </c>
      <c r="I19" s="28" t="s">
        <v>88</v>
      </c>
      <c r="J19" s="28" t="s">
        <v>84</v>
      </c>
      <c r="K19" s="29" t="s">
        <v>88</v>
      </c>
      <c r="L19" s="28">
        <f>COUNTIF(win_tours_2014_2024[[#This Row],[2014-2015]:[2023-2024]], "W")</f>
        <v>7</v>
      </c>
      <c r="M19" s="28">
        <f>COUNTIF(win_tours_2014_2024[[#This Row],[2014-2015]:[2023-2024]], "D")</f>
        <v>1</v>
      </c>
      <c r="N19" s="28">
        <f>COUNTIF(win_tours_2014_2024[[#This Row],[2014-2015]:[2023-2024]], "L")</f>
        <v>2</v>
      </c>
      <c r="O19" s="36">
        <f>(win_tours_2014_2024[[#This Row],[Total Wins]]*3 + win_tours_2014_2024[[#This Row],[Total Draws]])/10</f>
        <v>2.2000000000000002</v>
      </c>
    </row>
    <row r="20" spans="1:15" x14ac:dyDescent="0.3">
      <c r="A20" s="18">
        <v>19</v>
      </c>
      <c r="B20" s="27" t="s">
        <v>84</v>
      </c>
      <c r="C20" s="28" t="s">
        <v>84</v>
      </c>
      <c r="D20" s="28" t="s">
        <v>88</v>
      </c>
      <c r="E20" s="28" t="s">
        <v>88</v>
      </c>
      <c r="F20" s="28" t="s">
        <v>108</v>
      </c>
      <c r="G20" s="28" t="s">
        <v>88</v>
      </c>
      <c r="H20" s="28" t="s">
        <v>88</v>
      </c>
      <c r="I20" s="28" t="s">
        <v>88</v>
      </c>
      <c r="J20" s="28" t="s">
        <v>88</v>
      </c>
      <c r="K20" s="29" t="s">
        <v>88</v>
      </c>
      <c r="L20" s="28">
        <f>COUNTIF(win_tours_2014_2024[[#This Row],[2014-2015]:[2023-2024]], "W")</f>
        <v>7</v>
      </c>
      <c r="M20" s="28">
        <f>COUNTIF(win_tours_2014_2024[[#This Row],[2014-2015]:[2023-2024]], "D")</f>
        <v>2</v>
      </c>
      <c r="N20" s="28">
        <f>COUNTIF(win_tours_2014_2024[[#This Row],[2014-2015]:[2023-2024]], "L")</f>
        <v>1</v>
      </c>
      <c r="O20" s="36">
        <f>(win_tours_2014_2024[[#This Row],[Total Wins]]*3 + win_tours_2014_2024[[#This Row],[Total Draws]])/10</f>
        <v>2.2999999999999998</v>
      </c>
    </row>
    <row r="21" spans="1:15" x14ac:dyDescent="0.3">
      <c r="A21" s="18">
        <v>20</v>
      </c>
      <c r="B21" s="27" t="s">
        <v>108</v>
      </c>
      <c r="C21" s="28" t="s">
        <v>84</v>
      </c>
      <c r="D21" s="28" t="s">
        <v>108</v>
      </c>
      <c r="E21" s="28" t="s">
        <v>88</v>
      </c>
      <c r="F21" s="28" t="s">
        <v>88</v>
      </c>
      <c r="G21" s="28" t="s">
        <v>88</v>
      </c>
      <c r="H21" s="28" t="s">
        <v>88</v>
      </c>
      <c r="I21" s="28" t="s">
        <v>88</v>
      </c>
      <c r="J21" s="28" t="s">
        <v>108</v>
      </c>
      <c r="K21" s="29" t="s">
        <v>88</v>
      </c>
      <c r="L21" s="28">
        <f>COUNTIF(win_tours_2014_2024[[#This Row],[2014-2015]:[2023-2024]], "W")</f>
        <v>6</v>
      </c>
      <c r="M21" s="28">
        <f>COUNTIF(win_tours_2014_2024[[#This Row],[2014-2015]:[2023-2024]], "D")</f>
        <v>1</v>
      </c>
      <c r="N21" s="28">
        <f>COUNTIF(win_tours_2014_2024[[#This Row],[2014-2015]:[2023-2024]], "L")</f>
        <v>3</v>
      </c>
      <c r="O21" s="36">
        <f>(win_tours_2014_2024[[#This Row],[Total Wins]]*3 + win_tours_2014_2024[[#This Row],[Total Draws]])/10</f>
        <v>1.9</v>
      </c>
    </row>
    <row r="22" spans="1:15" x14ac:dyDescent="0.3">
      <c r="A22" s="18">
        <v>21</v>
      </c>
      <c r="B22" s="27" t="s">
        <v>88</v>
      </c>
      <c r="C22" s="28" t="s">
        <v>88</v>
      </c>
      <c r="D22" s="28" t="s">
        <v>88</v>
      </c>
      <c r="E22" s="28" t="s">
        <v>84</v>
      </c>
      <c r="F22" s="28" t="s">
        <v>88</v>
      </c>
      <c r="G22" s="28" t="s">
        <v>88</v>
      </c>
      <c r="H22" s="28" t="s">
        <v>88</v>
      </c>
      <c r="I22" s="28" t="s">
        <v>88</v>
      </c>
      <c r="J22" s="28" t="s">
        <v>88</v>
      </c>
      <c r="K22" s="29" t="s">
        <v>88</v>
      </c>
      <c r="L22" s="28">
        <f>COUNTIF(win_tours_2014_2024[[#This Row],[2014-2015]:[2023-2024]], "W")</f>
        <v>9</v>
      </c>
      <c r="M22" s="28">
        <f>COUNTIF(win_tours_2014_2024[[#This Row],[2014-2015]:[2023-2024]], "D")</f>
        <v>1</v>
      </c>
      <c r="N22" s="28">
        <f>COUNTIF(win_tours_2014_2024[[#This Row],[2014-2015]:[2023-2024]], "L")</f>
        <v>0</v>
      </c>
      <c r="O22" s="36">
        <f>(win_tours_2014_2024[[#This Row],[Total Wins]]*3 + win_tours_2014_2024[[#This Row],[Total Draws]])/10</f>
        <v>2.8</v>
      </c>
    </row>
    <row r="23" spans="1:15" x14ac:dyDescent="0.3">
      <c r="A23" s="18">
        <v>22</v>
      </c>
      <c r="B23" s="27" t="s">
        <v>88</v>
      </c>
      <c r="C23" s="28" t="s">
        <v>84</v>
      </c>
      <c r="D23" s="28" t="s">
        <v>88</v>
      </c>
      <c r="E23" s="28" t="s">
        <v>88</v>
      </c>
      <c r="F23" s="28" t="s">
        <v>88</v>
      </c>
      <c r="G23" s="28" t="s">
        <v>88</v>
      </c>
      <c r="H23" s="28" t="s">
        <v>88</v>
      </c>
      <c r="I23" s="28" t="s">
        <v>88</v>
      </c>
      <c r="J23" s="28" t="s">
        <v>108</v>
      </c>
      <c r="K23" s="29" t="s">
        <v>88</v>
      </c>
      <c r="L23" s="28">
        <f>COUNTIF(win_tours_2014_2024[[#This Row],[2014-2015]:[2023-2024]], "W")</f>
        <v>8</v>
      </c>
      <c r="M23" s="28">
        <f>COUNTIF(win_tours_2014_2024[[#This Row],[2014-2015]:[2023-2024]], "D")</f>
        <v>1</v>
      </c>
      <c r="N23" s="28">
        <f>COUNTIF(win_tours_2014_2024[[#This Row],[2014-2015]:[2023-2024]], "L")</f>
        <v>1</v>
      </c>
      <c r="O23" s="36">
        <f>(win_tours_2014_2024[[#This Row],[Total Wins]]*3 + win_tours_2014_2024[[#This Row],[Total Draws]])/10</f>
        <v>2.5</v>
      </c>
    </row>
    <row r="24" spans="1:15" x14ac:dyDescent="0.3">
      <c r="A24" s="18">
        <v>23</v>
      </c>
      <c r="B24" s="27" t="s">
        <v>84</v>
      </c>
      <c r="C24" s="28" t="s">
        <v>88</v>
      </c>
      <c r="D24" s="28" t="s">
        <v>84</v>
      </c>
      <c r="E24" s="28" t="s">
        <v>108</v>
      </c>
      <c r="F24" s="28" t="s">
        <v>88</v>
      </c>
      <c r="G24" s="28" t="s">
        <v>88</v>
      </c>
      <c r="H24" s="28" t="s">
        <v>88</v>
      </c>
      <c r="I24" s="28" t="s">
        <v>84</v>
      </c>
      <c r="J24" s="28" t="s">
        <v>88</v>
      </c>
      <c r="K24" s="29" t="s">
        <v>88</v>
      </c>
      <c r="L24" s="28">
        <f>COUNTIF(win_tours_2014_2024[[#This Row],[2014-2015]:[2023-2024]], "W")</f>
        <v>6</v>
      </c>
      <c r="M24" s="28">
        <f>COUNTIF(win_tours_2014_2024[[#This Row],[2014-2015]:[2023-2024]], "D")</f>
        <v>3</v>
      </c>
      <c r="N24" s="28">
        <f>COUNTIF(win_tours_2014_2024[[#This Row],[2014-2015]:[2023-2024]], "L")</f>
        <v>1</v>
      </c>
      <c r="O24" s="36">
        <f>(win_tours_2014_2024[[#This Row],[Total Wins]]*3 + win_tours_2014_2024[[#This Row],[Total Draws]])/10</f>
        <v>2.1</v>
      </c>
    </row>
    <row r="25" spans="1:15" x14ac:dyDescent="0.3">
      <c r="A25" s="18">
        <v>24</v>
      </c>
      <c r="B25" s="27" t="s">
        <v>88</v>
      </c>
      <c r="C25" s="28" t="s">
        <v>88</v>
      </c>
      <c r="D25" s="28" t="s">
        <v>88</v>
      </c>
      <c r="E25" s="28" t="s">
        <v>88</v>
      </c>
      <c r="F25" s="28" t="s">
        <v>108</v>
      </c>
      <c r="G25" s="28" t="s">
        <v>88</v>
      </c>
      <c r="H25" s="28" t="s">
        <v>88</v>
      </c>
      <c r="I25" s="28" t="s">
        <v>88</v>
      </c>
      <c r="J25" s="28" t="s">
        <v>84</v>
      </c>
      <c r="K25" s="29" t="s">
        <v>88</v>
      </c>
      <c r="L25" s="28">
        <f>COUNTIF(win_tours_2014_2024[[#This Row],[2014-2015]:[2023-2024]], "W")</f>
        <v>8</v>
      </c>
      <c r="M25" s="28">
        <f>COUNTIF(win_tours_2014_2024[[#This Row],[2014-2015]:[2023-2024]], "D")</f>
        <v>1</v>
      </c>
      <c r="N25" s="28">
        <f>COUNTIF(win_tours_2014_2024[[#This Row],[2014-2015]:[2023-2024]], "L")</f>
        <v>1</v>
      </c>
      <c r="O25" s="36">
        <f>(win_tours_2014_2024[[#This Row],[Total Wins]]*3 + win_tours_2014_2024[[#This Row],[Total Draws]])/10</f>
        <v>2.5</v>
      </c>
    </row>
    <row r="26" spans="1:15" x14ac:dyDescent="0.3">
      <c r="A26" s="18">
        <v>25</v>
      </c>
      <c r="B26" s="27" t="s">
        <v>88</v>
      </c>
      <c r="C26" s="28" t="s">
        <v>88</v>
      </c>
      <c r="D26" s="28" t="s">
        <v>84</v>
      </c>
      <c r="E26" s="28" t="s">
        <v>88</v>
      </c>
      <c r="F26" s="28" t="s">
        <v>88</v>
      </c>
      <c r="G26" s="28" t="s">
        <v>88</v>
      </c>
      <c r="H26" s="28" t="s">
        <v>88</v>
      </c>
      <c r="I26" s="28" t="s">
        <v>88</v>
      </c>
      <c r="J26" s="28" t="s">
        <v>88</v>
      </c>
      <c r="K26" s="29" t="s">
        <v>84</v>
      </c>
      <c r="L26" s="28">
        <f>COUNTIF(win_tours_2014_2024[[#This Row],[2014-2015]:[2023-2024]], "W")</f>
        <v>8</v>
      </c>
      <c r="M26" s="28">
        <f>COUNTIF(win_tours_2014_2024[[#This Row],[2014-2015]:[2023-2024]], "D")</f>
        <v>2</v>
      </c>
      <c r="N26" s="28">
        <f>COUNTIF(win_tours_2014_2024[[#This Row],[2014-2015]:[2023-2024]], "L")</f>
        <v>0</v>
      </c>
      <c r="O26" s="36">
        <f>(win_tours_2014_2024[[#This Row],[Total Wins]]*3 + win_tours_2014_2024[[#This Row],[Total Draws]])/10</f>
        <v>2.6</v>
      </c>
    </row>
    <row r="27" spans="1:15" x14ac:dyDescent="0.3">
      <c r="A27" s="18">
        <v>26</v>
      </c>
      <c r="B27" s="27" t="s">
        <v>84</v>
      </c>
      <c r="C27" s="28" t="s">
        <v>108</v>
      </c>
      <c r="D27" s="28" t="s">
        <v>88</v>
      </c>
      <c r="E27" s="28" t="s">
        <v>84</v>
      </c>
      <c r="F27" s="28" t="s">
        <v>88</v>
      </c>
      <c r="G27" s="28" t="s">
        <v>88</v>
      </c>
      <c r="H27" s="28" t="s">
        <v>88</v>
      </c>
      <c r="I27" s="28" t="s">
        <v>108</v>
      </c>
      <c r="J27" s="28" t="s">
        <v>88</v>
      </c>
      <c r="K27" s="29" t="s">
        <v>88</v>
      </c>
      <c r="L27" s="28">
        <f>COUNTIF(win_tours_2014_2024[[#This Row],[2014-2015]:[2023-2024]], "W")</f>
        <v>6</v>
      </c>
      <c r="M27" s="28">
        <f>COUNTIF(win_tours_2014_2024[[#This Row],[2014-2015]:[2023-2024]], "D")</f>
        <v>2</v>
      </c>
      <c r="N27" s="28">
        <f>COUNTIF(win_tours_2014_2024[[#This Row],[2014-2015]:[2023-2024]], "L")</f>
        <v>2</v>
      </c>
      <c r="O27" s="36">
        <f>(win_tours_2014_2024[[#This Row],[Total Wins]]*3 + win_tours_2014_2024[[#This Row],[Total Draws]])/10</f>
        <v>2</v>
      </c>
    </row>
    <row r="28" spans="1:15" x14ac:dyDescent="0.3">
      <c r="A28" s="18">
        <v>27</v>
      </c>
      <c r="B28" s="27" t="s">
        <v>88</v>
      </c>
      <c r="C28" s="28" t="s">
        <v>88</v>
      </c>
      <c r="D28" s="28" t="s">
        <v>88</v>
      </c>
      <c r="E28" s="28" t="s">
        <v>88</v>
      </c>
      <c r="F28" s="28" t="s">
        <v>88</v>
      </c>
      <c r="G28" s="28" t="s">
        <v>88</v>
      </c>
      <c r="H28" s="28" t="s">
        <v>108</v>
      </c>
      <c r="I28" s="28" t="s">
        <v>88</v>
      </c>
      <c r="J28" s="28" t="s">
        <v>88</v>
      </c>
      <c r="K28" s="29" t="s">
        <v>88</v>
      </c>
      <c r="L28" s="28">
        <f>COUNTIF(win_tours_2014_2024[[#This Row],[2014-2015]:[2023-2024]], "W")</f>
        <v>9</v>
      </c>
      <c r="M28" s="28">
        <f>COUNTIF(win_tours_2014_2024[[#This Row],[2014-2015]:[2023-2024]], "D")</f>
        <v>0</v>
      </c>
      <c r="N28" s="28">
        <f>COUNTIF(win_tours_2014_2024[[#This Row],[2014-2015]:[2023-2024]], "L")</f>
        <v>1</v>
      </c>
      <c r="O28" s="36">
        <f>(win_tours_2014_2024[[#This Row],[Total Wins]]*3 + win_tours_2014_2024[[#This Row],[Total Draws]])/10</f>
        <v>2.7</v>
      </c>
    </row>
    <row r="29" spans="1:15" x14ac:dyDescent="0.3">
      <c r="A29" s="18">
        <v>29</v>
      </c>
      <c r="B29" s="27" t="s">
        <v>88</v>
      </c>
      <c r="C29" s="28" t="s">
        <v>88</v>
      </c>
      <c r="D29" s="28" t="s">
        <v>88</v>
      </c>
      <c r="E29" s="28" t="s">
        <v>88</v>
      </c>
      <c r="F29" s="28" t="s">
        <v>88</v>
      </c>
      <c r="G29" s="28" t="s">
        <v>88</v>
      </c>
      <c r="H29" s="28" t="s">
        <v>88</v>
      </c>
      <c r="I29" s="28" t="s">
        <v>84</v>
      </c>
      <c r="J29" s="28" t="s">
        <v>88</v>
      </c>
      <c r="K29" s="29" t="s">
        <v>88</v>
      </c>
      <c r="L29" s="28">
        <f>COUNTIF(win_tours_2014_2024[[#This Row],[2014-2015]:[2023-2024]], "W")</f>
        <v>9</v>
      </c>
      <c r="M29" s="28">
        <f>COUNTIF(win_tours_2014_2024[[#This Row],[2014-2015]:[2023-2024]], "D")</f>
        <v>1</v>
      </c>
      <c r="N29" s="28">
        <f>COUNTIF(win_tours_2014_2024[[#This Row],[2014-2015]:[2023-2024]], "L")</f>
        <v>0</v>
      </c>
      <c r="O29" s="36">
        <f>(win_tours_2014_2024[[#This Row],[Total Wins]]*3 + win_tours_2014_2024[[#This Row],[Total Draws]])/10</f>
        <v>2.8</v>
      </c>
    </row>
    <row r="30" spans="1:15" x14ac:dyDescent="0.3">
      <c r="A30" s="18">
        <v>28</v>
      </c>
      <c r="B30" s="27" t="s">
        <v>84</v>
      </c>
      <c r="C30" s="28" t="s">
        <v>84</v>
      </c>
      <c r="D30" s="28" t="s">
        <v>88</v>
      </c>
      <c r="E30" s="28" t="s">
        <v>88</v>
      </c>
      <c r="F30" s="28" t="s">
        <v>88</v>
      </c>
      <c r="G30" s="28" t="s">
        <v>108</v>
      </c>
      <c r="H30" s="28" t="s">
        <v>88</v>
      </c>
      <c r="I30" s="28" t="s">
        <v>88</v>
      </c>
      <c r="J30" s="28" t="s">
        <v>88</v>
      </c>
      <c r="K30" s="29" t="s">
        <v>84</v>
      </c>
      <c r="L30" s="28">
        <f>COUNTIF(win_tours_2014_2024[[#This Row],[2014-2015]:[2023-2024]], "W")</f>
        <v>6</v>
      </c>
      <c r="M30" s="28">
        <f>COUNTIF(win_tours_2014_2024[[#This Row],[2014-2015]:[2023-2024]], "D")</f>
        <v>3</v>
      </c>
      <c r="N30" s="28">
        <f>COUNTIF(win_tours_2014_2024[[#This Row],[2014-2015]:[2023-2024]], "L")</f>
        <v>1</v>
      </c>
      <c r="O30" s="36">
        <f>(win_tours_2014_2024[[#This Row],[Total Wins]]*3 + win_tours_2014_2024[[#This Row],[Total Draws]])/10</f>
        <v>2.1</v>
      </c>
    </row>
    <row r="31" spans="1:15" x14ac:dyDescent="0.3">
      <c r="A31" s="18">
        <v>30</v>
      </c>
      <c r="B31" s="27" t="s">
        <v>88</v>
      </c>
      <c r="C31" s="28" t="s">
        <v>88</v>
      </c>
      <c r="D31" s="28" t="s">
        <v>108</v>
      </c>
      <c r="E31" s="28" t="s">
        <v>88</v>
      </c>
      <c r="F31" s="28" t="s">
        <v>88</v>
      </c>
      <c r="G31" s="28" t="s">
        <v>84</v>
      </c>
      <c r="H31" s="28" t="s">
        <v>88</v>
      </c>
      <c r="I31" s="28" t="s">
        <v>88</v>
      </c>
      <c r="J31" s="28" t="s">
        <v>88</v>
      </c>
      <c r="K31" s="29" t="s">
        <v>84</v>
      </c>
      <c r="L31" s="28">
        <f>COUNTIF(win_tours_2014_2024[[#This Row],[2014-2015]:[2023-2024]], "W")</f>
        <v>7</v>
      </c>
      <c r="M31" s="28">
        <f>COUNTIF(win_tours_2014_2024[[#This Row],[2014-2015]:[2023-2024]], "D")</f>
        <v>2</v>
      </c>
      <c r="N31" s="28">
        <f>COUNTIF(win_tours_2014_2024[[#This Row],[2014-2015]:[2023-2024]], "L")</f>
        <v>1</v>
      </c>
      <c r="O31" s="36">
        <f>(win_tours_2014_2024[[#This Row],[Total Wins]]*3 + win_tours_2014_2024[[#This Row],[Total Draws]])/10</f>
        <v>2.2999999999999998</v>
      </c>
    </row>
    <row r="32" spans="1:15" x14ac:dyDescent="0.3">
      <c r="A32" s="18">
        <v>31</v>
      </c>
      <c r="B32" s="27" t="s">
        <v>88</v>
      </c>
      <c r="C32" s="28" t="s">
        <v>88</v>
      </c>
      <c r="D32" s="28" t="s">
        <v>88</v>
      </c>
      <c r="E32" s="28" t="s">
        <v>88</v>
      </c>
      <c r="F32" s="28" t="s">
        <v>88</v>
      </c>
      <c r="G32" s="28" t="s">
        <v>88</v>
      </c>
      <c r="H32" s="28" t="s">
        <v>108</v>
      </c>
      <c r="I32" s="28" t="s">
        <v>88</v>
      </c>
      <c r="J32" s="28" t="s">
        <v>88</v>
      </c>
      <c r="K32" s="29" t="s">
        <v>88</v>
      </c>
      <c r="L32" s="28">
        <f>COUNTIF(win_tours_2014_2024[[#This Row],[2014-2015]:[2023-2024]], "W")</f>
        <v>9</v>
      </c>
      <c r="M32" s="28">
        <f>COUNTIF(win_tours_2014_2024[[#This Row],[2014-2015]:[2023-2024]], "D")</f>
        <v>0</v>
      </c>
      <c r="N32" s="28">
        <f>COUNTIF(win_tours_2014_2024[[#This Row],[2014-2015]:[2023-2024]], "L")</f>
        <v>1</v>
      </c>
      <c r="O32" s="36">
        <f>(win_tours_2014_2024[[#This Row],[Total Wins]]*3 + win_tours_2014_2024[[#This Row],[Total Draws]])/10</f>
        <v>2.7</v>
      </c>
    </row>
    <row r="33" spans="1:15" x14ac:dyDescent="0.3">
      <c r="A33" s="18">
        <v>33</v>
      </c>
      <c r="B33" s="27" t="s">
        <v>84</v>
      </c>
      <c r="C33" s="28" t="s">
        <v>88</v>
      </c>
      <c r="D33" s="28" t="s">
        <v>108</v>
      </c>
      <c r="E33" s="28" t="s">
        <v>108</v>
      </c>
      <c r="F33" s="28" t="s">
        <v>88</v>
      </c>
      <c r="G33" s="28" t="s">
        <v>88</v>
      </c>
      <c r="H33" s="28" t="s">
        <v>88</v>
      </c>
      <c r="I33" s="28" t="s">
        <v>88</v>
      </c>
      <c r="J33" s="28" t="s">
        <v>88</v>
      </c>
      <c r="K33" s="29" t="s">
        <v>88</v>
      </c>
      <c r="L33" s="28">
        <f>COUNTIF(win_tours_2014_2024[[#This Row],[2014-2015]:[2023-2024]], "W")</f>
        <v>7</v>
      </c>
      <c r="M33" s="28">
        <f>COUNTIF(win_tours_2014_2024[[#This Row],[2014-2015]:[2023-2024]], "D")</f>
        <v>1</v>
      </c>
      <c r="N33" s="28">
        <f>COUNTIF(win_tours_2014_2024[[#This Row],[2014-2015]:[2023-2024]], "L")</f>
        <v>2</v>
      </c>
      <c r="O33" s="36">
        <f>(win_tours_2014_2024[[#This Row],[Total Wins]]*3 + win_tours_2014_2024[[#This Row],[Total Draws]])/10</f>
        <v>2.2000000000000002</v>
      </c>
    </row>
    <row r="34" spans="1:15" x14ac:dyDescent="0.3">
      <c r="A34" s="18">
        <v>32</v>
      </c>
      <c r="B34" s="27" t="s">
        <v>88</v>
      </c>
      <c r="C34" s="28" t="s">
        <v>88</v>
      </c>
      <c r="D34" s="28" t="s">
        <v>88</v>
      </c>
      <c r="E34" s="28" t="s">
        <v>88</v>
      </c>
      <c r="F34" s="28" t="s">
        <v>88</v>
      </c>
      <c r="G34" s="28" t="s">
        <v>108</v>
      </c>
      <c r="H34" s="28" t="s">
        <v>88</v>
      </c>
      <c r="I34" s="28" t="s">
        <v>84</v>
      </c>
      <c r="J34" s="28" t="s">
        <v>84</v>
      </c>
      <c r="K34" s="29" t="s">
        <v>88</v>
      </c>
      <c r="L34" s="28">
        <f>COUNTIF(win_tours_2014_2024[[#This Row],[2014-2015]:[2023-2024]], "W")</f>
        <v>7</v>
      </c>
      <c r="M34" s="28">
        <f>COUNTIF(win_tours_2014_2024[[#This Row],[2014-2015]:[2023-2024]], "D")</f>
        <v>2</v>
      </c>
      <c r="N34" s="28">
        <f>COUNTIF(win_tours_2014_2024[[#This Row],[2014-2015]:[2023-2024]], "L")</f>
        <v>1</v>
      </c>
      <c r="O34" s="36">
        <f>(win_tours_2014_2024[[#This Row],[Total Wins]]*3 + win_tours_2014_2024[[#This Row],[Total Draws]])/10</f>
        <v>2.2999999999999998</v>
      </c>
    </row>
    <row r="35" spans="1:15" x14ac:dyDescent="0.3">
      <c r="A35" s="18">
        <v>34</v>
      </c>
      <c r="B35" s="27" t="s">
        <v>88</v>
      </c>
      <c r="C35" s="28" t="s">
        <v>84</v>
      </c>
      <c r="D35" s="28" t="s">
        <v>88</v>
      </c>
      <c r="E35" s="28" t="s">
        <v>88</v>
      </c>
      <c r="F35" s="28" t="s">
        <v>88</v>
      </c>
      <c r="G35" s="28" t="s">
        <v>88</v>
      </c>
      <c r="H35" s="28" t="s">
        <v>88</v>
      </c>
      <c r="I35" s="28" t="s">
        <v>88</v>
      </c>
      <c r="J35" s="28" t="s">
        <v>88</v>
      </c>
      <c r="K35" s="29" t="s">
        <v>88</v>
      </c>
      <c r="L35" s="28">
        <f>COUNTIF(win_tours_2014_2024[[#This Row],[2014-2015]:[2023-2024]], "W")</f>
        <v>9</v>
      </c>
      <c r="M35" s="28">
        <f>COUNTIF(win_tours_2014_2024[[#This Row],[2014-2015]:[2023-2024]], "D")</f>
        <v>1</v>
      </c>
      <c r="N35" s="28">
        <f>COUNTIF(win_tours_2014_2024[[#This Row],[2014-2015]:[2023-2024]], "L")</f>
        <v>0</v>
      </c>
      <c r="O35" s="36">
        <f>(win_tours_2014_2024[[#This Row],[Total Wins]]*3 + win_tours_2014_2024[[#This Row],[Total Draws]])/10</f>
        <v>2.8</v>
      </c>
    </row>
    <row r="36" spans="1:15" x14ac:dyDescent="0.3">
      <c r="A36" s="18">
        <v>35</v>
      </c>
      <c r="B36" s="27" t="s">
        <v>88</v>
      </c>
      <c r="C36" s="28" t="s">
        <v>88</v>
      </c>
      <c r="D36" s="28" t="s">
        <v>88</v>
      </c>
      <c r="E36" s="28" t="s">
        <v>88</v>
      </c>
      <c r="F36" s="28" t="s">
        <v>88</v>
      </c>
      <c r="G36" s="28" t="s">
        <v>84</v>
      </c>
      <c r="H36" s="28" t="s">
        <v>108</v>
      </c>
      <c r="I36" s="28" t="s">
        <v>88</v>
      </c>
      <c r="J36" s="28" t="s">
        <v>88</v>
      </c>
      <c r="K36" s="29" t="s">
        <v>88</v>
      </c>
      <c r="L36" s="28">
        <f>COUNTIF(win_tours_2014_2024[[#This Row],[2014-2015]:[2023-2024]], "W")</f>
        <v>8</v>
      </c>
      <c r="M36" s="28">
        <f>COUNTIF(win_tours_2014_2024[[#This Row],[2014-2015]:[2023-2024]], "D")</f>
        <v>1</v>
      </c>
      <c r="N36" s="28">
        <f>COUNTIF(win_tours_2014_2024[[#This Row],[2014-2015]:[2023-2024]], "L")</f>
        <v>1</v>
      </c>
      <c r="O36" s="36">
        <f>(win_tours_2014_2024[[#This Row],[Total Wins]]*3 + win_tours_2014_2024[[#This Row],[Total Draws]])/10</f>
        <v>2.5</v>
      </c>
    </row>
    <row r="37" spans="1:15" x14ac:dyDescent="0.3">
      <c r="A37" s="18">
        <v>36</v>
      </c>
      <c r="B37" s="27" t="s">
        <v>84</v>
      </c>
      <c r="C37" s="28" t="s">
        <v>84</v>
      </c>
      <c r="D37" s="28" t="s">
        <v>88</v>
      </c>
      <c r="E37" s="28" t="s">
        <v>88</v>
      </c>
      <c r="F37" s="28" t="s">
        <v>88</v>
      </c>
      <c r="G37" s="28" t="s">
        <v>108</v>
      </c>
      <c r="H37" s="28" t="s">
        <v>88</v>
      </c>
      <c r="I37" s="28" t="s">
        <v>88</v>
      </c>
      <c r="J37" s="28" t="s">
        <v>88</v>
      </c>
      <c r="K37" s="29" t="s">
        <v>88</v>
      </c>
      <c r="L37" s="28">
        <f>COUNTIF(win_tours_2014_2024[[#This Row],[2014-2015]:[2023-2024]], "W")</f>
        <v>7</v>
      </c>
      <c r="M37" s="28">
        <f>COUNTIF(win_tours_2014_2024[[#This Row],[2014-2015]:[2023-2024]], "D")</f>
        <v>2</v>
      </c>
      <c r="N37" s="28">
        <f>COUNTIF(win_tours_2014_2024[[#This Row],[2014-2015]:[2023-2024]], "L")</f>
        <v>1</v>
      </c>
      <c r="O37" s="36">
        <f>(win_tours_2014_2024[[#This Row],[Total Wins]]*3 + win_tours_2014_2024[[#This Row],[Total Draws]])/10</f>
        <v>2.2999999999999998</v>
      </c>
    </row>
    <row r="38" spans="1:15" x14ac:dyDescent="0.3">
      <c r="A38" s="18">
        <v>37</v>
      </c>
      <c r="B38" s="27" t="s">
        <v>108</v>
      </c>
      <c r="C38" s="28" t="s">
        <v>88</v>
      </c>
      <c r="D38" s="28" t="s">
        <v>88</v>
      </c>
      <c r="E38" s="28" t="s">
        <v>84</v>
      </c>
      <c r="F38" s="28" t="s">
        <v>88</v>
      </c>
      <c r="G38" s="28" t="s">
        <v>88</v>
      </c>
      <c r="H38" s="28" t="s">
        <v>108</v>
      </c>
      <c r="I38" s="28" t="s">
        <v>84</v>
      </c>
      <c r="J38" s="28" t="s">
        <v>88</v>
      </c>
      <c r="K38" s="29" t="s">
        <v>88</v>
      </c>
      <c r="L38" s="28">
        <f>COUNTIF(win_tours_2014_2024[[#This Row],[2014-2015]:[2023-2024]], "W")</f>
        <v>6</v>
      </c>
      <c r="M38" s="28">
        <f>COUNTIF(win_tours_2014_2024[[#This Row],[2014-2015]:[2023-2024]], "D")</f>
        <v>2</v>
      </c>
      <c r="N38" s="28">
        <f>COUNTIF(win_tours_2014_2024[[#This Row],[2014-2015]:[2023-2024]], "L")</f>
        <v>2</v>
      </c>
      <c r="O38" s="36">
        <f>(win_tours_2014_2024[[#This Row],[Total Wins]]*3 + win_tours_2014_2024[[#This Row],[Total Draws]])/10</f>
        <v>2</v>
      </c>
    </row>
    <row r="39" spans="1:15" ht="15" thickBot="1" x14ac:dyDescent="0.35">
      <c r="A39" s="19">
        <v>38</v>
      </c>
      <c r="B39" s="30" t="s">
        <v>88</v>
      </c>
      <c r="C39" s="31" t="s">
        <v>84</v>
      </c>
      <c r="D39" s="31" t="s">
        <v>88</v>
      </c>
      <c r="E39" s="31" t="s">
        <v>88</v>
      </c>
      <c r="F39" s="31" t="s">
        <v>88</v>
      </c>
      <c r="G39" s="31" t="s">
        <v>88</v>
      </c>
      <c r="H39" s="31" t="s">
        <v>88</v>
      </c>
      <c r="I39" s="31" t="s">
        <v>88</v>
      </c>
      <c r="J39" s="31" t="s">
        <v>108</v>
      </c>
      <c r="K39" s="32" t="s">
        <v>88</v>
      </c>
      <c r="L39" s="31">
        <f>COUNTIF(win_tours_2014_2024[[#This Row],[2014-2015]:[2023-2024]], "W")</f>
        <v>8</v>
      </c>
      <c r="M39" s="31">
        <f>COUNTIF(win_tours_2014_2024[[#This Row],[2014-2015]:[2023-2024]], "D")</f>
        <v>1</v>
      </c>
      <c r="N39" s="31">
        <f>COUNTIF(win_tours_2014_2024[[#This Row],[2014-2015]:[2023-2024]], "L")</f>
        <v>1</v>
      </c>
      <c r="O39" s="37">
        <f>(win_tours_2014_2024[[#This Row],[Total Wins]]*3 + win_tours_2014_2024[[#This Row],[Total Draws]])/10</f>
        <v>2.5</v>
      </c>
    </row>
  </sheetData>
  <conditionalFormatting sqref="B2:K39">
    <cfRule type="containsText" dxfId="28" priority="2" operator="containsText" text="L">
      <formula>NOT(ISERROR(SEARCH("L",B2)))</formula>
    </cfRule>
    <cfRule type="containsText" dxfId="27" priority="3" operator="containsText" text="W">
      <formula>NOT(ISERROR(SEARCH("W",B2)))</formula>
    </cfRule>
  </conditionalFormatting>
  <conditionalFormatting sqref="O2:O39">
    <cfRule type="colorScale" priority="1">
      <colorScale>
        <cfvo type="min"/>
        <cfvo type="num" val="2.4"/>
        <cfvo type="max"/>
        <color rgb="FFFFB9B9"/>
        <color rgb="FFFFEB84"/>
        <color rgb="FF63BE7B"/>
      </colorScale>
    </cfRule>
  </conditionalFormatting>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45B67-A147-49BF-8B4E-308663A63CF3}">
  <dimension ref="A1:S23"/>
  <sheetViews>
    <sheetView workbookViewId="0">
      <selection activeCell="F39" sqref="F39"/>
    </sheetView>
  </sheetViews>
  <sheetFormatPr defaultRowHeight="14.4" x14ac:dyDescent="0.3"/>
  <cols>
    <col min="1" max="1" width="15" bestFit="1" customWidth="1"/>
    <col min="2" max="3" width="10.77734375" bestFit="1" customWidth="1"/>
    <col min="4" max="16" width="12.109375" bestFit="1" customWidth="1"/>
    <col min="17" max="19" width="11.77734375" bestFit="1" customWidth="1"/>
  </cols>
  <sheetData>
    <row r="1" spans="1:19" x14ac:dyDescent="0.3">
      <c r="A1" t="s">
        <v>55</v>
      </c>
      <c r="B1" t="s">
        <v>58</v>
      </c>
      <c r="C1" t="s">
        <v>64</v>
      </c>
      <c r="D1" t="s">
        <v>59</v>
      </c>
      <c r="E1" t="s">
        <v>60</v>
      </c>
      <c r="F1" t="s">
        <v>1569</v>
      </c>
      <c r="G1" t="s">
        <v>1570</v>
      </c>
      <c r="H1" t="s">
        <v>1571</v>
      </c>
      <c r="I1" t="s">
        <v>1572</v>
      </c>
      <c r="J1" t="s">
        <v>1573</v>
      </c>
      <c r="K1" t="s">
        <v>1574</v>
      </c>
      <c r="L1" t="s">
        <v>1575</v>
      </c>
      <c r="M1" t="s">
        <v>1576</v>
      </c>
      <c r="N1" t="s">
        <v>1577</v>
      </c>
      <c r="O1" t="s">
        <v>1578</v>
      </c>
      <c r="P1" t="s">
        <v>1579</v>
      </c>
      <c r="Q1" t="s">
        <v>1580</v>
      </c>
      <c r="R1" t="s">
        <v>1581</v>
      </c>
      <c r="S1" t="s">
        <v>1582</v>
      </c>
    </row>
    <row r="2" spans="1:19" x14ac:dyDescent="0.3">
      <c r="A2" t="s">
        <v>70</v>
      </c>
      <c r="B2" t="s">
        <v>70</v>
      </c>
      <c r="C2" t="s">
        <v>70</v>
      </c>
      <c r="D2" t="s">
        <v>2030</v>
      </c>
      <c r="E2" t="s">
        <v>2030</v>
      </c>
      <c r="F2" t="s">
        <v>2030</v>
      </c>
      <c r="G2" t="s">
        <v>2030</v>
      </c>
      <c r="H2" t="s">
        <v>2030</v>
      </c>
      <c r="I2" t="s">
        <v>2030</v>
      </c>
      <c r="J2" t="s">
        <v>2030</v>
      </c>
      <c r="K2" t="s">
        <v>2030</v>
      </c>
      <c r="L2" t="s">
        <v>2030</v>
      </c>
      <c r="M2" t="s">
        <v>2030</v>
      </c>
      <c r="N2" t="s">
        <v>2030</v>
      </c>
      <c r="O2" t="s">
        <v>2030</v>
      </c>
      <c r="P2" t="s">
        <v>2030</v>
      </c>
      <c r="Q2" t="s">
        <v>2031</v>
      </c>
      <c r="R2" t="s">
        <v>2031</v>
      </c>
      <c r="S2" t="s">
        <v>2031</v>
      </c>
    </row>
    <row r="3" spans="1:19" x14ac:dyDescent="0.3">
      <c r="A3" t="s">
        <v>1562</v>
      </c>
      <c r="B3" t="s">
        <v>1566</v>
      </c>
      <c r="C3" t="s">
        <v>1595</v>
      </c>
      <c r="D3" t="s">
        <v>2032</v>
      </c>
      <c r="E3" t="s">
        <v>2033</v>
      </c>
      <c r="F3" t="s">
        <v>2034</v>
      </c>
      <c r="G3" t="s">
        <v>2035</v>
      </c>
      <c r="H3" t="s">
        <v>2036</v>
      </c>
      <c r="I3" t="s">
        <v>2037</v>
      </c>
      <c r="J3" t="s">
        <v>2038</v>
      </c>
      <c r="K3" t="s">
        <v>2039</v>
      </c>
      <c r="L3" t="s">
        <v>2040</v>
      </c>
      <c r="M3" t="s">
        <v>2041</v>
      </c>
      <c r="N3" t="s">
        <v>2042</v>
      </c>
      <c r="O3" t="s">
        <v>2043</v>
      </c>
      <c r="P3" t="s">
        <v>2044</v>
      </c>
      <c r="Q3" t="s">
        <v>2045</v>
      </c>
      <c r="R3" t="s">
        <v>2046</v>
      </c>
      <c r="S3" t="s">
        <v>2047</v>
      </c>
    </row>
    <row r="4" spans="1:19" x14ac:dyDescent="0.3">
      <c r="A4" t="s">
        <v>141</v>
      </c>
      <c r="B4" t="s">
        <v>1610</v>
      </c>
      <c r="C4" t="s">
        <v>1611</v>
      </c>
      <c r="D4" t="s">
        <v>521</v>
      </c>
      <c r="E4" t="s">
        <v>292</v>
      </c>
      <c r="F4" t="s">
        <v>284</v>
      </c>
      <c r="G4" t="s">
        <v>2048</v>
      </c>
      <c r="H4" t="s">
        <v>2049</v>
      </c>
      <c r="I4" t="s">
        <v>2050</v>
      </c>
      <c r="J4" t="s">
        <v>2051</v>
      </c>
      <c r="K4" t="s">
        <v>2052</v>
      </c>
      <c r="L4" t="s">
        <v>2053</v>
      </c>
      <c r="M4" t="s">
        <v>1127</v>
      </c>
      <c r="N4" t="s">
        <v>283</v>
      </c>
      <c r="O4" t="s">
        <v>284</v>
      </c>
      <c r="P4" t="s">
        <v>2054</v>
      </c>
      <c r="Q4" t="s">
        <v>2055</v>
      </c>
      <c r="R4" t="s">
        <v>2056</v>
      </c>
      <c r="S4" t="s">
        <v>2057</v>
      </c>
    </row>
    <row r="5" spans="1:19" x14ac:dyDescent="0.3">
      <c r="A5" t="s">
        <v>54</v>
      </c>
      <c r="B5" t="s">
        <v>994</v>
      </c>
      <c r="C5" t="s">
        <v>1611</v>
      </c>
      <c r="D5" t="s">
        <v>1823</v>
      </c>
      <c r="E5" t="s">
        <v>292</v>
      </c>
      <c r="F5" t="s">
        <v>293</v>
      </c>
      <c r="G5" t="s">
        <v>2058</v>
      </c>
      <c r="H5" t="s">
        <v>2059</v>
      </c>
      <c r="I5" t="s">
        <v>339</v>
      </c>
      <c r="J5" t="s">
        <v>2060</v>
      </c>
      <c r="K5" t="s">
        <v>2061</v>
      </c>
      <c r="L5" t="s">
        <v>2062</v>
      </c>
      <c r="M5" t="s">
        <v>306</v>
      </c>
      <c r="N5" t="s">
        <v>292</v>
      </c>
      <c r="O5" t="s">
        <v>306</v>
      </c>
      <c r="P5" t="s">
        <v>2063</v>
      </c>
      <c r="Q5" t="s">
        <v>2064</v>
      </c>
      <c r="R5" t="s">
        <v>1652</v>
      </c>
      <c r="S5" t="s">
        <v>2065</v>
      </c>
    </row>
    <row r="6" spans="1:19" x14ac:dyDescent="0.3">
      <c r="A6" t="s">
        <v>89</v>
      </c>
      <c r="B6" t="s">
        <v>490</v>
      </c>
      <c r="C6" t="s">
        <v>1611</v>
      </c>
      <c r="D6" t="s">
        <v>562</v>
      </c>
      <c r="E6" t="s">
        <v>283</v>
      </c>
      <c r="F6" t="s">
        <v>293</v>
      </c>
      <c r="G6" t="s">
        <v>2066</v>
      </c>
      <c r="H6" t="s">
        <v>2067</v>
      </c>
      <c r="I6" t="s">
        <v>454</v>
      </c>
      <c r="J6" t="s">
        <v>2068</v>
      </c>
      <c r="K6" t="s">
        <v>2069</v>
      </c>
      <c r="L6" t="s">
        <v>2070</v>
      </c>
      <c r="M6" t="s">
        <v>283</v>
      </c>
      <c r="N6" t="s">
        <v>560</v>
      </c>
      <c r="O6" t="s">
        <v>284</v>
      </c>
      <c r="P6" t="s">
        <v>2071</v>
      </c>
      <c r="Q6" t="s">
        <v>2072</v>
      </c>
      <c r="R6" t="s">
        <v>2073</v>
      </c>
      <c r="S6" t="s">
        <v>2074</v>
      </c>
    </row>
    <row r="7" spans="1:19" x14ac:dyDescent="0.3">
      <c r="A7" t="s">
        <v>126</v>
      </c>
      <c r="B7" t="s">
        <v>1022</v>
      </c>
      <c r="C7" t="s">
        <v>1611</v>
      </c>
      <c r="D7" t="s">
        <v>2075</v>
      </c>
      <c r="E7" t="s">
        <v>292</v>
      </c>
      <c r="F7" t="s">
        <v>293</v>
      </c>
      <c r="G7" t="s">
        <v>2076</v>
      </c>
      <c r="H7" t="s">
        <v>1757</v>
      </c>
      <c r="I7" t="s">
        <v>527</v>
      </c>
      <c r="J7" t="s">
        <v>2077</v>
      </c>
      <c r="K7" t="s">
        <v>2078</v>
      </c>
      <c r="L7" t="s">
        <v>2079</v>
      </c>
      <c r="M7" t="s">
        <v>283</v>
      </c>
      <c r="N7" t="s">
        <v>292</v>
      </c>
      <c r="O7" t="s">
        <v>293</v>
      </c>
      <c r="P7" t="s">
        <v>2080</v>
      </c>
      <c r="Q7" t="s">
        <v>2081</v>
      </c>
      <c r="R7" t="s">
        <v>2082</v>
      </c>
      <c r="S7" t="s">
        <v>2083</v>
      </c>
    </row>
    <row r="8" spans="1:19" x14ac:dyDescent="0.3">
      <c r="A8" t="s">
        <v>113</v>
      </c>
      <c r="B8" t="s">
        <v>490</v>
      </c>
      <c r="C8" t="s">
        <v>1611</v>
      </c>
      <c r="D8" t="s">
        <v>1864</v>
      </c>
      <c r="E8" t="s">
        <v>283</v>
      </c>
      <c r="F8" t="s">
        <v>293</v>
      </c>
      <c r="G8" t="s">
        <v>1670</v>
      </c>
      <c r="H8" t="s">
        <v>1988</v>
      </c>
      <c r="I8" t="s">
        <v>1543</v>
      </c>
      <c r="J8" t="s">
        <v>2073</v>
      </c>
      <c r="K8" t="s">
        <v>2084</v>
      </c>
      <c r="L8" t="s">
        <v>2085</v>
      </c>
      <c r="M8" t="s">
        <v>300</v>
      </c>
      <c r="N8" t="s">
        <v>300</v>
      </c>
      <c r="O8" t="s">
        <v>292</v>
      </c>
      <c r="P8" t="s">
        <v>2086</v>
      </c>
      <c r="Q8" t="s">
        <v>2087</v>
      </c>
      <c r="R8" t="s">
        <v>2088</v>
      </c>
      <c r="S8" t="s">
        <v>2089</v>
      </c>
    </row>
    <row r="9" spans="1:19" x14ac:dyDescent="0.3">
      <c r="A9" t="s">
        <v>144</v>
      </c>
      <c r="B9" t="s">
        <v>994</v>
      </c>
      <c r="C9" t="s">
        <v>1611</v>
      </c>
      <c r="D9" t="s">
        <v>514</v>
      </c>
      <c r="E9" t="s">
        <v>560</v>
      </c>
      <c r="F9" t="s">
        <v>283</v>
      </c>
      <c r="G9" t="s">
        <v>1714</v>
      </c>
      <c r="H9" t="s">
        <v>1778</v>
      </c>
      <c r="I9" t="s">
        <v>607</v>
      </c>
      <c r="J9" t="s">
        <v>2090</v>
      </c>
      <c r="K9" t="s">
        <v>2091</v>
      </c>
      <c r="L9" t="s">
        <v>2092</v>
      </c>
      <c r="M9" t="s">
        <v>283</v>
      </c>
      <c r="N9" t="s">
        <v>560</v>
      </c>
      <c r="O9" t="s">
        <v>283</v>
      </c>
      <c r="P9" t="s">
        <v>2093</v>
      </c>
      <c r="Q9" t="s">
        <v>2094</v>
      </c>
      <c r="R9" t="s">
        <v>2095</v>
      </c>
      <c r="S9" t="s">
        <v>2096</v>
      </c>
    </row>
    <row r="10" spans="1:19" x14ac:dyDescent="0.3">
      <c r="A10" t="s">
        <v>36</v>
      </c>
      <c r="B10" t="s">
        <v>1739</v>
      </c>
      <c r="C10" t="s">
        <v>1611</v>
      </c>
      <c r="D10" t="s">
        <v>2097</v>
      </c>
      <c r="E10" t="s">
        <v>306</v>
      </c>
      <c r="F10" t="s">
        <v>292</v>
      </c>
      <c r="G10" t="s">
        <v>2098</v>
      </c>
      <c r="H10" t="s">
        <v>2099</v>
      </c>
      <c r="I10" t="s">
        <v>2100</v>
      </c>
      <c r="J10" t="s">
        <v>2101</v>
      </c>
      <c r="K10" t="s">
        <v>2102</v>
      </c>
      <c r="L10" t="s">
        <v>2067</v>
      </c>
      <c r="M10" t="s">
        <v>2103</v>
      </c>
      <c r="N10" t="s">
        <v>381</v>
      </c>
      <c r="O10" t="s">
        <v>283</v>
      </c>
      <c r="P10" t="s">
        <v>2104</v>
      </c>
      <c r="Q10" t="s">
        <v>2105</v>
      </c>
      <c r="R10" t="s">
        <v>2106</v>
      </c>
      <c r="S10" t="s">
        <v>2107</v>
      </c>
    </row>
    <row r="11" spans="1:19" x14ac:dyDescent="0.3">
      <c r="A11" t="s">
        <v>134</v>
      </c>
      <c r="B11" t="s">
        <v>1760</v>
      </c>
      <c r="C11" t="s">
        <v>1611</v>
      </c>
      <c r="D11" t="s">
        <v>576</v>
      </c>
      <c r="E11" t="s">
        <v>292</v>
      </c>
      <c r="F11" t="s">
        <v>292</v>
      </c>
      <c r="G11" t="s">
        <v>2108</v>
      </c>
      <c r="H11" t="s">
        <v>2109</v>
      </c>
      <c r="I11" t="s">
        <v>345</v>
      </c>
      <c r="J11" t="s">
        <v>2110</v>
      </c>
      <c r="K11" t="s">
        <v>2111</v>
      </c>
      <c r="L11" t="s">
        <v>2112</v>
      </c>
      <c r="M11" t="s">
        <v>306</v>
      </c>
      <c r="N11" t="s">
        <v>283</v>
      </c>
      <c r="O11" t="s">
        <v>292</v>
      </c>
      <c r="P11" t="s">
        <v>2113</v>
      </c>
      <c r="Q11" t="s">
        <v>2114</v>
      </c>
      <c r="R11" t="s">
        <v>2115</v>
      </c>
      <c r="S11" t="s">
        <v>2116</v>
      </c>
    </row>
    <row r="12" spans="1:19" x14ac:dyDescent="0.3">
      <c r="A12" t="s">
        <v>115</v>
      </c>
      <c r="B12" t="s">
        <v>1760</v>
      </c>
      <c r="C12" t="s">
        <v>1611</v>
      </c>
      <c r="D12" t="s">
        <v>667</v>
      </c>
      <c r="E12" t="s">
        <v>284</v>
      </c>
      <c r="F12" t="s">
        <v>284</v>
      </c>
      <c r="G12" t="s">
        <v>2108</v>
      </c>
      <c r="H12" t="s">
        <v>2117</v>
      </c>
      <c r="I12" t="s">
        <v>2075</v>
      </c>
      <c r="J12" t="s">
        <v>2118</v>
      </c>
      <c r="K12" t="s">
        <v>2119</v>
      </c>
      <c r="L12" t="s">
        <v>2120</v>
      </c>
      <c r="M12" t="s">
        <v>292</v>
      </c>
      <c r="N12" t="s">
        <v>2121</v>
      </c>
      <c r="O12" t="s">
        <v>283</v>
      </c>
      <c r="P12" t="s">
        <v>2122</v>
      </c>
      <c r="Q12" t="s">
        <v>2123</v>
      </c>
      <c r="R12" t="s">
        <v>2124</v>
      </c>
      <c r="S12" t="s">
        <v>2125</v>
      </c>
    </row>
    <row r="13" spans="1:19" x14ac:dyDescent="0.3">
      <c r="A13" t="s">
        <v>61</v>
      </c>
      <c r="B13" t="s">
        <v>1610</v>
      </c>
      <c r="C13" t="s">
        <v>1611</v>
      </c>
      <c r="D13" t="s">
        <v>1543</v>
      </c>
      <c r="E13" t="s">
        <v>306</v>
      </c>
      <c r="F13" t="s">
        <v>283</v>
      </c>
      <c r="G13" t="s">
        <v>1716</v>
      </c>
      <c r="H13" t="s">
        <v>2126</v>
      </c>
      <c r="I13" t="s">
        <v>471</v>
      </c>
      <c r="J13" t="s">
        <v>2127</v>
      </c>
      <c r="K13" t="s">
        <v>2128</v>
      </c>
      <c r="L13" t="s">
        <v>1716</v>
      </c>
      <c r="M13" t="s">
        <v>292</v>
      </c>
      <c r="N13" t="s">
        <v>2121</v>
      </c>
      <c r="O13" t="s">
        <v>306</v>
      </c>
      <c r="P13" t="s">
        <v>2129</v>
      </c>
      <c r="Q13" t="s">
        <v>2130</v>
      </c>
      <c r="R13" t="s">
        <v>2131</v>
      </c>
      <c r="S13" t="s">
        <v>2002</v>
      </c>
    </row>
    <row r="14" spans="1:19" x14ac:dyDescent="0.3">
      <c r="A14" t="s">
        <v>34</v>
      </c>
      <c r="B14" t="s">
        <v>490</v>
      </c>
      <c r="C14" t="s">
        <v>1611</v>
      </c>
      <c r="D14" t="s">
        <v>692</v>
      </c>
      <c r="E14" t="s">
        <v>381</v>
      </c>
      <c r="F14" t="s">
        <v>292</v>
      </c>
      <c r="G14" t="s">
        <v>2132</v>
      </c>
      <c r="H14" t="s">
        <v>2067</v>
      </c>
      <c r="I14" t="s">
        <v>2133</v>
      </c>
      <c r="J14" t="s">
        <v>2134</v>
      </c>
      <c r="K14" t="s">
        <v>2052</v>
      </c>
      <c r="L14" t="s">
        <v>2135</v>
      </c>
      <c r="M14" t="s">
        <v>2121</v>
      </c>
      <c r="N14" t="s">
        <v>284</v>
      </c>
      <c r="O14" t="s">
        <v>292</v>
      </c>
      <c r="P14" t="s">
        <v>2136</v>
      </c>
      <c r="Q14" t="s">
        <v>2110</v>
      </c>
      <c r="R14" t="s">
        <v>2137</v>
      </c>
      <c r="S14" t="s">
        <v>2138</v>
      </c>
    </row>
    <row r="15" spans="1:19" x14ac:dyDescent="0.3">
      <c r="A15" t="s">
        <v>123</v>
      </c>
      <c r="B15" t="s">
        <v>1022</v>
      </c>
      <c r="C15" t="s">
        <v>1611</v>
      </c>
      <c r="D15" t="s">
        <v>537</v>
      </c>
      <c r="E15" t="s">
        <v>293</v>
      </c>
      <c r="F15" t="s">
        <v>293</v>
      </c>
      <c r="G15" t="s">
        <v>2139</v>
      </c>
      <c r="H15" t="s">
        <v>2140</v>
      </c>
      <c r="I15" t="s">
        <v>394</v>
      </c>
      <c r="J15" t="s">
        <v>2141</v>
      </c>
      <c r="K15" t="s">
        <v>1943</v>
      </c>
      <c r="L15" t="s">
        <v>2142</v>
      </c>
      <c r="M15" t="s">
        <v>292</v>
      </c>
      <c r="N15" t="s">
        <v>306</v>
      </c>
      <c r="O15" t="s">
        <v>306</v>
      </c>
      <c r="P15" t="s">
        <v>2143</v>
      </c>
      <c r="Q15" t="s">
        <v>2144</v>
      </c>
      <c r="R15" t="s">
        <v>2145</v>
      </c>
      <c r="S15" t="s">
        <v>2057</v>
      </c>
    </row>
    <row r="16" spans="1:19" x14ac:dyDescent="0.3">
      <c r="A16" t="s">
        <v>128</v>
      </c>
      <c r="B16" t="s">
        <v>1610</v>
      </c>
      <c r="C16" t="s">
        <v>1611</v>
      </c>
      <c r="D16" t="s">
        <v>334</v>
      </c>
      <c r="E16" t="s">
        <v>292</v>
      </c>
      <c r="F16" t="s">
        <v>284</v>
      </c>
      <c r="G16" t="s">
        <v>2146</v>
      </c>
      <c r="H16" t="s">
        <v>2070</v>
      </c>
      <c r="I16" t="s">
        <v>320</v>
      </c>
      <c r="J16" t="s">
        <v>2147</v>
      </c>
      <c r="K16" t="s">
        <v>2148</v>
      </c>
      <c r="L16" t="s">
        <v>2006</v>
      </c>
      <c r="M16" t="s">
        <v>2121</v>
      </c>
      <c r="N16" t="s">
        <v>283</v>
      </c>
      <c r="O16" t="s">
        <v>284</v>
      </c>
      <c r="P16" t="s">
        <v>2149</v>
      </c>
      <c r="Q16" t="s">
        <v>1943</v>
      </c>
      <c r="R16" t="s">
        <v>2084</v>
      </c>
      <c r="S16" t="s">
        <v>2150</v>
      </c>
    </row>
    <row r="17" spans="1:19" x14ac:dyDescent="0.3">
      <c r="A17" t="s">
        <v>137</v>
      </c>
      <c r="B17" t="s">
        <v>994</v>
      </c>
      <c r="C17" t="s">
        <v>1611</v>
      </c>
      <c r="D17" t="s">
        <v>2151</v>
      </c>
      <c r="E17" t="s">
        <v>284</v>
      </c>
      <c r="F17" t="s">
        <v>284</v>
      </c>
      <c r="G17" t="s">
        <v>2152</v>
      </c>
      <c r="H17" t="s">
        <v>2153</v>
      </c>
      <c r="I17" t="s">
        <v>2154</v>
      </c>
      <c r="J17" t="s">
        <v>2155</v>
      </c>
      <c r="K17" t="s">
        <v>2156</v>
      </c>
      <c r="L17" t="s">
        <v>2157</v>
      </c>
      <c r="M17" t="s">
        <v>300</v>
      </c>
      <c r="N17" t="s">
        <v>560</v>
      </c>
      <c r="O17" t="s">
        <v>284</v>
      </c>
      <c r="P17" t="s">
        <v>2158</v>
      </c>
      <c r="Q17" t="s">
        <v>2159</v>
      </c>
      <c r="R17" t="s">
        <v>2160</v>
      </c>
      <c r="S17" t="s">
        <v>2161</v>
      </c>
    </row>
    <row r="18" spans="1:19" x14ac:dyDescent="0.3">
      <c r="A18" t="s">
        <v>91</v>
      </c>
      <c r="B18" t="s">
        <v>1739</v>
      </c>
      <c r="C18" t="s">
        <v>1611</v>
      </c>
      <c r="D18" t="s">
        <v>562</v>
      </c>
      <c r="E18" t="s">
        <v>284</v>
      </c>
      <c r="F18" t="s">
        <v>284</v>
      </c>
      <c r="G18" t="s">
        <v>2162</v>
      </c>
      <c r="H18" t="s">
        <v>2163</v>
      </c>
      <c r="I18" t="s">
        <v>368</v>
      </c>
      <c r="J18" t="s">
        <v>2164</v>
      </c>
      <c r="K18" t="s">
        <v>2165</v>
      </c>
      <c r="L18" t="s">
        <v>2048</v>
      </c>
      <c r="M18" t="s">
        <v>1127</v>
      </c>
      <c r="N18" t="s">
        <v>381</v>
      </c>
      <c r="O18" t="s">
        <v>284</v>
      </c>
      <c r="P18" t="s">
        <v>2166</v>
      </c>
      <c r="Q18" t="s">
        <v>2167</v>
      </c>
      <c r="R18" t="s">
        <v>2135</v>
      </c>
      <c r="S18" t="s">
        <v>2168</v>
      </c>
    </row>
    <row r="19" spans="1:19" x14ac:dyDescent="0.3">
      <c r="A19" t="s">
        <v>119</v>
      </c>
      <c r="B19" t="s">
        <v>1002</v>
      </c>
      <c r="C19" t="s">
        <v>1611</v>
      </c>
      <c r="D19" t="s">
        <v>667</v>
      </c>
      <c r="E19" t="s">
        <v>283</v>
      </c>
      <c r="F19" t="s">
        <v>292</v>
      </c>
      <c r="G19" t="s">
        <v>2169</v>
      </c>
      <c r="H19" t="s">
        <v>2128</v>
      </c>
      <c r="I19" t="s">
        <v>514</v>
      </c>
      <c r="J19" t="s">
        <v>2170</v>
      </c>
      <c r="K19" t="s">
        <v>2171</v>
      </c>
      <c r="L19" t="s">
        <v>2172</v>
      </c>
      <c r="M19" t="s">
        <v>284</v>
      </c>
      <c r="N19" t="s">
        <v>306</v>
      </c>
      <c r="O19" t="s">
        <v>292</v>
      </c>
      <c r="P19" t="s">
        <v>2173</v>
      </c>
      <c r="Q19" t="s">
        <v>2174</v>
      </c>
      <c r="R19" t="s">
        <v>2175</v>
      </c>
      <c r="S19" t="s">
        <v>2176</v>
      </c>
    </row>
    <row r="20" spans="1:19" x14ac:dyDescent="0.3">
      <c r="A20" t="s">
        <v>132</v>
      </c>
      <c r="B20" t="s">
        <v>967</v>
      </c>
      <c r="C20" t="s">
        <v>1611</v>
      </c>
      <c r="D20" t="s">
        <v>2177</v>
      </c>
      <c r="E20" t="s">
        <v>381</v>
      </c>
      <c r="F20" t="s">
        <v>283</v>
      </c>
      <c r="G20" t="s">
        <v>2178</v>
      </c>
      <c r="H20" t="s">
        <v>2179</v>
      </c>
      <c r="I20" t="s">
        <v>521</v>
      </c>
      <c r="J20" t="s">
        <v>2169</v>
      </c>
      <c r="K20" t="s">
        <v>2053</v>
      </c>
      <c r="L20" t="s">
        <v>2180</v>
      </c>
      <c r="M20" t="s">
        <v>283</v>
      </c>
      <c r="N20" t="s">
        <v>560</v>
      </c>
      <c r="O20" t="s">
        <v>560</v>
      </c>
      <c r="P20" t="s">
        <v>1836</v>
      </c>
      <c r="Q20" t="s">
        <v>2181</v>
      </c>
      <c r="R20" t="s">
        <v>2182</v>
      </c>
      <c r="S20" t="s">
        <v>2183</v>
      </c>
    </row>
    <row r="21" spans="1:19" x14ac:dyDescent="0.3">
      <c r="A21" t="s">
        <v>109</v>
      </c>
      <c r="B21" t="s">
        <v>1969</v>
      </c>
      <c r="C21" t="s">
        <v>1611</v>
      </c>
      <c r="D21" t="s">
        <v>2184</v>
      </c>
      <c r="E21" t="s">
        <v>306</v>
      </c>
      <c r="F21" t="s">
        <v>292</v>
      </c>
      <c r="G21" t="s">
        <v>2185</v>
      </c>
      <c r="H21" t="s">
        <v>2186</v>
      </c>
      <c r="I21" t="s">
        <v>2151</v>
      </c>
      <c r="J21" t="s">
        <v>2187</v>
      </c>
      <c r="K21" t="s">
        <v>1822</v>
      </c>
      <c r="L21" t="s">
        <v>2099</v>
      </c>
      <c r="M21" t="s">
        <v>292</v>
      </c>
      <c r="N21" t="s">
        <v>560</v>
      </c>
      <c r="O21" t="s">
        <v>283</v>
      </c>
      <c r="P21" t="s">
        <v>2188</v>
      </c>
      <c r="Q21" t="s">
        <v>2189</v>
      </c>
      <c r="R21" t="s">
        <v>2190</v>
      </c>
      <c r="S21" t="s">
        <v>1731</v>
      </c>
    </row>
    <row r="22" spans="1:19" x14ac:dyDescent="0.3">
      <c r="A22" t="s">
        <v>101</v>
      </c>
      <c r="B22" t="s">
        <v>1760</v>
      </c>
      <c r="C22" t="s">
        <v>1611</v>
      </c>
      <c r="D22" t="s">
        <v>667</v>
      </c>
      <c r="E22" t="s">
        <v>283</v>
      </c>
      <c r="F22" t="s">
        <v>283</v>
      </c>
      <c r="G22" t="s">
        <v>2191</v>
      </c>
      <c r="H22" t="s">
        <v>2192</v>
      </c>
      <c r="I22" t="s">
        <v>537</v>
      </c>
      <c r="J22" t="s">
        <v>2193</v>
      </c>
      <c r="K22" t="s">
        <v>2117</v>
      </c>
      <c r="L22" t="s">
        <v>2194</v>
      </c>
      <c r="M22" t="s">
        <v>306</v>
      </c>
      <c r="N22" t="s">
        <v>2195</v>
      </c>
      <c r="O22" t="s">
        <v>306</v>
      </c>
      <c r="P22" t="s">
        <v>2196</v>
      </c>
      <c r="Q22" t="s">
        <v>2197</v>
      </c>
      <c r="R22" t="s">
        <v>2198</v>
      </c>
      <c r="S22" t="s">
        <v>2199</v>
      </c>
    </row>
    <row r="23" spans="1:19" x14ac:dyDescent="0.3">
      <c r="A23" t="s">
        <v>94</v>
      </c>
      <c r="B23" t="s">
        <v>2010</v>
      </c>
      <c r="C23" t="s">
        <v>1611</v>
      </c>
      <c r="D23" t="s">
        <v>2200</v>
      </c>
      <c r="E23" t="s">
        <v>306</v>
      </c>
      <c r="F23" t="s">
        <v>292</v>
      </c>
      <c r="G23" t="s">
        <v>2201</v>
      </c>
      <c r="H23" t="s">
        <v>2180</v>
      </c>
      <c r="I23" t="s">
        <v>600</v>
      </c>
      <c r="J23" t="s">
        <v>2202</v>
      </c>
      <c r="K23" t="s">
        <v>1801</v>
      </c>
      <c r="L23" t="s">
        <v>2172</v>
      </c>
      <c r="M23" t="s">
        <v>306</v>
      </c>
      <c r="N23" t="s">
        <v>2121</v>
      </c>
      <c r="O23" t="s">
        <v>284</v>
      </c>
      <c r="P23" t="s">
        <v>2203</v>
      </c>
      <c r="Q23" t="s">
        <v>2137</v>
      </c>
      <c r="R23" t="s">
        <v>2204</v>
      </c>
      <c r="S23" t="s">
        <v>2205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C13B6-B559-4754-BF69-A21E6F4EF5D9}">
  <dimension ref="A1:Z23"/>
  <sheetViews>
    <sheetView workbookViewId="0"/>
  </sheetViews>
  <sheetFormatPr defaultRowHeight="14.4" x14ac:dyDescent="0.3"/>
  <cols>
    <col min="1" max="1" width="15" bestFit="1" customWidth="1"/>
    <col min="2" max="9" width="10.77734375" bestFit="1" customWidth="1"/>
    <col min="10" max="26" width="11.77734375" bestFit="1" customWidth="1"/>
  </cols>
  <sheetData>
    <row r="1" spans="1:26" x14ac:dyDescent="0.3">
      <c r="A1" t="s">
        <v>55</v>
      </c>
      <c r="B1" t="s">
        <v>58</v>
      </c>
      <c r="C1" t="s">
        <v>64</v>
      </c>
      <c r="D1" t="s">
        <v>59</v>
      </c>
      <c r="E1" t="s">
        <v>60</v>
      </c>
      <c r="F1" t="s">
        <v>1569</v>
      </c>
      <c r="G1" t="s">
        <v>1570</v>
      </c>
      <c r="H1" t="s">
        <v>1571</v>
      </c>
      <c r="I1" t="s">
        <v>1572</v>
      </c>
      <c r="J1" t="s">
        <v>1573</v>
      </c>
      <c r="K1" t="s">
        <v>1574</v>
      </c>
      <c r="L1" t="s">
        <v>1575</v>
      </c>
      <c r="M1" t="s">
        <v>1576</v>
      </c>
      <c r="N1" t="s">
        <v>1577</v>
      </c>
      <c r="O1" t="s">
        <v>1578</v>
      </c>
      <c r="P1" t="s">
        <v>1579</v>
      </c>
      <c r="Q1" t="s">
        <v>1580</v>
      </c>
      <c r="R1" t="s">
        <v>1581</v>
      </c>
      <c r="S1" t="s">
        <v>1582</v>
      </c>
      <c r="T1" t="s">
        <v>1583</v>
      </c>
      <c r="U1" t="s">
        <v>1584</v>
      </c>
      <c r="V1" t="s">
        <v>1585</v>
      </c>
      <c r="W1" t="s">
        <v>1586</v>
      </c>
      <c r="X1" t="s">
        <v>1587</v>
      </c>
      <c r="Y1" t="s">
        <v>1588</v>
      </c>
      <c r="Z1" t="s">
        <v>1589</v>
      </c>
    </row>
    <row r="2" spans="1:26" x14ac:dyDescent="0.3">
      <c r="A2" t="s">
        <v>70</v>
      </c>
      <c r="B2" t="s">
        <v>70</v>
      </c>
      <c r="C2" t="s">
        <v>70</v>
      </c>
      <c r="D2" t="s">
        <v>70</v>
      </c>
      <c r="E2" t="s">
        <v>2206</v>
      </c>
      <c r="F2" t="s">
        <v>2206</v>
      </c>
      <c r="G2" t="s">
        <v>2206</v>
      </c>
      <c r="H2" t="s">
        <v>2206</v>
      </c>
      <c r="I2" t="s">
        <v>2206</v>
      </c>
      <c r="J2" t="s">
        <v>2206</v>
      </c>
      <c r="K2" t="s">
        <v>2206</v>
      </c>
      <c r="L2" t="s">
        <v>2207</v>
      </c>
      <c r="M2" t="s">
        <v>2207</v>
      </c>
      <c r="N2" t="s">
        <v>2207</v>
      </c>
      <c r="O2" t="s">
        <v>2207</v>
      </c>
      <c r="P2" t="s">
        <v>2207</v>
      </c>
      <c r="Q2" t="s">
        <v>2208</v>
      </c>
      <c r="R2" t="s">
        <v>2208</v>
      </c>
      <c r="S2" t="s">
        <v>2208</v>
      </c>
      <c r="T2" t="s">
        <v>2208</v>
      </c>
      <c r="U2" t="s">
        <v>2208</v>
      </c>
      <c r="V2" t="s">
        <v>2208</v>
      </c>
      <c r="W2" t="s">
        <v>2208</v>
      </c>
      <c r="X2" t="s">
        <v>2208</v>
      </c>
      <c r="Y2" t="s">
        <v>2209</v>
      </c>
      <c r="Z2" t="s">
        <v>2209</v>
      </c>
    </row>
    <row r="3" spans="1:26" x14ac:dyDescent="0.3">
      <c r="A3" t="s">
        <v>1562</v>
      </c>
      <c r="B3" t="s">
        <v>1566</v>
      </c>
      <c r="C3" t="s">
        <v>275</v>
      </c>
      <c r="D3" t="s">
        <v>1595</v>
      </c>
      <c r="E3" t="s">
        <v>2206</v>
      </c>
      <c r="F3" t="s">
        <v>2210</v>
      </c>
      <c r="G3" t="s">
        <v>2211</v>
      </c>
      <c r="H3" t="s">
        <v>2212</v>
      </c>
      <c r="I3" t="s">
        <v>2213</v>
      </c>
      <c r="J3" t="s">
        <v>2214</v>
      </c>
      <c r="K3" t="s">
        <v>2215</v>
      </c>
      <c r="L3" t="s">
        <v>1597</v>
      </c>
      <c r="M3" t="s">
        <v>2216</v>
      </c>
      <c r="N3" t="s">
        <v>2217</v>
      </c>
      <c r="O3" t="s">
        <v>2218</v>
      </c>
      <c r="P3" t="s">
        <v>2219</v>
      </c>
      <c r="Q3" t="s">
        <v>2208</v>
      </c>
      <c r="R3" t="s">
        <v>1599</v>
      </c>
      <c r="S3" t="s">
        <v>1600</v>
      </c>
      <c r="T3" t="s">
        <v>2220</v>
      </c>
      <c r="U3" t="s">
        <v>1606</v>
      </c>
      <c r="V3" t="s">
        <v>2221</v>
      </c>
      <c r="W3" t="s">
        <v>2222</v>
      </c>
      <c r="X3" t="s">
        <v>2223</v>
      </c>
      <c r="Y3" t="s">
        <v>2224</v>
      </c>
      <c r="Z3" t="s">
        <v>2225</v>
      </c>
    </row>
    <row r="4" spans="1:26" x14ac:dyDescent="0.3">
      <c r="A4" t="s">
        <v>141</v>
      </c>
      <c r="B4" t="s">
        <v>1610</v>
      </c>
      <c r="C4" t="s">
        <v>1838</v>
      </c>
      <c r="D4" t="s">
        <v>1611</v>
      </c>
      <c r="E4" t="s">
        <v>2226</v>
      </c>
      <c r="F4" t="s">
        <v>2227</v>
      </c>
      <c r="G4" t="s">
        <v>2228</v>
      </c>
      <c r="H4" t="s">
        <v>2229</v>
      </c>
      <c r="I4" t="s">
        <v>2230</v>
      </c>
      <c r="J4" t="s">
        <v>2231</v>
      </c>
      <c r="K4" t="s">
        <v>2232</v>
      </c>
      <c r="L4" t="s">
        <v>2073</v>
      </c>
      <c r="M4" t="s">
        <v>2233</v>
      </c>
      <c r="N4" t="s">
        <v>2234</v>
      </c>
      <c r="O4" t="s">
        <v>2235</v>
      </c>
      <c r="P4" t="s">
        <v>2236</v>
      </c>
      <c r="Q4" t="s">
        <v>2237</v>
      </c>
      <c r="R4" t="s">
        <v>2238</v>
      </c>
      <c r="S4" t="s">
        <v>2239</v>
      </c>
      <c r="T4" t="s">
        <v>2240</v>
      </c>
      <c r="U4" t="s">
        <v>2241</v>
      </c>
      <c r="V4" t="s">
        <v>2242</v>
      </c>
      <c r="W4" t="s">
        <v>2243</v>
      </c>
      <c r="X4" t="s">
        <v>2244</v>
      </c>
      <c r="Y4" t="s">
        <v>2245</v>
      </c>
      <c r="Z4" t="s">
        <v>2246</v>
      </c>
    </row>
    <row r="5" spans="1:26" x14ac:dyDescent="0.3">
      <c r="A5" t="s">
        <v>54</v>
      </c>
      <c r="B5" t="s">
        <v>994</v>
      </c>
      <c r="C5" t="s">
        <v>2247</v>
      </c>
      <c r="D5" t="s">
        <v>1611</v>
      </c>
      <c r="E5" t="s">
        <v>2248</v>
      </c>
      <c r="F5" t="s">
        <v>2249</v>
      </c>
      <c r="G5" t="s">
        <v>2250</v>
      </c>
      <c r="H5" t="s">
        <v>2251</v>
      </c>
      <c r="I5" t="s">
        <v>2252</v>
      </c>
      <c r="J5" t="s">
        <v>2253</v>
      </c>
      <c r="K5" t="s">
        <v>2254</v>
      </c>
      <c r="L5" t="s">
        <v>2255</v>
      </c>
      <c r="M5" t="s">
        <v>2088</v>
      </c>
      <c r="N5" t="s">
        <v>2256</v>
      </c>
      <c r="O5" t="s">
        <v>1861</v>
      </c>
      <c r="P5" t="s">
        <v>1711</v>
      </c>
      <c r="Q5" t="s">
        <v>2257</v>
      </c>
      <c r="R5" t="s">
        <v>2258</v>
      </c>
      <c r="S5" t="s">
        <v>2259</v>
      </c>
      <c r="T5" t="s">
        <v>2260</v>
      </c>
      <c r="U5" t="s">
        <v>2261</v>
      </c>
      <c r="V5" t="s">
        <v>2262</v>
      </c>
      <c r="W5" t="s">
        <v>2263</v>
      </c>
      <c r="X5" t="s">
        <v>2264</v>
      </c>
      <c r="Y5" t="s">
        <v>2265</v>
      </c>
      <c r="Z5" t="s">
        <v>2266</v>
      </c>
    </row>
    <row r="6" spans="1:26" x14ac:dyDescent="0.3">
      <c r="A6" t="s">
        <v>89</v>
      </c>
      <c r="B6" t="s">
        <v>490</v>
      </c>
      <c r="C6" t="s">
        <v>2267</v>
      </c>
      <c r="D6" t="s">
        <v>1611</v>
      </c>
      <c r="E6" t="s">
        <v>2268</v>
      </c>
      <c r="F6" t="s">
        <v>2269</v>
      </c>
      <c r="G6" t="s">
        <v>2270</v>
      </c>
      <c r="H6" t="s">
        <v>2271</v>
      </c>
      <c r="I6" t="s">
        <v>2272</v>
      </c>
      <c r="J6" t="s">
        <v>2273</v>
      </c>
      <c r="K6" t="s">
        <v>2274</v>
      </c>
      <c r="L6" t="s">
        <v>2275</v>
      </c>
      <c r="M6" t="s">
        <v>2276</v>
      </c>
      <c r="N6" t="s">
        <v>2277</v>
      </c>
      <c r="O6" t="s">
        <v>1670</v>
      </c>
      <c r="P6" t="s">
        <v>2278</v>
      </c>
      <c r="Q6" t="s">
        <v>2279</v>
      </c>
      <c r="R6" t="s">
        <v>2280</v>
      </c>
      <c r="S6" t="s">
        <v>2281</v>
      </c>
      <c r="T6" t="s">
        <v>2068</v>
      </c>
      <c r="U6" t="s">
        <v>1629</v>
      </c>
      <c r="V6" t="s">
        <v>2282</v>
      </c>
      <c r="W6" t="s">
        <v>2283</v>
      </c>
      <c r="X6" t="s">
        <v>2162</v>
      </c>
      <c r="Y6" t="s">
        <v>2284</v>
      </c>
      <c r="Z6" t="s">
        <v>1708</v>
      </c>
    </row>
    <row r="7" spans="1:26" x14ac:dyDescent="0.3">
      <c r="A7" t="s">
        <v>126</v>
      </c>
      <c r="B7" t="s">
        <v>1022</v>
      </c>
      <c r="C7" t="s">
        <v>2285</v>
      </c>
      <c r="D7" t="s">
        <v>1611</v>
      </c>
      <c r="E7" t="s">
        <v>2286</v>
      </c>
      <c r="F7" t="s">
        <v>2287</v>
      </c>
      <c r="G7" t="s">
        <v>2288</v>
      </c>
      <c r="H7" t="s">
        <v>2289</v>
      </c>
      <c r="I7" t="s">
        <v>2290</v>
      </c>
      <c r="J7" t="s">
        <v>2291</v>
      </c>
      <c r="K7" t="s">
        <v>2292</v>
      </c>
      <c r="L7" t="s">
        <v>2124</v>
      </c>
      <c r="M7" t="s">
        <v>2293</v>
      </c>
      <c r="N7" t="s">
        <v>2294</v>
      </c>
      <c r="O7" t="s">
        <v>2295</v>
      </c>
      <c r="P7" t="s">
        <v>2296</v>
      </c>
      <c r="Q7" t="s">
        <v>2297</v>
      </c>
      <c r="R7" t="s">
        <v>2298</v>
      </c>
      <c r="S7" t="s">
        <v>2299</v>
      </c>
      <c r="T7" t="s">
        <v>2300</v>
      </c>
      <c r="U7" t="s">
        <v>1652</v>
      </c>
      <c r="V7" t="s">
        <v>2301</v>
      </c>
      <c r="W7" t="s">
        <v>2302</v>
      </c>
      <c r="X7" t="s">
        <v>2303</v>
      </c>
      <c r="Y7" t="s">
        <v>2304</v>
      </c>
      <c r="Z7" t="s">
        <v>2305</v>
      </c>
    </row>
    <row r="8" spans="1:26" x14ac:dyDescent="0.3">
      <c r="A8" t="s">
        <v>113</v>
      </c>
      <c r="B8" t="s">
        <v>490</v>
      </c>
      <c r="C8" t="s">
        <v>2306</v>
      </c>
      <c r="D8" t="s">
        <v>1611</v>
      </c>
      <c r="E8" t="s">
        <v>2307</v>
      </c>
      <c r="F8" t="s">
        <v>2308</v>
      </c>
      <c r="G8" t="s">
        <v>1874</v>
      </c>
      <c r="H8" t="s">
        <v>2309</v>
      </c>
      <c r="I8" t="s">
        <v>2310</v>
      </c>
      <c r="J8" t="s">
        <v>2311</v>
      </c>
      <c r="K8" t="s">
        <v>2312</v>
      </c>
      <c r="L8" t="s">
        <v>2313</v>
      </c>
      <c r="M8" t="s">
        <v>2314</v>
      </c>
      <c r="N8" t="s">
        <v>2315</v>
      </c>
      <c r="O8" t="s">
        <v>2316</v>
      </c>
      <c r="P8" t="s">
        <v>2317</v>
      </c>
      <c r="Q8" t="s">
        <v>2318</v>
      </c>
      <c r="R8" t="s">
        <v>2319</v>
      </c>
      <c r="S8" t="s">
        <v>2320</v>
      </c>
      <c r="T8" t="s">
        <v>2321</v>
      </c>
      <c r="U8" t="s">
        <v>2174</v>
      </c>
      <c r="V8" t="s">
        <v>2295</v>
      </c>
      <c r="W8" t="s">
        <v>2322</v>
      </c>
      <c r="X8" t="s">
        <v>2092</v>
      </c>
      <c r="Y8" t="s">
        <v>2323</v>
      </c>
      <c r="Z8" t="s">
        <v>2324</v>
      </c>
    </row>
    <row r="9" spans="1:26" x14ac:dyDescent="0.3">
      <c r="A9" t="s">
        <v>144</v>
      </c>
      <c r="B9" t="s">
        <v>994</v>
      </c>
      <c r="C9" t="s">
        <v>2325</v>
      </c>
      <c r="D9" t="s">
        <v>1611</v>
      </c>
      <c r="E9" t="s">
        <v>2326</v>
      </c>
      <c r="F9" t="s">
        <v>2327</v>
      </c>
      <c r="G9" t="s">
        <v>2328</v>
      </c>
      <c r="H9" t="s">
        <v>2329</v>
      </c>
      <c r="I9" t="s">
        <v>2330</v>
      </c>
      <c r="J9" t="s">
        <v>2331</v>
      </c>
      <c r="K9" t="s">
        <v>2332</v>
      </c>
      <c r="L9" t="s">
        <v>2333</v>
      </c>
      <c r="M9" t="s">
        <v>2334</v>
      </c>
      <c r="N9" t="s">
        <v>2335</v>
      </c>
      <c r="O9" t="s">
        <v>2336</v>
      </c>
      <c r="P9" t="s">
        <v>2337</v>
      </c>
      <c r="Q9" t="s">
        <v>2338</v>
      </c>
      <c r="R9" t="s">
        <v>2339</v>
      </c>
      <c r="S9" t="s">
        <v>2340</v>
      </c>
      <c r="T9" t="s">
        <v>2341</v>
      </c>
      <c r="U9" t="s">
        <v>1986</v>
      </c>
      <c r="V9" t="s">
        <v>2282</v>
      </c>
      <c r="W9" t="s">
        <v>2342</v>
      </c>
      <c r="X9" t="s">
        <v>2343</v>
      </c>
      <c r="Y9" t="s">
        <v>2344</v>
      </c>
      <c r="Z9" t="s">
        <v>2345</v>
      </c>
    </row>
    <row r="10" spans="1:26" x14ac:dyDescent="0.3">
      <c r="A10" t="s">
        <v>36</v>
      </c>
      <c r="B10" t="s">
        <v>1739</v>
      </c>
      <c r="C10" t="s">
        <v>1753</v>
      </c>
      <c r="D10" t="s">
        <v>1611</v>
      </c>
      <c r="E10" t="s">
        <v>2346</v>
      </c>
      <c r="F10" t="s">
        <v>2347</v>
      </c>
      <c r="G10" t="s">
        <v>2348</v>
      </c>
      <c r="H10" t="s">
        <v>2349</v>
      </c>
      <c r="I10" t="s">
        <v>2350</v>
      </c>
      <c r="J10" t="s">
        <v>2351</v>
      </c>
      <c r="K10" t="s">
        <v>2352</v>
      </c>
      <c r="L10" t="s">
        <v>2353</v>
      </c>
      <c r="M10" t="s">
        <v>1650</v>
      </c>
      <c r="N10" t="s">
        <v>2183</v>
      </c>
      <c r="O10" t="s">
        <v>2354</v>
      </c>
      <c r="P10" t="s">
        <v>2355</v>
      </c>
      <c r="Q10" t="s">
        <v>2356</v>
      </c>
      <c r="R10" t="s">
        <v>2357</v>
      </c>
      <c r="S10" t="s">
        <v>2358</v>
      </c>
      <c r="T10" t="s">
        <v>2359</v>
      </c>
      <c r="U10" t="s">
        <v>2360</v>
      </c>
      <c r="V10" t="s">
        <v>2361</v>
      </c>
      <c r="W10" t="s">
        <v>2362</v>
      </c>
      <c r="X10" t="s">
        <v>2363</v>
      </c>
      <c r="Y10" t="s">
        <v>2364</v>
      </c>
      <c r="Z10" t="s">
        <v>2365</v>
      </c>
    </row>
    <row r="11" spans="1:26" x14ac:dyDescent="0.3">
      <c r="A11" t="s">
        <v>134</v>
      </c>
      <c r="B11" t="s">
        <v>1760</v>
      </c>
      <c r="C11" t="s">
        <v>2366</v>
      </c>
      <c r="D11" t="s">
        <v>1611</v>
      </c>
      <c r="E11" t="s">
        <v>2367</v>
      </c>
      <c r="F11" t="s">
        <v>2368</v>
      </c>
      <c r="G11" t="s">
        <v>2369</v>
      </c>
      <c r="H11" t="s">
        <v>2370</v>
      </c>
      <c r="I11" t="s">
        <v>2371</v>
      </c>
      <c r="J11" t="s">
        <v>2372</v>
      </c>
      <c r="K11" t="s">
        <v>2373</v>
      </c>
      <c r="L11" t="s">
        <v>2374</v>
      </c>
      <c r="M11" t="s">
        <v>2375</v>
      </c>
      <c r="N11" t="s">
        <v>2376</v>
      </c>
      <c r="O11" t="s">
        <v>2377</v>
      </c>
      <c r="P11" t="s">
        <v>2378</v>
      </c>
      <c r="Q11" t="s">
        <v>2379</v>
      </c>
      <c r="R11" t="s">
        <v>2380</v>
      </c>
      <c r="S11" t="s">
        <v>2381</v>
      </c>
      <c r="T11" t="s">
        <v>1843</v>
      </c>
      <c r="U11" t="s">
        <v>2382</v>
      </c>
      <c r="V11" t="s">
        <v>2383</v>
      </c>
      <c r="W11" t="s">
        <v>2384</v>
      </c>
      <c r="X11" t="s">
        <v>2194</v>
      </c>
      <c r="Y11" t="s">
        <v>2385</v>
      </c>
      <c r="Z11" t="s">
        <v>2386</v>
      </c>
    </row>
    <row r="12" spans="1:26" x14ac:dyDescent="0.3">
      <c r="A12" t="s">
        <v>115</v>
      </c>
      <c r="B12" t="s">
        <v>1760</v>
      </c>
      <c r="C12" t="s">
        <v>2387</v>
      </c>
      <c r="D12" t="s">
        <v>1611</v>
      </c>
      <c r="E12" t="s">
        <v>2388</v>
      </c>
      <c r="F12" t="s">
        <v>2389</v>
      </c>
      <c r="G12" t="s">
        <v>2390</v>
      </c>
      <c r="H12" t="s">
        <v>2391</v>
      </c>
      <c r="I12" t="s">
        <v>2392</v>
      </c>
      <c r="J12" t="s">
        <v>2393</v>
      </c>
      <c r="K12" t="s">
        <v>2394</v>
      </c>
      <c r="L12" t="s">
        <v>2395</v>
      </c>
      <c r="M12" t="s">
        <v>1863</v>
      </c>
      <c r="N12" t="s">
        <v>2396</v>
      </c>
      <c r="O12" t="s">
        <v>2397</v>
      </c>
      <c r="P12" t="s">
        <v>2205</v>
      </c>
      <c r="Q12" t="s">
        <v>2398</v>
      </c>
      <c r="R12" t="s">
        <v>2399</v>
      </c>
      <c r="S12" t="s">
        <v>2400</v>
      </c>
      <c r="T12" t="s">
        <v>2401</v>
      </c>
      <c r="U12" t="s">
        <v>2402</v>
      </c>
      <c r="V12" t="s">
        <v>2403</v>
      </c>
      <c r="W12" t="s">
        <v>2404</v>
      </c>
      <c r="X12" t="s">
        <v>2377</v>
      </c>
      <c r="Y12" t="s">
        <v>2405</v>
      </c>
      <c r="Z12" t="s">
        <v>2406</v>
      </c>
    </row>
    <row r="13" spans="1:26" x14ac:dyDescent="0.3">
      <c r="A13" t="s">
        <v>61</v>
      </c>
      <c r="B13" t="s">
        <v>1610</v>
      </c>
      <c r="C13" t="s">
        <v>2407</v>
      </c>
      <c r="D13" t="s">
        <v>1611</v>
      </c>
      <c r="E13" t="s">
        <v>2408</v>
      </c>
      <c r="F13" t="s">
        <v>2409</v>
      </c>
      <c r="G13" t="s">
        <v>2410</v>
      </c>
      <c r="H13" t="s">
        <v>2411</v>
      </c>
      <c r="I13" t="s">
        <v>2412</v>
      </c>
      <c r="J13" t="s">
        <v>2413</v>
      </c>
      <c r="K13" t="s">
        <v>2414</v>
      </c>
      <c r="L13" t="s">
        <v>2090</v>
      </c>
      <c r="M13" t="s">
        <v>2303</v>
      </c>
      <c r="N13" t="s">
        <v>2415</v>
      </c>
      <c r="O13" t="s">
        <v>2416</v>
      </c>
      <c r="P13" t="s">
        <v>2234</v>
      </c>
      <c r="Q13" t="s">
        <v>2417</v>
      </c>
      <c r="R13" t="s">
        <v>2418</v>
      </c>
      <c r="S13" t="s">
        <v>2419</v>
      </c>
      <c r="T13" t="s">
        <v>2051</v>
      </c>
      <c r="U13" t="s">
        <v>2420</v>
      </c>
      <c r="V13" t="s">
        <v>2421</v>
      </c>
      <c r="W13" t="s">
        <v>2422</v>
      </c>
      <c r="X13" t="s">
        <v>1943</v>
      </c>
      <c r="Y13" t="s">
        <v>2423</v>
      </c>
      <c r="Z13" t="s">
        <v>2424</v>
      </c>
    </row>
    <row r="14" spans="1:26" x14ac:dyDescent="0.3">
      <c r="A14" t="s">
        <v>34</v>
      </c>
      <c r="B14" t="s">
        <v>490</v>
      </c>
      <c r="C14" t="s">
        <v>2425</v>
      </c>
      <c r="D14" t="s">
        <v>1611</v>
      </c>
      <c r="E14" t="s">
        <v>2426</v>
      </c>
      <c r="F14" t="s">
        <v>2427</v>
      </c>
      <c r="G14" t="s">
        <v>2428</v>
      </c>
      <c r="H14" t="s">
        <v>2429</v>
      </c>
      <c r="I14" t="s">
        <v>2430</v>
      </c>
      <c r="J14" t="s">
        <v>2431</v>
      </c>
      <c r="K14" t="s">
        <v>2432</v>
      </c>
      <c r="L14" t="s">
        <v>2374</v>
      </c>
      <c r="M14" t="s">
        <v>2171</v>
      </c>
      <c r="N14" t="s">
        <v>2433</v>
      </c>
      <c r="O14" t="s">
        <v>2171</v>
      </c>
      <c r="P14" t="s">
        <v>2433</v>
      </c>
      <c r="Q14" t="s">
        <v>2434</v>
      </c>
      <c r="R14" t="s">
        <v>2435</v>
      </c>
      <c r="S14" t="s">
        <v>2436</v>
      </c>
      <c r="T14" t="s">
        <v>2437</v>
      </c>
      <c r="U14" t="s">
        <v>2182</v>
      </c>
      <c r="V14" t="s">
        <v>2438</v>
      </c>
      <c r="W14" t="s">
        <v>2439</v>
      </c>
      <c r="X14" t="s">
        <v>2440</v>
      </c>
      <c r="Y14" t="s">
        <v>2441</v>
      </c>
      <c r="Z14" t="s">
        <v>2442</v>
      </c>
    </row>
    <row r="15" spans="1:26" x14ac:dyDescent="0.3">
      <c r="A15" t="s">
        <v>123</v>
      </c>
      <c r="B15" t="s">
        <v>1022</v>
      </c>
      <c r="C15" t="s">
        <v>2443</v>
      </c>
      <c r="D15" t="s">
        <v>1611</v>
      </c>
      <c r="E15" t="s">
        <v>2444</v>
      </c>
      <c r="F15" t="s">
        <v>2445</v>
      </c>
      <c r="G15" t="s">
        <v>1808</v>
      </c>
      <c r="H15" t="s">
        <v>2446</v>
      </c>
      <c r="I15" t="s">
        <v>2447</v>
      </c>
      <c r="J15" t="s">
        <v>2448</v>
      </c>
      <c r="K15" t="s">
        <v>2449</v>
      </c>
      <c r="L15" t="s">
        <v>2450</v>
      </c>
      <c r="M15" t="s">
        <v>2451</v>
      </c>
      <c r="N15" t="s">
        <v>2452</v>
      </c>
      <c r="O15" t="s">
        <v>2171</v>
      </c>
      <c r="P15" t="s">
        <v>2335</v>
      </c>
      <c r="Q15" t="s">
        <v>2453</v>
      </c>
      <c r="R15" t="s">
        <v>2454</v>
      </c>
      <c r="S15" t="s">
        <v>2455</v>
      </c>
      <c r="T15" t="s">
        <v>2456</v>
      </c>
      <c r="U15" t="s">
        <v>2457</v>
      </c>
      <c r="V15" t="s">
        <v>2458</v>
      </c>
      <c r="W15" t="s">
        <v>2459</v>
      </c>
      <c r="X15" t="s">
        <v>2076</v>
      </c>
      <c r="Y15" t="s">
        <v>2460</v>
      </c>
      <c r="Z15" t="s">
        <v>2461</v>
      </c>
    </row>
    <row r="16" spans="1:26" x14ac:dyDescent="0.3">
      <c r="A16" t="s">
        <v>128</v>
      </c>
      <c r="B16" t="s">
        <v>1610</v>
      </c>
      <c r="C16" t="s">
        <v>2462</v>
      </c>
      <c r="D16" t="s">
        <v>1611</v>
      </c>
      <c r="E16" t="s">
        <v>2463</v>
      </c>
      <c r="F16" t="s">
        <v>1624</v>
      </c>
      <c r="G16" t="s">
        <v>2464</v>
      </c>
      <c r="H16" t="s">
        <v>2465</v>
      </c>
      <c r="I16" t="s">
        <v>2466</v>
      </c>
      <c r="J16" t="s">
        <v>2467</v>
      </c>
      <c r="K16" t="s">
        <v>2468</v>
      </c>
      <c r="L16" t="s">
        <v>2469</v>
      </c>
      <c r="M16" t="s">
        <v>2470</v>
      </c>
      <c r="N16" t="s">
        <v>2471</v>
      </c>
      <c r="O16" t="s">
        <v>2472</v>
      </c>
      <c r="P16" t="s">
        <v>2473</v>
      </c>
      <c r="Q16" t="s">
        <v>2474</v>
      </c>
      <c r="R16" t="s">
        <v>2475</v>
      </c>
      <c r="S16" t="s">
        <v>2476</v>
      </c>
      <c r="T16" t="s">
        <v>2477</v>
      </c>
      <c r="U16" t="s">
        <v>2478</v>
      </c>
      <c r="V16" t="s">
        <v>2479</v>
      </c>
      <c r="W16" t="s">
        <v>2137</v>
      </c>
      <c r="X16" t="s">
        <v>2480</v>
      </c>
      <c r="Y16" t="s">
        <v>2481</v>
      </c>
      <c r="Z16" t="s">
        <v>2482</v>
      </c>
    </row>
    <row r="17" spans="1:26" x14ac:dyDescent="0.3">
      <c r="A17" t="s">
        <v>137</v>
      </c>
      <c r="B17" t="s">
        <v>994</v>
      </c>
      <c r="C17" t="s">
        <v>2407</v>
      </c>
      <c r="D17" t="s">
        <v>1611</v>
      </c>
      <c r="E17" t="s">
        <v>2483</v>
      </c>
      <c r="F17" t="s">
        <v>2484</v>
      </c>
      <c r="G17" t="s">
        <v>2485</v>
      </c>
      <c r="H17" t="s">
        <v>2486</v>
      </c>
      <c r="I17" t="s">
        <v>2487</v>
      </c>
      <c r="J17" t="s">
        <v>2488</v>
      </c>
      <c r="K17" t="s">
        <v>2489</v>
      </c>
      <c r="L17" t="s">
        <v>2490</v>
      </c>
      <c r="M17" t="s">
        <v>2062</v>
      </c>
      <c r="N17" t="s">
        <v>2096</v>
      </c>
      <c r="O17" t="s">
        <v>2491</v>
      </c>
      <c r="P17" t="s">
        <v>1921</v>
      </c>
      <c r="Q17" t="s">
        <v>2492</v>
      </c>
      <c r="R17" t="s">
        <v>2493</v>
      </c>
      <c r="S17" t="s">
        <v>2494</v>
      </c>
      <c r="T17" t="s">
        <v>2495</v>
      </c>
      <c r="U17" t="s">
        <v>2496</v>
      </c>
      <c r="V17" t="s">
        <v>2497</v>
      </c>
      <c r="W17" t="s">
        <v>1885</v>
      </c>
      <c r="X17" t="s">
        <v>2092</v>
      </c>
      <c r="Y17" t="s">
        <v>2498</v>
      </c>
      <c r="Z17" t="s">
        <v>2499</v>
      </c>
    </row>
    <row r="18" spans="1:26" x14ac:dyDescent="0.3">
      <c r="A18" t="s">
        <v>91</v>
      </c>
      <c r="B18" t="s">
        <v>1739</v>
      </c>
      <c r="C18" t="s">
        <v>2500</v>
      </c>
      <c r="D18" t="s">
        <v>1611</v>
      </c>
      <c r="E18" t="s">
        <v>2501</v>
      </c>
      <c r="F18" t="s">
        <v>2502</v>
      </c>
      <c r="G18" t="s">
        <v>2503</v>
      </c>
      <c r="H18" t="s">
        <v>2504</v>
      </c>
      <c r="I18" t="s">
        <v>2505</v>
      </c>
      <c r="J18" t="s">
        <v>2461</v>
      </c>
      <c r="K18" t="s">
        <v>2506</v>
      </c>
      <c r="L18" t="s">
        <v>2507</v>
      </c>
      <c r="M18" t="s">
        <v>1822</v>
      </c>
      <c r="N18" t="s">
        <v>1647</v>
      </c>
      <c r="O18" t="s">
        <v>2084</v>
      </c>
      <c r="P18" t="s">
        <v>2508</v>
      </c>
      <c r="Q18" t="s">
        <v>2509</v>
      </c>
      <c r="R18" t="s">
        <v>2510</v>
      </c>
      <c r="S18" t="s">
        <v>2511</v>
      </c>
      <c r="T18" t="s">
        <v>2374</v>
      </c>
      <c r="U18" t="s">
        <v>2066</v>
      </c>
      <c r="V18" t="s">
        <v>2293</v>
      </c>
      <c r="W18" t="s">
        <v>1843</v>
      </c>
      <c r="X18" t="s">
        <v>2512</v>
      </c>
      <c r="Y18" t="s">
        <v>2513</v>
      </c>
      <c r="Z18" t="s">
        <v>2514</v>
      </c>
    </row>
    <row r="19" spans="1:26" x14ac:dyDescent="0.3">
      <c r="A19" t="s">
        <v>119</v>
      </c>
      <c r="B19" t="s">
        <v>1002</v>
      </c>
      <c r="C19" t="s">
        <v>2515</v>
      </c>
      <c r="D19" t="s">
        <v>1611</v>
      </c>
      <c r="E19" t="s">
        <v>2516</v>
      </c>
      <c r="F19" t="s">
        <v>1938</v>
      </c>
      <c r="G19" t="s">
        <v>2517</v>
      </c>
      <c r="H19" t="s">
        <v>2518</v>
      </c>
      <c r="I19" t="s">
        <v>2519</v>
      </c>
      <c r="J19" t="s">
        <v>2520</v>
      </c>
      <c r="K19" t="s">
        <v>2521</v>
      </c>
      <c r="L19" t="s">
        <v>2362</v>
      </c>
      <c r="M19" t="s">
        <v>2522</v>
      </c>
      <c r="N19" t="s">
        <v>2523</v>
      </c>
      <c r="O19" t="s">
        <v>2524</v>
      </c>
      <c r="P19" t="s">
        <v>2267</v>
      </c>
      <c r="Q19" t="s">
        <v>2525</v>
      </c>
      <c r="R19" t="s">
        <v>2526</v>
      </c>
      <c r="S19" t="s">
        <v>2527</v>
      </c>
      <c r="T19" t="s">
        <v>2528</v>
      </c>
      <c r="U19" t="s">
        <v>2049</v>
      </c>
      <c r="V19" t="s">
        <v>2529</v>
      </c>
      <c r="W19" t="s">
        <v>2530</v>
      </c>
      <c r="X19" t="s">
        <v>2531</v>
      </c>
      <c r="Y19" t="s">
        <v>2532</v>
      </c>
      <c r="Z19" t="s">
        <v>2533</v>
      </c>
    </row>
    <row r="20" spans="1:26" x14ac:dyDescent="0.3">
      <c r="A20" t="s">
        <v>132</v>
      </c>
      <c r="B20" t="s">
        <v>967</v>
      </c>
      <c r="C20" t="s">
        <v>2534</v>
      </c>
      <c r="D20" t="s">
        <v>1611</v>
      </c>
      <c r="E20" t="s">
        <v>2535</v>
      </c>
      <c r="F20" t="s">
        <v>2536</v>
      </c>
      <c r="G20" t="s">
        <v>2537</v>
      </c>
      <c r="H20" t="s">
        <v>2538</v>
      </c>
      <c r="I20" t="s">
        <v>2539</v>
      </c>
      <c r="J20" t="s">
        <v>2540</v>
      </c>
      <c r="K20" t="s">
        <v>2541</v>
      </c>
      <c r="L20" t="s">
        <v>2542</v>
      </c>
      <c r="M20" t="s">
        <v>2543</v>
      </c>
      <c r="N20" t="s">
        <v>2544</v>
      </c>
      <c r="O20" t="s">
        <v>2531</v>
      </c>
      <c r="P20" t="s">
        <v>2161</v>
      </c>
      <c r="Q20" t="s">
        <v>2545</v>
      </c>
      <c r="R20" t="s">
        <v>2546</v>
      </c>
      <c r="S20" t="s">
        <v>2547</v>
      </c>
      <c r="T20" t="s">
        <v>2548</v>
      </c>
      <c r="U20" t="s">
        <v>2549</v>
      </c>
      <c r="V20" t="s">
        <v>2550</v>
      </c>
      <c r="W20" t="s">
        <v>2551</v>
      </c>
      <c r="X20" t="s">
        <v>2316</v>
      </c>
      <c r="Y20" t="s">
        <v>2552</v>
      </c>
      <c r="Z20" t="s">
        <v>2553</v>
      </c>
    </row>
    <row r="21" spans="1:26" x14ac:dyDescent="0.3">
      <c r="A21" t="s">
        <v>109</v>
      </c>
      <c r="B21" t="s">
        <v>1969</v>
      </c>
      <c r="C21" t="s">
        <v>2554</v>
      </c>
      <c r="D21" t="s">
        <v>1611</v>
      </c>
      <c r="E21" t="s">
        <v>2555</v>
      </c>
      <c r="F21" t="s">
        <v>2556</v>
      </c>
      <c r="G21" t="s">
        <v>2557</v>
      </c>
      <c r="H21" t="s">
        <v>2558</v>
      </c>
      <c r="I21" t="s">
        <v>2559</v>
      </c>
      <c r="J21" t="s">
        <v>2560</v>
      </c>
      <c r="K21" t="s">
        <v>2561</v>
      </c>
      <c r="L21" t="s">
        <v>2562</v>
      </c>
      <c r="M21" t="s">
        <v>2189</v>
      </c>
      <c r="N21" t="s">
        <v>2563</v>
      </c>
      <c r="O21" t="s">
        <v>1652</v>
      </c>
      <c r="P21" t="s">
        <v>2564</v>
      </c>
      <c r="Q21" t="s">
        <v>2565</v>
      </c>
      <c r="R21" t="s">
        <v>2566</v>
      </c>
      <c r="S21" t="s">
        <v>2567</v>
      </c>
      <c r="T21" t="s">
        <v>2568</v>
      </c>
      <c r="U21" t="s">
        <v>2569</v>
      </c>
      <c r="V21" t="s">
        <v>2570</v>
      </c>
      <c r="W21" t="s">
        <v>2571</v>
      </c>
      <c r="X21" t="s">
        <v>2244</v>
      </c>
      <c r="Y21" t="s">
        <v>2572</v>
      </c>
      <c r="Z21" t="s">
        <v>2573</v>
      </c>
    </row>
    <row r="22" spans="1:26" x14ac:dyDescent="0.3">
      <c r="A22" t="s">
        <v>101</v>
      </c>
      <c r="B22" t="s">
        <v>1760</v>
      </c>
      <c r="C22" t="s">
        <v>2574</v>
      </c>
      <c r="D22" t="s">
        <v>1611</v>
      </c>
      <c r="E22" t="s">
        <v>2575</v>
      </c>
      <c r="F22" t="s">
        <v>2576</v>
      </c>
      <c r="G22" t="s">
        <v>2577</v>
      </c>
      <c r="H22" t="s">
        <v>2578</v>
      </c>
      <c r="I22" t="s">
        <v>2579</v>
      </c>
      <c r="J22" t="s">
        <v>2580</v>
      </c>
      <c r="K22" t="s">
        <v>2581</v>
      </c>
      <c r="L22" t="s">
        <v>2582</v>
      </c>
      <c r="M22" t="s">
        <v>1778</v>
      </c>
      <c r="N22" t="s">
        <v>2325</v>
      </c>
      <c r="O22" t="s">
        <v>2583</v>
      </c>
      <c r="P22" t="s">
        <v>1755</v>
      </c>
      <c r="Q22" t="s">
        <v>2584</v>
      </c>
      <c r="R22" t="s">
        <v>2585</v>
      </c>
      <c r="S22" t="s">
        <v>2586</v>
      </c>
      <c r="T22" t="s">
        <v>2302</v>
      </c>
      <c r="U22" t="s">
        <v>2587</v>
      </c>
      <c r="V22" t="s">
        <v>2588</v>
      </c>
      <c r="W22" t="s">
        <v>2589</v>
      </c>
      <c r="X22" t="s">
        <v>2590</v>
      </c>
      <c r="Y22" t="s">
        <v>2591</v>
      </c>
      <c r="Z22" t="s">
        <v>2592</v>
      </c>
    </row>
    <row r="23" spans="1:26" x14ac:dyDescent="0.3">
      <c r="A23" t="s">
        <v>94</v>
      </c>
      <c r="B23" t="s">
        <v>2010</v>
      </c>
      <c r="C23" t="s">
        <v>2002</v>
      </c>
      <c r="D23" t="s">
        <v>1611</v>
      </c>
      <c r="E23" t="s">
        <v>2593</v>
      </c>
      <c r="F23" t="s">
        <v>2594</v>
      </c>
      <c r="G23" t="s">
        <v>2595</v>
      </c>
      <c r="H23" t="s">
        <v>2596</v>
      </c>
      <c r="I23" t="s">
        <v>2597</v>
      </c>
      <c r="J23" t="s">
        <v>2598</v>
      </c>
      <c r="K23" t="s">
        <v>2599</v>
      </c>
      <c r="L23" t="s">
        <v>2600</v>
      </c>
      <c r="M23" t="s">
        <v>2479</v>
      </c>
      <c r="N23" t="s">
        <v>2601</v>
      </c>
      <c r="O23" t="s">
        <v>2602</v>
      </c>
      <c r="P23" t="s">
        <v>2603</v>
      </c>
      <c r="Q23" t="s">
        <v>2604</v>
      </c>
      <c r="R23" t="s">
        <v>2605</v>
      </c>
      <c r="S23" t="s">
        <v>2606</v>
      </c>
      <c r="T23" t="s">
        <v>2073</v>
      </c>
      <c r="U23" t="s">
        <v>2607</v>
      </c>
      <c r="V23" t="s">
        <v>2588</v>
      </c>
      <c r="W23" t="s">
        <v>2608</v>
      </c>
      <c r="X23" t="s">
        <v>2402</v>
      </c>
      <c r="Y23" t="s">
        <v>2609</v>
      </c>
      <c r="Z23" t="s">
        <v>2610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418E6-0B1B-4DC5-B442-D5FFFD5D9D27}">
  <dimension ref="A1:Z23"/>
  <sheetViews>
    <sheetView workbookViewId="0"/>
  </sheetViews>
  <sheetFormatPr defaultRowHeight="14.4" x14ac:dyDescent="0.3"/>
  <cols>
    <col min="1" max="1" width="15" bestFit="1" customWidth="1"/>
    <col min="2" max="9" width="10.77734375" bestFit="1" customWidth="1"/>
    <col min="10" max="26" width="11.77734375" bestFit="1" customWidth="1"/>
  </cols>
  <sheetData>
    <row r="1" spans="1:26" x14ac:dyDescent="0.3">
      <c r="A1" t="s">
        <v>55</v>
      </c>
      <c r="B1" t="s">
        <v>58</v>
      </c>
      <c r="C1" t="s">
        <v>64</v>
      </c>
      <c r="D1" t="s">
        <v>59</v>
      </c>
      <c r="E1" t="s">
        <v>60</v>
      </c>
      <c r="F1" t="s">
        <v>1569</v>
      </c>
      <c r="G1" t="s">
        <v>1570</v>
      </c>
      <c r="H1" t="s">
        <v>1571</v>
      </c>
      <c r="I1" t="s">
        <v>1572</v>
      </c>
      <c r="J1" t="s">
        <v>1573</v>
      </c>
      <c r="K1" t="s">
        <v>1574</v>
      </c>
      <c r="L1" t="s">
        <v>1575</v>
      </c>
      <c r="M1" t="s">
        <v>1576</v>
      </c>
      <c r="N1" t="s">
        <v>1577</v>
      </c>
      <c r="O1" t="s">
        <v>1578</v>
      </c>
      <c r="P1" t="s">
        <v>1579</v>
      </c>
      <c r="Q1" t="s">
        <v>1580</v>
      </c>
      <c r="R1" t="s">
        <v>1581</v>
      </c>
      <c r="S1" t="s">
        <v>1582</v>
      </c>
      <c r="T1" t="s">
        <v>1583</v>
      </c>
      <c r="U1" t="s">
        <v>1584</v>
      </c>
      <c r="V1" t="s">
        <v>1585</v>
      </c>
      <c r="W1" t="s">
        <v>1586</v>
      </c>
      <c r="X1" t="s">
        <v>1587</v>
      </c>
      <c r="Y1" t="s">
        <v>1588</v>
      </c>
      <c r="Z1" t="s">
        <v>1589</v>
      </c>
    </row>
    <row r="2" spans="1:26" x14ac:dyDescent="0.3">
      <c r="A2" t="s">
        <v>70</v>
      </c>
      <c r="B2" t="s">
        <v>70</v>
      </c>
      <c r="C2" t="s">
        <v>70</v>
      </c>
      <c r="D2" t="s">
        <v>1590</v>
      </c>
      <c r="E2" t="s">
        <v>1590</v>
      </c>
      <c r="F2" t="s">
        <v>1590</v>
      </c>
      <c r="G2" t="s">
        <v>1590</v>
      </c>
      <c r="H2" t="s">
        <v>1590</v>
      </c>
      <c r="I2" t="s">
        <v>1591</v>
      </c>
      <c r="J2" t="s">
        <v>1591</v>
      </c>
      <c r="K2" t="s">
        <v>1591</v>
      </c>
      <c r="L2" t="s">
        <v>1592</v>
      </c>
      <c r="M2" t="s">
        <v>1592</v>
      </c>
      <c r="N2" t="s">
        <v>1592</v>
      </c>
      <c r="O2" t="s">
        <v>1593</v>
      </c>
      <c r="P2" t="s">
        <v>1593</v>
      </c>
      <c r="Q2" t="s">
        <v>1593</v>
      </c>
      <c r="R2" t="s">
        <v>70</v>
      </c>
      <c r="S2" t="s">
        <v>70</v>
      </c>
      <c r="T2" t="s">
        <v>1594</v>
      </c>
      <c r="U2" t="s">
        <v>1594</v>
      </c>
      <c r="V2" t="s">
        <v>70</v>
      </c>
      <c r="W2" t="s">
        <v>70</v>
      </c>
      <c r="X2" t="s">
        <v>70</v>
      </c>
      <c r="Y2" t="s">
        <v>70</v>
      </c>
      <c r="Z2" t="s">
        <v>70</v>
      </c>
    </row>
    <row r="3" spans="1:26" x14ac:dyDescent="0.3">
      <c r="A3" t="s">
        <v>1562</v>
      </c>
      <c r="B3" t="s">
        <v>1566</v>
      </c>
      <c r="C3" t="s">
        <v>1595</v>
      </c>
      <c r="D3" t="s">
        <v>1596</v>
      </c>
      <c r="E3" t="s">
        <v>1597</v>
      </c>
      <c r="F3" t="s">
        <v>1598</v>
      </c>
      <c r="G3" t="s">
        <v>1599</v>
      </c>
      <c r="H3" t="s">
        <v>1600</v>
      </c>
      <c r="I3" t="s">
        <v>1596</v>
      </c>
      <c r="J3" t="s">
        <v>1597</v>
      </c>
      <c r="K3" t="s">
        <v>1598</v>
      </c>
      <c r="L3" t="s">
        <v>1596</v>
      </c>
      <c r="M3" t="s">
        <v>1597</v>
      </c>
      <c r="N3" t="s">
        <v>1598</v>
      </c>
      <c r="O3" t="s">
        <v>1596</v>
      </c>
      <c r="P3" t="s">
        <v>1597</v>
      </c>
      <c r="Q3" t="s">
        <v>1598</v>
      </c>
      <c r="R3" t="s">
        <v>1601</v>
      </c>
      <c r="S3" t="s">
        <v>1602</v>
      </c>
      <c r="T3" t="s">
        <v>1603</v>
      </c>
      <c r="U3" t="s">
        <v>1604</v>
      </c>
      <c r="V3" t="s">
        <v>1605</v>
      </c>
      <c r="W3" t="s">
        <v>1606</v>
      </c>
      <c r="X3" t="s">
        <v>1607</v>
      </c>
      <c r="Y3" t="s">
        <v>1608</v>
      </c>
      <c r="Z3" t="s">
        <v>1609</v>
      </c>
    </row>
    <row r="4" spans="1:26" x14ac:dyDescent="0.3">
      <c r="A4" t="s">
        <v>141</v>
      </c>
      <c r="B4" t="s">
        <v>1610</v>
      </c>
      <c r="C4" t="s">
        <v>1611</v>
      </c>
      <c r="D4" t="s">
        <v>1612</v>
      </c>
      <c r="E4" t="s">
        <v>1613</v>
      </c>
      <c r="F4" t="s">
        <v>1614</v>
      </c>
      <c r="G4" t="s">
        <v>1615</v>
      </c>
      <c r="H4" t="s">
        <v>1616</v>
      </c>
      <c r="I4" t="s">
        <v>1617</v>
      </c>
      <c r="J4" t="s">
        <v>1618</v>
      </c>
      <c r="K4" t="s">
        <v>1619</v>
      </c>
      <c r="L4" t="s">
        <v>1620</v>
      </c>
      <c r="M4" t="s">
        <v>1621</v>
      </c>
      <c r="N4" t="s">
        <v>1622</v>
      </c>
      <c r="O4" t="s">
        <v>1623</v>
      </c>
      <c r="P4" t="s">
        <v>1624</v>
      </c>
      <c r="Q4" t="s">
        <v>1625</v>
      </c>
      <c r="R4" t="s">
        <v>500</v>
      </c>
      <c r="S4" t="s">
        <v>1626</v>
      </c>
      <c r="T4" t="s">
        <v>1627</v>
      </c>
      <c r="U4" t="s">
        <v>1628</v>
      </c>
      <c r="V4" t="s">
        <v>1629</v>
      </c>
      <c r="W4" t="s">
        <v>1630</v>
      </c>
      <c r="X4" t="s">
        <v>1631</v>
      </c>
      <c r="Y4" t="s">
        <v>639</v>
      </c>
      <c r="Z4" t="s">
        <v>1632</v>
      </c>
    </row>
    <row r="5" spans="1:26" x14ac:dyDescent="0.3">
      <c r="A5" t="s">
        <v>54</v>
      </c>
      <c r="B5" t="s">
        <v>994</v>
      </c>
      <c r="C5" t="s">
        <v>1611</v>
      </c>
      <c r="D5" t="s">
        <v>1633</v>
      </c>
      <c r="E5" t="s">
        <v>1634</v>
      </c>
      <c r="F5" t="s">
        <v>1635</v>
      </c>
      <c r="G5" t="s">
        <v>1636</v>
      </c>
      <c r="H5" t="s">
        <v>1637</v>
      </c>
      <c r="I5" t="s">
        <v>1638</v>
      </c>
      <c r="J5" t="s">
        <v>1639</v>
      </c>
      <c r="K5" t="s">
        <v>1640</v>
      </c>
      <c r="L5" t="s">
        <v>1641</v>
      </c>
      <c r="M5" t="s">
        <v>1642</v>
      </c>
      <c r="N5" t="s">
        <v>1643</v>
      </c>
      <c r="O5" t="s">
        <v>1644</v>
      </c>
      <c r="P5" t="s">
        <v>1645</v>
      </c>
      <c r="Q5" t="s">
        <v>1646</v>
      </c>
      <c r="R5" t="s">
        <v>308</v>
      </c>
      <c r="S5" t="s">
        <v>1647</v>
      </c>
      <c r="T5" t="s">
        <v>1648</v>
      </c>
      <c r="U5" t="s">
        <v>1649</v>
      </c>
      <c r="V5" t="s">
        <v>1650</v>
      </c>
      <c r="W5" t="s">
        <v>1651</v>
      </c>
      <c r="X5" t="s">
        <v>1652</v>
      </c>
      <c r="Y5" t="s">
        <v>394</v>
      </c>
      <c r="Z5" t="s">
        <v>1653</v>
      </c>
    </row>
    <row r="6" spans="1:26" x14ac:dyDescent="0.3">
      <c r="A6" t="s">
        <v>89</v>
      </c>
      <c r="B6" t="s">
        <v>490</v>
      </c>
      <c r="C6" t="s">
        <v>1611</v>
      </c>
      <c r="D6" t="s">
        <v>1654</v>
      </c>
      <c r="E6" t="s">
        <v>1655</v>
      </c>
      <c r="F6" t="s">
        <v>1656</v>
      </c>
      <c r="G6" t="s">
        <v>1657</v>
      </c>
      <c r="H6" t="s">
        <v>1658</v>
      </c>
      <c r="I6" t="s">
        <v>1659</v>
      </c>
      <c r="J6" t="s">
        <v>1660</v>
      </c>
      <c r="K6" t="s">
        <v>1661</v>
      </c>
      <c r="L6" t="s">
        <v>1662</v>
      </c>
      <c r="M6" t="s">
        <v>1663</v>
      </c>
      <c r="N6" t="s">
        <v>1661</v>
      </c>
      <c r="O6" t="s">
        <v>1664</v>
      </c>
      <c r="P6" t="s">
        <v>1665</v>
      </c>
      <c r="Q6" t="s">
        <v>1666</v>
      </c>
      <c r="R6" t="s">
        <v>301</v>
      </c>
      <c r="S6" t="s">
        <v>1667</v>
      </c>
      <c r="T6" t="s">
        <v>1668</v>
      </c>
      <c r="U6" t="s">
        <v>1669</v>
      </c>
      <c r="V6" t="s">
        <v>1670</v>
      </c>
      <c r="W6" t="s">
        <v>1671</v>
      </c>
      <c r="X6" t="s">
        <v>1672</v>
      </c>
      <c r="Y6" t="s">
        <v>1673</v>
      </c>
      <c r="Z6" t="s">
        <v>1674</v>
      </c>
    </row>
    <row r="7" spans="1:26" x14ac:dyDescent="0.3">
      <c r="A7" t="s">
        <v>126</v>
      </c>
      <c r="B7" t="s">
        <v>1022</v>
      </c>
      <c r="C7" t="s">
        <v>1611</v>
      </c>
      <c r="D7" t="s">
        <v>1675</v>
      </c>
      <c r="E7" t="s">
        <v>1676</v>
      </c>
      <c r="F7" t="s">
        <v>1677</v>
      </c>
      <c r="G7" t="s">
        <v>1678</v>
      </c>
      <c r="H7" t="s">
        <v>1679</v>
      </c>
      <c r="I7" t="s">
        <v>1680</v>
      </c>
      <c r="J7" t="s">
        <v>1681</v>
      </c>
      <c r="K7" t="s">
        <v>1682</v>
      </c>
      <c r="L7" t="s">
        <v>1683</v>
      </c>
      <c r="M7" t="s">
        <v>1684</v>
      </c>
      <c r="N7" t="s">
        <v>1685</v>
      </c>
      <c r="O7" t="s">
        <v>1686</v>
      </c>
      <c r="P7" t="s">
        <v>1687</v>
      </c>
      <c r="Q7" t="s">
        <v>1688</v>
      </c>
      <c r="R7" t="s">
        <v>921</v>
      </c>
      <c r="S7" t="s">
        <v>1689</v>
      </c>
      <c r="T7" t="s">
        <v>1690</v>
      </c>
      <c r="U7" t="s">
        <v>1691</v>
      </c>
      <c r="V7" t="s">
        <v>1692</v>
      </c>
      <c r="W7" t="s">
        <v>1693</v>
      </c>
      <c r="X7" t="s">
        <v>1694</v>
      </c>
      <c r="Y7" t="s">
        <v>1695</v>
      </c>
      <c r="Z7" t="s">
        <v>1696</v>
      </c>
    </row>
    <row r="8" spans="1:26" x14ac:dyDescent="0.3">
      <c r="A8" t="s">
        <v>113</v>
      </c>
      <c r="B8" t="s">
        <v>490</v>
      </c>
      <c r="C8" t="s">
        <v>1611</v>
      </c>
      <c r="D8" t="s">
        <v>1697</v>
      </c>
      <c r="E8" t="s">
        <v>1698</v>
      </c>
      <c r="F8" t="s">
        <v>1699</v>
      </c>
      <c r="G8" t="s">
        <v>1700</v>
      </c>
      <c r="H8" t="s">
        <v>1701</v>
      </c>
      <c r="I8" t="s">
        <v>1702</v>
      </c>
      <c r="J8" t="s">
        <v>1703</v>
      </c>
      <c r="K8" t="s">
        <v>1704</v>
      </c>
      <c r="L8" t="s">
        <v>1705</v>
      </c>
      <c r="M8" t="s">
        <v>1706</v>
      </c>
      <c r="N8" t="s">
        <v>1707</v>
      </c>
      <c r="O8" t="s">
        <v>1708</v>
      </c>
      <c r="P8" t="s">
        <v>1709</v>
      </c>
      <c r="Q8" t="s">
        <v>1710</v>
      </c>
      <c r="R8" t="s">
        <v>1017</v>
      </c>
      <c r="S8" t="s">
        <v>1711</v>
      </c>
      <c r="T8" t="s">
        <v>1712</v>
      </c>
      <c r="U8" t="s">
        <v>1713</v>
      </c>
      <c r="V8" t="s">
        <v>1714</v>
      </c>
      <c r="W8" t="s">
        <v>1715</v>
      </c>
      <c r="X8" t="s">
        <v>1716</v>
      </c>
      <c r="Y8" t="s">
        <v>683</v>
      </c>
      <c r="Z8" t="s">
        <v>1717</v>
      </c>
    </row>
    <row r="9" spans="1:26" x14ac:dyDescent="0.3">
      <c r="A9" t="s">
        <v>144</v>
      </c>
      <c r="B9" t="s">
        <v>994</v>
      </c>
      <c r="C9" t="s">
        <v>1611</v>
      </c>
      <c r="D9" t="s">
        <v>1718</v>
      </c>
      <c r="E9" t="s">
        <v>1719</v>
      </c>
      <c r="F9" t="s">
        <v>1720</v>
      </c>
      <c r="G9" t="s">
        <v>1721</v>
      </c>
      <c r="H9" t="s">
        <v>1722</v>
      </c>
      <c r="I9" t="s">
        <v>1723</v>
      </c>
      <c r="J9" t="s">
        <v>1724</v>
      </c>
      <c r="K9" t="s">
        <v>1725</v>
      </c>
      <c r="L9" t="s">
        <v>1726</v>
      </c>
      <c r="M9" t="s">
        <v>1727</v>
      </c>
      <c r="N9" t="s">
        <v>1728</v>
      </c>
      <c r="O9" t="s">
        <v>1729</v>
      </c>
      <c r="P9" t="s">
        <v>1730</v>
      </c>
      <c r="Q9" t="s">
        <v>1731</v>
      </c>
      <c r="R9" t="s">
        <v>490</v>
      </c>
      <c r="S9" t="s">
        <v>1732</v>
      </c>
      <c r="T9" t="s">
        <v>1733</v>
      </c>
      <c r="U9" t="s">
        <v>1734</v>
      </c>
      <c r="V9" t="s">
        <v>1735</v>
      </c>
      <c r="W9" t="s">
        <v>1736</v>
      </c>
      <c r="X9" t="s">
        <v>1737</v>
      </c>
      <c r="Y9" t="s">
        <v>423</v>
      </c>
      <c r="Z9" t="s">
        <v>1738</v>
      </c>
    </row>
    <row r="10" spans="1:26" x14ac:dyDescent="0.3">
      <c r="A10" t="s">
        <v>36</v>
      </c>
      <c r="B10" t="s">
        <v>1739</v>
      </c>
      <c r="C10" t="s">
        <v>1611</v>
      </c>
      <c r="D10" t="s">
        <v>1740</v>
      </c>
      <c r="E10" t="s">
        <v>1741</v>
      </c>
      <c r="F10" t="s">
        <v>1742</v>
      </c>
      <c r="G10" t="s">
        <v>1743</v>
      </c>
      <c r="H10" t="s">
        <v>1744</v>
      </c>
      <c r="I10" t="s">
        <v>1745</v>
      </c>
      <c r="J10" t="s">
        <v>1746</v>
      </c>
      <c r="K10" t="s">
        <v>1747</v>
      </c>
      <c r="L10" t="s">
        <v>1748</v>
      </c>
      <c r="M10" t="s">
        <v>1749</v>
      </c>
      <c r="N10" t="s">
        <v>1750</v>
      </c>
      <c r="O10" t="s">
        <v>1751</v>
      </c>
      <c r="P10" t="s">
        <v>1752</v>
      </c>
      <c r="Q10" t="s">
        <v>1753</v>
      </c>
      <c r="R10" t="s">
        <v>471</v>
      </c>
      <c r="S10" t="s">
        <v>1754</v>
      </c>
      <c r="T10" t="s">
        <v>1755</v>
      </c>
      <c r="U10" t="s">
        <v>1756</v>
      </c>
      <c r="V10" t="s">
        <v>1757</v>
      </c>
      <c r="W10" t="s">
        <v>1758</v>
      </c>
      <c r="X10" t="s">
        <v>1672</v>
      </c>
      <c r="Y10" t="s">
        <v>471</v>
      </c>
      <c r="Z10" t="s">
        <v>1759</v>
      </c>
    </row>
    <row r="11" spans="1:26" x14ac:dyDescent="0.3">
      <c r="A11" t="s">
        <v>134</v>
      </c>
      <c r="B11" t="s">
        <v>1760</v>
      </c>
      <c r="C11" t="s">
        <v>1611</v>
      </c>
      <c r="D11" t="s">
        <v>1761</v>
      </c>
      <c r="E11" t="s">
        <v>1762</v>
      </c>
      <c r="F11" t="s">
        <v>1763</v>
      </c>
      <c r="G11" t="s">
        <v>1764</v>
      </c>
      <c r="H11" t="s">
        <v>1765</v>
      </c>
      <c r="I11" t="s">
        <v>1766</v>
      </c>
      <c r="J11" t="s">
        <v>1767</v>
      </c>
      <c r="K11" t="s">
        <v>1768</v>
      </c>
      <c r="L11" t="s">
        <v>1769</v>
      </c>
      <c r="M11" t="s">
        <v>1770</v>
      </c>
      <c r="N11" t="s">
        <v>1771</v>
      </c>
      <c r="O11" t="s">
        <v>1772</v>
      </c>
      <c r="P11" t="s">
        <v>1773</v>
      </c>
      <c r="Q11" t="s">
        <v>1774</v>
      </c>
      <c r="R11" t="s">
        <v>445</v>
      </c>
      <c r="S11" t="s">
        <v>1775</v>
      </c>
      <c r="T11" t="s">
        <v>1776</v>
      </c>
      <c r="U11" t="s">
        <v>1777</v>
      </c>
      <c r="V11" t="s">
        <v>1778</v>
      </c>
      <c r="W11" t="s">
        <v>1779</v>
      </c>
      <c r="X11" t="s">
        <v>1780</v>
      </c>
      <c r="Y11" t="s">
        <v>402</v>
      </c>
      <c r="Z11" t="s">
        <v>1781</v>
      </c>
    </row>
    <row r="12" spans="1:26" x14ac:dyDescent="0.3">
      <c r="A12" t="s">
        <v>115</v>
      </c>
      <c r="B12" t="s">
        <v>1760</v>
      </c>
      <c r="C12" t="s">
        <v>1611</v>
      </c>
      <c r="D12" t="s">
        <v>1782</v>
      </c>
      <c r="E12" t="s">
        <v>1783</v>
      </c>
      <c r="F12" t="s">
        <v>1784</v>
      </c>
      <c r="G12" t="s">
        <v>1785</v>
      </c>
      <c r="H12" t="s">
        <v>1786</v>
      </c>
      <c r="I12" t="s">
        <v>1787</v>
      </c>
      <c r="J12" t="s">
        <v>1788</v>
      </c>
      <c r="K12" t="s">
        <v>1789</v>
      </c>
      <c r="L12" t="s">
        <v>1790</v>
      </c>
      <c r="M12" t="s">
        <v>1791</v>
      </c>
      <c r="N12" t="s">
        <v>1792</v>
      </c>
      <c r="O12" t="s">
        <v>1793</v>
      </c>
      <c r="P12" t="s">
        <v>1794</v>
      </c>
      <c r="Q12" t="s">
        <v>1731</v>
      </c>
      <c r="R12" t="s">
        <v>1795</v>
      </c>
      <c r="S12" t="s">
        <v>1796</v>
      </c>
      <c r="T12" t="s">
        <v>1797</v>
      </c>
      <c r="U12" t="s">
        <v>1798</v>
      </c>
      <c r="V12" t="s">
        <v>1799</v>
      </c>
      <c r="W12" t="s">
        <v>1800</v>
      </c>
      <c r="X12" t="s">
        <v>1801</v>
      </c>
      <c r="Y12" t="s">
        <v>514</v>
      </c>
      <c r="Z12" t="s">
        <v>1802</v>
      </c>
    </row>
    <row r="13" spans="1:26" x14ac:dyDescent="0.3">
      <c r="A13" t="s">
        <v>61</v>
      </c>
      <c r="B13" t="s">
        <v>1610</v>
      </c>
      <c r="C13" t="s">
        <v>1611</v>
      </c>
      <c r="D13" t="s">
        <v>1803</v>
      </c>
      <c r="E13" t="s">
        <v>1804</v>
      </c>
      <c r="F13" t="s">
        <v>1805</v>
      </c>
      <c r="G13" t="s">
        <v>1806</v>
      </c>
      <c r="H13" t="s">
        <v>1807</v>
      </c>
      <c r="I13" t="s">
        <v>1808</v>
      </c>
      <c r="J13" t="s">
        <v>1809</v>
      </c>
      <c r="K13" t="s">
        <v>1810</v>
      </c>
      <c r="L13" t="s">
        <v>1811</v>
      </c>
      <c r="M13" t="s">
        <v>1812</v>
      </c>
      <c r="N13" t="s">
        <v>1813</v>
      </c>
      <c r="O13" t="s">
        <v>1814</v>
      </c>
      <c r="P13" t="s">
        <v>1815</v>
      </c>
      <c r="Q13" t="s">
        <v>1816</v>
      </c>
      <c r="R13" t="s">
        <v>939</v>
      </c>
      <c r="S13" t="s">
        <v>1817</v>
      </c>
      <c r="T13" t="s">
        <v>1818</v>
      </c>
      <c r="U13" t="s">
        <v>1819</v>
      </c>
      <c r="V13" t="s">
        <v>1820</v>
      </c>
      <c r="W13" t="s">
        <v>1821</v>
      </c>
      <c r="X13" t="s">
        <v>1822</v>
      </c>
      <c r="Y13" t="s">
        <v>1823</v>
      </c>
      <c r="Z13" t="s">
        <v>1824</v>
      </c>
    </row>
    <row r="14" spans="1:26" x14ac:dyDescent="0.3">
      <c r="A14" t="s">
        <v>34</v>
      </c>
      <c r="B14" t="s">
        <v>490</v>
      </c>
      <c r="C14" t="s">
        <v>1611</v>
      </c>
      <c r="D14" t="s">
        <v>1825</v>
      </c>
      <c r="E14" t="s">
        <v>1826</v>
      </c>
      <c r="F14" t="s">
        <v>1827</v>
      </c>
      <c r="G14" t="s">
        <v>1828</v>
      </c>
      <c r="H14" t="s">
        <v>1829</v>
      </c>
      <c r="I14" t="s">
        <v>1830</v>
      </c>
      <c r="J14" t="s">
        <v>1831</v>
      </c>
      <c r="K14" t="s">
        <v>1832</v>
      </c>
      <c r="L14" t="s">
        <v>1833</v>
      </c>
      <c r="M14" t="s">
        <v>1834</v>
      </c>
      <c r="N14" t="s">
        <v>1835</v>
      </c>
      <c r="O14" t="s">
        <v>1836</v>
      </c>
      <c r="P14" t="s">
        <v>1837</v>
      </c>
      <c r="Q14" t="s">
        <v>1838</v>
      </c>
      <c r="R14" t="s">
        <v>402</v>
      </c>
      <c r="S14" t="s">
        <v>1839</v>
      </c>
      <c r="T14" t="s">
        <v>1816</v>
      </c>
      <c r="U14" t="s">
        <v>1840</v>
      </c>
      <c r="V14" t="s">
        <v>1841</v>
      </c>
      <c r="W14" t="s">
        <v>1842</v>
      </c>
      <c r="X14" t="s">
        <v>1843</v>
      </c>
      <c r="Y14" t="s">
        <v>646</v>
      </c>
      <c r="Z14" t="s">
        <v>1844</v>
      </c>
    </row>
    <row r="15" spans="1:26" x14ac:dyDescent="0.3">
      <c r="A15" t="s">
        <v>123</v>
      </c>
      <c r="B15" t="s">
        <v>1022</v>
      </c>
      <c r="C15" t="s">
        <v>1611</v>
      </c>
      <c r="D15" t="s">
        <v>1845</v>
      </c>
      <c r="E15" t="s">
        <v>1846</v>
      </c>
      <c r="F15" t="s">
        <v>1784</v>
      </c>
      <c r="G15" t="s">
        <v>1847</v>
      </c>
      <c r="H15" t="s">
        <v>1848</v>
      </c>
      <c r="I15" t="s">
        <v>1849</v>
      </c>
      <c r="J15" t="s">
        <v>1850</v>
      </c>
      <c r="K15" t="s">
        <v>1851</v>
      </c>
      <c r="L15" t="s">
        <v>1852</v>
      </c>
      <c r="M15" t="s">
        <v>1853</v>
      </c>
      <c r="N15" t="s">
        <v>1854</v>
      </c>
      <c r="O15" t="s">
        <v>1855</v>
      </c>
      <c r="P15" t="s">
        <v>1856</v>
      </c>
      <c r="Q15" t="s">
        <v>1857</v>
      </c>
      <c r="R15" t="s">
        <v>1002</v>
      </c>
      <c r="S15" t="s">
        <v>1858</v>
      </c>
      <c r="T15" t="s">
        <v>1859</v>
      </c>
      <c r="U15" t="s">
        <v>1860</v>
      </c>
      <c r="V15" t="s">
        <v>1861</v>
      </c>
      <c r="W15" t="s">
        <v>1862</v>
      </c>
      <c r="X15" t="s">
        <v>1863</v>
      </c>
      <c r="Y15" t="s">
        <v>1864</v>
      </c>
      <c r="Z15" t="s">
        <v>1865</v>
      </c>
    </row>
    <row r="16" spans="1:26" x14ac:dyDescent="0.3">
      <c r="A16" t="s">
        <v>128</v>
      </c>
      <c r="B16" t="s">
        <v>1610</v>
      </c>
      <c r="C16" t="s">
        <v>1611</v>
      </c>
      <c r="D16" t="s">
        <v>1866</v>
      </c>
      <c r="E16" t="s">
        <v>1867</v>
      </c>
      <c r="F16" t="s">
        <v>1868</v>
      </c>
      <c r="G16" t="s">
        <v>1869</v>
      </c>
      <c r="H16" t="s">
        <v>1870</v>
      </c>
      <c r="I16" t="s">
        <v>1871</v>
      </c>
      <c r="J16" t="s">
        <v>1872</v>
      </c>
      <c r="K16" t="s">
        <v>1873</v>
      </c>
      <c r="L16" t="s">
        <v>1874</v>
      </c>
      <c r="M16" t="s">
        <v>1875</v>
      </c>
      <c r="N16" t="s">
        <v>1876</v>
      </c>
      <c r="O16" t="s">
        <v>1877</v>
      </c>
      <c r="P16" t="s">
        <v>1878</v>
      </c>
      <c r="Q16" t="s">
        <v>1879</v>
      </c>
      <c r="R16" t="s">
        <v>692</v>
      </c>
      <c r="S16" t="s">
        <v>1880</v>
      </c>
      <c r="T16" t="s">
        <v>1881</v>
      </c>
      <c r="U16" t="s">
        <v>1882</v>
      </c>
      <c r="V16" t="s">
        <v>1883</v>
      </c>
      <c r="W16" t="s">
        <v>1884</v>
      </c>
      <c r="X16" t="s">
        <v>1885</v>
      </c>
      <c r="Y16" t="s">
        <v>364</v>
      </c>
      <c r="Z16" t="s">
        <v>1886</v>
      </c>
    </row>
    <row r="17" spans="1:26" x14ac:dyDescent="0.3">
      <c r="A17" t="s">
        <v>137</v>
      </c>
      <c r="B17" t="s">
        <v>994</v>
      </c>
      <c r="C17" t="s">
        <v>1611</v>
      </c>
      <c r="D17" t="s">
        <v>1887</v>
      </c>
      <c r="E17" t="s">
        <v>1888</v>
      </c>
      <c r="F17" t="s">
        <v>1889</v>
      </c>
      <c r="G17" t="s">
        <v>1890</v>
      </c>
      <c r="H17" t="s">
        <v>1891</v>
      </c>
      <c r="I17" t="s">
        <v>1892</v>
      </c>
      <c r="J17" t="s">
        <v>1893</v>
      </c>
      <c r="K17" t="s">
        <v>1894</v>
      </c>
      <c r="L17" t="s">
        <v>1895</v>
      </c>
      <c r="M17" t="s">
        <v>1896</v>
      </c>
      <c r="N17" t="s">
        <v>1851</v>
      </c>
      <c r="O17" t="s">
        <v>1897</v>
      </c>
      <c r="P17" t="s">
        <v>1898</v>
      </c>
      <c r="Q17" t="s">
        <v>1899</v>
      </c>
      <c r="R17" t="s">
        <v>1017</v>
      </c>
      <c r="S17" t="s">
        <v>1900</v>
      </c>
      <c r="T17" t="s">
        <v>1901</v>
      </c>
      <c r="U17" t="s">
        <v>1902</v>
      </c>
      <c r="V17" t="s">
        <v>1903</v>
      </c>
      <c r="W17" t="s">
        <v>1904</v>
      </c>
      <c r="X17" t="s">
        <v>1905</v>
      </c>
      <c r="Y17" t="s">
        <v>314</v>
      </c>
      <c r="Z17" t="s">
        <v>1906</v>
      </c>
    </row>
    <row r="18" spans="1:26" x14ac:dyDescent="0.3">
      <c r="A18" t="s">
        <v>91</v>
      </c>
      <c r="B18" t="s">
        <v>1739</v>
      </c>
      <c r="C18" t="s">
        <v>1611</v>
      </c>
      <c r="D18" t="s">
        <v>1907</v>
      </c>
      <c r="E18" t="s">
        <v>1908</v>
      </c>
      <c r="F18" t="s">
        <v>1909</v>
      </c>
      <c r="G18" t="s">
        <v>1910</v>
      </c>
      <c r="H18" t="s">
        <v>1911</v>
      </c>
      <c r="I18" t="s">
        <v>1912</v>
      </c>
      <c r="J18" t="s">
        <v>1913</v>
      </c>
      <c r="K18" t="s">
        <v>1622</v>
      </c>
      <c r="L18" t="s">
        <v>1914</v>
      </c>
      <c r="M18" t="s">
        <v>1915</v>
      </c>
      <c r="N18" t="s">
        <v>1916</v>
      </c>
      <c r="O18" t="s">
        <v>1917</v>
      </c>
      <c r="P18" t="s">
        <v>1918</v>
      </c>
      <c r="Q18" t="s">
        <v>1919</v>
      </c>
      <c r="R18" t="s">
        <v>308</v>
      </c>
      <c r="S18" t="s">
        <v>1920</v>
      </c>
      <c r="T18" t="s">
        <v>1921</v>
      </c>
      <c r="U18" t="s">
        <v>1922</v>
      </c>
      <c r="V18" t="s">
        <v>1923</v>
      </c>
      <c r="W18" t="s">
        <v>1924</v>
      </c>
      <c r="X18" t="s">
        <v>1925</v>
      </c>
      <c r="Y18" t="s">
        <v>607</v>
      </c>
      <c r="Z18" t="s">
        <v>1926</v>
      </c>
    </row>
    <row r="19" spans="1:26" x14ac:dyDescent="0.3">
      <c r="A19" t="s">
        <v>119</v>
      </c>
      <c r="B19" t="s">
        <v>1002</v>
      </c>
      <c r="C19" t="s">
        <v>1611</v>
      </c>
      <c r="D19" t="s">
        <v>1927</v>
      </c>
      <c r="E19" t="s">
        <v>1928</v>
      </c>
      <c r="F19" t="s">
        <v>1929</v>
      </c>
      <c r="G19" t="s">
        <v>1930</v>
      </c>
      <c r="H19" t="s">
        <v>1931</v>
      </c>
      <c r="I19" t="s">
        <v>1932</v>
      </c>
      <c r="J19" t="s">
        <v>1933</v>
      </c>
      <c r="K19" t="s">
        <v>1851</v>
      </c>
      <c r="L19" t="s">
        <v>1934</v>
      </c>
      <c r="M19" t="s">
        <v>1935</v>
      </c>
      <c r="N19" t="s">
        <v>1936</v>
      </c>
      <c r="O19" t="s">
        <v>1937</v>
      </c>
      <c r="P19" t="s">
        <v>1938</v>
      </c>
      <c r="Q19" t="s">
        <v>1939</v>
      </c>
      <c r="R19" t="s">
        <v>445</v>
      </c>
      <c r="S19" t="s">
        <v>1940</v>
      </c>
      <c r="T19" t="s">
        <v>1941</v>
      </c>
      <c r="U19" t="s">
        <v>1942</v>
      </c>
      <c r="V19" t="s">
        <v>1943</v>
      </c>
      <c r="W19" t="s">
        <v>1944</v>
      </c>
      <c r="X19" t="s">
        <v>1945</v>
      </c>
      <c r="Y19" t="s">
        <v>285</v>
      </c>
      <c r="Z19" t="s">
        <v>1946</v>
      </c>
    </row>
    <row r="20" spans="1:26" x14ac:dyDescent="0.3">
      <c r="A20" t="s">
        <v>132</v>
      </c>
      <c r="B20" t="s">
        <v>967</v>
      </c>
      <c r="C20" t="s">
        <v>1611</v>
      </c>
      <c r="D20" t="s">
        <v>1947</v>
      </c>
      <c r="E20" t="s">
        <v>1948</v>
      </c>
      <c r="F20" t="s">
        <v>1949</v>
      </c>
      <c r="G20" t="s">
        <v>1950</v>
      </c>
      <c r="H20" t="s">
        <v>1951</v>
      </c>
      <c r="I20" t="s">
        <v>1952</v>
      </c>
      <c r="J20" t="s">
        <v>1953</v>
      </c>
      <c r="K20" t="s">
        <v>1954</v>
      </c>
      <c r="L20" t="s">
        <v>1955</v>
      </c>
      <c r="M20" t="s">
        <v>1956</v>
      </c>
      <c r="N20" t="s">
        <v>1957</v>
      </c>
      <c r="O20" t="s">
        <v>1958</v>
      </c>
      <c r="P20" t="s">
        <v>1959</v>
      </c>
      <c r="Q20" t="s">
        <v>1960</v>
      </c>
      <c r="R20" t="s">
        <v>1961</v>
      </c>
      <c r="S20" t="s">
        <v>1962</v>
      </c>
      <c r="T20" t="s">
        <v>1963</v>
      </c>
      <c r="U20" t="s">
        <v>1964</v>
      </c>
      <c r="V20" t="s">
        <v>1965</v>
      </c>
      <c r="W20" t="s">
        <v>1966</v>
      </c>
      <c r="X20" t="s">
        <v>1967</v>
      </c>
      <c r="Y20" t="s">
        <v>355</v>
      </c>
      <c r="Z20" t="s">
        <v>1968</v>
      </c>
    </row>
    <row r="21" spans="1:26" x14ac:dyDescent="0.3">
      <c r="A21" t="s">
        <v>109</v>
      </c>
      <c r="B21" t="s">
        <v>1969</v>
      </c>
      <c r="C21" t="s">
        <v>1611</v>
      </c>
      <c r="D21" t="s">
        <v>1970</v>
      </c>
      <c r="E21" t="s">
        <v>1971</v>
      </c>
      <c r="F21" t="s">
        <v>1789</v>
      </c>
      <c r="G21" t="s">
        <v>1972</v>
      </c>
      <c r="H21" t="s">
        <v>1973</v>
      </c>
      <c r="I21" t="s">
        <v>1974</v>
      </c>
      <c r="J21" t="s">
        <v>1975</v>
      </c>
      <c r="K21" t="s">
        <v>1976</v>
      </c>
      <c r="L21" t="s">
        <v>1977</v>
      </c>
      <c r="M21" t="s">
        <v>1978</v>
      </c>
      <c r="N21" t="s">
        <v>1979</v>
      </c>
      <c r="O21" t="s">
        <v>1980</v>
      </c>
      <c r="P21" t="s">
        <v>1981</v>
      </c>
      <c r="Q21" t="s">
        <v>1982</v>
      </c>
      <c r="R21" t="s">
        <v>350</v>
      </c>
      <c r="S21" t="s">
        <v>1983</v>
      </c>
      <c r="T21" t="s">
        <v>1984</v>
      </c>
      <c r="U21" t="s">
        <v>1985</v>
      </c>
      <c r="V21" t="s">
        <v>1986</v>
      </c>
      <c r="W21" t="s">
        <v>1987</v>
      </c>
      <c r="X21" t="s">
        <v>1988</v>
      </c>
      <c r="Y21" t="s">
        <v>364</v>
      </c>
      <c r="Z21" t="s">
        <v>1989</v>
      </c>
    </row>
    <row r="22" spans="1:26" x14ac:dyDescent="0.3">
      <c r="A22" t="s">
        <v>101</v>
      </c>
      <c r="B22" t="s">
        <v>1760</v>
      </c>
      <c r="C22" t="s">
        <v>1611</v>
      </c>
      <c r="D22" t="s">
        <v>1990</v>
      </c>
      <c r="E22" t="s">
        <v>1991</v>
      </c>
      <c r="F22" t="s">
        <v>1992</v>
      </c>
      <c r="G22" t="s">
        <v>1993</v>
      </c>
      <c r="H22" t="s">
        <v>1994</v>
      </c>
      <c r="I22" t="s">
        <v>1995</v>
      </c>
      <c r="J22" t="s">
        <v>1996</v>
      </c>
      <c r="K22" t="s">
        <v>1997</v>
      </c>
      <c r="L22" t="s">
        <v>1998</v>
      </c>
      <c r="M22" t="s">
        <v>1999</v>
      </c>
      <c r="N22" t="s">
        <v>2000</v>
      </c>
      <c r="O22" t="s">
        <v>1644</v>
      </c>
      <c r="P22" t="s">
        <v>2001</v>
      </c>
      <c r="Q22" t="s">
        <v>2002</v>
      </c>
      <c r="R22" t="s">
        <v>939</v>
      </c>
      <c r="S22" t="s">
        <v>2003</v>
      </c>
      <c r="T22" t="s">
        <v>2004</v>
      </c>
      <c r="U22" t="s">
        <v>2005</v>
      </c>
      <c r="V22" t="s">
        <v>2006</v>
      </c>
      <c r="W22" t="s">
        <v>2007</v>
      </c>
      <c r="X22" t="s">
        <v>2008</v>
      </c>
      <c r="Y22" t="s">
        <v>537</v>
      </c>
      <c r="Z22" t="s">
        <v>2009</v>
      </c>
    </row>
    <row r="23" spans="1:26" x14ac:dyDescent="0.3">
      <c r="A23" t="s">
        <v>94</v>
      </c>
      <c r="B23" t="s">
        <v>2010</v>
      </c>
      <c r="C23" t="s">
        <v>1611</v>
      </c>
      <c r="D23" t="s">
        <v>2011</v>
      </c>
      <c r="E23" t="s">
        <v>2012</v>
      </c>
      <c r="F23" t="s">
        <v>1889</v>
      </c>
      <c r="G23" t="s">
        <v>2013</v>
      </c>
      <c r="H23" t="s">
        <v>2014</v>
      </c>
      <c r="I23" t="s">
        <v>2015</v>
      </c>
      <c r="J23" t="s">
        <v>2016</v>
      </c>
      <c r="K23" t="s">
        <v>2017</v>
      </c>
      <c r="L23" t="s">
        <v>2018</v>
      </c>
      <c r="M23" t="s">
        <v>2019</v>
      </c>
      <c r="N23" t="s">
        <v>2020</v>
      </c>
      <c r="O23" t="s">
        <v>2021</v>
      </c>
      <c r="P23" t="s">
        <v>2022</v>
      </c>
      <c r="Q23" t="s">
        <v>2023</v>
      </c>
      <c r="R23" t="s">
        <v>1017</v>
      </c>
      <c r="S23" t="s">
        <v>1797</v>
      </c>
      <c r="T23" t="s">
        <v>2024</v>
      </c>
      <c r="U23" t="s">
        <v>2025</v>
      </c>
      <c r="V23" t="s">
        <v>2026</v>
      </c>
      <c r="W23" t="s">
        <v>2027</v>
      </c>
      <c r="X23" t="s">
        <v>2028</v>
      </c>
      <c r="Y23" t="s">
        <v>285</v>
      </c>
      <c r="Z23" t="s">
        <v>2029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70841-BEBE-4246-B454-ED0D5F6E9FFE}">
  <dimension ref="A1:T23"/>
  <sheetViews>
    <sheetView workbookViewId="0"/>
  </sheetViews>
  <sheetFormatPr defaultRowHeight="14.4" x14ac:dyDescent="0.3"/>
  <cols>
    <col min="1" max="1" width="15" bestFit="1" customWidth="1"/>
    <col min="2" max="9" width="10.77734375" bestFit="1" customWidth="1"/>
    <col min="10" max="20" width="11.77734375" bestFit="1" customWidth="1"/>
  </cols>
  <sheetData>
    <row r="1" spans="1:20" x14ac:dyDescent="0.3">
      <c r="A1" t="s">
        <v>55</v>
      </c>
      <c r="B1" t="s">
        <v>58</v>
      </c>
      <c r="C1" t="s">
        <v>64</v>
      </c>
      <c r="D1" t="s">
        <v>59</v>
      </c>
      <c r="E1" t="s">
        <v>60</v>
      </c>
      <c r="F1" t="s">
        <v>1569</v>
      </c>
      <c r="G1" t="s">
        <v>1570</v>
      </c>
      <c r="H1" t="s">
        <v>1571</v>
      </c>
      <c r="I1" t="s">
        <v>1572</v>
      </c>
      <c r="J1" t="s">
        <v>1573</v>
      </c>
      <c r="K1" t="s">
        <v>1574</v>
      </c>
      <c r="L1" t="s">
        <v>1575</v>
      </c>
      <c r="M1" t="s">
        <v>1576</v>
      </c>
      <c r="N1" t="s">
        <v>1577</v>
      </c>
      <c r="O1" t="s">
        <v>1578</v>
      </c>
      <c r="P1" t="s">
        <v>1579</v>
      </c>
      <c r="Q1" t="s">
        <v>1580</v>
      </c>
      <c r="R1" t="s">
        <v>1581</v>
      </c>
      <c r="S1" t="s">
        <v>1582</v>
      </c>
      <c r="T1" t="s">
        <v>1583</v>
      </c>
    </row>
    <row r="2" spans="1:20" x14ac:dyDescent="0.3">
      <c r="A2" t="s">
        <v>70</v>
      </c>
      <c r="B2" t="s">
        <v>70</v>
      </c>
      <c r="C2" t="s">
        <v>70</v>
      </c>
      <c r="D2" t="s">
        <v>2667</v>
      </c>
      <c r="E2" t="s">
        <v>2667</v>
      </c>
      <c r="F2" t="s">
        <v>2667</v>
      </c>
      <c r="G2" t="s">
        <v>2667</v>
      </c>
      <c r="H2" t="s">
        <v>2667</v>
      </c>
      <c r="I2" t="s">
        <v>2667</v>
      </c>
      <c r="J2" t="s">
        <v>2667</v>
      </c>
      <c r="K2" t="s">
        <v>2667</v>
      </c>
      <c r="L2" t="s">
        <v>2667</v>
      </c>
      <c r="M2" t="s">
        <v>2667</v>
      </c>
      <c r="N2" t="s">
        <v>2667</v>
      </c>
      <c r="O2" t="s">
        <v>2667</v>
      </c>
      <c r="P2" t="s">
        <v>1594</v>
      </c>
      <c r="Q2" t="s">
        <v>1594</v>
      </c>
      <c r="R2" t="s">
        <v>1594</v>
      </c>
      <c r="S2" t="s">
        <v>1594</v>
      </c>
      <c r="T2" t="s">
        <v>1594</v>
      </c>
    </row>
    <row r="3" spans="1:20" x14ac:dyDescent="0.3">
      <c r="A3" t="s">
        <v>1562</v>
      </c>
      <c r="B3" t="s">
        <v>1566</v>
      </c>
      <c r="C3" t="s">
        <v>1595</v>
      </c>
      <c r="D3" t="s">
        <v>2668</v>
      </c>
      <c r="E3" t="s">
        <v>2669</v>
      </c>
      <c r="F3" t="s">
        <v>2670</v>
      </c>
      <c r="G3" t="s">
        <v>2671</v>
      </c>
      <c r="H3" t="s">
        <v>2672</v>
      </c>
      <c r="I3" t="s">
        <v>2673</v>
      </c>
      <c r="J3" t="s">
        <v>187</v>
      </c>
      <c r="K3" t="s">
        <v>188</v>
      </c>
      <c r="L3" t="s">
        <v>2674</v>
      </c>
      <c r="M3" t="s">
        <v>2675</v>
      </c>
      <c r="N3" t="s">
        <v>2676</v>
      </c>
      <c r="O3" t="s">
        <v>2677</v>
      </c>
      <c r="P3" t="s">
        <v>71</v>
      </c>
      <c r="Q3" t="s">
        <v>72</v>
      </c>
      <c r="R3" t="s">
        <v>2678</v>
      </c>
      <c r="S3" t="s">
        <v>189</v>
      </c>
      <c r="T3" t="s">
        <v>190</v>
      </c>
    </row>
    <row r="4" spans="1:20" x14ac:dyDescent="0.3">
      <c r="A4" t="s">
        <v>141</v>
      </c>
      <c r="B4" t="s">
        <v>1610</v>
      </c>
      <c r="C4" t="s">
        <v>1611</v>
      </c>
      <c r="D4" t="s">
        <v>2679</v>
      </c>
      <c r="E4" t="s">
        <v>2680</v>
      </c>
      <c r="F4" t="s">
        <v>2681</v>
      </c>
      <c r="G4" t="s">
        <v>2682</v>
      </c>
      <c r="H4" t="s">
        <v>2683</v>
      </c>
      <c r="I4" t="s">
        <v>2684</v>
      </c>
      <c r="J4" t="s">
        <v>2685</v>
      </c>
      <c r="K4" t="s">
        <v>2686</v>
      </c>
      <c r="L4" t="s">
        <v>2687</v>
      </c>
      <c r="M4" t="s">
        <v>300</v>
      </c>
      <c r="N4" t="s">
        <v>2195</v>
      </c>
      <c r="O4" t="s">
        <v>2195</v>
      </c>
      <c r="P4" t="s">
        <v>2688</v>
      </c>
      <c r="Q4" t="s">
        <v>2689</v>
      </c>
      <c r="R4" t="s">
        <v>2690</v>
      </c>
      <c r="S4" t="s">
        <v>2691</v>
      </c>
      <c r="T4" t="s">
        <v>2692</v>
      </c>
    </row>
    <row r="5" spans="1:20" x14ac:dyDescent="0.3">
      <c r="A5" t="s">
        <v>54</v>
      </c>
      <c r="B5" t="s">
        <v>994</v>
      </c>
      <c r="C5" t="s">
        <v>1611</v>
      </c>
      <c r="D5" t="s">
        <v>345</v>
      </c>
      <c r="E5" t="s">
        <v>2693</v>
      </c>
      <c r="F5" t="s">
        <v>2694</v>
      </c>
      <c r="G5" t="s">
        <v>2695</v>
      </c>
      <c r="H5" t="s">
        <v>2696</v>
      </c>
      <c r="I5" t="s">
        <v>2697</v>
      </c>
      <c r="J5" t="s">
        <v>2698</v>
      </c>
      <c r="K5" t="s">
        <v>2699</v>
      </c>
      <c r="L5" t="s">
        <v>2700</v>
      </c>
      <c r="M5" t="s">
        <v>2701</v>
      </c>
      <c r="N5" t="s">
        <v>306</v>
      </c>
      <c r="O5" t="s">
        <v>306</v>
      </c>
      <c r="P5" t="s">
        <v>2702</v>
      </c>
      <c r="Q5" t="s">
        <v>2703</v>
      </c>
      <c r="R5" t="s">
        <v>2685</v>
      </c>
      <c r="S5" t="s">
        <v>2704</v>
      </c>
      <c r="T5" t="s">
        <v>2705</v>
      </c>
    </row>
    <row r="6" spans="1:20" x14ac:dyDescent="0.3">
      <c r="A6" t="s">
        <v>89</v>
      </c>
      <c r="B6" t="s">
        <v>490</v>
      </c>
      <c r="C6" t="s">
        <v>1611</v>
      </c>
      <c r="D6" t="s">
        <v>619</v>
      </c>
      <c r="E6" t="s">
        <v>2706</v>
      </c>
      <c r="F6" t="s">
        <v>2707</v>
      </c>
      <c r="G6" t="s">
        <v>2708</v>
      </c>
      <c r="H6" t="s">
        <v>2709</v>
      </c>
      <c r="I6" t="s">
        <v>2710</v>
      </c>
      <c r="J6" t="s">
        <v>2711</v>
      </c>
      <c r="K6" t="s">
        <v>2712</v>
      </c>
      <c r="L6" t="s">
        <v>2713</v>
      </c>
      <c r="M6" t="s">
        <v>1961</v>
      </c>
      <c r="N6" t="s">
        <v>292</v>
      </c>
      <c r="O6" t="s">
        <v>283</v>
      </c>
      <c r="P6" t="s">
        <v>2714</v>
      </c>
      <c r="Q6" t="s">
        <v>2715</v>
      </c>
      <c r="R6" t="s">
        <v>2716</v>
      </c>
      <c r="S6" t="s">
        <v>2717</v>
      </c>
      <c r="T6" t="s">
        <v>2718</v>
      </c>
    </row>
    <row r="7" spans="1:20" x14ac:dyDescent="0.3">
      <c r="A7" t="s">
        <v>126</v>
      </c>
      <c r="B7" t="s">
        <v>1022</v>
      </c>
      <c r="C7" t="s">
        <v>1611</v>
      </c>
      <c r="D7" t="s">
        <v>423</v>
      </c>
      <c r="E7" t="s">
        <v>2719</v>
      </c>
      <c r="F7" t="s">
        <v>2720</v>
      </c>
      <c r="G7" t="s">
        <v>2721</v>
      </c>
      <c r="H7" t="s">
        <v>2722</v>
      </c>
      <c r="I7" t="s">
        <v>2723</v>
      </c>
      <c r="J7" t="s">
        <v>2690</v>
      </c>
      <c r="K7" t="s">
        <v>2724</v>
      </c>
      <c r="L7" t="s">
        <v>2725</v>
      </c>
      <c r="M7" t="s">
        <v>1795</v>
      </c>
      <c r="N7" t="s">
        <v>283</v>
      </c>
      <c r="O7" t="s">
        <v>283</v>
      </c>
      <c r="P7" t="s">
        <v>1838</v>
      </c>
      <c r="Q7" t="s">
        <v>2726</v>
      </c>
      <c r="R7" t="s">
        <v>2685</v>
      </c>
      <c r="S7" t="s">
        <v>2727</v>
      </c>
      <c r="T7" t="s">
        <v>2728</v>
      </c>
    </row>
    <row r="8" spans="1:20" x14ac:dyDescent="0.3">
      <c r="A8" t="s">
        <v>113</v>
      </c>
      <c r="B8" t="s">
        <v>490</v>
      </c>
      <c r="C8" t="s">
        <v>1611</v>
      </c>
      <c r="D8" t="s">
        <v>314</v>
      </c>
      <c r="E8" t="s">
        <v>2115</v>
      </c>
      <c r="F8" t="s">
        <v>1967</v>
      </c>
      <c r="G8" t="s">
        <v>2729</v>
      </c>
      <c r="H8" t="s">
        <v>2730</v>
      </c>
      <c r="I8" t="s">
        <v>2731</v>
      </c>
      <c r="J8" t="s">
        <v>2732</v>
      </c>
      <c r="K8" t="s">
        <v>2733</v>
      </c>
      <c r="L8" t="s">
        <v>2713</v>
      </c>
      <c r="M8" t="s">
        <v>2103</v>
      </c>
      <c r="N8" t="s">
        <v>381</v>
      </c>
      <c r="O8" t="s">
        <v>300</v>
      </c>
      <c r="P8" t="s">
        <v>2734</v>
      </c>
      <c r="Q8" t="s">
        <v>2500</v>
      </c>
      <c r="R8" t="s">
        <v>2716</v>
      </c>
      <c r="S8" t="s">
        <v>2735</v>
      </c>
      <c r="T8" t="s">
        <v>2736</v>
      </c>
    </row>
    <row r="9" spans="1:20" x14ac:dyDescent="0.3">
      <c r="A9" t="s">
        <v>144</v>
      </c>
      <c r="B9" t="s">
        <v>994</v>
      </c>
      <c r="C9" t="s">
        <v>1611</v>
      </c>
      <c r="D9" t="s">
        <v>939</v>
      </c>
      <c r="E9" t="s">
        <v>2172</v>
      </c>
      <c r="F9" t="s">
        <v>2737</v>
      </c>
      <c r="G9" t="s">
        <v>2738</v>
      </c>
      <c r="H9" t="s">
        <v>2739</v>
      </c>
      <c r="I9" t="s">
        <v>2740</v>
      </c>
      <c r="J9" t="s">
        <v>2711</v>
      </c>
      <c r="K9" t="s">
        <v>2741</v>
      </c>
      <c r="L9" t="s">
        <v>2742</v>
      </c>
      <c r="M9" t="s">
        <v>2743</v>
      </c>
      <c r="N9" t="s">
        <v>283</v>
      </c>
      <c r="O9" t="s">
        <v>283</v>
      </c>
      <c r="P9" t="s">
        <v>2515</v>
      </c>
      <c r="Q9" t="s">
        <v>2744</v>
      </c>
      <c r="R9" t="s">
        <v>2711</v>
      </c>
      <c r="S9" t="s">
        <v>2745</v>
      </c>
      <c r="T9" t="s">
        <v>2746</v>
      </c>
    </row>
    <row r="10" spans="1:20" x14ac:dyDescent="0.3">
      <c r="A10" t="s">
        <v>36</v>
      </c>
      <c r="B10" t="s">
        <v>1739</v>
      </c>
      <c r="C10" t="s">
        <v>1611</v>
      </c>
      <c r="D10" t="s">
        <v>607</v>
      </c>
      <c r="E10" t="s">
        <v>2747</v>
      </c>
      <c r="F10" t="s">
        <v>2748</v>
      </c>
      <c r="G10" t="s">
        <v>2749</v>
      </c>
      <c r="H10" t="s">
        <v>2750</v>
      </c>
      <c r="I10" t="s">
        <v>2751</v>
      </c>
      <c r="J10" t="s">
        <v>2685</v>
      </c>
      <c r="K10" t="s">
        <v>2752</v>
      </c>
      <c r="L10" t="s">
        <v>2753</v>
      </c>
      <c r="M10" t="s">
        <v>2754</v>
      </c>
      <c r="N10" t="s">
        <v>2103</v>
      </c>
      <c r="O10" t="s">
        <v>2755</v>
      </c>
      <c r="P10" t="s">
        <v>2756</v>
      </c>
      <c r="Q10" t="s">
        <v>2757</v>
      </c>
      <c r="R10" t="s">
        <v>2685</v>
      </c>
      <c r="S10" t="s">
        <v>2758</v>
      </c>
      <c r="T10" t="s">
        <v>2759</v>
      </c>
    </row>
    <row r="11" spans="1:20" x14ac:dyDescent="0.3">
      <c r="A11" t="s">
        <v>134</v>
      </c>
      <c r="B11" t="s">
        <v>1760</v>
      </c>
      <c r="C11" t="s">
        <v>1611</v>
      </c>
      <c r="D11" t="s">
        <v>454</v>
      </c>
      <c r="E11" t="s">
        <v>2760</v>
      </c>
      <c r="F11" t="s">
        <v>2761</v>
      </c>
      <c r="G11" t="s">
        <v>2534</v>
      </c>
      <c r="H11" t="s">
        <v>2762</v>
      </c>
      <c r="I11" t="s">
        <v>2763</v>
      </c>
      <c r="J11" t="s">
        <v>2685</v>
      </c>
      <c r="K11" t="s">
        <v>2724</v>
      </c>
      <c r="L11" t="s">
        <v>2764</v>
      </c>
      <c r="M11" t="s">
        <v>2765</v>
      </c>
      <c r="N11" t="s">
        <v>306</v>
      </c>
      <c r="O11" t="s">
        <v>306</v>
      </c>
      <c r="P11" t="s">
        <v>1647</v>
      </c>
      <c r="Q11" t="s">
        <v>2766</v>
      </c>
      <c r="R11" t="s">
        <v>2716</v>
      </c>
      <c r="S11" t="s">
        <v>2767</v>
      </c>
      <c r="T11" t="s">
        <v>2768</v>
      </c>
    </row>
    <row r="12" spans="1:20" x14ac:dyDescent="0.3">
      <c r="A12" t="s">
        <v>115</v>
      </c>
      <c r="B12" t="s">
        <v>1760</v>
      </c>
      <c r="C12" t="s">
        <v>1611</v>
      </c>
      <c r="D12" t="s">
        <v>939</v>
      </c>
      <c r="E12" t="s">
        <v>2769</v>
      </c>
      <c r="F12" t="s">
        <v>2770</v>
      </c>
      <c r="G12" t="s">
        <v>2771</v>
      </c>
      <c r="H12" t="s">
        <v>2772</v>
      </c>
      <c r="I12" t="s">
        <v>2773</v>
      </c>
      <c r="J12" t="s">
        <v>2732</v>
      </c>
      <c r="K12" t="s">
        <v>2774</v>
      </c>
      <c r="L12" t="s">
        <v>2713</v>
      </c>
      <c r="M12" t="s">
        <v>2775</v>
      </c>
      <c r="N12" t="s">
        <v>292</v>
      </c>
      <c r="O12" t="s">
        <v>283</v>
      </c>
      <c r="P12" t="s">
        <v>2125</v>
      </c>
      <c r="Q12" t="s">
        <v>2471</v>
      </c>
      <c r="R12" t="s">
        <v>2690</v>
      </c>
      <c r="S12" t="s">
        <v>2776</v>
      </c>
      <c r="T12" t="s">
        <v>2777</v>
      </c>
    </row>
    <row r="13" spans="1:20" x14ac:dyDescent="0.3">
      <c r="A13" t="s">
        <v>61</v>
      </c>
      <c r="B13" t="s">
        <v>1610</v>
      </c>
      <c r="C13" t="s">
        <v>1611</v>
      </c>
      <c r="D13" t="s">
        <v>423</v>
      </c>
      <c r="E13" t="s">
        <v>2056</v>
      </c>
      <c r="F13" t="s">
        <v>2707</v>
      </c>
      <c r="G13" t="s">
        <v>2778</v>
      </c>
      <c r="H13" t="s">
        <v>2779</v>
      </c>
      <c r="I13" t="s">
        <v>2710</v>
      </c>
      <c r="J13" t="s">
        <v>2716</v>
      </c>
      <c r="K13" t="s">
        <v>2780</v>
      </c>
      <c r="L13" t="s">
        <v>2781</v>
      </c>
      <c r="M13" t="s">
        <v>2775</v>
      </c>
      <c r="N13" t="s">
        <v>292</v>
      </c>
      <c r="O13" t="s">
        <v>292</v>
      </c>
      <c r="P13" t="s">
        <v>2782</v>
      </c>
      <c r="Q13" t="s">
        <v>2161</v>
      </c>
      <c r="R13" t="s">
        <v>2716</v>
      </c>
      <c r="S13" t="s">
        <v>2783</v>
      </c>
      <c r="T13" t="s">
        <v>2784</v>
      </c>
    </row>
    <row r="14" spans="1:20" x14ac:dyDescent="0.3">
      <c r="A14" t="s">
        <v>34</v>
      </c>
      <c r="B14" t="s">
        <v>490</v>
      </c>
      <c r="C14" t="s">
        <v>1611</v>
      </c>
      <c r="D14" t="s">
        <v>646</v>
      </c>
      <c r="E14" t="s">
        <v>2785</v>
      </c>
      <c r="F14" t="s">
        <v>2786</v>
      </c>
      <c r="G14" t="s">
        <v>1668</v>
      </c>
      <c r="H14" t="s">
        <v>2787</v>
      </c>
      <c r="I14" t="s">
        <v>2788</v>
      </c>
      <c r="J14" t="s">
        <v>2711</v>
      </c>
      <c r="K14" t="s">
        <v>2789</v>
      </c>
      <c r="L14" t="s">
        <v>2764</v>
      </c>
      <c r="M14" t="s">
        <v>1961</v>
      </c>
      <c r="N14" t="s">
        <v>300</v>
      </c>
      <c r="O14" t="s">
        <v>1127</v>
      </c>
      <c r="P14" t="s">
        <v>2790</v>
      </c>
      <c r="Q14" t="s">
        <v>2791</v>
      </c>
      <c r="R14" t="s">
        <v>2690</v>
      </c>
      <c r="S14" t="s">
        <v>1964</v>
      </c>
      <c r="T14" t="s">
        <v>2792</v>
      </c>
    </row>
    <row r="15" spans="1:20" x14ac:dyDescent="0.3">
      <c r="A15" t="s">
        <v>123</v>
      </c>
      <c r="B15" t="s">
        <v>1022</v>
      </c>
      <c r="C15" t="s">
        <v>1611</v>
      </c>
      <c r="D15" t="s">
        <v>412</v>
      </c>
      <c r="E15" t="s">
        <v>2109</v>
      </c>
      <c r="F15" t="s">
        <v>2793</v>
      </c>
      <c r="G15" t="s">
        <v>2794</v>
      </c>
      <c r="H15" t="s">
        <v>2795</v>
      </c>
      <c r="I15" t="s">
        <v>2796</v>
      </c>
      <c r="J15" t="s">
        <v>2716</v>
      </c>
      <c r="K15" t="s">
        <v>2797</v>
      </c>
      <c r="L15" t="s">
        <v>2798</v>
      </c>
      <c r="M15" t="s">
        <v>2103</v>
      </c>
      <c r="N15" t="s">
        <v>381</v>
      </c>
      <c r="O15" t="s">
        <v>381</v>
      </c>
      <c r="P15" t="s">
        <v>2443</v>
      </c>
      <c r="Q15" t="s">
        <v>2473</v>
      </c>
      <c r="R15" t="s">
        <v>2711</v>
      </c>
      <c r="S15" t="s">
        <v>2768</v>
      </c>
      <c r="T15" t="s">
        <v>2799</v>
      </c>
    </row>
    <row r="16" spans="1:20" x14ac:dyDescent="0.3">
      <c r="A16" t="s">
        <v>128</v>
      </c>
      <c r="B16" t="s">
        <v>1610</v>
      </c>
      <c r="C16" t="s">
        <v>1611</v>
      </c>
      <c r="D16" t="s">
        <v>1823</v>
      </c>
      <c r="E16" t="s">
        <v>2800</v>
      </c>
      <c r="F16" t="s">
        <v>2801</v>
      </c>
      <c r="G16" t="s">
        <v>1775</v>
      </c>
      <c r="H16" t="s">
        <v>2802</v>
      </c>
      <c r="I16" t="s">
        <v>2803</v>
      </c>
      <c r="J16" t="s">
        <v>2685</v>
      </c>
      <c r="K16" t="s">
        <v>2724</v>
      </c>
      <c r="L16" t="s">
        <v>2804</v>
      </c>
      <c r="M16" t="s">
        <v>1610</v>
      </c>
      <c r="N16" t="s">
        <v>1127</v>
      </c>
      <c r="O16" t="s">
        <v>2195</v>
      </c>
      <c r="P16" t="s">
        <v>2805</v>
      </c>
      <c r="Q16" t="s">
        <v>2806</v>
      </c>
      <c r="R16" t="s">
        <v>2690</v>
      </c>
      <c r="S16" t="s">
        <v>2807</v>
      </c>
      <c r="T16" t="s">
        <v>2808</v>
      </c>
    </row>
    <row r="17" spans="1:20" x14ac:dyDescent="0.3">
      <c r="A17" t="s">
        <v>137</v>
      </c>
      <c r="B17" t="s">
        <v>994</v>
      </c>
      <c r="C17" t="s">
        <v>1611</v>
      </c>
      <c r="D17" t="s">
        <v>479</v>
      </c>
      <c r="E17" t="s">
        <v>2360</v>
      </c>
      <c r="F17" t="s">
        <v>2694</v>
      </c>
      <c r="G17" t="s">
        <v>2809</v>
      </c>
      <c r="H17" t="s">
        <v>2810</v>
      </c>
      <c r="I17" t="s">
        <v>2697</v>
      </c>
      <c r="J17" t="s">
        <v>2711</v>
      </c>
      <c r="K17" t="s">
        <v>2789</v>
      </c>
      <c r="L17" t="s">
        <v>2811</v>
      </c>
      <c r="M17" t="s">
        <v>2701</v>
      </c>
      <c r="N17" t="s">
        <v>300</v>
      </c>
      <c r="O17" t="s">
        <v>560</v>
      </c>
      <c r="P17" t="s">
        <v>2812</v>
      </c>
      <c r="Q17" t="s">
        <v>2083</v>
      </c>
      <c r="R17" t="s">
        <v>2716</v>
      </c>
      <c r="S17" t="s">
        <v>2813</v>
      </c>
      <c r="T17" t="s">
        <v>831</v>
      </c>
    </row>
    <row r="18" spans="1:20" x14ac:dyDescent="0.3">
      <c r="A18" t="s">
        <v>91</v>
      </c>
      <c r="B18" t="s">
        <v>1739</v>
      </c>
      <c r="C18" t="s">
        <v>1611</v>
      </c>
      <c r="D18" t="s">
        <v>2151</v>
      </c>
      <c r="E18" t="s">
        <v>2814</v>
      </c>
      <c r="F18" t="s">
        <v>2815</v>
      </c>
      <c r="G18" t="s">
        <v>2816</v>
      </c>
      <c r="H18" t="s">
        <v>2817</v>
      </c>
      <c r="I18" t="s">
        <v>2818</v>
      </c>
      <c r="J18" t="s">
        <v>2819</v>
      </c>
      <c r="K18" t="s">
        <v>2820</v>
      </c>
      <c r="L18" t="s">
        <v>2821</v>
      </c>
      <c r="M18" t="s">
        <v>1127</v>
      </c>
      <c r="N18" t="s">
        <v>2121</v>
      </c>
      <c r="O18" t="s">
        <v>1127</v>
      </c>
      <c r="P18" t="s">
        <v>2822</v>
      </c>
      <c r="Q18" t="s">
        <v>2823</v>
      </c>
      <c r="R18" t="s">
        <v>2698</v>
      </c>
      <c r="S18" t="s">
        <v>2824</v>
      </c>
      <c r="T18" t="s">
        <v>2825</v>
      </c>
    </row>
    <row r="19" spans="1:20" x14ac:dyDescent="0.3">
      <c r="A19" t="s">
        <v>119</v>
      </c>
      <c r="B19" t="s">
        <v>1002</v>
      </c>
      <c r="C19" t="s">
        <v>1611</v>
      </c>
      <c r="D19" t="s">
        <v>412</v>
      </c>
      <c r="E19" t="s">
        <v>2160</v>
      </c>
      <c r="F19" t="s">
        <v>2826</v>
      </c>
      <c r="G19" t="s">
        <v>1797</v>
      </c>
      <c r="H19" t="s">
        <v>2827</v>
      </c>
      <c r="I19" t="s">
        <v>2828</v>
      </c>
      <c r="J19" t="s">
        <v>2690</v>
      </c>
      <c r="K19" t="s">
        <v>2752</v>
      </c>
      <c r="L19" t="s">
        <v>2764</v>
      </c>
      <c r="M19" t="s">
        <v>560</v>
      </c>
      <c r="N19" t="s">
        <v>284</v>
      </c>
      <c r="O19" t="s">
        <v>284</v>
      </c>
      <c r="P19" t="s">
        <v>2116</v>
      </c>
      <c r="Q19" t="s">
        <v>2829</v>
      </c>
      <c r="R19" t="s">
        <v>2690</v>
      </c>
      <c r="S19" t="s">
        <v>2830</v>
      </c>
      <c r="T19" t="s">
        <v>2831</v>
      </c>
    </row>
    <row r="20" spans="1:20" x14ac:dyDescent="0.3">
      <c r="A20" t="s">
        <v>132</v>
      </c>
      <c r="B20" t="s">
        <v>967</v>
      </c>
      <c r="C20" t="s">
        <v>1611</v>
      </c>
      <c r="D20" t="s">
        <v>994</v>
      </c>
      <c r="E20" t="s">
        <v>2832</v>
      </c>
      <c r="F20" t="s">
        <v>2833</v>
      </c>
      <c r="G20" t="s">
        <v>2708</v>
      </c>
      <c r="H20" t="s">
        <v>2834</v>
      </c>
      <c r="I20" t="s">
        <v>2835</v>
      </c>
      <c r="J20" t="s">
        <v>2836</v>
      </c>
      <c r="K20" t="s">
        <v>2837</v>
      </c>
      <c r="L20" t="s">
        <v>2811</v>
      </c>
      <c r="M20" t="s">
        <v>2121</v>
      </c>
      <c r="N20" t="s">
        <v>381</v>
      </c>
      <c r="O20" t="s">
        <v>381</v>
      </c>
      <c r="P20" t="s">
        <v>2744</v>
      </c>
      <c r="Q20" t="s">
        <v>2838</v>
      </c>
      <c r="R20" t="s">
        <v>2716</v>
      </c>
      <c r="S20" t="s">
        <v>2839</v>
      </c>
      <c r="T20" t="s">
        <v>2840</v>
      </c>
    </row>
    <row r="21" spans="1:20" x14ac:dyDescent="0.3">
      <c r="A21" t="s">
        <v>109</v>
      </c>
      <c r="B21" t="s">
        <v>1969</v>
      </c>
      <c r="C21" t="s">
        <v>1611</v>
      </c>
      <c r="D21" t="s">
        <v>692</v>
      </c>
      <c r="E21" t="s">
        <v>2072</v>
      </c>
      <c r="F21" t="s">
        <v>2841</v>
      </c>
      <c r="G21" t="s">
        <v>2695</v>
      </c>
      <c r="H21" t="s">
        <v>2842</v>
      </c>
      <c r="I21" t="s">
        <v>2843</v>
      </c>
      <c r="J21" t="s">
        <v>2685</v>
      </c>
      <c r="K21" t="s">
        <v>2724</v>
      </c>
      <c r="L21" t="s">
        <v>2844</v>
      </c>
      <c r="M21" t="s">
        <v>2103</v>
      </c>
      <c r="N21" t="s">
        <v>292</v>
      </c>
      <c r="O21" t="s">
        <v>292</v>
      </c>
      <c r="P21" t="s">
        <v>2845</v>
      </c>
      <c r="Q21" t="s">
        <v>2846</v>
      </c>
      <c r="R21" t="s">
        <v>2685</v>
      </c>
      <c r="S21" t="s">
        <v>2847</v>
      </c>
      <c r="T21" t="s">
        <v>1734</v>
      </c>
    </row>
    <row r="22" spans="1:20" x14ac:dyDescent="0.3">
      <c r="A22" t="s">
        <v>101</v>
      </c>
      <c r="B22" t="s">
        <v>1760</v>
      </c>
      <c r="C22" t="s">
        <v>1611</v>
      </c>
      <c r="D22" t="s">
        <v>350</v>
      </c>
      <c r="E22" t="s">
        <v>2848</v>
      </c>
      <c r="F22" t="s">
        <v>2849</v>
      </c>
      <c r="G22" t="s">
        <v>2850</v>
      </c>
      <c r="H22" t="s">
        <v>2851</v>
      </c>
      <c r="I22" t="s">
        <v>2852</v>
      </c>
      <c r="J22" t="s">
        <v>2685</v>
      </c>
      <c r="K22" t="s">
        <v>2699</v>
      </c>
      <c r="L22" t="s">
        <v>2853</v>
      </c>
      <c r="M22" t="s">
        <v>1795</v>
      </c>
      <c r="N22" t="s">
        <v>306</v>
      </c>
      <c r="O22" t="s">
        <v>381</v>
      </c>
      <c r="P22" t="s">
        <v>2107</v>
      </c>
      <c r="Q22" t="s">
        <v>2854</v>
      </c>
      <c r="R22" t="s">
        <v>2690</v>
      </c>
      <c r="S22" t="s">
        <v>2855</v>
      </c>
      <c r="T22" t="s">
        <v>2856</v>
      </c>
    </row>
    <row r="23" spans="1:20" x14ac:dyDescent="0.3">
      <c r="A23" t="s">
        <v>94</v>
      </c>
      <c r="B23" t="s">
        <v>2010</v>
      </c>
      <c r="C23" t="s">
        <v>1611</v>
      </c>
      <c r="D23" t="s">
        <v>339</v>
      </c>
      <c r="E23" t="s">
        <v>2185</v>
      </c>
      <c r="F23" t="s">
        <v>2857</v>
      </c>
      <c r="G23" t="s">
        <v>2858</v>
      </c>
      <c r="H23" t="s">
        <v>2859</v>
      </c>
      <c r="I23" t="s">
        <v>2860</v>
      </c>
      <c r="J23" t="s">
        <v>2716</v>
      </c>
      <c r="K23" t="s">
        <v>2789</v>
      </c>
      <c r="L23" t="s">
        <v>2713</v>
      </c>
      <c r="M23" t="s">
        <v>2755</v>
      </c>
      <c r="N23" t="s">
        <v>306</v>
      </c>
      <c r="O23" t="s">
        <v>306</v>
      </c>
      <c r="P23" t="s">
        <v>2861</v>
      </c>
      <c r="Q23" t="s">
        <v>2862</v>
      </c>
      <c r="R23" t="s">
        <v>2690</v>
      </c>
      <c r="S23" t="s">
        <v>1734</v>
      </c>
      <c r="T23" t="s">
        <v>2745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24122-935F-4FA7-823A-1938F2143B64}">
  <dimension ref="A1:AF23"/>
  <sheetViews>
    <sheetView workbookViewId="0"/>
  </sheetViews>
  <sheetFormatPr defaultRowHeight="14.4" x14ac:dyDescent="0.3"/>
  <cols>
    <col min="1" max="1" width="15" bestFit="1" customWidth="1"/>
    <col min="2" max="4" width="10.77734375" bestFit="1" customWidth="1"/>
    <col min="5" max="8" width="11.88671875" bestFit="1" customWidth="1"/>
    <col min="9" max="16" width="12.109375" bestFit="1" customWidth="1"/>
    <col min="17" max="22" width="11.77734375" bestFit="1" customWidth="1"/>
    <col min="23" max="32" width="13.88671875" bestFit="1" customWidth="1"/>
  </cols>
  <sheetData>
    <row r="1" spans="1:32" x14ac:dyDescent="0.3">
      <c r="A1" t="s">
        <v>55</v>
      </c>
      <c r="B1" t="s">
        <v>58</v>
      </c>
      <c r="C1" t="s">
        <v>64</v>
      </c>
      <c r="D1" t="s">
        <v>59</v>
      </c>
      <c r="E1" t="s">
        <v>60</v>
      </c>
      <c r="F1" t="s">
        <v>1569</v>
      </c>
      <c r="G1" t="s">
        <v>1570</v>
      </c>
      <c r="H1" t="s">
        <v>1571</v>
      </c>
      <c r="I1" t="s">
        <v>1572</v>
      </c>
      <c r="J1" t="s">
        <v>1573</v>
      </c>
      <c r="K1" t="s">
        <v>1574</v>
      </c>
      <c r="L1" t="s">
        <v>1575</v>
      </c>
      <c r="M1" t="s">
        <v>1576</v>
      </c>
      <c r="N1" t="s">
        <v>1577</v>
      </c>
      <c r="O1" t="s">
        <v>1578</v>
      </c>
      <c r="P1" t="s">
        <v>1579</v>
      </c>
      <c r="Q1" t="s">
        <v>1580</v>
      </c>
      <c r="R1" t="s">
        <v>1581</v>
      </c>
      <c r="S1" t="s">
        <v>1582</v>
      </c>
      <c r="T1" t="s">
        <v>1583</v>
      </c>
      <c r="U1" t="s">
        <v>1584</v>
      </c>
      <c r="V1" t="s">
        <v>1585</v>
      </c>
      <c r="W1" t="s">
        <v>1586</v>
      </c>
      <c r="X1" t="s">
        <v>1587</v>
      </c>
      <c r="Y1" t="s">
        <v>1588</v>
      </c>
      <c r="Z1" t="s">
        <v>1589</v>
      </c>
      <c r="AA1" t="s">
        <v>2863</v>
      </c>
      <c r="AB1" t="s">
        <v>2864</v>
      </c>
      <c r="AC1" t="s">
        <v>2865</v>
      </c>
      <c r="AD1" t="s">
        <v>2866</v>
      </c>
      <c r="AE1" t="s">
        <v>2867</v>
      </c>
      <c r="AF1" t="s">
        <v>2868</v>
      </c>
    </row>
    <row r="2" spans="1:32" x14ac:dyDescent="0.3">
      <c r="A2" t="s">
        <v>70</v>
      </c>
      <c r="B2" t="s">
        <v>70</v>
      </c>
      <c r="C2" t="s">
        <v>70</v>
      </c>
      <c r="D2" t="s">
        <v>70</v>
      </c>
      <c r="E2" t="s">
        <v>2869</v>
      </c>
      <c r="F2" t="s">
        <v>2869</v>
      </c>
      <c r="G2" t="s">
        <v>2869</v>
      </c>
      <c r="H2" t="s">
        <v>2869</v>
      </c>
      <c r="I2" t="s">
        <v>2030</v>
      </c>
      <c r="J2" t="s">
        <v>2030</v>
      </c>
      <c r="K2" t="s">
        <v>2030</v>
      </c>
      <c r="L2" t="s">
        <v>2030</v>
      </c>
      <c r="M2" t="s">
        <v>2030</v>
      </c>
      <c r="N2" t="s">
        <v>2030</v>
      </c>
      <c r="O2" t="s">
        <v>2030</v>
      </c>
      <c r="P2" t="s">
        <v>2030</v>
      </c>
      <c r="Q2" t="s">
        <v>1594</v>
      </c>
      <c r="R2" t="s">
        <v>1594</v>
      </c>
      <c r="S2" t="s">
        <v>1594</v>
      </c>
      <c r="T2" t="s">
        <v>1594</v>
      </c>
      <c r="U2" t="s">
        <v>2870</v>
      </c>
      <c r="V2" t="s">
        <v>2870</v>
      </c>
      <c r="W2" t="s">
        <v>2871</v>
      </c>
      <c r="X2" t="s">
        <v>2871</v>
      </c>
      <c r="Y2" t="s">
        <v>2871</v>
      </c>
      <c r="Z2" t="s">
        <v>2871</v>
      </c>
      <c r="AA2" t="s">
        <v>2871</v>
      </c>
      <c r="AB2" t="s">
        <v>2871</v>
      </c>
      <c r="AC2" t="s">
        <v>2871</v>
      </c>
      <c r="AD2" t="s">
        <v>2871</v>
      </c>
      <c r="AE2" t="s">
        <v>2871</v>
      </c>
      <c r="AF2" t="s">
        <v>2871</v>
      </c>
    </row>
    <row r="3" spans="1:32" x14ac:dyDescent="0.3">
      <c r="A3" t="s">
        <v>1562</v>
      </c>
      <c r="B3" t="s">
        <v>1566</v>
      </c>
      <c r="C3" t="s">
        <v>2872</v>
      </c>
      <c r="D3" t="s">
        <v>275</v>
      </c>
      <c r="E3" t="s">
        <v>2611</v>
      </c>
      <c r="F3" t="s">
        <v>2873</v>
      </c>
      <c r="G3" t="s">
        <v>2874</v>
      </c>
      <c r="H3" t="s">
        <v>1595</v>
      </c>
      <c r="I3" t="s">
        <v>2668</v>
      </c>
      <c r="J3" t="s">
        <v>1601</v>
      </c>
      <c r="K3" t="s">
        <v>2875</v>
      </c>
      <c r="L3" t="s">
        <v>2876</v>
      </c>
      <c r="M3" t="s">
        <v>2676</v>
      </c>
      <c r="N3" t="s">
        <v>2677</v>
      </c>
      <c r="O3" t="s">
        <v>2032</v>
      </c>
      <c r="P3" t="s">
        <v>2033</v>
      </c>
      <c r="Q3" t="s">
        <v>71</v>
      </c>
      <c r="R3" t="s">
        <v>72</v>
      </c>
      <c r="S3" t="s">
        <v>1602</v>
      </c>
      <c r="T3" t="s">
        <v>2877</v>
      </c>
      <c r="U3" t="s">
        <v>2220</v>
      </c>
      <c r="V3" t="s">
        <v>1609</v>
      </c>
      <c r="W3" t="s">
        <v>2668</v>
      </c>
      <c r="X3" t="s">
        <v>1601</v>
      </c>
      <c r="Y3" t="s">
        <v>2875</v>
      </c>
      <c r="Z3" t="s">
        <v>2876</v>
      </c>
      <c r="AA3" t="s">
        <v>2878</v>
      </c>
      <c r="AB3" t="s">
        <v>71</v>
      </c>
      <c r="AC3" t="s">
        <v>1602</v>
      </c>
      <c r="AD3" t="s">
        <v>2879</v>
      </c>
      <c r="AE3" t="s">
        <v>72</v>
      </c>
      <c r="AF3" t="s">
        <v>2877</v>
      </c>
    </row>
    <row r="4" spans="1:32" x14ac:dyDescent="0.3">
      <c r="A4" t="s">
        <v>141</v>
      </c>
      <c r="B4" t="s">
        <v>1610</v>
      </c>
      <c r="C4" t="s">
        <v>2880</v>
      </c>
      <c r="D4" t="s">
        <v>1838</v>
      </c>
      <c r="E4" t="s">
        <v>921</v>
      </c>
      <c r="F4" t="s">
        <v>2135</v>
      </c>
      <c r="G4" t="s">
        <v>2881</v>
      </c>
      <c r="H4" t="s">
        <v>1611</v>
      </c>
      <c r="I4" t="s">
        <v>2679</v>
      </c>
      <c r="J4" t="s">
        <v>500</v>
      </c>
      <c r="K4" t="s">
        <v>2882</v>
      </c>
      <c r="L4" t="s">
        <v>607</v>
      </c>
      <c r="M4" t="s">
        <v>2195</v>
      </c>
      <c r="N4" t="s">
        <v>2195</v>
      </c>
      <c r="O4" t="s">
        <v>521</v>
      </c>
      <c r="P4" t="s">
        <v>292</v>
      </c>
      <c r="Q4" t="s">
        <v>2688</v>
      </c>
      <c r="R4" t="s">
        <v>2689</v>
      </c>
      <c r="S4" t="s">
        <v>1626</v>
      </c>
      <c r="T4" t="s">
        <v>2883</v>
      </c>
      <c r="U4" t="s">
        <v>2240</v>
      </c>
      <c r="V4" t="s">
        <v>1632</v>
      </c>
      <c r="W4" t="s">
        <v>2884</v>
      </c>
      <c r="X4" t="s">
        <v>2885</v>
      </c>
      <c r="Y4" t="s">
        <v>2886</v>
      </c>
      <c r="Z4" t="s">
        <v>2887</v>
      </c>
      <c r="AA4" t="s">
        <v>2888</v>
      </c>
      <c r="AB4" t="s">
        <v>2887</v>
      </c>
      <c r="AC4" t="s">
        <v>2889</v>
      </c>
      <c r="AD4" t="s">
        <v>2890</v>
      </c>
      <c r="AE4" t="s">
        <v>2891</v>
      </c>
      <c r="AF4" t="s">
        <v>2892</v>
      </c>
    </row>
    <row r="5" spans="1:32" x14ac:dyDescent="0.3">
      <c r="A5" t="s">
        <v>54</v>
      </c>
      <c r="B5" t="s">
        <v>994</v>
      </c>
      <c r="C5" t="s">
        <v>2893</v>
      </c>
      <c r="D5" t="s">
        <v>2247</v>
      </c>
      <c r="E5" t="s">
        <v>921</v>
      </c>
      <c r="F5" t="s">
        <v>2135</v>
      </c>
      <c r="G5" t="s">
        <v>2881</v>
      </c>
      <c r="H5" t="s">
        <v>1611</v>
      </c>
      <c r="I5" t="s">
        <v>345</v>
      </c>
      <c r="J5" t="s">
        <v>308</v>
      </c>
      <c r="K5" t="s">
        <v>2403</v>
      </c>
      <c r="L5" t="s">
        <v>639</v>
      </c>
      <c r="M5" t="s">
        <v>306</v>
      </c>
      <c r="N5" t="s">
        <v>306</v>
      </c>
      <c r="O5" t="s">
        <v>1823</v>
      </c>
      <c r="P5" t="s">
        <v>292</v>
      </c>
      <c r="Q5" t="s">
        <v>2702</v>
      </c>
      <c r="R5" t="s">
        <v>2703</v>
      </c>
      <c r="S5" t="s">
        <v>1647</v>
      </c>
      <c r="T5" t="s">
        <v>2894</v>
      </c>
      <c r="U5" t="s">
        <v>2260</v>
      </c>
      <c r="V5" t="s">
        <v>1653</v>
      </c>
      <c r="W5" t="s">
        <v>2895</v>
      </c>
      <c r="X5" t="s">
        <v>2896</v>
      </c>
      <c r="Y5" t="s">
        <v>2897</v>
      </c>
      <c r="Z5" t="s">
        <v>2898</v>
      </c>
      <c r="AA5" t="s">
        <v>2899</v>
      </c>
      <c r="AB5" t="s">
        <v>2900</v>
      </c>
      <c r="AC5" t="s">
        <v>2901</v>
      </c>
      <c r="AD5" t="s">
        <v>2902</v>
      </c>
      <c r="AE5" t="s">
        <v>2903</v>
      </c>
      <c r="AF5" t="s">
        <v>2904</v>
      </c>
    </row>
    <row r="6" spans="1:32" x14ac:dyDescent="0.3">
      <c r="A6" t="s">
        <v>89</v>
      </c>
      <c r="B6" t="s">
        <v>490</v>
      </c>
      <c r="C6" t="s">
        <v>2905</v>
      </c>
      <c r="D6" t="s">
        <v>2267</v>
      </c>
      <c r="E6" t="s">
        <v>921</v>
      </c>
      <c r="F6" t="s">
        <v>2135</v>
      </c>
      <c r="G6" t="s">
        <v>2881</v>
      </c>
      <c r="H6" t="s">
        <v>1611</v>
      </c>
      <c r="I6" t="s">
        <v>619</v>
      </c>
      <c r="J6" t="s">
        <v>301</v>
      </c>
      <c r="K6" t="s">
        <v>2154</v>
      </c>
      <c r="L6" t="s">
        <v>314</v>
      </c>
      <c r="M6" t="s">
        <v>292</v>
      </c>
      <c r="N6" t="s">
        <v>283</v>
      </c>
      <c r="O6" t="s">
        <v>562</v>
      </c>
      <c r="P6" t="s">
        <v>283</v>
      </c>
      <c r="Q6" t="s">
        <v>2714</v>
      </c>
      <c r="R6" t="s">
        <v>2715</v>
      </c>
      <c r="S6" t="s">
        <v>1667</v>
      </c>
      <c r="T6" t="s">
        <v>1873</v>
      </c>
      <c r="U6" t="s">
        <v>2068</v>
      </c>
      <c r="V6" t="s">
        <v>1674</v>
      </c>
      <c r="W6" t="s">
        <v>2906</v>
      </c>
      <c r="X6" t="s">
        <v>2907</v>
      </c>
      <c r="Y6" t="s">
        <v>2908</v>
      </c>
      <c r="Z6" t="s">
        <v>2909</v>
      </c>
      <c r="AA6" t="s">
        <v>2910</v>
      </c>
      <c r="AB6" t="s">
        <v>2911</v>
      </c>
      <c r="AC6" t="s">
        <v>2912</v>
      </c>
      <c r="AD6" t="s">
        <v>2913</v>
      </c>
      <c r="AE6" t="s">
        <v>2914</v>
      </c>
      <c r="AF6" t="s">
        <v>2915</v>
      </c>
    </row>
    <row r="7" spans="1:32" x14ac:dyDescent="0.3">
      <c r="A7" t="s">
        <v>126</v>
      </c>
      <c r="B7" t="s">
        <v>1022</v>
      </c>
      <c r="C7" t="s">
        <v>1733</v>
      </c>
      <c r="D7" t="s">
        <v>2285</v>
      </c>
      <c r="E7" t="s">
        <v>921</v>
      </c>
      <c r="F7" t="s">
        <v>2135</v>
      </c>
      <c r="G7" t="s">
        <v>2881</v>
      </c>
      <c r="H7" t="s">
        <v>1611</v>
      </c>
      <c r="I7" t="s">
        <v>423</v>
      </c>
      <c r="J7" t="s">
        <v>921</v>
      </c>
      <c r="K7" t="s">
        <v>2184</v>
      </c>
      <c r="L7" t="s">
        <v>471</v>
      </c>
      <c r="M7" t="s">
        <v>283</v>
      </c>
      <c r="N7" t="s">
        <v>283</v>
      </c>
      <c r="O7" t="s">
        <v>2075</v>
      </c>
      <c r="P7" t="s">
        <v>292</v>
      </c>
      <c r="Q7" t="s">
        <v>1838</v>
      </c>
      <c r="R7" t="s">
        <v>2726</v>
      </c>
      <c r="S7" t="s">
        <v>1689</v>
      </c>
      <c r="T7" t="s">
        <v>2916</v>
      </c>
      <c r="U7" t="s">
        <v>2300</v>
      </c>
      <c r="V7" t="s">
        <v>1696</v>
      </c>
      <c r="W7" t="s">
        <v>2917</v>
      </c>
      <c r="X7" t="s">
        <v>2918</v>
      </c>
      <c r="Y7" t="s">
        <v>2919</v>
      </c>
      <c r="Z7" t="s">
        <v>2920</v>
      </c>
      <c r="AA7" t="s">
        <v>2910</v>
      </c>
      <c r="AB7" t="s">
        <v>2921</v>
      </c>
      <c r="AC7" t="s">
        <v>2922</v>
      </c>
      <c r="AD7" t="s">
        <v>2923</v>
      </c>
      <c r="AE7" t="s">
        <v>2911</v>
      </c>
      <c r="AF7" t="s">
        <v>2924</v>
      </c>
    </row>
    <row r="8" spans="1:32" x14ac:dyDescent="0.3">
      <c r="A8" t="s">
        <v>113</v>
      </c>
      <c r="B8" t="s">
        <v>490</v>
      </c>
      <c r="C8" t="s">
        <v>2925</v>
      </c>
      <c r="D8" t="s">
        <v>2306</v>
      </c>
      <c r="E8" t="s">
        <v>921</v>
      </c>
      <c r="F8" t="s">
        <v>2135</v>
      </c>
      <c r="G8" t="s">
        <v>2881</v>
      </c>
      <c r="H8" t="s">
        <v>1611</v>
      </c>
      <c r="I8" t="s">
        <v>314</v>
      </c>
      <c r="J8" t="s">
        <v>1017</v>
      </c>
      <c r="K8" t="s">
        <v>2679</v>
      </c>
      <c r="L8" t="s">
        <v>889</v>
      </c>
      <c r="M8" t="s">
        <v>381</v>
      </c>
      <c r="N8" t="s">
        <v>300</v>
      </c>
      <c r="O8" t="s">
        <v>1864</v>
      </c>
      <c r="P8" t="s">
        <v>283</v>
      </c>
      <c r="Q8" t="s">
        <v>2734</v>
      </c>
      <c r="R8" t="s">
        <v>2500</v>
      </c>
      <c r="S8" t="s">
        <v>1711</v>
      </c>
      <c r="T8" t="s">
        <v>2926</v>
      </c>
      <c r="U8" t="s">
        <v>2321</v>
      </c>
      <c r="V8" t="s">
        <v>1717</v>
      </c>
      <c r="W8" t="s">
        <v>2909</v>
      </c>
      <c r="X8" t="s">
        <v>2927</v>
      </c>
      <c r="Y8" t="s">
        <v>2884</v>
      </c>
      <c r="Z8" t="s">
        <v>2928</v>
      </c>
      <c r="AA8" t="s">
        <v>2929</v>
      </c>
      <c r="AB8" t="s">
        <v>2930</v>
      </c>
      <c r="AC8" t="s">
        <v>2931</v>
      </c>
      <c r="AD8" t="s">
        <v>2932</v>
      </c>
      <c r="AE8" t="s">
        <v>2906</v>
      </c>
      <c r="AF8" t="s">
        <v>2915</v>
      </c>
    </row>
    <row r="9" spans="1:32" x14ac:dyDescent="0.3">
      <c r="A9" t="s">
        <v>144</v>
      </c>
      <c r="B9" t="s">
        <v>994</v>
      </c>
      <c r="C9" t="s">
        <v>2933</v>
      </c>
      <c r="D9" t="s">
        <v>2325</v>
      </c>
      <c r="E9" t="s">
        <v>921</v>
      </c>
      <c r="F9" t="s">
        <v>2135</v>
      </c>
      <c r="G9" t="s">
        <v>2881</v>
      </c>
      <c r="H9" t="s">
        <v>1611</v>
      </c>
      <c r="I9" t="s">
        <v>939</v>
      </c>
      <c r="J9" t="s">
        <v>490</v>
      </c>
      <c r="K9" t="s">
        <v>527</v>
      </c>
      <c r="L9" t="s">
        <v>1387</v>
      </c>
      <c r="M9" t="s">
        <v>283</v>
      </c>
      <c r="N9" t="s">
        <v>283</v>
      </c>
      <c r="O9" t="s">
        <v>514</v>
      </c>
      <c r="P9" t="s">
        <v>560</v>
      </c>
      <c r="Q9" t="s">
        <v>2515</v>
      </c>
      <c r="R9" t="s">
        <v>2744</v>
      </c>
      <c r="S9" t="s">
        <v>1732</v>
      </c>
      <c r="T9" t="s">
        <v>2934</v>
      </c>
      <c r="U9" t="s">
        <v>2341</v>
      </c>
      <c r="V9" t="s">
        <v>1738</v>
      </c>
      <c r="W9" t="s">
        <v>2935</v>
      </c>
      <c r="X9" t="s">
        <v>2936</v>
      </c>
      <c r="Y9" t="s">
        <v>2937</v>
      </c>
      <c r="Z9" t="s">
        <v>2938</v>
      </c>
      <c r="AA9" t="s">
        <v>2939</v>
      </c>
      <c r="AB9" t="s">
        <v>2940</v>
      </c>
      <c r="AC9" t="s">
        <v>2941</v>
      </c>
      <c r="AD9" t="s">
        <v>2942</v>
      </c>
      <c r="AE9" t="s">
        <v>2943</v>
      </c>
      <c r="AF9" t="s">
        <v>2898</v>
      </c>
    </row>
    <row r="10" spans="1:32" x14ac:dyDescent="0.3">
      <c r="A10" t="s">
        <v>36</v>
      </c>
      <c r="B10" t="s">
        <v>1739</v>
      </c>
      <c r="C10" t="s">
        <v>2944</v>
      </c>
      <c r="D10" t="s">
        <v>1753</v>
      </c>
      <c r="E10" t="s">
        <v>921</v>
      </c>
      <c r="F10" t="s">
        <v>2135</v>
      </c>
      <c r="G10" t="s">
        <v>2881</v>
      </c>
      <c r="H10" t="s">
        <v>1611</v>
      </c>
      <c r="I10" t="s">
        <v>607</v>
      </c>
      <c r="J10" t="s">
        <v>471</v>
      </c>
      <c r="K10" t="s">
        <v>2403</v>
      </c>
      <c r="L10" t="s">
        <v>364</v>
      </c>
      <c r="M10" t="s">
        <v>2103</v>
      </c>
      <c r="N10" t="s">
        <v>2755</v>
      </c>
      <c r="O10" t="s">
        <v>2097</v>
      </c>
      <c r="P10" t="s">
        <v>306</v>
      </c>
      <c r="Q10" t="s">
        <v>2756</v>
      </c>
      <c r="R10" t="s">
        <v>2757</v>
      </c>
      <c r="S10" t="s">
        <v>1754</v>
      </c>
      <c r="T10" t="s">
        <v>2945</v>
      </c>
      <c r="U10" t="s">
        <v>2359</v>
      </c>
      <c r="V10" t="s">
        <v>1759</v>
      </c>
      <c r="W10" t="s">
        <v>2887</v>
      </c>
      <c r="X10" t="s">
        <v>2920</v>
      </c>
      <c r="Y10" t="s">
        <v>2897</v>
      </c>
      <c r="Z10" t="s">
        <v>2946</v>
      </c>
      <c r="AA10" t="s">
        <v>2947</v>
      </c>
      <c r="AB10" t="s">
        <v>2948</v>
      </c>
      <c r="AC10" t="s">
        <v>2949</v>
      </c>
      <c r="AD10" t="s">
        <v>2950</v>
      </c>
      <c r="AE10" t="s">
        <v>2946</v>
      </c>
      <c r="AF10" t="s">
        <v>2951</v>
      </c>
    </row>
    <row r="11" spans="1:32" x14ac:dyDescent="0.3">
      <c r="A11" t="s">
        <v>134</v>
      </c>
      <c r="B11" t="s">
        <v>1760</v>
      </c>
      <c r="C11" t="s">
        <v>2952</v>
      </c>
      <c r="D11" t="s">
        <v>2366</v>
      </c>
      <c r="E11" t="s">
        <v>921</v>
      </c>
      <c r="F11" t="s">
        <v>2135</v>
      </c>
      <c r="G11" t="s">
        <v>2881</v>
      </c>
      <c r="H11" t="s">
        <v>1611</v>
      </c>
      <c r="I11" t="s">
        <v>454</v>
      </c>
      <c r="J11" t="s">
        <v>445</v>
      </c>
      <c r="K11" t="s">
        <v>2953</v>
      </c>
      <c r="L11" t="s">
        <v>619</v>
      </c>
      <c r="M11" t="s">
        <v>306</v>
      </c>
      <c r="N11" t="s">
        <v>306</v>
      </c>
      <c r="O11" t="s">
        <v>576</v>
      </c>
      <c r="P11" t="s">
        <v>292</v>
      </c>
      <c r="Q11" t="s">
        <v>1647</v>
      </c>
      <c r="R11" t="s">
        <v>2766</v>
      </c>
      <c r="S11" t="s">
        <v>1775</v>
      </c>
      <c r="T11" t="s">
        <v>2954</v>
      </c>
      <c r="U11" t="s">
        <v>1843</v>
      </c>
      <c r="V11" t="s">
        <v>1781</v>
      </c>
      <c r="W11" t="s">
        <v>2911</v>
      </c>
      <c r="X11" t="s">
        <v>2955</v>
      </c>
      <c r="Y11" t="s">
        <v>2956</v>
      </c>
      <c r="Z11" t="s">
        <v>2906</v>
      </c>
      <c r="AA11" t="s">
        <v>2957</v>
      </c>
      <c r="AB11" t="s">
        <v>2901</v>
      </c>
      <c r="AC11" t="s">
        <v>2958</v>
      </c>
      <c r="AD11" t="s">
        <v>2959</v>
      </c>
      <c r="AE11" t="s">
        <v>2960</v>
      </c>
      <c r="AF11" t="s">
        <v>2961</v>
      </c>
    </row>
    <row r="12" spans="1:32" x14ac:dyDescent="0.3">
      <c r="A12" t="s">
        <v>115</v>
      </c>
      <c r="B12" t="s">
        <v>1760</v>
      </c>
      <c r="C12" t="s">
        <v>2962</v>
      </c>
      <c r="D12" t="s">
        <v>2387</v>
      </c>
      <c r="E12" t="s">
        <v>921</v>
      </c>
      <c r="F12" t="s">
        <v>2135</v>
      </c>
      <c r="G12" t="s">
        <v>2881</v>
      </c>
      <c r="H12" t="s">
        <v>1611</v>
      </c>
      <c r="I12" t="s">
        <v>939</v>
      </c>
      <c r="J12" t="s">
        <v>1795</v>
      </c>
      <c r="K12" t="s">
        <v>479</v>
      </c>
      <c r="L12" t="s">
        <v>921</v>
      </c>
      <c r="M12" t="s">
        <v>292</v>
      </c>
      <c r="N12" t="s">
        <v>283</v>
      </c>
      <c r="O12" t="s">
        <v>667</v>
      </c>
      <c r="P12" t="s">
        <v>284</v>
      </c>
      <c r="Q12" t="s">
        <v>2125</v>
      </c>
      <c r="R12" t="s">
        <v>2471</v>
      </c>
      <c r="S12" t="s">
        <v>1796</v>
      </c>
      <c r="T12" t="s">
        <v>2963</v>
      </c>
      <c r="U12" t="s">
        <v>2401</v>
      </c>
      <c r="V12" t="s">
        <v>1802</v>
      </c>
      <c r="W12" t="s">
        <v>2935</v>
      </c>
      <c r="X12" t="s">
        <v>2964</v>
      </c>
      <c r="Y12" t="s">
        <v>2965</v>
      </c>
      <c r="Z12" t="s">
        <v>2918</v>
      </c>
      <c r="AA12" t="s">
        <v>2896</v>
      </c>
      <c r="AB12" t="s">
        <v>2917</v>
      </c>
      <c r="AC12" t="s">
        <v>2918</v>
      </c>
      <c r="AD12" t="s">
        <v>2966</v>
      </c>
      <c r="AE12" t="s">
        <v>2967</v>
      </c>
      <c r="AF12" t="s">
        <v>2968</v>
      </c>
    </row>
    <row r="13" spans="1:32" x14ac:dyDescent="0.3">
      <c r="A13" t="s">
        <v>61</v>
      </c>
      <c r="B13" t="s">
        <v>1610</v>
      </c>
      <c r="C13" t="s">
        <v>2969</v>
      </c>
      <c r="D13" t="s">
        <v>2407</v>
      </c>
      <c r="E13" t="s">
        <v>921</v>
      </c>
      <c r="F13" t="s">
        <v>2135</v>
      </c>
      <c r="G13" t="s">
        <v>2881</v>
      </c>
      <c r="H13" t="s">
        <v>1611</v>
      </c>
      <c r="I13" t="s">
        <v>423</v>
      </c>
      <c r="J13" t="s">
        <v>939</v>
      </c>
      <c r="K13" t="s">
        <v>1823</v>
      </c>
      <c r="L13" t="s">
        <v>619</v>
      </c>
      <c r="M13" t="s">
        <v>292</v>
      </c>
      <c r="N13" t="s">
        <v>292</v>
      </c>
      <c r="O13" t="s">
        <v>1543</v>
      </c>
      <c r="P13" t="s">
        <v>306</v>
      </c>
      <c r="Q13" t="s">
        <v>2782</v>
      </c>
      <c r="R13" t="s">
        <v>2161</v>
      </c>
      <c r="S13" t="s">
        <v>1817</v>
      </c>
      <c r="T13" t="s">
        <v>1725</v>
      </c>
      <c r="U13" t="s">
        <v>2051</v>
      </c>
      <c r="V13" t="s">
        <v>1824</v>
      </c>
      <c r="W13" t="s">
        <v>2917</v>
      </c>
      <c r="X13" t="s">
        <v>2935</v>
      </c>
      <c r="Y13" t="s">
        <v>2915</v>
      </c>
      <c r="Z13" t="s">
        <v>2906</v>
      </c>
      <c r="AA13" t="s">
        <v>2919</v>
      </c>
      <c r="AB13" t="s">
        <v>2920</v>
      </c>
      <c r="AC13" t="s">
        <v>2970</v>
      </c>
      <c r="AD13" t="s">
        <v>2971</v>
      </c>
      <c r="AE13" t="s">
        <v>2972</v>
      </c>
      <c r="AF13" t="s">
        <v>2973</v>
      </c>
    </row>
    <row r="14" spans="1:32" x14ac:dyDescent="0.3">
      <c r="A14" t="s">
        <v>34</v>
      </c>
      <c r="B14" t="s">
        <v>490</v>
      </c>
      <c r="C14" t="s">
        <v>2974</v>
      </c>
      <c r="D14" t="s">
        <v>2425</v>
      </c>
      <c r="E14" t="s">
        <v>921</v>
      </c>
      <c r="F14" t="s">
        <v>2135</v>
      </c>
      <c r="G14" t="s">
        <v>2881</v>
      </c>
      <c r="H14" t="s">
        <v>1611</v>
      </c>
      <c r="I14" t="s">
        <v>646</v>
      </c>
      <c r="J14" t="s">
        <v>402</v>
      </c>
      <c r="K14" t="s">
        <v>2975</v>
      </c>
      <c r="L14" t="s">
        <v>378</v>
      </c>
      <c r="M14" t="s">
        <v>300</v>
      </c>
      <c r="N14" t="s">
        <v>1127</v>
      </c>
      <c r="O14" t="s">
        <v>692</v>
      </c>
      <c r="P14" t="s">
        <v>381</v>
      </c>
      <c r="Q14" t="s">
        <v>2790</v>
      </c>
      <c r="R14" t="s">
        <v>2791</v>
      </c>
      <c r="S14" t="s">
        <v>1839</v>
      </c>
      <c r="T14" t="s">
        <v>2976</v>
      </c>
      <c r="U14" t="s">
        <v>2437</v>
      </c>
      <c r="V14" t="s">
        <v>1844</v>
      </c>
      <c r="W14" t="s">
        <v>2977</v>
      </c>
      <c r="X14" t="s">
        <v>2978</v>
      </c>
      <c r="Y14" t="s">
        <v>2979</v>
      </c>
      <c r="Z14" t="s">
        <v>2980</v>
      </c>
      <c r="AA14" t="s">
        <v>2796</v>
      </c>
      <c r="AB14" t="s">
        <v>2981</v>
      </c>
      <c r="AC14" t="s">
        <v>2982</v>
      </c>
      <c r="AD14" t="s">
        <v>2983</v>
      </c>
      <c r="AE14" t="s">
        <v>2984</v>
      </c>
      <c r="AF14" t="s">
        <v>2985</v>
      </c>
    </row>
    <row r="15" spans="1:32" x14ac:dyDescent="0.3">
      <c r="A15" t="s">
        <v>123</v>
      </c>
      <c r="B15" t="s">
        <v>1022</v>
      </c>
      <c r="C15" t="s">
        <v>2952</v>
      </c>
      <c r="D15" t="s">
        <v>2443</v>
      </c>
      <c r="E15" t="s">
        <v>921</v>
      </c>
      <c r="F15" t="s">
        <v>2135</v>
      </c>
      <c r="G15" t="s">
        <v>2881</v>
      </c>
      <c r="H15" t="s">
        <v>1611</v>
      </c>
      <c r="I15" t="s">
        <v>412</v>
      </c>
      <c r="J15" t="s">
        <v>1002</v>
      </c>
      <c r="K15" t="s">
        <v>667</v>
      </c>
      <c r="L15" t="s">
        <v>884</v>
      </c>
      <c r="M15" t="s">
        <v>381</v>
      </c>
      <c r="N15" t="s">
        <v>381</v>
      </c>
      <c r="O15" t="s">
        <v>537</v>
      </c>
      <c r="P15" t="s">
        <v>293</v>
      </c>
      <c r="Q15" t="s">
        <v>2443</v>
      </c>
      <c r="R15" t="s">
        <v>2473</v>
      </c>
      <c r="S15" t="s">
        <v>1858</v>
      </c>
      <c r="T15" t="s">
        <v>2845</v>
      </c>
      <c r="U15" t="s">
        <v>2456</v>
      </c>
      <c r="V15" t="s">
        <v>1865</v>
      </c>
      <c r="W15" t="s">
        <v>2986</v>
      </c>
      <c r="X15" t="s">
        <v>2987</v>
      </c>
      <c r="Y15" t="s">
        <v>2988</v>
      </c>
      <c r="Z15" t="s">
        <v>2989</v>
      </c>
      <c r="AA15" t="s">
        <v>2990</v>
      </c>
      <c r="AB15" t="s">
        <v>2922</v>
      </c>
      <c r="AC15" t="s">
        <v>2941</v>
      </c>
      <c r="AD15" t="s">
        <v>2895</v>
      </c>
      <c r="AE15" t="s">
        <v>2958</v>
      </c>
      <c r="AF15" t="s">
        <v>2898</v>
      </c>
    </row>
    <row r="16" spans="1:32" x14ac:dyDescent="0.3">
      <c r="A16" t="s">
        <v>128</v>
      </c>
      <c r="B16" t="s">
        <v>1610</v>
      </c>
      <c r="C16" t="s">
        <v>1733</v>
      </c>
      <c r="D16" t="s">
        <v>2462</v>
      </c>
      <c r="E16" t="s">
        <v>921</v>
      </c>
      <c r="F16" t="s">
        <v>2135</v>
      </c>
      <c r="G16" t="s">
        <v>2881</v>
      </c>
      <c r="H16" t="s">
        <v>1611</v>
      </c>
      <c r="I16" t="s">
        <v>1823</v>
      </c>
      <c r="J16" t="s">
        <v>692</v>
      </c>
      <c r="K16" t="s">
        <v>2991</v>
      </c>
      <c r="L16" t="s">
        <v>2100</v>
      </c>
      <c r="M16" t="s">
        <v>1127</v>
      </c>
      <c r="N16" t="s">
        <v>2195</v>
      </c>
      <c r="O16" t="s">
        <v>334</v>
      </c>
      <c r="P16" t="s">
        <v>292</v>
      </c>
      <c r="Q16" t="s">
        <v>2805</v>
      </c>
      <c r="R16" t="s">
        <v>2806</v>
      </c>
      <c r="S16" t="s">
        <v>1880</v>
      </c>
      <c r="T16" t="s">
        <v>2992</v>
      </c>
      <c r="U16" t="s">
        <v>2477</v>
      </c>
      <c r="V16" t="s">
        <v>1886</v>
      </c>
      <c r="W16" t="s">
        <v>2915</v>
      </c>
      <c r="X16" t="s">
        <v>2993</v>
      </c>
      <c r="Y16" t="s">
        <v>2994</v>
      </c>
      <c r="Z16" t="s">
        <v>2995</v>
      </c>
      <c r="AA16" t="s">
        <v>2996</v>
      </c>
      <c r="AB16" t="s">
        <v>2984</v>
      </c>
      <c r="AC16" t="s">
        <v>2978</v>
      </c>
      <c r="AD16" t="s">
        <v>2997</v>
      </c>
      <c r="AE16" t="s">
        <v>2998</v>
      </c>
      <c r="AF16" t="s">
        <v>2999</v>
      </c>
    </row>
    <row r="17" spans="1:32" x14ac:dyDescent="0.3">
      <c r="A17" t="s">
        <v>137</v>
      </c>
      <c r="B17" t="s">
        <v>994</v>
      </c>
      <c r="C17" t="s">
        <v>3000</v>
      </c>
      <c r="D17" t="s">
        <v>2407</v>
      </c>
      <c r="E17" t="s">
        <v>921</v>
      </c>
      <c r="F17" t="s">
        <v>2135</v>
      </c>
      <c r="G17" t="s">
        <v>2881</v>
      </c>
      <c r="H17" t="s">
        <v>1611</v>
      </c>
      <c r="I17" t="s">
        <v>479</v>
      </c>
      <c r="J17" t="s">
        <v>1017</v>
      </c>
      <c r="K17" t="s">
        <v>3001</v>
      </c>
      <c r="L17" t="s">
        <v>471</v>
      </c>
      <c r="M17" t="s">
        <v>300</v>
      </c>
      <c r="N17" t="s">
        <v>560</v>
      </c>
      <c r="O17" t="s">
        <v>2151</v>
      </c>
      <c r="P17" t="s">
        <v>284</v>
      </c>
      <c r="Q17" t="s">
        <v>2812</v>
      </c>
      <c r="R17" t="s">
        <v>2083</v>
      </c>
      <c r="S17" t="s">
        <v>1900</v>
      </c>
      <c r="T17" t="s">
        <v>3002</v>
      </c>
      <c r="U17" t="s">
        <v>2495</v>
      </c>
      <c r="V17" t="s">
        <v>1906</v>
      </c>
      <c r="W17" t="s">
        <v>2965</v>
      </c>
      <c r="X17" t="s">
        <v>2927</v>
      </c>
      <c r="Y17" t="s">
        <v>3003</v>
      </c>
      <c r="Z17" t="s">
        <v>2920</v>
      </c>
      <c r="AA17" t="s">
        <v>2973</v>
      </c>
      <c r="AB17" t="s">
        <v>2930</v>
      </c>
      <c r="AC17" t="s">
        <v>2912</v>
      </c>
      <c r="AD17" t="s">
        <v>2913</v>
      </c>
      <c r="AE17" t="s">
        <v>2920</v>
      </c>
      <c r="AF17" t="s">
        <v>3004</v>
      </c>
    </row>
    <row r="18" spans="1:32" x14ac:dyDescent="0.3">
      <c r="A18" t="s">
        <v>91</v>
      </c>
      <c r="B18" t="s">
        <v>1739</v>
      </c>
      <c r="C18" t="s">
        <v>3005</v>
      </c>
      <c r="D18" t="s">
        <v>2500</v>
      </c>
      <c r="E18" t="s">
        <v>921</v>
      </c>
      <c r="F18" t="s">
        <v>2135</v>
      </c>
      <c r="G18" t="s">
        <v>2881</v>
      </c>
      <c r="H18" t="s">
        <v>1611</v>
      </c>
      <c r="I18" t="s">
        <v>2151</v>
      </c>
      <c r="J18" t="s">
        <v>308</v>
      </c>
      <c r="K18" t="s">
        <v>3006</v>
      </c>
      <c r="L18" t="s">
        <v>594</v>
      </c>
      <c r="M18" t="s">
        <v>2121</v>
      </c>
      <c r="N18" t="s">
        <v>1127</v>
      </c>
      <c r="O18" t="s">
        <v>562</v>
      </c>
      <c r="P18" t="s">
        <v>284</v>
      </c>
      <c r="Q18" t="s">
        <v>2822</v>
      </c>
      <c r="R18" t="s">
        <v>2823</v>
      </c>
      <c r="S18" t="s">
        <v>1920</v>
      </c>
      <c r="T18" t="s">
        <v>3007</v>
      </c>
      <c r="U18" t="s">
        <v>2374</v>
      </c>
      <c r="V18" t="s">
        <v>1926</v>
      </c>
      <c r="W18" t="s">
        <v>3008</v>
      </c>
      <c r="X18" t="s">
        <v>2896</v>
      </c>
      <c r="Y18" t="s">
        <v>2888</v>
      </c>
      <c r="Z18" t="s">
        <v>3009</v>
      </c>
      <c r="AA18" t="s">
        <v>3010</v>
      </c>
      <c r="AB18" t="s">
        <v>2887</v>
      </c>
      <c r="AC18" t="s">
        <v>2949</v>
      </c>
      <c r="AD18" t="s">
        <v>3011</v>
      </c>
      <c r="AE18" t="s">
        <v>2993</v>
      </c>
      <c r="AF18" t="s">
        <v>3012</v>
      </c>
    </row>
    <row r="19" spans="1:32" x14ac:dyDescent="0.3">
      <c r="A19" t="s">
        <v>119</v>
      </c>
      <c r="B19" t="s">
        <v>1002</v>
      </c>
      <c r="C19" t="s">
        <v>2905</v>
      </c>
      <c r="D19" t="s">
        <v>2515</v>
      </c>
      <c r="E19" t="s">
        <v>921</v>
      </c>
      <c r="F19" t="s">
        <v>2135</v>
      </c>
      <c r="G19" t="s">
        <v>2881</v>
      </c>
      <c r="H19" t="s">
        <v>1611</v>
      </c>
      <c r="I19" t="s">
        <v>412</v>
      </c>
      <c r="J19" t="s">
        <v>445</v>
      </c>
      <c r="K19" t="s">
        <v>2184</v>
      </c>
      <c r="L19" t="s">
        <v>355</v>
      </c>
      <c r="M19" t="s">
        <v>284</v>
      </c>
      <c r="N19" t="s">
        <v>284</v>
      </c>
      <c r="O19" t="s">
        <v>667</v>
      </c>
      <c r="P19" t="s">
        <v>283</v>
      </c>
      <c r="Q19" t="s">
        <v>2116</v>
      </c>
      <c r="R19" t="s">
        <v>2829</v>
      </c>
      <c r="S19" t="s">
        <v>1940</v>
      </c>
      <c r="T19" t="s">
        <v>3013</v>
      </c>
      <c r="U19" t="s">
        <v>2528</v>
      </c>
      <c r="V19" t="s">
        <v>1946</v>
      </c>
      <c r="W19" t="s">
        <v>2986</v>
      </c>
      <c r="X19" t="s">
        <v>2955</v>
      </c>
      <c r="Y19" t="s">
        <v>2919</v>
      </c>
      <c r="Z19" t="s">
        <v>3014</v>
      </c>
      <c r="AA19" t="s">
        <v>2908</v>
      </c>
      <c r="AB19" t="s">
        <v>3015</v>
      </c>
      <c r="AC19" t="s">
        <v>2918</v>
      </c>
      <c r="AD19" t="s">
        <v>2981</v>
      </c>
      <c r="AE19" t="s">
        <v>2986</v>
      </c>
      <c r="AF19" t="s">
        <v>2973</v>
      </c>
    </row>
    <row r="20" spans="1:32" x14ac:dyDescent="0.3">
      <c r="A20" t="s">
        <v>132</v>
      </c>
      <c r="B20" t="s">
        <v>967</v>
      </c>
      <c r="C20" t="s">
        <v>2905</v>
      </c>
      <c r="D20" t="s">
        <v>2534</v>
      </c>
      <c r="E20" t="s">
        <v>921</v>
      </c>
      <c r="F20" t="s">
        <v>2135</v>
      </c>
      <c r="G20" t="s">
        <v>2881</v>
      </c>
      <c r="H20" t="s">
        <v>1611</v>
      </c>
      <c r="I20" t="s">
        <v>994</v>
      </c>
      <c r="J20" t="s">
        <v>1961</v>
      </c>
      <c r="K20" t="s">
        <v>412</v>
      </c>
      <c r="L20" t="s">
        <v>1760</v>
      </c>
      <c r="M20" t="s">
        <v>381</v>
      </c>
      <c r="N20" t="s">
        <v>381</v>
      </c>
      <c r="O20" t="s">
        <v>2177</v>
      </c>
      <c r="P20" t="s">
        <v>381</v>
      </c>
      <c r="Q20" t="s">
        <v>2744</v>
      </c>
      <c r="R20" t="s">
        <v>2838</v>
      </c>
      <c r="S20" t="s">
        <v>1962</v>
      </c>
      <c r="T20" t="s">
        <v>2703</v>
      </c>
      <c r="U20" t="s">
        <v>2548</v>
      </c>
      <c r="V20" t="s">
        <v>1968</v>
      </c>
      <c r="W20" t="s">
        <v>3016</v>
      </c>
      <c r="X20" t="s">
        <v>3017</v>
      </c>
      <c r="Y20" t="s">
        <v>2986</v>
      </c>
      <c r="Z20" t="s">
        <v>3018</v>
      </c>
      <c r="AA20" t="s">
        <v>2989</v>
      </c>
      <c r="AB20" t="s">
        <v>2943</v>
      </c>
      <c r="AC20" t="s">
        <v>3018</v>
      </c>
      <c r="AD20" t="s">
        <v>3019</v>
      </c>
      <c r="AE20" t="s">
        <v>3020</v>
      </c>
      <c r="AF20" t="s">
        <v>2903</v>
      </c>
    </row>
    <row r="21" spans="1:32" x14ac:dyDescent="0.3">
      <c r="A21" t="s">
        <v>109</v>
      </c>
      <c r="B21" t="s">
        <v>1969</v>
      </c>
      <c r="C21" t="s">
        <v>3021</v>
      </c>
      <c r="D21" t="s">
        <v>2554</v>
      </c>
      <c r="E21" t="s">
        <v>921</v>
      </c>
      <c r="F21" t="s">
        <v>2135</v>
      </c>
      <c r="G21" t="s">
        <v>2881</v>
      </c>
      <c r="H21" t="s">
        <v>1611</v>
      </c>
      <c r="I21" t="s">
        <v>692</v>
      </c>
      <c r="J21" t="s">
        <v>350</v>
      </c>
      <c r="K21" t="s">
        <v>2403</v>
      </c>
      <c r="L21" t="s">
        <v>394</v>
      </c>
      <c r="M21" t="s">
        <v>292</v>
      </c>
      <c r="N21" t="s">
        <v>292</v>
      </c>
      <c r="O21" t="s">
        <v>2184</v>
      </c>
      <c r="P21" t="s">
        <v>306</v>
      </c>
      <c r="Q21" t="s">
        <v>2845</v>
      </c>
      <c r="R21" t="s">
        <v>2846</v>
      </c>
      <c r="S21" t="s">
        <v>1983</v>
      </c>
      <c r="T21" t="s">
        <v>3022</v>
      </c>
      <c r="U21" t="s">
        <v>2568</v>
      </c>
      <c r="V21" t="s">
        <v>1989</v>
      </c>
      <c r="W21" t="s">
        <v>2993</v>
      </c>
      <c r="X21" t="s">
        <v>2921</v>
      </c>
      <c r="Y21" t="s">
        <v>2897</v>
      </c>
      <c r="Z21" t="s">
        <v>2939</v>
      </c>
      <c r="AA21" t="s">
        <v>3023</v>
      </c>
      <c r="AB21" t="s">
        <v>2898</v>
      </c>
      <c r="AC21" t="s">
        <v>3024</v>
      </c>
      <c r="AD21" t="s">
        <v>2950</v>
      </c>
      <c r="AE21" t="s">
        <v>3025</v>
      </c>
      <c r="AF21" t="s">
        <v>3026</v>
      </c>
    </row>
    <row r="22" spans="1:32" x14ac:dyDescent="0.3">
      <c r="A22" t="s">
        <v>101</v>
      </c>
      <c r="B22" t="s">
        <v>1760</v>
      </c>
      <c r="C22" t="s">
        <v>3027</v>
      </c>
      <c r="D22" t="s">
        <v>2574</v>
      </c>
      <c r="E22" t="s">
        <v>921</v>
      </c>
      <c r="F22" t="s">
        <v>2135</v>
      </c>
      <c r="G22" t="s">
        <v>2881</v>
      </c>
      <c r="H22" t="s">
        <v>1611</v>
      </c>
      <c r="I22" t="s">
        <v>350</v>
      </c>
      <c r="J22" t="s">
        <v>939</v>
      </c>
      <c r="K22" t="s">
        <v>3028</v>
      </c>
      <c r="L22" t="s">
        <v>423</v>
      </c>
      <c r="M22" t="s">
        <v>306</v>
      </c>
      <c r="N22" t="s">
        <v>381</v>
      </c>
      <c r="O22" t="s">
        <v>667</v>
      </c>
      <c r="P22" t="s">
        <v>283</v>
      </c>
      <c r="Q22" t="s">
        <v>2107</v>
      </c>
      <c r="R22" t="s">
        <v>2854</v>
      </c>
      <c r="S22" t="s">
        <v>2003</v>
      </c>
      <c r="T22" t="s">
        <v>3029</v>
      </c>
      <c r="U22" t="s">
        <v>2302</v>
      </c>
      <c r="V22" t="s">
        <v>2009</v>
      </c>
      <c r="W22" t="s">
        <v>2921</v>
      </c>
      <c r="X22" t="s">
        <v>2935</v>
      </c>
      <c r="Y22" t="s">
        <v>3030</v>
      </c>
      <c r="Z22" t="s">
        <v>2917</v>
      </c>
      <c r="AA22" t="s">
        <v>2915</v>
      </c>
      <c r="AB22" t="s">
        <v>3031</v>
      </c>
      <c r="AC22" t="s">
        <v>3032</v>
      </c>
      <c r="AD22" t="s">
        <v>2973</v>
      </c>
      <c r="AE22" t="s">
        <v>3033</v>
      </c>
      <c r="AF22" t="s">
        <v>3034</v>
      </c>
    </row>
    <row r="23" spans="1:32" x14ac:dyDescent="0.3">
      <c r="A23" t="s">
        <v>94</v>
      </c>
      <c r="B23" t="s">
        <v>2010</v>
      </c>
      <c r="C23" t="s">
        <v>1733</v>
      </c>
      <c r="D23" t="s">
        <v>2002</v>
      </c>
      <c r="E23" t="s">
        <v>921</v>
      </c>
      <c r="F23" t="s">
        <v>2135</v>
      </c>
      <c r="G23" t="s">
        <v>2881</v>
      </c>
      <c r="H23" t="s">
        <v>1611</v>
      </c>
      <c r="I23" t="s">
        <v>339</v>
      </c>
      <c r="J23" t="s">
        <v>1017</v>
      </c>
      <c r="K23" t="s">
        <v>2151</v>
      </c>
      <c r="L23" t="s">
        <v>445</v>
      </c>
      <c r="M23" t="s">
        <v>306</v>
      </c>
      <c r="N23" t="s">
        <v>306</v>
      </c>
      <c r="O23" t="s">
        <v>2200</v>
      </c>
      <c r="P23" t="s">
        <v>306</v>
      </c>
      <c r="Q23" t="s">
        <v>2861</v>
      </c>
      <c r="R23" t="s">
        <v>2862</v>
      </c>
      <c r="S23" t="s">
        <v>1797</v>
      </c>
      <c r="T23" t="s">
        <v>3035</v>
      </c>
      <c r="U23" t="s">
        <v>2073</v>
      </c>
      <c r="V23" t="s">
        <v>2029</v>
      </c>
      <c r="W23" t="s">
        <v>3036</v>
      </c>
      <c r="X23" t="s">
        <v>2927</v>
      </c>
      <c r="Y23" t="s">
        <v>3008</v>
      </c>
      <c r="Z23" t="s">
        <v>2955</v>
      </c>
      <c r="AA23" t="s">
        <v>3037</v>
      </c>
      <c r="AB23" t="s">
        <v>3038</v>
      </c>
      <c r="AC23" t="s">
        <v>3039</v>
      </c>
      <c r="AD23" t="s">
        <v>3040</v>
      </c>
      <c r="AE23" t="s">
        <v>3041</v>
      </c>
      <c r="AF23" t="s">
        <v>3042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32197-053F-40C9-B91C-C9C769AED5BC}">
  <dimension ref="A1:S21"/>
  <sheetViews>
    <sheetView workbookViewId="0"/>
  </sheetViews>
  <sheetFormatPr defaultRowHeight="14.4" x14ac:dyDescent="0.3"/>
  <cols>
    <col min="1" max="1" width="5.33203125" bestFit="1" customWidth="1"/>
    <col min="2" max="2" width="15" bestFit="1" customWidth="1"/>
    <col min="3" max="3" width="6.109375" bestFit="1" customWidth="1"/>
    <col min="4" max="4" width="5.109375" bestFit="1" customWidth="1"/>
    <col min="5" max="5" width="4.44140625" bestFit="1" customWidth="1"/>
    <col min="6" max="6" width="4.109375" bestFit="1" customWidth="1"/>
    <col min="7" max="7" width="5.5546875" bestFit="1" customWidth="1"/>
    <col min="8" max="10" width="5.77734375" bestFit="1" customWidth="1"/>
    <col min="11" max="11" width="9.5546875" bestFit="1" customWidth="1"/>
    <col min="12" max="12" width="5.5546875" bestFit="1" customWidth="1"/>
    <col min="13" max="14" width="6.77734375" bestFit="1" customWidth="1"/>
    <col min="15" max="15" width="9.5546875" bestFit="1" customWidth="1"/>
    <col min="16" max="16" width="13.21875" bestFit="1" customWidth="1"/>
    <col min="17" max="17" width="43" bestFit="1" customWidth="1"/>
    <col min="18" max="18" width="16.77734375" bestFit="1" customWidth="1"/>
    <col min="19" max="19" width="41.6640625" bestFit="1" customWidth="1"/>
  </cols>
  <sheetData>
    <row r="1" spans="1:19" x14ac:dyDescent="0.3">
      <c r="A1" t="s">
        <v>1561</v>
      </c>
      <c r="B1" t="s">
        <v>1562</v>
      </c>
      <c r="C1" t="s">
        <v>2611</v>
      </c>
      <c r="D1" t="s">
        <v>88</v>
      </c>
      <c r="E1" t="s">
        <v>84</v>
      </c>
      <c r="F1" t="s">
        <v>108</v>
      </c>
      <c r="G1" t="s">
        <v>273</v>
      </c>
      <c r="H1" t="s">
        <v>274</v>
      </c>
      <c r="I1" t="s">
        <v>2612</v>
      </c>
      <c r="J1" t="s">
        <v>2613</v>
      </c>
      <c r="K1" t="s">
        <v>2614</v>
      </c>
      <c r="L1" t="s">
        <v>71</v>
      </c>
      <c r="M1" t="s">
        <v>510</v>
      </c>
      <c r="N1" t="s">
        <v>2615</v>
      </c>
      <c r="O1" t="s">
        <v>2616</v>
      </c>
      <c r="P1" t="s">
        <v>276</v>
      </c>
      <c r="Q1" t="s">
        <v>2617</v>
      </c>
      <c r="R1" t="s">
        <v>2618</v>
      </c>
      <c r="S1" t="s">
        <v>2619</v>
      </c>
    </row>
    <row r="2" spans="1:19" x14ac:dyDescent="0.3">
      <c r="A2">
        <v>1</v>
      </c>
      <c r="B2" t="s">
        <v>128</v>
      </c>
      <c r="C2">
        <v>38</v>
      </c>
      <c r="D2">
        <v>28</v>
      </c>
      <c r="E2">
        <v>7</v>
      </c>
      <c r="F2">
        <v>3</v>
      </c>
      <c r="G2">
        <v>96</v>
      </c>
      <c r="H2">
        <v>34</v>
      </c>
      <c r="I2">
        <v>62</v>
      </c>
      <c r="J2">
        <v>91</v>
      </c>
      <c r="K2">
        <v>2.39</v>
      </c>
      <c r="L2">
        <v>80.5</v>
      </c>
      <c r="M2">
        <v>35.6</v>
      </c>
      <c r="N2">
        <v>44.9</v>
      </c>
      <c r="O2">
        <v>1.18</v>
      </c>
      <c r="P2">
        <v>53012</v>
      </c>
      <c r="Q2" t="s">
        <v>2620</v>
      </c>
      <c r="R2" t="s">
        <v>2621</v>
      </c>
      <c r="S2" t="s">
        <v>2622</v>
      </c>
    </row>
    <row r="3" spans="1:19" x14ac:dyDescent="0.3">
      <c r="A3">
        <v>2</v>
      </c>
      <c r="B3" t="s">
        <v>141</v>
      </c>
      <c r="C3">
        <v>38</v>
      </c>
      <c r="D3">
        <v>28</v>
      </c>
      <c r="E3">
        <v>5</v>
      </c>
      <c r="F3">
        <v>5</v>
      </c>
      <c r="G3">
        <v>91</v>
      </c>
      <c r="H3">
        <v>29</v>
      </c>
      <c r="I3">
        <v>62</v>
      </c>
      <c r="J3">
        <v>89</v>
      </c>
      <c r="K3">
        <v>2.34</v>
      </c>
      <c r="L3">
        <v>76.099999999999994</v>
      </c>
      <c r="M3">
        <v>27.9</v>
      </c>
      <c r="N3">
        <v>48.2</v>
      </c>
      <c r="O3">
        <v>1.27</v>
      </c>
      <c r="P3">
        <v>60236</v>
      </c>
      <c r="Q3" t="s">
        <v>2623</v>
      </c>
      <c r="R3" t="s">
        <v>2624</v>
      </c>
      <c r="S3" t="s">
        <v>2622</v>
      </c>
    </row>
    <row r="4" spans="1:19" x14ac:dyDescent="0.3">
      <c r="A4">
        <v>3</v>
      </c>
      <c r="B4" t="s">
        <v>34</v>
      </c>
      <c r="C4">
        <v>38</v>
      </c>
      <c r="D4">
        <v>24</v>
      </c>
      <c r="E4">
        <v>10</v>
      </c>
      <c r="F4">
        <v>4</v>
      </c>
      <c r="G4">
        <v>86</v>
      </c>
      <c r="H4">
        <v>41</v>
      </c>
      <c r="I4">
        <v>45</v>
      </c>
      <c r="J4">
        <v>82</v>
      </c>
      <c r="K4">
        <v>2.16</v>
      </c>
      <c r="L4">
        <v>87.8</v>
      </c>
      <c r="M4">
        <v>45.7</v>
      </c>
      <c r="N4">
        <v>42</v>
      </c>
      <c r="O4">
        <v>1.1100000000000001</v>
      </c>
      <c r="P4">
        <v>55979</v>
      </c>
      <c r="Q4" t="s">
        <v>2625</v>
      </c>
      <c r="R4" t="s">
        <v>2626</v>
      </c>
      <c r="S4" t="s">
        <v>2622</v>
      </c>
    </row>
    <row r="5" spans="1:19" x14ac:dyDescent="0.3">
      <c r="A5">
        <v>4</v>
      </c>
      <c r="B5" t="s">
        <v>54</v>
      </c>
      <c r="C5">
        <v>38</v>
      </c>
      <c r="D5">
        <v>20</v>
      </c>
      <c r="E5">
        <v>8</v>
      </c>
      <c r="F5">
        <v>10</v>
      </c>
      <c r="G5">
        <v>76</v>
      </c>
      <c r="H5">
        <v>61</v>
      </c>
      <c r="I5">
        <v>15</v>
      </c>
      <c r="J5">
        <v>68</v>
      </c>
      <c r="K5">
        <v>1.79</v>
      </c>
      <c r="L5">
        <v>63.3</v>
      </c>
      <c r="M5">
        <v>59.9</v>
      </c>
      <c r="N5">
        <v>3.4</v>
      </c>
      <c r="O5">
        <v>0.09</v>
      </c>
      <c r="P5">
        <v>41858</v>
      </c>
      <c r="Q5" t="s">
        <v>2627</v>
      </c>
      <c r="R5" t="s">
        <v>2628</v>
      </c>
      <c r="S5" t="s">
        <v>2622</v>
      </c>
    </row>
    <row r="6" spans="1:19" x14ac:dyDescent="0.3">
      <c r="A6">
        <v>5</v>
      </c>
      <c r="B6" t="s">
        <v>109</v>
      </c>
      <c r="C6">
        <v>38</v>
      </c>
      <c r="D6">
        <v>20</v>
      </c>
      <c r="E6">
        <v>6</v>
      </c>
      <c r="F6">
        <v>12</v>
      </c>
      <c r="G6">
        <v>74</v>
      </c>
      <c r="H6">
        <v>61</v>
      </c>
      <c r="I6">
        <v>13</v>
      </c>
      <c r="J6">
        <v>66</v>
      </c>
      <c r="K6">
        <v>1.74</v>
      </c>
      <c r="L6">
        <v>68.2</v>
      </c>
      <c r="M6">
        <v>63.4</v>
      </c>
      <c r="N6">
        <v>4.8</v>
      </c>
      <c r="O6">
        <v>0.13</v>
      </c>
      <c r="P6">
        <v>61482</v>
      </c>
      <c r="Q6" t="s">
        <v>2629</v>
      </c>
      <c r="R6" t="s">
        <v>2630</v>
      </c>
      <c r="S6" t="s">
        <v>2631</v>
      </c>
    </row>
    <row r="7" spans="1:19" x14ac:dyDescent="0.3">
      <c r="A7">
        <v>6</v>
      </c>
      <c r="B7" t="s">
        <v>36</v>
      </c>
      <c r="C7">
        <v>38</v>
      </c>
      <c r="D7">
        <v>18</v>
      </c>
      <c r="E7">
        <v>9</v>
      </c>
      <c r="F7">
        <v>11</v>
      </c>
      <c r="G7">
        <v>77</v>
      </c>
      <c r="H7">
        <v>63</v>
      </c>
      <c r="I7">
        <v>14</v>
      </c>
      <c r="J7">
        <v>63</v>
      </c>
      <c r="K7">
        <v>1.66</v>
      </c>
      <c r="L7">
        <v>74.5</v>
      </c>
      <c r="M7">
        <v>58.1</v>
      </c>
      <c r="N7">
        <v>16.399999999999999</v>
      </c>
      <c r="O7">
        <v>0.43</v>
      </c>
      <c r="P7">
        <v>39524</v>
      </c>
      <c r="Q7" t="s">
        <v>2632</v>
      </c>
      <c r="R7" t="s">
        <v>2633</v>
      </c>
      <c r="S7" t="s">
        <v>2634</v>
      </c>
    </row>
    <row r="8" spans="1:19" x14ac:dyDescent="0.3">
      <c r="A8">
        <v>7</v>
      </c>
      <c r="B8" t="s">
        <v>91</v>
      </c>
      <c r="C8">
        <v>38</v>
      </c>
      <c r="D8">
        <v>18</v>
      </c>
      <c r="E8">
        <v>6</v>
      </c>
      <c r="F8">
        <v>14</v>
      </c>
      <c r="G8">
        <v>85</v>
      </c>
      <c r="H8">
        <v>62</v>
      </c>
      <c r="I8">
        <v>23</v>
      </c>
      <c r="J8">
        <v>60</v>
      </c>
      <c r="K8">
        <v>1.58</v>
      </c>
      <c r="L8">
        <v>76</v>
      </c>
      <c r="M8">
        <v>61.4</v>
      </c>
      <c r="N8">
        <v>14.6</v>
      </c>
      <c r="O8">
        <v>0.38</v>
      </c>
      <c r="P8">
        <v>52125</v>
      </c>
      <c r="Q8" t="s">
        <v>2635</v>
      </c>
      <c r="R8" t="s">
        <v>2636</v>
      </c>
      <c r="S8" t="s">
        <v>70</v>
      </c>
    </row>
    <row r="9" spans="1:19" x14ac:dyDescent="0.3">
      <c r="A9">
        <v>8</v>
      </c>
      <c r="B9" t="s">
        <v>137</v>
      </c>
      <c r="C9">
        <v>38</v>
      </c>
      <c r="D9">
        <v>18</v>
      </c>
      <c r="E9">
        <v>6</v>
      </c>
      <c r="F9">
        <v>14</v>
      </c>
      <c r="G9">
        <v>57</v>
      </c>
      <c r="H9">
        <v>58</v>
      </c>
      <c r="I9">
        <v>-1</v>
      </c>
      <c r="J9">
        <v>60</v>
      </c>
      <c r="K9">
        <v>1.58</v>
      </c>
      <c r="L9">
        <v>56.5</v>
      </c>
      <c r="M9">
        <v>68.900000000000006</v>
      </c>
      <c r="N9">
        <v>-12.5</v>
      </c>
      <c r="O9">
        <v>-0.33</v>
      </c>
      <c r="P9">
        <v>73533</v>
      </c>
      <c r="Q9" t="s">
        <v>2637</v>
      </c>
      <c r="R9" t="s">
        <v>2638</v>
      </c>
      <c r="S9" t="s">
        <v>2639</v>
      </c>
    </row>
    <row r="10" spans="1:19" x14ac:dyDescent="0.3">
      <c r="A10">
        <v>9</v>
      </c>
      <c r="B10" t="s">
        <v>101</v>
      </c>
      <c r="C10">
        <v>38</v>
      </c>
      <c r="D10">
        <v>14</v>
      </c>
      <c r="E10">
        <v>10</v>
      </c>
      <c r="F10">
        <v>14</v>
      </c>
      <c r="G10">
        <v>60</v>
      </c>
      <c r="H10">
        <v>74</v>
      </c>
      <c r="I10">
        <v>-14</v>
      </c>
      <c r="J10">
        <v>52</v>
      </c>
      <c r="K10">
        <v>1.37</v>
      </c>
      <c r="L10">
        <v>52.3</v>
      </c>
      <c r="M10">
        <v>71.099999999999994</v>
      </c>
      <c r="N10">
        <v>-18.8</v>
      </c>
      <c r="O10">
        <v>-0.49</v>
      </c>
      <c r="P10">
        <v>62567</v>
      </c>
      <c r="Q10" t="s">
        <v>2640</v>
      </c>
      <c r="R10" t="s">
        <v>2641</v>
      </c>
      <c r="S10" t="s">
        <v>70</v>
      </c>
    </row>
    <row r="11" spans="1:19" x14ac:dyDescent="0.3">
      <c r="A11">
        <v>10</v>
      </c>
      <c r="B11" t="s">
        <v>134</v>
      </c>
      <c r="C11">
        <v>38</v>
      </c>
      <c r="D11">
        <v>13</v>
      </c>
      <c r="E11">
        <v>10</v>
      </c>
      <c r="F11">
        <v>15</v>
      </c>
      <c r="G11">
        <v>57</v>
      </c>
      <c r="H11">
        <v>58</v>
      </c>
      <c r="I11">
        <v>-1</v>
      </c>
      <c r="J11">
        <v>49</v>
      </c>
      <c r="K11">
        <v>1.29</v>
      </c>
      <c r="L11">
        <v>48.6</v>
      </c>
      <c r="M11">
        <v>52</v>
      </c>
      <c r="N11">
        <v>-3.4</v>
      </c>
      <c r="O11">
        <v>-0.09</v>
      </c>
      <c r="P11">
        <v>24932</v>
      </c>
      <c r="Q11" t="s">
        <v>2642</v>
      </c>
      <c r="R11" t="s">
        <v>2643</v>
      </c>
      <c r="S11" t="s">
        <v>70</v>
      </c>
    </row>
    <row r="12" spans="1:19" x14ac:dyDescent="0.3">
      <c r="A12">
        <v>11</v>
      </c>
      <c r="B12" t="s">
        <v>113</v>
      </c>
      <c r="C12">
        <v>38</v>
      </c>
      <c r="D12">
        <v>12</v>
      </c>
      <c r="E12">
        <v>12</v>
      </c>
      <c r="F12">
        <v>14</v>
      </c>
      <c r="G12">
        <v>55</v>
      </c>
      <c r="H12">
        <v>62</v>
      </c>
      <c r="I12">
        <v>-7</v>
      </c>
      <c r="J12">
        <v>48</v>
      </c>
      <c r="K12">
        <v>1.26</v>
      </c>
      <c r="L12">
        <v>56.8</v>
      </c>
      <c r="M12">
        <v>55.4</v>
      </c>
      <c r="N12">
        <v>1.4</v>
      </c>
      <c r="O12">
        <v>0.04</v>
      </c>
      <c r="P12">
        <v>32638</v>
      </c>
      <c r="Q12" t="s">
        <v>2644</v>
      </c>
      <c r="R12" t="s">
        <v>2645</v>
      </c>
      <c r="S12" t="s">
        <v>70</v>
      </c>
    </row>
    <row r="13" spans="1:19" x14ac:dyDescent="0.3">
      <c r="A13">
        <v>12</v>
      </c>
      <c r="B13" t="s">
        <v>89</v>
      </c>
      <c r="C13">
        <v>38</v>
      </c>
      <c r="D13">
        <v>13</v>
      </c>
      <c r="E13">
        <v>9</v>
      </c>
      <c r="F13">
        <v>16</v>
      </c>
      <c r="G13">
        <v>54</v>
      </c>
      <c r="H13">
        <v>67</v>
      </c>
      <c r="I13">
        <v>-13</v>
      </c>
      <c r="J13">
        <v>48</v>
      </c>
      <c r="K13">
        <v>1.26</v>
      </c>
      <c r="L13">
        <v>55.9</v>
      </c>
      <c r="M13">
        <v>58.1</v>
      </c>
      <c r="N13">
        <v>-2.2000000000000002</v>
      </c>
      <c r="O13">
        <v>-0.06</v>
      </c>
      <c r="P13">
        <v>11103</v>
      </c>
      <c r="Q13" t="s">
        <v>2646</v>
      </c>
      <c r="R13" t="s">
        <v>2647</v>
      </c>
      <c r="S13" t="s">
        <v>70</v>
      </c>
    </row>
    <row r="14" spans="1:19" x14ac:dyDescent="0.3">
      <c r="A14">
        <v>13</v>
      </c>
      <c r="B14" t="s">
        <v>61</v>
      </c>
      <c r="C14">
        <v>38</v>
      </c>
      <c r="D14">
        <v>13</v>
      </c>
      <c r="E14">
        <v>8</v>
      </c>
      <c r="F14">
        <v>17</v>
      </c>
      <c r="G14">
        <v>55</v>
      </c>
      <c r="H14">
        <v>61</v>
      </c>
      <c r="I14">
        <v>-6</v>
      </c>
      <c r="J14">
        <v>47</v>
      </c>
      <c r="K14">
        <v>1.24</v>
      </c>
      <c r="L14">
        <v>50.8</v>
      </c>
      <c r="M14">
        <v>62.9</v>
      </c>
      <c r="N14">
        <v>-12.1</v>
      </c>
      <c r="O14">
        <v>-0.32</v>
      </c>
      <c r="P14">
        <v>24302</v>
      </c>
      <c r="Q14" t="s">
        <v>2648</v>
      </c>
      <c r="R14" t="s">
        <v>2649</v>
      </c>
      <c r="S14" t="s">
        <v>70</v>
      </c>
    </row>
    <row r="15" spans="1:19" x14ac:dyDescent="0.3">
      <c r="A15">
        <v>14</v>
      </c>
      <c r="B15" t="s">
        <v>94</v>
      </c>
      <c r="C15">
        <v>38</v>
      </c>
      <c r="D15">
        <v>13</v>
      </c>
      <c r="E15">
        <v>7</v>
      </c>
      <c r="F15">
        <v>18</v>
      </c>
      <c r="G15">
        <v>50</v>
      </c>
      <c r="H15">
        <v>65</v>
      </c>
      <c r="I15">
        <v>-15</v>
      </c>
      <c r="J15">
        <v>46</v>
      </c>
      <c r="K15">
        <v>1.21</v>
      </c>
      <c r="L15">
        <v>46.7</v>
      </c>
      <c r="M15">
        <v>67.7</v>
      </c>
      <c r="N15">
        <v>-21</v>
      </c>
      <c r="O15">
        <v>-0.55000000000000004</v>
      </c>
      <c r="P15">
        <v>31029</v>
      </c>
      <c r="Q15" t="s">
        <v>2650</v>
      </c>
      <c r="R15" t="s">
        <v>2651</v>
      </c>
      <c r="S15" t="s">
        <v>70</v>
      </c>
    </row>
    <row r="16" spans="1:19" x14ac:dyDescent="0.3">
      <c r="A16">
        <v>15</v>
      </c>
      <c r="B16" t="s">
        <v>115</v>
      </c>
      <c r="C16">
        <v>38</v>
      </c>
      <c r="D16">
        <v>13</v>
      </c>
      <c r="E16">
        <v>9</v>
      </c>
      <c r="F16">
        <v>16</v>
      </c>
      <c r="G16">
        <v>40</v>
      </c>
      <c r="H16">
        <v>51</v>
      </c>
      <c r="I16">
        <v>-11</v>
      </c>
      <c r="J16">
        <v>42</v>
      </c>
      <c r="K16">
        <v>1.1100000000000001</v>
      </c>
      <c r="L16">
        <v>54</v>
      </c>
      <c r="M16">
        <v>55.2</v>
      </c>
      <c r="N16">
        <v>-1.2</v>
      </c>
      <c r="O16">
        <v>-0.03</v>
      </c>
      <c r="P16">
        <v>39042</v>
      </c>
      <c r="Q16" t="s">
        <v>2652</v>
      </c>
      <c r="R16" t="s">
        <v>2653</v>
      </c>
      <c r="S16" t="s">
        <v>2654</v>
      </c>
    </row>
    <row r="17" spans="1:19" x14ac:dyDescent="0.3">
      <c r="A17">
        <v>16</v>
      </c>
      <c r="B17" t="s">
        <v>126</v>
      </c>
      <c r="C17">
        <v>38</v>
      </c>
      <c r="D17">
        <v>10</v>
      </c>
      <c r="E17">
        <v>9</v>
      </c>
      <c r="F17">
        <v>19</v>
      </c>
      <c r="G17">
        <v>56</v>
      </c>
      <c r="H17">
        <v>65</v>
      </c>
      <c r="I17">
        <v>-9</v>
      </c>
      <c r="J17">
        <v>39</v>
      </c>
      <c r="K17">
        <v>1.03</v>
      </c>
      <c r="L17">
        <v>58.2</v>
      </c>
      <c r="M17">
        <v>56</v>
      </c>
      <c r="N17">
        <v>2.2000000000000002</v>
      </c>
      <c r="O17">
        <v>0.06</v>
      </c>
      <c r="P17">
        <v>17082</v>
      </c>
      <c r="Q17" t="s">
        <v>2655</v>
      </c>
      <c r="R17" t="s">
        <v>2656</v>
      </c>
      <c r="S17" t="s">
        <v>70</v>
      </c>
    </row>
    <row r="18" spans="1:19" x14ac:dyDescent="0.3">
      <c r="A18">
        <v>17</v>
      </c>
      <c r="B18" t="s">
        <v>119</v>
      </c>
      <c r="C18">
        <v>38</v>
      </c>
      <c r="D18">
        <v>9</v>
      </c>
      <c r="E18">
        <v>9</v>
      </c>
      <c r="F18">
        <v>20</v>
      </c>
      <c r="G18">
        <v>49</v>
      </c>
      <c r="H18">
        <v>67</v>
      </c>
      <c r="I18">
        <v>-18</v>
      </c>
      <c r="J18">
        <v>32</v>
      </c>
      <c r="K18">
        <v>0.84</v>
      </c>
      <c r="L18">
        <v>49.9</v>
      </c>
      <c r="M18">
        <v>53.3</v>
      </c>
      <c r="N18">
        <v>-3.4</v>
      </c>
      <c r="O18">
        <v>-0.09</v>
      </c>
      <c r="P18">
        <v>29386</v>
      </c>
      <c r="Q18" t="s">
        <v>2657</v>
      </c>
      <c r="R18" t="s">
        <v>2658</v>
      </c>
      <c r="S18" t="s">
        <v>2659</v>
      </c>
    </row>
    <row r="19" spans="1:19" x14ac:dyDescent="0.3">
      <c r="A19">
        <v>18</v>
      </c>
      <c r="B19" t="s">
        <v>123</v>
      </c>
      <c r="C19">
        <v>38</v>
      </c>
      <c r="D19">
        <v>6</v>
      </c>
      <c r="E19">
        <v>8</v>
      </c>
      <c r="F19">
        <v>24</v>
      </c>
      <c r="G19">
        <v>52</v>
      </c>
      <c r="H19">
        <v>85</v>
      </c>
      <c r="I19">
        <v>-33</v>
      </c>
      <c r="J19">
        <v>26</v>
      </c>
      <c r="K19">
        <v>0.68</v>
      </c>
      <c r="L19">
        <v>42.4</v>
      </c>
      <c r="M19">
        <v>78</v>
      </c>
      <c r="N19">
        <v>-35.5</v>
      </c>
      <c r="O19">
        <v>-0.94</v>
      </c>
      <c r="P19">
        <v>11240</v>
      </c>
      <c r="Q19" t="s">
        <v>2660</v>
      </c>
      <c r="R19" t="s">
        <v>2661</v>
      </c>
      <c r="S19" t="s">
        <v>2662</v>
      </c>
    </row>
    <row r="20" spans="1:19" x14ac:dyDescent="0.3">
      <c r="A20">
        <v>19</v>
      </c>
      <c r="B20" t="s">
        <v>144</v>
      </c>
      <c r="C20">
        <v>38</v>
      </c>
      <c r="D20">
        <v>5</v>
      </c>
      <c r="E20">
        <v>9</v>
      </c>
      <c r="F20">
        <v>24</v>
      </c>
      <c r="G20">
        <v>41</v>
      </c>
      <c r="H20">
        <v>78</v>
      </c>
      <c r="I20">
        <v>-37</v>
      </c>
      <c r="J20">
        <v>24</v>
      </c>
      <c r="K20">
        <v>0.63</v>
      </c>
      <c r="L20">
        <v>40.6</v>
      </c>
      <c r="M20">
        <v>70.400000000000006</v>
      </c>
      <c r="N20">
        <v>-29.7</v>
      </c>
      <c r="O20">
        <v>-0.78</v>
      </c>
      <c r="P20">
        <v>21184</v>
      </c>
      <c r="Q20" t="s">
        <v>2663</v>
      </c>
      <c r="R20" t="s">
        <v>2664</v>
      </c>
      <c r="S20" t="s">
        <v>2662</v>
      </c>
    </row>
    <row r="21" spans="1:19" x14ac:dyDescent="0.3">
      <c r="A21">
        <v>20</v>
      </c>
      <c r="B21" t="s">
        <v>132</v>
      </c>
      <c r="C21">
        <v>38</v>
      </c>
      <c r="D21">
        <v>3</v>
      </c>
      <c r="E21">
        <v>7</v>
      </c>
      <c r="F21">
        <v>28</v>
      </c>
      <c r="G21">
        <v>35</v>
      </c>
      <c r="H21">
        <v>104</v>
      </c>
      <c r="I21">
        <v>-69</v>
      </c>
      <c r="J21">
        <v>16</v>
      </c>
      <c r="K21">
        <v>0.42</v>
      </c>
      <c r="L21">
        <v>38.299999999999997</v>
      </c>
      <c r="M21">
        <v>76.599999999999994</v>
      </c>
      <c r="N21">
        <v>-38.299999999999997</v>
      </c>
      <c r="O21">
        <v>-1.01</v>
      </c>
      <c r="P21">
        <v>30011</v>
      </c>
      <c r="Q21" t="s">
        <v>2665</v>
      </c>
      <c r="R21" t="s">
        <v>2666</v>
      </c>
      <c r="S21" t="s">
        <v>2662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34C07-A7FF-4AA1-A081-40766F11F7B2}">
  <dimension ref="A1:BL4"/>
  <sheetViews>
    <sheetView workbookViewId="0">
      <selection activeCell="F39" sqref="F39"/>
    </sheetView>
  </sheetViews>
  <sheetFormatPr defaultRowHeight="14.4" x14ac:dyDescent="0.3"/>
  <cols>
    <col min="1" max="1" width="21.88671875" bestFit="1" customWidth="1"/>
    <col min="2" max="2" width="15" bestFit="1" customWidth="1"/>
    <col min="3" max="3" width="14.5546875" bestFit="1" customWidth="1"/>
    <col min="4" max="8" width="9" bestFit="1" customWidth="1"/>
    <col min="9" max="9" width="11.88671875" bestFit="1" customWidth="1"/>
    <col min="10" max="10" width="20.44140625" bestFit="1" customWidth="1"/>
    <col min="11" max="13" width="9" bestFit="1" customWidth="1"/>
    <col min="14" max="14" width="13.21875" bestFit="1" customWidth="1"/>
    <col min="15" max="15" width="11.21875" bestFit="1" customWidth="1"/>
    <col min="16" max="16" width="12.109375" bestFit="1" customWidth="1"/>
    <col min="17" max="17" width="16.21875" bestFit="1" customWidth="1"/>
    <col min="18" max="18" width="13.5546875" bestFit="1" customWidth="1"/>
    <col min="19" max="19" width="21" bestFit="1" customWidth="1"/>
    <col min="20" max="20" width="20.44140625" bestFit="1" customWidth="1"/>
    <col min="21" max="21" width="23" bestFit="1" customWidth="1"/>
    <col min="22" max="22" width="23.33203125" bestFit="1" customWidth="1"/>
    <col min="23" max="23" width="22.109375" bestFit="1" customWidth="1"/>
    <col min="24" max="24" width="27.109375" bestFit="1" customWidth="1"/>
    <col min="25" max="25" width="30.6640625" bestFit="1" customWidth="1"/>
    <col min="26" max="26" width="29.44140625" bestFit="1" customWidth="1"/>
    <col min="27" max="27" width="24.44140625" bestFit="1" customWidth="1"/>
    <col min="28" max="28" width="14.109375" bestFit="1" customWidth="1"/>
    <col min="29" max="29" width="21.21875" bestFit="1" customWidth="1"/>
    <col min="30" max="31" width="22.44140625" bestFit="1" customWidth="1"/>
    <col min="32" max="32" width="25.44140625" bestFit="1" customWidth="1"/>
    <col min="33" max="33" width="19.44140625" bestFit="1" customWidth="1"/>
    <col min="34" max="34" width="12.33203125" bestFit="1" customWidth="1"/>
    <col min="35" max="35" width="21.88671875" bestFit="1" customWidth="1"/>
    <col min="36" max="36" width="24.5546875" bestFit="1" customWidth="1"/>
    <col min="37" max="37" width="15.21875" bestFit="1" customWidth="1"/>
    <col min="38" max="38" width="24.88671875" bestFit="1" customWidth="1"/>
    <col min="39" max="39" width="14.5546875" bestFit="1" customWidth="1"/>
    <col min="40" max="40" width="24.33203125" bestFit="1" customWidth="1"/>
    <col min="41" max="41" width="20.77734375" bestFit="1" customWidth="1"/>
    <col min="42" max="42" width="30.21875" bestFit="1" customWidth="1"/>
    <col min="43" max="43" width="29.109375" bestFit="1" customWidth="1"/>
    <col min="44" max="44" width="21.21875" bestFit="1" customWidth="1"/>
    <col min="45" max="45" width="30.77734375" bestFit="1" customWidth="1"/>
    <col min="46" max="46" width="29.6640625" bestFit="1" customWidth="1"/>
    <col min="47" max="47" width="21.77734375" bestFit="1" customWidth="1"/>
    <col min="48" max="48" width="33.77734375" bestFit="1" customWidth="1"/>
    <col min="49" max="49" width="32.6640625" bestFit="1" customWidth="1"/>
    <col min="50" max="50" width="24.6640625" bestFit="1" customWidth="1"/>
    <col min="51" max="51" width="30.21875" bestFit="1" customWidth="1"/>
    <col min="52" max="52" width="29.109375" bestFit="1" customWidth="1"/>
    <col min="53" max="53" width="21.21875" bestFit="1" customWidth="1"/>
    <col min="54" max="54" width="19.88671875" bestFit="1" customWidth="1"/>
    <col min="55" max="55" width="23.33203125" bestFit="1" customWidth="1"/>
    <col min="56" max="56" width="22.44140625" bestFit="1" customWidth="1"/>
    <col min="57" max="57" width="23" bestFit="1" customWidth="1"/>
    <col min="58" max="58" width="21.88671875" bestFit="1" customWidth="1"/>
    <col min="59" max="59" width="22.44140625" bestFit="1" customWidth="1"/>
    <col min="60" max="60" width="19.6640625" bestFit="1" customWidth="1"/>
    <col min="61" max="61" width="16.6640625" bestFit="1" customWidth="1"/>
    <col min="62" max="62" width="15.6640625" bestFit="1" customWidth="1"/>
    <col min="63" max="63" width="19.44140625" bestFit="1" customWidth="1"/>
    <col min="64" max="64" width="14.6640625" bestFit="1" customWidth="1"/>
  </cols>
  <sheetData>
    <row r="1" spans="1:64" x14ac:dyDescent="0.3">
      <c r="A1" s="38" t="s">
        <v>3090</v>
      </c>
    </row>
    <row r="3" spans="1:64" x14ac:dyDescent="0.3">
      <c r="A3" t="s">
        <v>1563</v>
      </c>
      <c r="B3" t="s">
        <v>1564</v>
      </c>
      <c r="C3" t="s">
        <v>272</v>
      </c>
      <c r="D3" t="s">
        <v>76</v>
      </c>
      <c r="E3" t="s">
        <v>77</v>
      </c>
      <c r="F3" t="s">
        <v>78</v>
      </c>
      <c r="G3" t="s">
        <v>273</v>
      </c>
      <c r="H3" t="s">
        <v>274</v>
      </c>
      <c r="I3" t="s">
        <v>79</v>
      </c>
      <c r="J3" t="s">
        <v>1565</v>
      </c>
      <c r="K3" t="s">
        <v>71</v>
      </c>
      <c r="L3" t="s">
        <v>510</v>
      </c>
      <c r="M3" t="s">
        <v>275</v>
      </c>
      <c r="N3" t="s">
        <v>276</v>
      </c>
      <c r="O3" t="s">
        <v>277</v>
      </c>
      <c r="P3" t="s">
        <v>278</v>
      </c>
      <c r="Q3" t="s">
        <v>279</v>
      </c>
      <c r="R3" t="s">
        <v>280</v>
      </c>
      <c r="S3" t="s">
        <v>3087</v>
      </c>
      <c r="T3" t="s">
        <v>3088</v>
      </c>
      <c r="U3" t="s">
        <v>3043</v>
      </c>
      <c r="V3" t="s">
        <v>3044</v>
      </c>
      <c r="W3" t="s">
        <v>3045</v>
      </c>
      <c r="X3" t="s">
        <v>3046</v>
      </c>
      <c r="Y3" t="s">
        <v>3047</v>
      </c>
      <c r="Z3" t="s">
        <v>3048</v>
      </c>
      <c r="AA3" t="s">
        <v>3049</v>
      </c>
      <c r="AB3" t="s">
        <v>3050</v>
      </c>
      <c r="AC3" t="s">
        <v>3051</v>
      </c>
      <c r="AD3" t="s">
        <v>3052</v>
      </c>
      <c r="AE3" t="s">
        <v>3053</v>
      </c>
      <c r="AF3" t="s">
        <v>3054</v>
      </c>
      <c r="AG3" t="s">
        <v>3055</v>
      </c>
      <c r="AH3" t="s">
        <v>3056</v>
      </c>
      <c r="AI3" t="s">
        <v>3057</v>
      </c>
      <c r="AJ3" t="s">
        <v>3058</v>
      </c>
      <c r="AK3" t="s">
        <v>3059</v>
      </c>
      <c r="AL3" t="s">
        <v>3060</v>
      </c>
      <c r="AM3" t="s">
        <v>3061</v>
      </c>
      <c r="AN3" t="s">
        <v>3062</v>
      </c>
      <c r="AO3" t="s">
        <v>3063</v>
      </c>
      <c r="AP3" t="s">
        <v>3064</v>
      </c>
      <c r="AQ3" t="s">
        <v>3065</v>
      </c>
      <c r="AR3" t="s">
        <v>3066</v>
      </c>
      <c r="AS3" t="s">
        <v>3067</v>
      </c>
      <c r="AT3" t="s">
        <v>3068</v>
      </c>
      <c r="AU3" t="s">
        <v>3069</v>
      </c>
      <c r="AV3" t="s">
        <v>3070</v>
      </c>
      <c r="AW3" t="s">
        <v>3071</v>
      </c>
      <c r="AX3" t="s">
        <v>3072</v>
      </c>
      <c r="AY3" t="s">
        <v>3073</v>
      </c>
      <c r="AZ3" t="s">
        <v>3074</v>
      </c>
      <c r="BA3" t="s">
        <v>3075</v>
      </c>
      <c r="BB3" t="s">
        <v>3076</v>
      </c>
      <c r="BC3" t="s">
        <v>3077</v>
      </c>
      <c r="BD3" t="s">
        <v>3078</v>
      </c>
      <c r="BE3" t="s">
        <v>3079</v>
      </c>
      <c r="BF3" t="s">
        <v>3080</v>
      </c>
      <c r="BG3" t="s">
        <v>3081</v>
      </c>
      <c r="BH3" t="s">
        <v>3082</v>
      </c>
      <c r="BI3" t="s">
        <v>3083</v>
      </c>
      <c r="BJ3" t="s">
        <v>3084</v>
      </c>
      <c r="BK3" t="s">
        <v>3085</v>
      </c>
      <c r="BL3" t="s">
        <v>3086</v>
      </c>
    </row>
    <row r="4" spans="1:64" x14ac:dyDescent="0.3">
      <c r="A4">
        <v>2023</v>
      </c>
      <c r="B4">
        <v>8</v>
      </c>
      <c r="C4" t="s">
        <v>81</v>
      </c>
      <c r="D4" t="s">
        <v>82</v>
      </c>
      <c r="E4" t="s">
        <v>83</v>
      </c>
      <c r="F4" t="s">
        <v>108</v>
      </c>
      <c r="G4" t="s">
        <v>293</v>
      </c>
      <c r="H4" t="s">
        <v>284</v>
      </c>
      <c r="I4" t="s">
        <v>141</v>
      </c>
      <c r="J4">
        <v>2</v>
      </c>
      <c r="K4" t="s">
        <v>526</v>
      </c>
      <c r="L4" t="s">
        <v>626</v>
      </c>
      <c r="M4" t="s">
        <v>471</v>
      </c>
      <c r="N4" t="s">
        <v>1541</v>
      </c>
      <c r="O4" t="s">
        <v>1314</v>
      </c>
      <c r="P4" t="s">
        <v>316</v>
      </c>
      <c r="Q4" t="s">
        <v>316</v>
      </c>
      <c r="R4" t="s">
        <v>289</v>
      </c>
      <c r="S4" t="s">
        <v>1567</v>
      </c>
      <c r="T4" t="s">
        <v>1568</v>
      </c>
      <c r="U4">
        <v>28</v>
      </c>
      <c r="V4">
        <v>5</v>
      </c>
      <c r="W4">
        <v>5</v>
      </c>
      <c r="X4">
        <v>91</v>
      </c>
      <c r="Y4">
        <v>29</v>
      </c>
      <c r="Z4">
        <v>62</v>
      </c>
      <c r="AA4">
        <v>89</v>
      </c>
      <c r="AB4">
        <v>2.34</v>
      </c>
      <c r="AC4">
        <v>76.099999999999994</v>
      </c>
      <c r="AD4">
        <v>27.9</v>
      </c>
      <c r="AE4">
        <v>48.2</v>
      </c>
      <c r="AF4">
        <v>1.27</v>
      </c>
      <c r="AG4" t="s">
        <v>2880</v>
      </c>
      <c r="AH4" t="s">
        <v>2680</v>
      </c>
      <c r="AI4" t="s">
        <v>2681</v>
      </c>
      <c r="AJ4" t="s">
        <v>2682</v>
      </c>
      <c r="AK4" t="s">
        <v>2683</v>
      </c>
      <c r="AL4" t="s">
        <v>2684</v>
      </c>
      <c r="AM4" t="s">
        <v>2685</v>
      </c>
      <c r="AN4" t="s">
        <v>2686</v>
      </c>
      <c r="AO4" t="s">
        <v>2687</v>
      </c>
      <c r="AP4" t="s">
        <v>1612</v>
      </c>
      <c r="AQ4" t="s">
        <v>1613</v>
      </c>
      <c r="AR4" t="s">
        <v>1614</v>
      </c>
      <c r="AS4" t="s">
        <v>1617</v>
      </c>
      <c r="AT4" t="s">
        <v>1618</v>
      </c>
      <c r="AU4" t="s">
        <v>1619</v>
      </c>
      <c r="AV4" t="s">
        <v>1620</v>
      </c>
      <c r="AW4" t="s">
        <v>1621</v>
      </c>
      <c r="AX4" t="s">
        <v>1622</v>
      </c>
      <c r="AY4" t="s">
        <v>1623</v>
      </c>
      <c r="AZ4" t="s">
        <v>1624</v>
      </c>
      <c r="BA4" t="s">
        <v>1625</v>
      </c>
      <c r="BB4" t="s">
        <v>2226</v>
      </c>
      <c r="BC4" t="s">
        <v>2227</v>
      </c>
      <c r="BD4" t="s">
        <v>2228</v>
      </c>
      <c r="BE4" t="s">
        <v>2229</v>
      </c>
      <c r="BF4" t="s">
        <v>2230</v>
      </c>
      <c r="BG4" t="s">
        <v>2231</v>
      </c>
      <c r="BH4" t="s">
        <v>521</v>
      </c>
      <c r="BI4" t="s">
        <v>292</v>
      </c>
      <c r="BJ4" t="s">
        <v>2048</v>
      </c>
      <c r="BK4" t="s">
        <v>2049</v>
      </c>
      <c r="BL4" t="s">
        <v>2050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8A21F-04CC-48A4-95EF-A7A31384E860}">
  <dimension ref="A1:BL39"/>
  <sheetViews>
    <sheetView zoomScale="85" zoomScaleNormal="85" workbookViewId="0">
      <selection activeCell="G33" sqref="G33"/>
    </sheetView>
  </sheetViews>
  <sheetFormatPr defaultRowHeight="14.4" x14ac:dyDescent="0.3"/>
  <cols>
    <col min="1" max="1" width="21.5546875" bestFit="1" customWidth="1"/>
    <col min="2" max="2" width="14.77734375" bestFit="1" customWidth="1"/>
    <col min="3" max="3" width="15" bestFit="1" customWidth="1"/>
    <col min="4" max="4" width="6.88671875" bestFit="1" customWidth="1"/>
    <col min="5" max="6" width="8.77734375" bestFit="1" customWidth="1"/>
    <col min="7" max="7" width="6" bestFit="1" customWidth="1"/>
    <col min="8" max="8" width="6.21875" bestFit="1" customWidth="1"/>
    <col min="9" max="9" width="15.5546875" bestFit="1" customWidth="1"/>
    <col min="10" max="10" width="20" bestFit="1" customWidth="1"/>
    <col min="11" max="11" width="6" style="39" bestFit="1" customWidth="1"/>
    <col min="12" max="12" width="7.21875" bestFit="1" customWidth="1"/>
    <col min="13" max="13" width="7.33203125" bestFit="1" customWidth="1"/>
    <col min="14" max="14" width="13" bestFit="1" customWidth="1"/>
    <col min="15" max="15" width="15.5546875" bestFit="1" customWidth="1"/>
    <col min="16" max="16" width="12.109375" bestFit="1" customWidth="1"/>
    <col min="17" max="17" width="16" bestFit="1" customWidth="1"/>
    <col min="18" max="18" width="15" bestFit="1" customWidth="1"/>
    <col min="19" max="19" width="20.5546875" bestFit="1" customWidth="1"/>
    <col min="20" max="20" width="20" bestFit="1" customWidth="1"/>
    <col min="21" max="21" width="22.33203125" bestFit="1" customWidth="1"/>
    <col min="22" max="22" width="22.77734375" bestFit="1" customWidth="1"/>
    <col min="23" max="23" width="21.5546875" bestFit="1" customWidth="1"/>
    <col min="24" max="24" width="26.44140625" bestFit="1" customWidth="1"/>
    <col min="25" max="25" width="30.109375" bestFit="1" customWidth="1"/>
    <col min="26" max="26" width="28.6640625" bestFit="1" customWidth="1"/>
    <col min="27" max="27" width="23.88671875" bestFit="1" customWidth="1"/>
    <col min="28" max="28" width="14.109375" bestFit="1" customWidth="1"/>
    <col min="29" max="29" width="20.6640625" bestFit="1" customWidth="1"/>
    <col min="30" max="30" width="21.88671875" bestFit="1" customWidth="1"/>
    <col min="31" max="31" width="22.109375" bestFit="1" customWidth="1"/>
    <col min="32" max="32" width="25" bestFit="1" customWidth="1"/>
    <col min="33" max="33" width="19" bestFit="1" customWidth="1"/>
    <col min="34" max="34" width="12.21875" bestFit="1" customWidth="1"/>
    <col min="35" max="35" width="21.6640625" bestFit="1" customWidth="1"/>
    <col min="36" max="36" width="24.21875" bestFit="1" customWidth="1"/>
    <col min="37" max="37" width="15.109375" bestFit="1" customWidth="1"/>
    <col min="38" max="38" width="24.6640625" bestFit="1" customWidth="1"/>
    <col min="39" max="39" width="14.33203125" bestFit="1" customWidth="1"/>
    <col min="40" max="40" width="23.88671875" bestFit="1" customWidth="1"/>
    <col min="41" max="41" width="20.44140625" bestFit="1" customWidth="1"/>
    <col min="42" max="42" width="29.5546875" bestFit="1" customWidth="1"/>
    <col min="43" max="43" width="28.44140625" bestFit="1" customWidth="1"/>
    <col min="44" max="44" width="20.77734375" bestFit="1" customWidth="1"/>
    <col min="45" max="45" width="30.21875" bestFit="1" customWidth="1"/>
    <col min="46" max="46" width="29.109375" bestFit="1" customWidth="1"/>
    <col min="47" max="47" width="21.44140625" bestFit="1" customWidth="1"/>
    <col min="48" max="48" width="32.88671875" bestFit="1" customWidth="1"/>
    <col min="49" max="49" width="31.77734375" bestFit="1" customWidth="1"/>
    <col min="50" max="50" width="24.109375" bestFit="1" customWidth="1"/>
    <col min="51" max="51" width="29.77734375" bestFit="1" customWidth="1"/>
    <col min="52" max="52" width="28.6640625" bestFit="1" customWidth="1"/>
    <col min="53" max="53" width="21" bestFit="1" customWidth="1"/>
    <col min="54" max="54" width="19.5546875" bestFit="1" customWidth="1"/>
    <col min="55" max="55" width="22.77734375" bestFit="1" customWidth="1"/>
    <col min="56" max="56" width="22.21875" bestFit="1" customWidth="1"/>
    <col min="57" max="57" width="22.6640625" bestFit="1" customWidth="1"/>
    <col min="58" max="58" width="21.77734375" bestFit="1" customWidth="1"/>
    <col min="59" max="59" width="22.21875" bestFit="1" customWidth="1"/>
    <col min="60" max="60" width="19.33203125" bestFit="1" customWidth="1"/>
    <col min="61" max="61" width="16.5546875" bestFit="1" customWidth="1"/>
    <col min="62" max="62" width="15.44140625" bestFit="1" customWidth="1"/>
    <col min="63" max="63" width="19" bestFit="1" customWidth="1"/>
    <col min="64" max="64" width="14.33203125" bestFit="1" customWidth="1"/>
    <col min="65" max="65" width="15.6640625" bestFit="1" customWidth="1"/>
    <col min="66" max="66" width="19.44140625" bestFit="1" customWidth="1"/>
    <col min="67" max="67" width="14.6640625" bestFit="1" customWidth="1"/>
  </cols>
  <sheetData>
    <row r="1" spans="1:64" x14ac:dyDescent="0.3">
      <c r="A1" t="s">
        <v>1563</v>
      </c>
      <c r="B1" t="s">
        <v>1564</v>
      </c>
      <c r="C1" t="s">
        <v>272</v>
      </c>
      <c r="D1" t="s">
        <v>76</v>
      </c>
      <c r="E1" t="s">
        <v>77</v>
      </c>
      <c r="F1" t="s">
        <v>78</v>
      </c>
      <c r="G1" t="s">
        <v>273</v>
      </c>
      <c r="H1" t="s">
        <v>274</v>
      </c>
      <c r="I1" t="s">
        <v>79</v>
      </c>
      <c r="J1" t="s">
        <v>1565</v>
      </c>
      <c r="K1" t="s">
        <v>71</v>
      </c>
      <c r="L1" t="s">
        <v>510</v>
      </c>
      <c r="M1" t="s">
        <v>275</v>
      </c>
      <c r="N1" t="s">
        <v>276</v>
      </c>
      <c r="O1" t="s">
        <v>277</v>
      </c>
      <c r="P1" t="s">
        <v>278</v>
      </c>
      <c r="Q1" t="s">
        <v>279</v>
      </c>
      <c r="R1" t="s">
        <v>280</v>
      </c>
      <c r="S1" t="s">
        <v>3087</v>
      </c>
      <c r="T1" t="s">
        <v>3088</v>
      </c>
      <c r="U1" t="s">
        <v>3043</v>
      </c>
      <c r="V1" t="s">
        <v>3044</v>
      </c>
      <c r="W1" t="s">
        <v>3045</v>
      </c>
      <c r="X1" t="s">
        <v>3046</v>
      </c>
      <c r="Y1" t="s">
        <v>3047</v>
      </c>
      <c r="Z1" t="s">
        <v>3048</v>
      </c>
      <c r="AA1" t="s">
        <v>3049</v>
      </c>
      <c r="AB1" t="s">
        <v>3050</v>
      </c>
      <c r="AC1" t="s">
        <v>3051</v>
      </c>
      <c r="AD1" t="s">
        <v>3052</v>
      </c>
      <c r="AE1" t="s">
        <v>3053</v>
      </c>
      <c r="AF1" t="s">
        <v>3054</v>
      </c>
      <c r="AG1" t="s">
        <v>3055</v>
      </c>
      <c r="AH1" t="s">
        <v>3056</v>
      </c>
      <c r="AI1" t="s">
        <v>3057</v>
      </c>
      <c r="AJ1" t="s">
        <v>3058</v>
      </c>
      <c r="AK1" t="s">
        <v>3059</v>
      </c>
      <c r="AL1" t="s">
        <v>3060</v>
      </c>
      <c r="AM1" t="s">
        <v>3061</v>
      </c>
      <c r="AN1" t="s">
        <v>3062</v>
      </c>
      <c r="AO1" t="s">
        <v>3063</v>
      </c>
      <c r="AP1" t="s">
        <v>3064</v>
      </c>
      <c r="AQ1" t="s">
        <v>3065</v>
      </c>
      <c r="AR1" t="s">
        <v>3066</v>
      </c>
      <c r="AS1" t="s">
        <v>3067</v>
      </c>
      <c r="AT1" t="s">
        <v>3068</v>
      </c>
      <c r="AU1" t="s">
        <v>3069</v>
      </c>
      <c r="AV1" t="s">
        <v>3070</v>
      </c>
      <c r="AW1" t="s">
        <v>3071</v>
      </c>
      <c r="AX1" t="s">
        <v>3072</v>
      </c>
      <c r="AY1" t="s">
        <v>3073</v>
      </c>
      <c r="AZ1" t="s">
        <v>3074</v>
      </c>
      <c r="BA1" t="s">
        <v>3075</v>
      </c>
      <c r="BB1" t="s">
        <v>3076</v>
      </c>
      <c r="BC1" t="s">
        <v>3077</v>
      </c>
      <c r="BD1" t="s">
        <v>3078</v>
      </c>
      <c r="BE1" t="s">
        <v>3079</v>
      </c>
      <c r="BF1" t="s">
        <v>3080</v>
      </c>
      <c r="BG1" t="s">
        <v>3081</v>
      </c>
      <c r="BH1" t="s">
        <v>3082</v>
      </c>
      <c r="BI1" t="s">
        <v>3083</v>
      </c>
      <c r="BJ1" t="s">
        <v>3084</v>
      </c>
      <c r="BK1" t="s">
        <v>3085</v>
      </c>
      <c r="BL1" t="s">
        <v>3086</v>
      </c>
    </row>
    <row r="2" spans="1:64" x14ac:dyDescent="0.3">
      <c r="A2">
        <v>2023</v>
      </c>
      <c r="B2">
        <v>1</v>
      </c>
      <c r="C2" t="s">
        <v>81</v>
      </c>
      <c r="D2" t="s">
        <v>416</v>
      </c>
      <c r="E2" t="s">
        <v>83</v>
      </c>
      <c r="F2" t="s">
        <v>88</v>
      </c>
      <c r="G2">
        <v>3</v>
      </c>
      <c r="H2">
        <v>0</v>
      </c>
      <c r="I2" t="s">
        <v>144</v>
      </c>
      <c r="J2">
        <v>19</v>
      </c>
      <c r="K2">
        <v>1.9</v>
      </c>
      <c r="L2">
        <v>0.3</v>
      </c>
      <c r="M2">
        <v>65</v>
      </c>
      <c r="N2">
        <v>21572</v>
      </c>
      <c r="O2" t="s">
        <v>641</v>
      </c>
      <c r="P2" t="s">
        <v>287</v>
      </c>
      <c r="Q2" t="s">
        <v>604</v>
      </c>
      <c r="R2" t="s">
        <v>347</v>
      </c>
      <c r="S2">
        <v>941944</v>
      </c>
      <c r="T2">
        <v>48981113</v>
      </c>
      <c r="U2">
        <v>5</v>
      </c>
      <c r="V2">
        <v>9</v>
      </c>
      <c r="W2">
        <v>24</v>
      </c>
      <c r="X2">
        <v>41</v>
      </c>
      <c r="Y2">
        <v>78</v>
      </c>
      <c r="Z2">
        <v>-37</v>
      </c>
      <c r="AA2">
        <v>24</v>
      </c>
      <c r="AB2">
        <v>0.63</v>
      </c>
      <c r="AC2">
        <v>40.6</v>
      </c>
      <c r="AD2">
        <v>70.400000000000006</v>
      </c>
      <c r="AE2">
        <v>-29.7</v>
      </c>
      <c r="AF2">
        <v>-0.78</v>
      </c>
      <c r="AG2">
        <v>24.5</v>
      </c>
      <c r="AH2">
        <v>430</v>
      </c>
      <c r="AI2">
        <v>137</v>
      </c>
      <c r="AJ2">
        <v>31.9</v>
      </c>
      <c r="AK2">
        <v>11.32</v>
      </c>
      <c r="AL2">
        <v>3.61</v>
      </c>
      <c r="AM2">
        <v>0.09</v>
      </c>
      <c r="AN2">
        <v>0.27</v>
      </c>
      <c r="AO2">
        <v>17.7</v>
      </c>
      <c r="AP2">
        <v>13937</v>
      </c>
      <c r="AQ2">
        <v>17959</v>
      </c>
      <c r="AR2">
        <v>77.599999999999994</v>
      </c>
      <c r="AS2">
        <v>6311</v>
      </c>
      <c r="AT2">
        <v>7267</v>
      </c>
      <c r="AU2">
        <v>86.8</v>
      </c>
      <c r="AV2">
        <v>6017</v>
      </c>
      <c r="AW2">
        <v>7042</v>
      </c>
      <c r="AX2">
        <v>85.4</v>
      </c>
      <c r="AY2">
        <v>1324</v>
      </c>
      <c r="AZ2">
        <v>2755</v>
      </c>
      <c r="BA2">
        <v>48.1</v>
      </c>
      <c r="BB2">
        <v>22181</v>
      </c>
      <c r="BC2">
        <v>2907</v>
      </c>
      <c r="BD2">
        <v>8021</v>
      </c>
      <c r="BE2">
        <v>9196</v>
      </c>
      <c r="BF2">
        <v>5155</v>
      </c>
      <c r="BG2">
        <v>819</v>
      </c>
      <c r="BH2">
        <v>77</v>
      </c>
      <c r="BI2">
        <v>7</v>
      </c>
      <c r="BJ2">
        <v>429</v>
      </c>
      <c r="BK2">
        <v>353</v>
      </c>
      <c r="BL2">
        <v>76</v>
      </c>
    </row>
    <row r="3" spans="1:64" x14ac:dyDescent="0.3">
      <c r="A3">
        <v>2023</v>
      </c>
      <c r="B3">
        <v>2</v>
      </c>
      <c r="C3" t="s">
        <v>81</v>
      </c>
      <c r="D3" t="s">
        <v>86</v>
      </c>
      <c r="E3" t="s">
        <v>87</v>
      </c>
      <c r="F3" t="s">
        <v>88</v>
      </c>
      <c r="G3">
        <v>1</v>
      </c>
      <c r="H3">
        <v>0</v>
      </c>
      <c r="I3" t="s">
        <v>91</v>
      </c>
      <c r="J3">
        <v>7</v>
      </c>
      <c r="K3">
        <v>1</v>
      </c>
      <c r="L3">
        <v>0.3</v>
      </c>
      <c r="M3">
        <v>59</v>
      </c>
      <c r="N3">
        <v>53419</v>
      </c>
      <c r="O3" t="s">
        <v>1314</v>
      </c>
      <c r="P3" t="s">
        <v>287</v>
      </c>
      <c r="Q3" t="s">
        <v>316</v>
      </c>
      <c r="R3" t="s">
        <v>733</v>
      </c>
      <c r="S3">
        <v>2067063</v>
      </c>
      <c r="T3">
        <v>107487250</v>
      </c>
      <c r="U3">
        <v>18</v>
      </c>
      <c r="V3">
        <v>6</v>
      </c>
      <c r="W3">
        <v>14</v>
      </c>
      <c r="X3">
        <v>85</v>
      </c>
      <c r="Y3">
        <v>62</v>
      </c>
      <c r="Z3">
        <v>23</v>
      </c>
      <c r="AA3">
        <v>60</v>
      </c>
      <c r="AB3">
        <v>1.58</v>
      </c>
      <c r="AC3">
        <v>76</v>
      </c>
      <c r="AD3">
        <v>61.4</v>
      </c>
      <c r="AE3">
        <v>14.6</v>
      </c>
      <c r="AF3">
        <v>0.38</v>
      </c>
      <c r="AG3">
        <v>27.2</v>
      </c>
      <c r="AH3">
        <v>542</v>
      </c>
      <c r="AI3">
        <v>196</v>
      </c>
      <c r="AJ3">
        <v>36.200000000000003</v>
      </c>
      <c r="AK3">
        <v>14.26</v>
      </c>
      <c r="AL3">
        <v>5.16</v>
      </c>
      <c r="AM3">
        <v>0.14000000000000001</v>
      </c>
      <c r="AN3">
        <v>0.38</v>
      </c>
      <c r="AO3">
        <v>15.7</v>
      </c>
      <c r="AP3">
        <v>16117</v>
      </c>
      <c r="AQ3">
        <v>19852</v>
      </c>
      <c r="AR3">
        <v>81.2</v>
      </c>
      <c r="AS3">
        <v>7681</v>
      </c>
      <c r="AT3">
        <v>8623</v>
      </c>
      <c r="AU3">
        <v>89.1</v>
      </c>
      <c r="AV3">
        <v>6722</v>
      </c>
      <c r="AW3">
        <v>7757</v>
      </c>
      <c r="AX3">
        <v>86.7</v>
      </c>
      <c r="AY3">
        <v>1358</v>
      </c>
      <c r="AZ3">
        <v>2504</v>
      </c>
      <c r="BA3">
        <v>54.2</v>
      </c>
      <c r="BB3">
        <v>24004</v>
      </c>
      <c r="BC3">
        <v>2447</v>
      </c>
      <c r="BD3">
        <v>8084</v>
      </c>
      <c r="BE3">
        <v>10144</v>
      </c>
      <c r="BF3">
        <v>6004</v>
      </c>
      <c r="BG3">
        <v>1094</v>
      </c>
      <c r="BH3">
        <v>79</v>
      </c>
      <c r="BI3">
        <v>1</v>
      </c>
      <c r="BJ3">
        <v>386</v>
      </c>
      <c r="BK3">
        <v>469</v>
      </c>
      <c r="BL3">
        <v>59</v>
      </c>
    </row>
    <row r="4" spans="1:64" x14ac:dyDescent="0.3">
      <c r="A4">
        <v>2023</v>
      </c>
      <c r="B4">
        <v>3</v>
      </c>
      <c r="C4" t="s">
        <v>81</v>
      </c>
      <c r="D4" t="s">
        <v>82</v>
      </c>
      <c r="E4" t="s">
        <v>83</v>
      </c>
      <c r="F4" t="s">
        <v>88</v>
      </c>
      <c r="G4">
        <v>2</v>
      </c>
      <c r="H4">
        <v>1</v>
      </c>
      <c r="I4" t="s">
        <v>132</v>
      </c>
      <c r="J4">
        <v>20</v>
      </c>
      <c r="K4">
        <v>3.5</v>
      </c>
      <c r="L4">
        <v>0.7</v>
      </c>
      <c r="M4">
        <v>79</v>
      </c>
      <c r="N4">
        <v>31336</v>
      </c>
      <c r="O4" t="s">
        <v>1314</v>
      </c>
      <c r="P4" t="s">
        <v>287</v>
      </c>
      <c r="Q4" t="s">
        <v>481</v>
      </c>
      <c r="R4" t="s">
        <v>801</v>
      </c>
      <c r="S4">
        <v>703437</v>
      </c>
      <c r="T4">
        <v>36578738</v>
      </c>
      <c r="U4">
        <v>3</v>
      </c>
      <c r="V4">
        <v>7</v>
      </c>
      <c r="W4">
        <v>28</v>
      </c>
      <c r="X4">
        <v>35</v>
      </c>
      <c r="Y4">
        <v>104</v>
      </c>
      <c r="Z4">
        <v>-69</v>
      </c>
      <c r="AA4">
        <v>16</v>
      </c>
      <c r="AB4">
        <v>0.42</v>
      </c>
      <c r="AC4">
        <v>38.299999999999997</v>
      </c>
      <c r="AD4">
        <v>76.599999999999994</v>
      </c>
      <c r="AE4">
        <v>-38.299999999999997</v>
      </c>
      <c r="AF4">
        <v>-1.01</v>
      </c>
      <c r="AG4">
        <v>25.7</v>
      </c>
      <c r="AH4">
        <v>360</v>
      </c>
      <c r="AI4">
        <v>117</v>
      </c>
      <c r="AJ4">
        <v>32.5</v>
      </c>
      <c r="AK4">
        <v>9.4700000000000006</v>
      </c>
      <c r="AL4">
        <v>3.08</v>
      </c>
      <c r="AM4">
        <v>7.0000000000000007E-2</v>
      </c>
      <c r="AN4">
        <v>0.22</v>
      </c>
      <c r="AO4">
        <v>17.399999999999999</v>
      </c>
      <c r="AP4">
        <v>9531</v>
      </c>
      <c r="AQ4">
        <v>13509</v>
      </c>
      <c r="AR4">
        <v>70.599999999999994</v>
      </c>
      <c r="AS4">
        <v>4492</v>
      </c>
      <c r="AT4">
        <v>5357</v>
      </c>
      <c r="AU4">
        <v>83.9</v>
      </c>
      <c r="AV4">
        <v>3739</v>
      </c>
      <c r="AW4">
        <v>4696</v>
      </c>
      <c r="AX4">
        <v>79.599999999999994</v>
      </c>
      <c r="AY4">
        <v>1042</v>
      </c>
      <c r="AZ4">
        <v>2626</v>
      </c>
      <c r="BA4">
        <v>39.700000000000003</v>
      </c>
      <c r="BB4">
        <v>17951</v>
      </c>
      <c r="BC4">
        <v>2817</v>
      </c>
      <c r="BD4">
        <v>7156</v>
      </c>
      <c r="BE4">
        <v>7145</v>
      </c>
      <c r="BF4">
        <v>3830</v>
      </c>
      <c r="BG4">
        <v>646</v>
      </c>
      <c r="BH4">
        <v>101</v>
      </c>
      <c r="BI4">
        <v>5</v>
      </c>
      <c r="BJ4">
        <v>423</v>
      </c>
      <c r="BK4">
        <v>318</v>
      </c>
      <c r="BL4">
        <v>64</v>
      </c>
    </row>
    <row r="5" spans="1:64" x14ac:dyDescent="0.3">
      <c r="A5">
        <v>2023</v>
      </c>
      <c r="B5">
        <v>4</v>
      </c>
      <c r="C5" t="s">
        <v>81</v>
      </c>
      <c r="D5" t="s">
        <v>86</v>
      </c>
      <c r="E5" t="s">
        <v>87</v>
      </c>
      <c r="F5" t="s">
        <v>88</v>
      </c>
      <c r="G5">
        <v>5</v>
      </c>
      <c r="H5">
        <v>1</v>
      </c>
      <c r="I5" t="s">
        <v>61</v>
      </c>
      <c r="J5">
        <v>13</v>
      </c>
      <c r="K5">
        <v>2.2000000000000002</v>
      </c>
      <c r="L5">
        <v>1.4</v>
      </c>
      <c r="M5">
        <v>68</v>
      </c>
      <c r="N5">
        <v>52899</v>
      </c>
      <c r="O5" t="s">
        <v>1314</v>
      </c>
      <c r="P5" t="s">
        <v>287</v>
      </c>
      <c r="Q5" t="s">
        <v>316</v>
      </c>
      <c r="R5" t="s">
        <v>289</v>
      </c>
      <c r="S5">
        <v>1631389</v>
      </c>
      <c r="T5">
        <v>84832245</v>
      </c>
      <c r="U5">
        <v>13</v>
      </c>
      <c r="V5">
        <v>8</v>
      </c>
      <c r="W5">
        <v>17</v>
      </c>
      <c r="X5">
        <v>55</v>
      </c>
      <c r="Y5">
        <v>61</v>
      </c>
      <c r="Z5">
        <v>-6</v>
      </c>
      <c r="AA5">
        <v>47</v>
      </c>
      <c r="AB5">
        <v>1.24</v>
      </c>
      <c r="AC5">
        <v>50.8</v>
      </c>
      <c r="AD5">
        <v>62.9</v>
      </c>
      <c r="AE5">
        <v>-12.1</v>
      </c>
      <c r="AF5">
        <v>-0.32</v>
      </c>
      <c r="AG5">
        <v>28.4</v>
      </c>
      <c r="AH5">
        <v>499</v>
      </c>
      <c r="AI5">
        <v>175</v>
      </c>
      <c r="AJ5">
        <v>35.1</v>
      </c>
      <c r="AK5">
        <v>13.13</v>
      </c>
      <c r="AL5">
        <v>4.6100000000000003</v>
      </c>
      <c r="AM5">
        <v>0.1</v>
      </c>
      <c r="AN5">
        <v>0.3</v>
      </c>
      <c r="AO5">
        <v>17</v>
      </c>
      <c r="AP5">
        <v>16311</v>
      </c>
      <c r="AQ5">
        <v>20237</v>
      </c>
      <c r="AR5">
        <v>80.599999999999994</v>
      </c>
      <c r="AS5">
        <v>7028</v>
      </c>
      <c r="AT5">
        <v>7907</v>
      </c>
      <c r="AU5">
        <v>88.9</v>
      </c>
      <c r="AV5">
        <v>7277</v>
      </c>
      <c r="AW5">
        <v>8347</v>
      </c>
      <c r="AX5">
        <v>87.2</v>
      </c>
      <c r="AY5">
        <v>1586</v>
      </c>
      <c r="AZ5">
        <v>2853</v>
      </c>
      <c r="BA5">
        <v>55.6</v>
      </c>
      <c r="BB5">
        <v>24318</v>
      </c>
      <c r="BC5">
        <v>2792</v>
      </c>
      <c r="BD5">
        <v>8619</v>
      </c>
      <c r="BE5">
        <v>10359</v>
      </c>
      <c r="BF5">
        <v>5568</v>
      </c>
      <c r="BG5">
        <v>849</v>
      </c>
      <c r="BH5">
        <v>84</v>
      </c>
      <c r="BI5">
        <v>4</v>
      </c>
      <c r="BJ5">
        <v>384</v>
      </c>
      <c r="BK5">
        <v>364</v>
      </c>
      <c r="BL5">
        <v>51</v>
      </c>
    </row>
    <row r="6" spans="1:64" x14ac:dyDescent="0.3">
      <c r="A6">
        <v>2023</v>
      </c>
      <c r="B6">
        <v>5</v>
      </c>
      <c r="C6" t="s">
        <v>81</v>
      </c>
      <c r="D6" t="s">
        <v>86</v>
      </c>
      <c r="E6" t="s">
        <v>83</v>
      </c>
      <c r="F6" t="s">
        <v>88</v>
      </c>
      <c r="G6">
        <v>3</v>
      </c>
      <c r="H6">
        <v>1</v>
      </c>
      <c r="I6" t="s">
        <v>101</v>
      </c>
      <c r="J6">
        <v>9</v>
      </c>
      <c r="K6">
        <v>3.6</v>
      </c>
      <c r="L6">
        <v>0.9</v>
      </c>
      <c r="M6">
        <v>68</v>
      </c>
      <c r="N6">
        <v>62475</v>
      </c>
      <c r="O6" t="s">
        <v>1314</v>
      </c>
      <c r="P6" t="s">
        <v>287</v>
      </c>
      <c r="Q6" t="s">
        <v>287</v>
      </c>
      <c r="R6" t="s">
        <v>817</v>
      </c>
      <c r="S6">
        <v>2331647</v>
      </c>
      <c r="T6">
        <v>121245618</v>
      </c>
      <c r="U6">
        <v>14</v>
      </c>
      <c r="V6">
        <v>10</v>
      </c>
      <c r="W6">
        <v>14</v>
      </c>
      <c r="X6">
        <v>60</v>
      </c>
      <c r="Y6">
        <v>74</v>
      </c>
      <c r="Z6">
        <v>-14</v>
      </c>
      <c r="AA6">
        <v>52</v>
      </c>
      <c r="AB6">
        <v>1.37</v>
      </c>
      <c r="AC6">
        <v>52.3</v>
      </c>
      <c r="AD6">
        <v>71.099999999999994</v>
      </c>
      <c r="AE6">
        <v>-18.8</v>
      </c>
      <c r="AF6">
        <v>-0.49</v>
      </c>
      <c r="AG6">
        <v>28.3</v>
      </c>
      <c r="AH6">
        <v>445</v>
      </c>
      <c r="AI6">
        <v>146</v>
      </c>
      <c r="AJ6">
        <v>32.799999999999997</v>
      </c>
      <c r="AK6">
        <v>11.71</v>
      </c>
      <c r="AL6">
        <v>3.84</v>
      </c>
      <c r="AM6">
        <v>0.12</v>
      </c>
      <c r="AN6">
        <v>0.37</v>
      </c>
      <c r="AO6">
        <v>16.2</v>
      </c>
      <c r="AP6">
        <v>12568</v>
      </c>
      <c r="AQ6">
        <v>16373</v>
      </c>
      <c r="AR6">
        <v>76.8</v>
      </c>
      <c r="AS6">
        <v>6043</v>
      </c>
      <c r="AT6">
        <v>6856</v>
      </c>
      <c r="AU6">
        <v>88.1</v>
      </c>
      <c r="AV6">
        <v>4817</v>
      </c>
      <c r="AW6">
        <v>5751</v>
      </c>
      <c r="AX6">
        <v>83.8</v>
      </c>
      <c r="AY6">
        <v>1330</v>
      </c>
      <c r="AZ6">
        <v>2718</v>
      </c>
      <c r="BA6">
        <v>48.9</v>
      </c>
      <c r="BB6">
        <v>20875</v>
      </c>
      <c r="BC6">
        <v>2605</v>
      </c>
      <c r="BD6">
        <v>7301</v>
      </c>
      <c r="BE6">
        <v>9100</v>
      </c>
      <c r="BF6">
        <v>4692</v>
      </c>
      <c r="BG6">
        <v>750</v>
      </c>
      <c r="BH6">
        <v>82</v>
      </c>
      <c r="BI6">
        <v>3</v>
      </c>
      <c r="BJ6">
        <v>390</v>
      </c>
      <c r="BK6">
        <v>392</v>
      </c>
      <c r="BL6">
        <v>71</v>
      </c>
    </row>
    <row r="7" spans="1:64" x14ac:dyDescent="0.3">
      <c r="A7">
        <v>2023</v>
      </c>
      <c r="B7">
        <v>6</v>
      </c>
      <c r="C7" t="s">
        <v>81</v>
      </c>
      <c r="D7" t="s">
        <v>86</v>
      </c>
      <c r="E7" t="s">
        <v>87</v>
      </c>
      <c r="F7" t="s">
        <v>88</v>
      </c>
      <c r="G7">
        <v>2</v>
      </c>
      <c r="H7">
        <v>0</v>
      </c>
      <c r="I7" t="s">
        <v>119</v>
      </c>
      <c r="J7">
        <v>17</v>
      </c>
      <c r="K7">
        <v>1.3</v>
      </c>
      <c r="L7">
        <v>1</v>
      </c>
      <c r="M7">
        <v>57</v>
      </c>
      <c r="N7">
        <v>53413</v>
      </c>
      <c r="O7" t="s">
        <v>1314</v>
      </c>
      <c r="P7" t="s">
        <v>287</v>
      </c>
      <c r="Q7" t="s">
        <v>604</v>
      </c>
      <c r="R7" t="s">
        <v>374</v>
      </c>
      <c r="S7">
        <v>1762507</v>
      </c>
      <c r="T7">
        <v>91650371</v>
      </c>
      <c r="U7">
        <v>9</v>
      </c>
      <c r="V7">
        <v>9</v>
      </c>
      <c r="W7">
        <v>20</v>
      </c>
      <c r="X7">
        <v>49</v>
      </c>
      <c r="Y7">
        <v>67</v>
      </c>
      <c r="Z7">
        <v>-18</v>
      </c>
      <c r="AA7">
        <v>32</v>
      </c>
      <c r="AB7">
        <v>0.84</v>
      </c>
      <c r="AC7">
        <v>49.9</v>
      </c>
      <c r="AD7">
        <v>53.3</v>
      </c>
      <c r="AE7">
        <v>-3.4</v>
      </c>
      <c r="AF7">
        <v>-0.09</v>
      </c>
      <c r="AG7">
        <v>25.7</v>
      </c>
      <c r="AH7">
        <v>450</v>
      </c>
      <c r="AI7">
        <v>143</v>
      </c>
      <c r="AJ7">
        <v>31.8</v>
      </c>
      <c r="AK7">
        <v>11.84</v>
      </c>
      <c r="AL7">
        <v>3.76</v>
      </c>
      <c r="AM7">
        <v>0.11</v>
      </c>
      <c r="AN7">
        <v>0.34</v>
      </c>
      <c r="AO7">
        <v>17.2</v>
      </c>
      <c r="AP7">
        <v>11877</v>
      </c>
      <c r="AQ7">
        <v>15679</v>
      </c>
      <c r="AR7">
        <v>75.8</v>
      </c>
      <c r="AS7">
        <v>5510</v>
      </c>
      <c r="AT7">
        <v>6417</v>
      </c>
      <c r="AU7">
        <v>85.9</v>
      </c>
      <c r="AV7">
        <v>4760</v>
      </c>
      <c r="AW7">
        <v>5855</v>
      </c>
      <c r="AX7">
        <v>81.3</v>
      </c>
      <c r="AY7">
        <v>1265</v>
      </c>
      <c r="AZ7">
        <v>2493</v>
      </c>
      <c r="BA7">
        <v>50.7</v>
      </c>
      <c r="BB7">
        <v>20126</v>
      </c>
      <c r="BC7">
        <v>2493</v>
      </c>
      <c r="BD7">
        <v>7339</v>
      </c>
      <c r="BE7">
        <v>8320</v>
      </c>
      <c r="BF7">
        <v>4686</v>
      </c>
      <c r="BG7">
        <v>785</v>
      </c>
      <c r="BH7">
        <v>82</v>
      </c>
      <c r="BI7">
        <v>3</v>
      </c>
      <c r="BJ7">
        <v>428</v>
      </c>
      <c r="BK7">
        <v>371</v>
      </c>
      <c r="BL7">
        <v>77</v>
      </c>
    </row>
    <row r="8" spans="1:64" x14ac:dyDescent="0.3">
      <c r="A8">
        <v>2023</v>
      </c>
      <c r="B8">
        <v>7</v>
      </c>
      <c r="C8" t="s">
        <v>81</v>
      </c>
      <c r="D8" t="s">
        <v>86</v>
      </c>
      <c r="E8" t="s">
        <v>83</v>
      </c>
      <c r="F8" t="s">
        <v>108</v>
      </c>
      <c r="G8">
        <v>1</v>
      </c>
      <c r="H8">
        <v>2</v>
      </c>
      <c r="I8" t="s">
        <v>94</v>
      </c>
      <c r="J8">
        <v>14</v>
      </c>
      <c r="K8">
        <v>0.9</v>
      </c>
      <c r="L8">
        <v>0.4</v>
      </c>
      <c r="M8">
        <v>68</v>
      </c>
      <c r="N8">
        <v>31415</v>
      </c>
      <c r="O8" t="s">
        <v>1314</v>
      </c>
      <c r="P8" t="s">
        <v>287</v>
      </c>
      <c r="Q8" t="s">
        <v>539</v>
      </c>
      <c r="R8" t="s">
        <v>347</v>
      </c>
      <c r="S8">
        <v>1316560</v>
      </c>
      <c r="T8">
        <v>68461110</v>
      </c>
      <c r="U8">
        <v>13</v>
      </c>
      <c r="V8">
        <v>7</v>
      </c>
      <c r="W8">
        <v>18</v>
      </c>
      <c r="X8">
        <v>50</v>
      </c>
      <c r="Y8">
        <v>65</v>
      </c>
      <c r="Z8">
        <v>-15</v>
      </c>
      <c r="AA8">
        <v>46</v>
      </c>
      <c r="AB8">
        <v>1.21</v>
      </c>
      <c r="AC8">
        <v>46.7</v>
      </c>
      <c r="AD8">
        <v>67.7</v>
      </c>
      <c r="AE8">
        <v>-21</v>
      </c>
      <c r="AF8">
        <v>-0.55000000000000004</v>
      </c>
      <c r="AG8">
        <v>26.6</v>
      </c>
      <c r="AH8">
        <v>425</v>
      </c>
      <c r="AI8">
        <v>153</v>
      </c>
      <c r="AJ8">
        <v>36</v>
      </c>
      <c r="AK8">
        <v>11.18</v>
      </c>
      <c r="AL8">
        <v>4.03</v>
      </c>
      <c r="AM8">
        <v>0.1</v>
      </c>
      <c r="AN8">
        <v>0.28000000000000003</v>
      </c>
      <c r="AO8">
        <v>16.7</v>
      </c>
      <c r="AP8">
        <v>15484</v>
      </c>
      <c r="AQ8">
        <v>19175</v>
      </c>
      <c r="AR8">
        <v>80.8</v>
      </c>
      <c r="AS8">
        <v>7694</v>
      </c>
      <c r="AT8">
        <v>8577</v>
      </c>
      <c r="AU8">
        <v>89.7</v>
      </c>
      <c r="AV8">
        <v>6100</v>
      </c>
      <c r="AW8">
        <v>7016</v>
      </c>
      <c r="AX8">
        <v>86.9</v>
      </c>
      <c r="AY8">
        <v>1218</v>
      </c>
      <c r="AZ8">
        <v>2527</v>
      </c>
      <c r="BA8">
        <v>48.2</v>
      </c>
      <c r="BB8">
        <v>23487</v>
      </c>
      <c r="BC8">
        <v>2823</v>
      </c>
      <c r="BD8">
        <v>8674</v>
      </c>
      <c r="BE8">
        <v>10264</v>
      </c>
      <c r="BF8">
        <v>4804</v>
      </c>
      <c r="BG8">
        <v>739</v>
      </c>
      <c r="BH8">
        <v>102</v>
      </c>
      <c r="BI8">
        <v>4</v>
      </c>
      <c r="BJ8">
        <v>476</v>
      </c>
      <c r="BK8">
        <v>405</v>
      </c>
      <c r="BL8">
        <v>78</v>
      </c>
    </row>
    <row r="9" spans="1:64" x14ac:dyDescent="0.3">
      <c r="A9">
        <v>2023</v>
      </c>
      <c r="B9">
        <v>8</v>
      </c>
      <c r="C9" t="s">
        <v>81</v>
      </c>
      <c r="D9" t="s">
        <v>82</v>
      </c>
      <c r="E9" t="s">
        <v>83</v>
      </c>
      <c r="F9" t="s">
        <v>108</v>
      </c>
      <c r="G9">
        <v>0</v>
      </c>
      <c r="H9">
        <v>1</v>
      </c>
      <c r="I9" t="s">
        <v>141</v>
      </c>
      <c r="J9">
        <v>2</v>
      </c>
      <c r="K9">
        <v>0.5</v>
      </c>
      <c r="L9">
        <v>0.4</v>
      </c>
      <c r="M9">
        <v>51</v>
      </c>
      <c r="N9">
        <v>60233</v>
      </c>
      <c r="O9" t="s">
        <v>1314</v>
      </c>
      <c r="P9" t="s">
        <v>316</v>
      </c>
      <c r="Q9" t="s">
        <v>316</v>
      </c>
      <c r="R9" t="s">
        <v>289</v>
      </c>
      <c r="S9">
        <v>4061619</v>
      </c>
      <c r="T9">
        <v>211204180</v>
      </c>
      <c r="U9">
        <v>28</v>
      </c>
      <c r="V9">
        <v>5</v>
      </c>
      <c r="W9">
        <v>5</v>
      </c>
      <c r="X9">
        <v>91</v>
      </c>
      <c r="Y9">
        <v>29</v>
      </c>
      <c r="Z9">
        <v>62</v>
      </c>
      <c r="AA9">
        <v>89</v>
      </c>
      <c r="AB9">
        <v>2.34</v>
      </c>
      <c r="AC9">
        <v>76.099999999999994</v>
      </c>
      <c r="AD9">
        <v>27.9</v>
      </c>
      <c r="AE9">
        <v>48.2</v>
      </c>
      <c r="AF9">
        <v>1.27</v>
      </c>
      <c r="AG9">
        <v>25</v>
      </c>
      <c r="AH9">
        <v>647</v>
      </c>
      <c r="AI9">
        <v>209</v>
      </c>
      <c r="AJ9">
        <v>32.299999999999997</v>
      </c>
      <c r="AK9">
        <v>17.03</v>
      </c>
      <c r="AL9">
        <v>5.5</v>
      </c>
      <c r="AM9">
        <v>0.12</v>
      </c>
      <c r="AN9">
        <v>0.36</v>
      </c>
      <c r="AO9">
        <v>15.8</v>
      </c>
      <c r="AP9">
        <v>19094</v>
      </c>
      <c r="AQ9">
        <v>22558</v>
      </c>
      <c r="AR9">
        <v>84.6</v>
      </c>
      <c r="AS9">
        <v>9719</v>
      </c>
      <c r="AT9">
        <v>10643</v>
      </c>
      <c r="AU9">
        <v>91.3</v>
      </c>
      <c r="AV9">
        <v>7809</v>
      </c>
      <c r="AW9">
        <v>8765</v>
      </c>
      <c r="AX9">
        <v>89.1</v>
      </c>
      <c r="AY9">
        <v>1178</v>
      </c>
      <c r="AZ9">
        <v>2162</v>
      </c>
      <c r="BA9">
        <v>54.5</v>
      </c>
      <c r="BB9">
        <v>26493</v>
      </c>
      <c r="BC9">
        <v>1974</v>
      </c>
      <c r="BD9">
        <v>6714</v>
      </c>
      <c r="BE9">
        <v>11407</v>
      </c>
      <c r="BF9">
        <v>8560</v>
      </c>
      <c r="BG9">
        <v>1480</v>
      </c>
      <c r="BH9">
        <v>64</v>
      </c>
      <c r="BI9">
        <v>2</v>
      </c>
      <c r="BJ9">
        <v>391</v>
      </c>
      <c r="BK9">
        <v>394</v>
      </c>
      <c r="BL9">
        <v>87</v>
      </c>
    </row>
    <row r="10" spans="1:64" x14ac:dyDescent="0.3">
      <c r="A10">
        <v>2023</v>
      </c>
      <c r="B10">
        <v>9</v>
      </c>
      <c r="C10" t="s">
        <v>81</v>
      </c>
      <c r="D10" t="s">
        <v>86</v>
      </c>
      <c r="E10" t="s">
        <v>87</v>
      </c>
      <c r="F10" t="s">
        <v>88</v>
      </c>
      <c r="G10">
        <v>2</v>
      </c>
      <c r="H10">
        <v>1</v>
      </c>
      <c r="I10" t="s">
        <v>113</v>
      </c>
      <c r="J10">
        <v>11</v>
      </c>
      <c r="K10">
        <v>0.8</v>
      </c>
      <c r="L10">
        <v>0.8</v>
      </c>
      <c r="M10">
        <v>55</v>
      </c>
      <c r="N10">
        <v>53466</v>
      </c>
      <c r="O10" t="s">
        <v>1314</v>
      </c>
      <c r="P10" t="s">
        <v>1462</v>
      </c>
      <c r="Q10" t="s">
        <v>287</v>
      </c>
      <c r="R10" t="s">
        <v>733</v>
      </c>
      <c r="S10">
        <v>1526446</v>
      </c>
      <c r="T10">
        <v>79375200</v>
      </c>
      <c r="U10">
        <v>12</v>
      </c>
      <c r="V10">
        <v>12</v>
      </c>
      <c r="W10">
        <v>14</v>
      </c>
      <c r="X10">
        <v>55</v>
      </c>
      <c r="Y10">
        <v>62</v>
      </c>
      <c r="Z10">
        <v>-7</v>
      </c>
      <c r="AA10">
        <v>48</v>
      </c>
      <c r="AB10">
        <v>1.26</v>
      </c>
      <c r="AC10">
        <v>56.8</v>
      </c>
      <c r="AD10">
        <v>55.4</v>
      </c>
      <c r="AE10">
        <v>1.4</v>
      </c>
      <c r="AF10">
        <v>0.04</v>
      </c>
      <c r="AG10">
        <v>25.9</v>
      </c>
      <c r="AH10">
        <v>555</v>
      </c>
      <c r="AI10">
        <v>198</v>
      </c>
      <c r="AJ10">
        <v>35.700000000000003</v>
      </c>
      <c r="AK10">
        <v>14.61</v>
      </c>
      <c r="AL10">
        <v>5.21</v>
      </c>
      <c r="AM10">
        <v>0.08</v>
      </c>
      <c r="AN10">
        <v>0.23</v>
      </c>
      <c r="AO10">
        <v>16.7</v>
      </c>
      <c r="AP10">
        <v>21810</v>
      </c>
      <c r="AQ10">
        <v>25029</v>
      </c>
      <c r="AR10">
        <v>87.1</v>
      </c>
      <c r="AS10">
        <v>11574</v>
      </c>
      <c r="AT10">
        <v>12473</v>
      </c>
      <c r="AU10">
        <v>92.8</v>
      </c>
      <c r="AV10">
        <v>8261</v>
      </c>
      <c r="AW10">
        <v>9125</v>
      </c>
      <c r="AX10">
        <v>90.5</v>
      </c>
      <c r="AY10">
        <v>1296</v>
      </c>
      <c r="AZ10">
        <v>2164</v>
      </c>
      <c r="BA10">
        <v>59.9</v>
      </c>
      <c r="BB10">
        <v>29112</v>
      </c>
      <c r="BC10">
        <v>3197</v>
      </c>
      <c r="BD10">
        <v>9449</v>
      </c>
      <c r="BE10">
        <v>13090</v>
      </c>
      <c r="BF10">
        <v>6766</v>
      </c>
      <c r="BG10">
        <v>1081</v>
      </c>
      <c r="BH10">
        <v>90</v>
      </c>
      <c r="BI10">
        <v>3</v>
      </c>
      <c r="BJ10">
        <v>414</v>
      </c>
      <c r="BK10">
        <v>454</v>
      </c>
      <c r="BL10">
        <v>84</v>
      </c>
    </row>
    <row r="11" spans="1:64" x14ac:dyDescent="0.3">
      <c r="A11">
        <v>2023</v>
      </c>
      <c r="B11">
        <v>10</v>
      </c>
      <c r="C11" t="s">
        <v>81</v>
      </c>
      <c r="D11" t="s">
        <v>82</v>
      </c>
      <c r="E11" t="s">
        <v>83</v>
      </c>
      <c r="F11" t="s">
        <v>88</v>
      </c>
      <c r="G11">
        <v>3</v>
      </c>
      <c r="H11">
        <v>0</v>
      </c>
      <c r="I11" t="s">
        <v>137</v>
      </c>
      <c r="J11">
        <v>8</v>
      </c>
      <c r="K11">
        <v>4</v>
      </c>
      <c r="L11">
        <v>0.9</v>
      </c>
      <c r="M11">
        <v>60</v>
      </c>
      <c r="N11">
        <v>73502</v>
      </c>
      <c r="O11" t="s">
        <v>1314</v>
      </c>
      <c r="P11" t="s">
        <v>287</v>
      </c>
      <c r="Q11" t="s">
        <v>287</v>
      </c>
      <c r="R11" t="s">
        <v>605</v>
      </c>
      <c r="S11">
        <v>5033261</v>
      </c>
      <c r="T11">
        <v>261729552</v>
      </c>
      <c r="U11">
        <v>18</v>
      </c>
      <c r="V11">
        <v>6</v>
      </c>
      <c r="W11">
        <v>14</v>
      </c>
      <c r="X11">
        <v>57</v>
      </c>
      <c r="Y11">
        <v>58</v>
      </c>
      <c r="Z11">
        <v>-1</v>
      </c>
      <c r="AA11">
        <v>60</v>
      </c>
      <c r="AB11">
        <v>1.58</v>
      </c>
      <c r="AC11">
        <v>56.5</v>
      </c>
      <c r="AD11">
        <v>68.900000000000006</v>
      </c>
      <c r="AE11">
        <v>-12.5</v>
      </c>
      <c r="AF11">
        <v>-0.33</v>
      </c>
      <c r="AG11">
        <v>26.1</v>
      </c>
      <c r="AH11">
        <v>543</v>
      </c>
      <c r="AI11">
        <v>182</v>
      </c>
      <c r="AJ11">
        <v>33.5</v>
      </c>
      <c r="AK11">
        <v>14.29</v>
      </c>
      <c r="AL11">
        <v>4.79</v>
      </c>
      <c r="AM11">
        <v>0.09</v>
      </c>
      <c r="AN11">
        <v>0.28000000000000003</v>
      </c>
      <c r="AO11">
        <v>17.399999999999999</v>
      </c>
      <c r="AP11">
        <v>15785</v>
      </c>
      <c r="AQ11">
        <v>19538</v>
      </c>
      <c r="AR11">
        <v>80.8</v>
      </c>
      <c r="AS11">
        <v>7892</v>
      </c>
      <c r="AT11">
        <v>8866</v>
      </c>
      <c r="AU11">
        <v>89</v>
      </c>
      <c r="AV11">
        <v>5965</v>
      </c>
      <c r="AW11">
        <v>6943</v>
      </c>
      <c r="AX11">
        <v>85.9</v>
      </c>
      <c r="AY11">
        <v>1355</v>
      </c>
      <c r="AZ11">
        <v>2517</v>
      </c>
      <c r="BA11">
        <v>53.8</v>
      </c>
      <c r="BB11">
        <v>23998</v>
      </c>
      <c r="BC11">
        <v>2938</v>
      </c>
      <c r="BD11">
        <v>8197</v>
      </c>
      <c r="BE11">
        <v>9856</v>
      </c>
      <c r="BF11">
        <v>6146</v>
      </c>
      <c r="BG11">
        <v>1025</v>
      </c>
      <c r="BH11">
        <v>83</v>
      </c>
      <c r="BI11">
        <v>1</v>
      </c>
      <c r="BJ11">
        <v>401</v>
      </c>
      <c r="BK11">
        <v>340</v>
      </c>
      <c r="BL11">
        <v>91</v>
      </c>
    </row>
    <row r="12" spans="1:64" x14ac:dyDescent="0.3">
      <c r="A12">
        <v>2023</v>
      </c>
      <c r="B12">
        <v>11</v>
      </c>
      <c r="C12" t="s">
        <v>81</v>
      </c>
      <c r="D12" t="s">
        <v>86</v>
      </c>
      <c r="E12" t="s">
        <v>87</v>
      </c>
      <c r="F12" t="s">
        <v>88</v>
      </c>
      <c r="G12">
        <v>6</v>
      </c>
      <c r="H12">
        <v>1</v>
      </c>
      <c r="I12" t="s">
        <v>89</v>
      </c>
      <c r="J12">
        <v>12</v>
      </c>
      <c r="K12">
        <v>1.9</v>
      </c>
      <c r="L12">
        <v>0.9</v>
      </c>
      <c r="M12">
        <v>65</v>
      </c>
      <c r="N12">
        <v>53358</v>
      </c>
      <c r="O12" t="s">
        <v>1314</v>
      </c>
      <c r="P12" t="s">
        <v>539</v>
      </c>
      <c r="Q12" t="s">
        <v>604</v>
      </c>
      <c r="R12" t="s">
        <v>347</v>
      </c>
      <c r="S12">
        <v>1341365</v>
      </c>
      <c r="T12">
        <v>69750957</v>
      </c>
      <c r="U12">
        <v>13</v>
      </c>
      <c r="V12">
        <v>9</v>
      </c>
      <c r="W12">
        <v>16</v>
      </c>
      <c r="X12">
        <v>54</v>
      </c>
      <c r="Y12">
        <v>67</v>
      </c>
      <c r="Z12">
        <v>-13</v>
      </c>
      <c r="AA12">
        <v>48</v>
      </c>
      <c r="AB12">
        <v>1.26</v>
      </c>
      <c r="AC12">
        <v>55.9</v>
      </c>
      <c r="AD12">
        <v>58.1</v>
      </c>
      <c r="AE12">
        <v>-2.2000000000000002</v>
      </c>
      <c r="AF12">
        <v>-0.06</v>
      </c>
      <c r="AG12">
        <v>25.7</v>
      </c>
      <c r="AH12">
        <v>539</v>
      </c>
      <c r="AI12">
        <v>175</v>
      </c>
      <c r="AJ12">
        <v>32.5</v>
      </c>
      <c r="AK12">
        <v>14.18</v>
      </c>
      <c r="AL12">
        <v>4.6100000000000003</v>
      </c>
      <c r="AM12">
        <v>0.09</v>
      </c>
      <c r="AN12">
        <v>0.28999999999999998</v>
      </c>
      <c r="AO12">
        <v>16.7</v>
      </c>
      <c r="AP12">
        <v>11899</v>
      </c>
      <c r="AQ12">
        <v>15920</v>
      </c>
      <c r="AR12">
        <v>74.7</v>
      </c>
      <c r="AS12">
        <v>4976</v>
      </c>
      <c r="AT12">
        <v>5868</v>
      </c>
      <c r="AU12">
        <v>84.8</v>
      </c>
      <c r="AV12">
        <v>5270</v>
      </c>
      <c r="AW12">
        <v>6214</v>
      </c>
      <c r="AX12">
        <v>84.8</v>
      </c>
      <c r="AY12">
        <v>1393</v>
      </c>
      <c r="AZ12">
        <v>2964</v>
      </c>
      <c r="BA12">
        <v>47</v>
      </c>
      <c r="BB12">
        <v>20700</v>
      </c>
      <c r="BC12">
        <v>2486</v>
      </c>
      <c r="BD12">
        <v>6820</v>
      </c>
      <c r="BE12">
        <v>8469</v>
      </c>
      <c r="BF12">
        <v>5686</v>
      </c>
      <c r="BG12">
        <v>1033</v>
      </c>
      <c r="BH12">
        <v>79</v>
      </c>
      <c r="BI12">
        <v>3</v>
      </c>
      <c r="BJ12">
        <v>507</v>
      </c>
      <c r="BK12">
        <v>376</v>
      </c>
      <c r="BL12">
        <v>56</v>
      </c>
    </row>
    <row r="13" spans="1:64" x14ac:dyDescent="0.3">
      <c r="A13">
        <v>2023</v>
      </c>
      <c r="B13">
        <v>12</v>
      </c>
      <c r="C13" t="s">
        <v>81</v>
      </c>
      <c r="D13" t="s">
        <v>82</v>
      </c>
      <c r="E13" t="s">
        <v>83</v>
      </c>
      <c r="F13" t="s">
        <v>84</v>
      </c>
      <c r="G13">
        <v>4</v>
      </c>
      <c r="H13">
        <v>4</v>
      </c>
      <c r="I13" t="s">
        <v>36</v>
      </c>
      <c r="J13">
        <v>6</v>
      </c>
      <c r="K13">
        <v>2.9</v>
      </c>
      <c r="L13">
        <v>2.9</v>
      </c>
      <c r="M13">
        <v>55</v>
      </c>
      <c r="N13">
        <v>39532</v>
      </c>
      <c r="O13" t="s">
        <v>1314</v>
      </c>
      <c r="P13" t="s">
        <v>1462</v>
      </c>
      <c r="Q13" t="s">
        <v>287</v>
      </c>
      <c r="R13" t="s">
        <v>374</v>
      </c>
      <c r="S13">
        <v>3841556</v>
      </c>
      <c r="T13">
        <v>199760922</v>
      </c>
      <c r="U13">
        <v>18</v>
      </c>
      <c r="V13">
        <v>9</v>
      </c>
      <c r="W13">
        <v>11</v>
      </c>
      <c r="X13">
        <v>77</v>
      </c>
      <c r="Y13">
        <v>63</v>
      </c>
      <c r="Z13">
        <v>14</v>
      </c>
      <c r="AA13">
        <v>63</v>
      </c>
      <c r="AB13">
        <v>1.66</v>
      </c>
      <c r="AC13">
        <v>74.5</v>
      </c>
      <c r="AD13">
        <v>58.1</v>
      </c>
      <c r="AE13">
        <v>16.399999999999999</v>
      </c>
      <c r="AF13">
        <v>0.43</v>
      </c>
      <c r="AG13">
        <v>24.2</v>
      </c>
      <c r="AH13">
        <v>537</v>
      </c>
      <c r="AI13">
        <v>194</v>
      </c>
      <c r="AJ13">
        <v>36.1</v>
      </c>
      <c r="AK13">
        <v>14.13</v>
      </c>
      <c r="AL13">
        <v>5.1100000000000003</v>
      </c>
      <c r="AM13">
        <v>0.12</v>
      </c>
      <c r="AN13">
        <v>0.34</v>
      </c>
      <c r="AO13">
        <v>17.3</v>
      </c>
      <c r="AP13">
        <v>20039</v>
      </c>
      <c r="AQ13">
        <v>23364</v>
      </c>
      <c r="AR13">
        <v>85.8</v>
      </c>
      <c r="AS13">
        <v>10006</v>
      </c>
      <c r="AT13">
        <v>10877</v>
      </c>
      <c r="AU13">
        <v>92</v>
      </c>
      <c r="AV13">
        <v>8176</v>
      </c>
      <c r="AW13">
        <v>9060</v>
      </c>
      <c r="AX13">
        <v>90.2</v>
      </c>
      <c r="AY13">
        <v>1365</v>
      </c>
      <c r="AZ13">
        <v>2328</v>
      </c>
      <c r="BA13">
        <v>58.6</v>
      </c>
      <c r="BB13">
        <v>27725</v>
      </c>
      <c r="BC13">
        <v>3035</v>
      </c>
      <c r="BD13">
        <v>9367</v>
      </c>
      <c r="BE13">
        <v>12068</v>
      </c>
      <c r="BF13">
        <v>6558</v>
      </c>
      <c r="BG13">
        <v>1039</v>
      </c>
      <c r="BH13">
        <v>109</v>
      </c>
      <c r="BI13">
        <v>4</v>
      </c>
      <c r="BJ13">
        <v>446</v>
      </c>
      <c r="BK13">
        <v>451</v>
      </c>
      <c r="BL13">
        <v>85</v>
      </c>
    </row>
    <row r="14" spans="1:64" x14ac:dyDescent="0.3">
      <c r="A14">
        <v>2023</v>
      </c>
      <c r="B14">
        <v>13</v>
      </c>
      <c r="C14" t="s">
        <v>81</v>
      </c>
      <c r="D14" t="s">
        <v>86</v>
      </c>
      <c r="E14" t="s">
        <v>87</v>
      </c>
      <c r="F14" t="s">
        <v>84</v>
      </c>
      <c r="G14">
        <v>1</v>
      </c>
      <c r="H14">
        <v>1</v>
      </c>
      <c r="I14" t="s">
        <v>34</v>
      </c>
      <c r="J14">
        <v>3</v>
      </c>
      <c r="K14">
        <v>1.3</v>
      </c>
      <c r="L14">
        <v>0.6</v>
      </c>
      <c r="M14">
        <v>59</v>
      </c>
      <c r="N14">
        <v>53289</v>
      </c>
      <c r="O14" t="s">
        <v>1314</v>
      </c>
      <c r="P14" t="s">
        <v>1462</v>
      </c>
      <c r="Q14" t="s">
        <v>316</v>
      </c>
      <c r="R14" t="s">
        <v>784</v>
      </c>
      <c r="S14">
        <v>3332741</v>
      </c>
      <c r="T14">
        <v>173302521</v>
      </c>
      <c r="U14">
        <v>24</v>
      </c>
      <c r="V14">
        <v>10</v>
      </c>
      <c r="W14">
        <v>4</v>
      </c>
      <c r="X14">
        <v>86</v>
      </c>
      <c r="Y14">
        <v>41</v>
      </c>
      <c r="Z14">
        <v>45</v>
      </c>
      <c r="AA14">
        <v>82</v>
      </c>
      <c r="AB14">
        <v>2.16</v>
      </c>
      <c r="AC14">
        <v>87.8</v>
      </c>
      <c r="AD14">
        <v>45.7</v>
      </c>
      <c r="AE14">
        <v>42</v>
      </c>
      <c r="AF14">
        <v>1.1100000000000001</v>
      </c>
      <c r="AG14">
        <v>26.3</v>
      </c>
      <c r="AH14">
        <v>781</v>
      </c>
      <c r="AI14">
        <v>263</v>
      </c>
      <c r="AJ14">
        <v>33.700000000000003</v>
      </c>
      <c r="AK14">
        <v>20.55</v>
      </c>
      <c r="AL14">
        <v>6.92</v>
      </c>
      <c r="AM14">
        <v>0.09</v>
      </c>
      <c r="AN14">
        <v>0.28000000000000003</v>
      </c>
      <c r="AO14">
        <v>17.2</v>
      </c>
      <c r="AP14">
        <v>20376</v>
      </c>
      <c r="AQ14">
        <v>24379</v>
      </c>
      <c r="AR14">
        <v>83.6</v>
      </c>
      <c r="AS14">
        <v>9656</v>
      </c>
      <c r="AT14">
        <v>10641</v>
      </c>
      <c r="AU14">
        <v>90.7</v>
      </c>
      <c r="AV14">
        <v>8627</v>
      </c>
      <c r="AW14">
        <v>9763</v>
      </c>
      <c r="AX14">
        <v>88.4</v>
      </c>
      <c r="AY14">
        <v>1637</v>
      </c>
      <c r="AZ14">
        <v>2814</v>
      </c>
      <c r="BA14">
        <v>58.2</v>
      </c>
      <c r="BB14">
        <v>28764</v>
      </c>
      <c r="BC14">
        <v>2193</v>
      </c>
      <c r="BD14">
        <v>7390</v>
      </c>
      <c r="BE14">
        <v>13756</v>
      </c>
      <c r="BF14">
        <v>7869</v>
      </c>
      <c r="BG14">
        <v>1422</v>
      </c>
      <c r="BH14">
        <v>69</v>
      </c>
      <c r="BI14">
        <v>5</v>
      </c>
      <c r="BJ14">
        <v>463</v>
      </c>
      <c r="BK14">
        <v>376</v>
      </c>
      <c r="BL14">
        <v>100</v>
      </c>
    </row>
    <row r="15" spans="1:64" x14ac:dyDescent="0.3">
      <c r="A15">
        <v>2023</v>
      </c>
      <c r="B15">
        <v>14</v>
      </c>
      <c r="C15" t="s">
        <v>81</v>
      </c>
      <c r="D15" t="s">
        <v>82</v>
      </c>
      <c r="E15" t="s">
        <v>87</v>
      </c>
      <c r="F15" t="s">
        <v>84</v>
      </c>
      <c r="G15">
        <v>3</v>
      </c>
      <c r="H15">
        <v>3</v>
      </c>
      <c r="I15" t="s">
        <v>109</v>
      </c>
      <c r="J15">
        <v>5</v>
      </c>
      <c r="K15">
        <v>2.6</v>
      </c>
      <c r="L15">
        <v>0.5</v>
      </c>
      <c r="M15">
        <v>55</v>
      </c>
      <c r="N15">
        <v>53473</v>
      </c>
      <c r="O15" t="s">
        <v>1314</v>
      </c>
      <c r="P15" t="s">
        <v>1462</v>
      </c>
      <c r="Q15" t="s">
        <v>287</v>
      </c>
      <c r="R15" t="s">
        <v>771</v>
      </c>
      <c r="S15">
        <v>2874807</v>
      </c>
      <c r="T15">
        <v>149489960</v>
      </c>
      <c r="U15">
        <v>20</v>
      </c>
      <c r="V15">
        <v>6</v>
      </c>
      <c r="W15">
        <v>12</v>
      </c>
      <c r="X15">
        <v>74</v>
      </c>
      <c r="Y15">
        <v>61</v>
      </c>
      <c r="Z15">
        <v>13</v>
      </c>
      <c r="AA15">
        <v>66</v>
      </c>
      <c r="AB15">
        <v>1.74</v>
      </c>
      <c r="AC15">
        <v>68.2</v>
      </c>
      <c r="AD15">
        <v>63.4</v>
      </c>
      <c r="AE15">
        <v>4.8</v>
      </c>
      <c r="AF15">
        <v>0.13</v>
      </c>
      <c r="AG15">
        <v>25.2</v>
      </c>
      <c r="AH15">
        <v>582</v>
      </c>
      <c r="AI15">
        <v>207</v>
      </c>
      <c r="AJ15">
        <v>35.6</v>
      </c>
      <c r="AK15">
        <v>15.32</v>
      </c>
      <c r="AL15">
        <v>5.45</v>
      </c>
      <c r="AM15">
        <v>0.12</v>
      </c>
      <c r="AN15">
        <v>0.32</v>
      </c>
      <c r="AO15">
        <v>16.5</v>
      </c>
      <c r="AP15">
        <v>20649</v>
      </c>
      <c r="AQ15">
        <v>24197</v>
      </c>
      <c r="AR15">
        <v>85.3</v>
      </c>
      <c r="AS15">
        <v>10630</v>
      </c>
      <c r="AT15">
        <v>11617</v>
      </c>
      <c r="AU15">
        <v>91.5</v>
      </c>
      <c r="AV15">
        <v>8361</v>
      </c>
      <c r="AW15">
        <v>9345</v>
      </c>
      <c r="AX15">
        <v>89.5</v>
      </c>
      <c r="AY15">
        <v>1089</v>
      </c>
      <c r="AZ15">
        <v>1905</v>
      </c>
      <c r="BA15">
        <v>57.2</v>
      </c>
      <c r="BB15">
        <v>28529</v>
      </c>
      <c r="BC15">
        <v>2791</v>
      </c>
      <c r="BD15">
        <v>8520</v>
      </c>
      <c r="BE15">
        <v>12260</v>
      </c>
      <c r="BF15">
        <v>8010</v>
      </c>
      <c r="BG15">
        <v>1316</v>
      </c>
      <c r="BH15">
        <v>92</v>
      </c>
      <c r="BI15">
        <v>4</v>
      </c>
      <c r="BJ15">
        <v>425</v>
      </c>
      <c r="BK15">
        <v>510</v>
      </c>
      <c r="BL15">
        <v>83</v>
      </c>
    </row>
    <row r="16" spans="1:64" x14ac:dyDescent="0.3">
      <c r="A16">
        <v>2023</v>
      </c>
      <c r="B16">
        <v>15</v>
      </c>
      <c r="C16" t="s">
        <v>81</v>
      </c>
      <c r="D16" t="s">
        <v>105</v>
      </c>
      <c r="E16" t="s">
        <v>83</v>
      </c>
      <c r="F16" t="s">
        <v>108</v>
      </c>
      <c r="G16">
        <v>0</v>
      </c>
      <c r="H16">
        <v>1</v>
      </c>
      <c r="I16" t="s">
        <v>54</v>
      </c>
      <c r="J16">
        <v>4</v>
      </c>
      <c r="K16">
        <v>0.6</v>
      </c>
      <c r="L16">
        <v>2.2999999999999998</v>
      </c>
      <c r="M16">
        <v>54</v>
      </c>
      <c r="N16">
        <v>41421</v>
      </c>
      <c r="O16" t="s">
        <v>1314</v>
      </c>
      <c r="P16" t="s">
        <v>1462</v>
      </c>
      <c r="Q16" t="s">
        <v>288</v>
      </c>
      <c r="R16" t="s">
        <v>1498</v>
      </c>
      <c r="S16">
        <v>2865756</v>
      </c>
      <c r="T16">
        <v>149019306</v>
      </c>
      <c r="U16">
        <v>20</v>
      </c>
      <c r="V16">
        <v>8</v>
      </c>
      <c r="W16">
        <v>10</v>
      </c>
      <c r="X16">
        <v>76</v>
      </c>
      <c r="Y16">
        <v>61</v>
      </c>
      <c r="Z16">
        <v>15</v>
      </c>
      <c r="AA16">
        <v>68</v>
      </c>
      <c r="AB16">
        <v>1.79</v>
      </c>
      <c r="AC16">
        <v>63.3</v>
      </c>
      <c r="AD16">
        <v>59.9</v>
      </c>
      <c r="AE16">
        <v>3.4</v>
      </c>
      <c r="AF16">
        <v>0.09</v>
      </c>
      <c r="AG16">
        <v>26.9</v>
      </c>
      <c r="AH16">
        <v>511</v>
      </c>
      <c r="AI16">
        <v>182</v>
      </c>
      <c r="AJ16">
        <v>35.6</v>
      </c>
      <c r="AK16">
        <v>13.45</v>
      </c>
      <c r="AL16">
        <v>4.79</v>
      </c>
      <c r="AM16">
        <v>0.13</v>
      </c>
      <c r="AN16">
        <v>0.37</v>
      </c>
      <c r="AO16">
        <v>16</v>
      </c>
      <c r="AP16">
        <v>16133</v>
      </c>
      <c r="AQ16">
        <v>19363</v>
      </c>
      <c r="AR16">
        <v>83.3</v>
      </c>
      <c r="AS16">
        <v>7110</v>
      </c>
      <c r="AT16">
        <v>7878</v>
      </c>
      <c r="AU16">
        <v>90.3</v>
      </c>
      <c r="AV16">
        <v>7381</v>
      </c>
      <c r="AW16">
        <v>8273</v>
      </c>
      <c r="AX16">
        <v>89.2</v>
      </c>
      <c r="AY16">
        <v>1330</v>
      </c>
      <c r="AZ16">
        <v>2368</v>
      </c>
      <c r="BA16">
        <v>56.2</v>
      </c>
      <c r="BB16">
        <v>23059</v>
      </c>
      <c r="BC16">
        <v>2807</v>
      </c>
      <c r="BD16">
        <v>8171</v>
      </c>
      <c r="BE16">
        <v>9636</v>
      </c>
      <c r="BF16">
        <v>5459</v>
      </c>
      <c r="BG16">
        <v>1010</v>
      </c>
      <c r="BH16">
        <v>94</v>
      </c>
      <c r="BI16">
        <v>2</v>
      </c>
      <c r="BJ16">
        <v>412</v>
      </c>
      <c r="BK16">
        <v>473</v>
      </c>
      <c r="BL16">
        <v>47</v>
      </c>
    </row>
    <row r="17" spans="1:64" x14ac:dyDescent="0.3">
      <c r="A17">
        <v>2023</v>
      </c>
      <c r="B17">
        <v>16</v>
      </c>
      <c r="C17" t="s">
        <v>81</v>
      </c>
      <c r="D17" t="s">
        <v>82</v>
      </c>
      <c r="E17" t="s">
        <v>83</v>
      </c>
      <c r="F17" t="s">
        <v>88</v>
      </c>
      <c r="G17">
        <v>2</v>
      </c>
      <c r="H17">
        <v>1</v>
      </c>
      <c r="I17" t="s">
        <v>123</v>
      </c>
      <c r="J17">
        <v>18</v>
      </c>
      <c r="K17">
        <v>1.6</v>
      </c>
      <c r="L17">
        <v>0.3</v>
      </c>
      <c r="M17">
        <v>65</v>
      </c>
      <c r="N17">
        <v>11047</v>
      </c>
      <c r="O17" t="s">
        <v>1314</v>
      </c>
      <c r="P17" t="s">
        <v>287</v>
      </c>
      <c r="Q17" t="s">
        <v>539</v>
      </c>
      <c r="R17" t="s">
        <v>1542</v>
      </c>
      <c r="S17">
        <v>601038</v>
      </c>
      <c r="T17">
        <v>31253985</v>
      </c>
      <c r="U17">
        <v>6</v>
      </c>
      <c r="V17">
        <v>8</v>
      </c>
      <c r="W17">
        <v>24</v>
      </c>
      <c r="X17">
        <v>52</v>
      </c>
      <c r="Y17">
        <v>85</v>
      </c>
      <c r="Z17">
        <v>-33</v>
      </c>
      <c r="AA17">
        <v>26</v>
      </c>
      <c r="AB17">
        <v>0.68</v>
      </c>
      <c r="AC17">
        <v>42.4</v>
      </c>
      <c r="AD17">
        <v>78</v>
      </c>
      <c r="AE17">
        <v>-35.5</v>
      </c>
      <c r="AF17">
        <v>-0.94</v>
      </c>
      <c r="AG17">
        <v>26.7</v>
      </c>
      <c r="AH17">
        <v>427</v>
      </c>
      <c r="AI17">
        <v>134</v>
      </c>
      <c r="AJ17">
        <v>31.4</v>
      </c>
      <c r="AK17">
        <v>11.24</v>
      </c>
      <c r="AL17">
        <v>3.53</v>
      </c>
      <c r="AM17">
        <v>0.1</v>
      </c>
      <c r="AN17">
        <v>0.33</v>
      </c>
      <c r="AO17">
        <v>16.3</v>
      </c>
      <c r="AP17">
        <v>11048</v>
      </c>
      <c r="AQ17">
        <v>15099</v>
      </c>
      <c r="AR17">
        <v>73.2</v>
      </c>
      <c r="AS17">
        <v>4969</v>
      </c>
      <c r="AT17">
        <v>5784</v>
      </c>
      <c r="AU17">
        <v>85.9</v>
      </c>
      <c r="AV17">
        <v>4443</v>
      </c>
      <c r="AW17">
        <v>5431</v>
      </c>
      <c r="AX17">
        <v>81.8</v>
      </c>
      <c r="AY17">
        <v>1289</v>
      </c>
      <c r="AZ17">
        <v>2879</v>
      </c>
      <c r="BA17">
        <v>44.8</v>
      </c>
      <c r="BB17">
        <v>19655</v>
      </c>
      <c r="BC17">
        <v>2630</v>
      </c>
      <c r="BD17">
        <v>7028</v>
      </c>
      <c r="BE17">
        <v>7905</v>
      </c>
      <c r="BF17">
        <v>4964</v>
      </c>
      <c r="BG17">
        <v>780</v>
      </c>
      <c r="BH17">
        <v>71</v>
      </c>
      <c r="BI17">
        <v>0</v>
      </c>
      <c r="BJ17">
        <v>443</v>
      </c>
      <c r="BK17">
        <v>448</v>
      </c>
      <c r="BL17">
        <v>67</v>
      </c>
    </row>
    <row r="18" spans="1:64" x14ac:dyDescent="0.3">
      <c r="A18">
        <v>2023</v>
      </c>
      <c r="B18">
        <v>17</v>
      </c>
      <c r="C18" t="s">
        <v>81</v>
      </c>
      <c r="D18" t="s">
        <v>86</v>
      </c>
      <c r="E18" t="s">
        <v>87</v>
      </c>
      <c r="F18" t="s">
        <v>84</v>
      </c>
      <c r="G18">
        <v>2</v>
      </c>
      <c r="H18">
        <v>2</v>
      </c>
      <c r="I18" t="s">
        <v>134</v>
      </c>
      <c r="J18">
        <v>10</v>
      </c>
      <c r="K18">
        <v>1.6</v>
      </c>
      <c r="L18">
        <v>1.8</v>
      </c>
      <c r="M18">
        <v>74</v>
      </c>
      <c r="N18">
        <v>53248</v>
      </c>
      <c r="O18" t="s">
        <v>1314</v>
      </c>
      <c r="P18" t="s">
        <v>287</v>
      </c>
      <c r="Q18" t="s">
        <v>604</v>
      </c>
      <c r="R18" t="s">
        <v>605</v>
      </c>
      <c r="S18">
        <v>1689120</v>
      </c>
      <c r="T18">
        <v>87834256</v>
      </c>
      <c r="U18">
        <v>13</v>
      </c>
      <c r="V18">
        <v>10</v>
      </c>
      <c r="W18">
        <v>15</v>
      </c>
      <c r="X18">
        <v>57</v>
      </c>
      <c r="Y18">
        <v>58</v>
      </c>
      <c r="Z18">
        <v>-1</v>
      </c>
      <c r="AA18">
        <v>49</v>
      </c>
      <c r="AB18">
        <v>1.29</v>
      </c>
      <c r="AC18">
        <v>48.6</v>
      </c>
      <c r="AD18">
        <v>52</v>
      </c>
      <c r="AE18">
        <v>-3.4</v>
      </c>
      <c r="AF18">
        <v>-0.09</v>
      </c>
      <c r="AG18">
        <v>26.7</v>
      </c>
      <c r="AH18">
        <v>452</v>
      </c>
      <c r="AI18">
        <v>162</v>
      </c>
      <c r="AJ18">
        <v>35.799999999999997</v>
      </c>
      <c r="AK18">
        <v>11.89</v>
      </c>
      <c r="AL18">
        <v>4.26</v>
      </c>
      <c r="AM18">
        <v>0.12</v>
      </c>
      <c r="AN18">
        <v>0.32</v>
      </c>
      <c r="AO18">
        <v>17.2</v>
      </c>
      <c r="AP18">
        <v>12915</v>
      </c>
      <c r="AQ18">
        <v>16754</v>
      </c>
      <c r="AR18">
        <v>77.099999999999994</v>
      </c>
      <c r="AS18">
        <v>6040</v>
      </c>
      <c r="AT18">
        <v>6920</v>
      </c>
      <c r="AU18">
        <v>87.3</v>
      </c>
      <c r="AV18">
        <v>5338</v>
      </c>
      <c r="AW18">
        <v>6287</v>
      </c>
      <c r="AX18">
        <v>84.9</v>
      </c>
      <c r="AY18">
        <v>1204</v>
      </c>
      <c r="AZ18">
        <v>2608</v>
      </c>
      <c r="BA18">
        <v>46.2</v>
      </c>
      <c r="BB18">
        <v>21367</v>
      </c>
      <c r="BC18">
        <v>2349</v>
      </c>
      <c r="BD18">
        <v>7237</v>
      </c>
      <c r="BE18">
        <v>9279</v>
      </c>
      <c r="BF18">
        <v>5077</v>
      </c>
      <c r="BG18">
        <v>797</v>
      </c>
      <c r="BH18">
        <v>73</v>
      </c>
      <c r="BI18">
        <v>2</v>
      </c>
      <c r="BJ18">
        <v>457</v>
      </c>
      <c r="BK18">
        <v>427</v>
      </c>
      <c r="BL18">
        <v>72</v>
      </c>
    </row>
    <row r="19" spans="1:64" x14ac:dyDescent="0.3">
      <c r="A19">
        <v>2023</v>
      </c>
      <c r="B19">
        <v>18</v>
      </c>
      <c r="C19" t="s">
        <v>81</v>
      </c>
      <c r="D19" t="s">
        <v>143</v>
      </c>
      <c r="E19" t="s">
        <v>87</v>
      </c>
      <c r="F19" t="s">
        <v>88</v>
      </c>
      <c r="G19">
        <v>1</v>
      </c>
      <c r="H19">
        <v>0</v>
      </c>
      <c r="I19" t="s">
        <v>126</v>
      </c>
      <c r="J19">
        <v>16</v>
      </c>
      <c r="K19">
        <v>2.2999999999999998</v>
      </c>
      <c r="L19">
        <v>0.4</v>
      </c>
      <c r="M19">
        <v>70</v>
      </c>
      <c r="N19">
        <v>52247</v>
      </c>
      <c r="O19" t="s">
        <v>1314</v>
      </c>
      <c r="P19" t="s">
        <v>287</v>
      </c>
      <c r="Q19" t="s">
        <v>481</v>
      </c>
      <c r="R19" t="s">
        <v>794</v>
      </c>
      <c r="S19">
        <v>976926</v>
      </c>
      <c r="T19">
        <v>50800128</v>
      </c>
      <c r="U19">
        <v>10</v>
      </c>
      <c r="V19">
        <v>9</v>
      </c>
      <c r="W19">
        <v>19</v>
      </c>
      <c r="X19">
        <v>56</v>
      </c>
      <c r="Y19">
        <v>65</v>
      </c>
      <c r="Z19">
        <v>-9</v>
      </c>
      <c r="AA19">
        <v>39</v>
      </c>
      <c r="AB19">
        <v>1.03</v>
      </c>
      <c r="AC19">
        <v>58.2</v>
      </c>
      <c r="AD19">
        <v>56</v>
      </c>
      <c r="AE19">
        <v>2.2000000000000002</v>
      </c>
      <c r="AF19">
        <v>0.06</v>
      </c>
      <c r="AG19">
        <v>26.6</v>
      </c>
      <c r="AH19">
        <v>470</v>
      </c>
      <c r="AI19">
        <v>159</v>
      </c>
      <c r="AJ19">
        <v>33.799999999999997</v>
      </c>
      <c r="AK19">
        <v>12.37</v>
      </c>
      <c r="AL19">
        <v>4.18</v>
      </c>
      <c r="AM19">
        <v>0.11</v>
      </c>
      <c r="AN19">
        <v>0.32</v>
      </c>
      <c r="AO19">
        <v>15.6</v>
      </c>
      <c r="AP19">
        <v>12551</v>
      </c>
      <c r="AQ19">
        <v>16818</v>
      </c>
      <c r="AR19">
        <v>74.599999999999994</v>
      </c>
      <c r="AS19">
        <v>5616</v>
      </c>
      <c r="AT19">
        <v>6628</v>
      </c>
      <c r="AU19">
        <v>84.7</v>
      </c>
      <c r="AV19">
        <v>5236</v>
      </c>
      <c r="AW19">
        <v>6432</v>
      </c>
      <c r="AX19">
        <v>81.400000000000006</v>
      </c>
      <c r="AY19">
        <v>1382</v>
      </c>
      <c r="AZ19">
        <v>2776</v>
      </c>
      <c r="BA19">
        <v>49.8</v>
      </c>
      <c r="BB19">
        <v>21227</v>
      </c>
      <c r="BC19">
        <v>2878</v>
      </c>
      <c r="BD19">
        <v>7944</v>
      </c>
      <c r="BE19">
        <v>8253</v>
      </c>
      <c r="BF19">
        <v>5210</v>
      </c>
      <c r="BG19">
        <v>982</v>
      </c>
      <c r="BH19">
        <v>89</v>
      </c>
      <c r="BI19">
        <v>2</v>
      </c>
      <c r="BJ19">
        <v>385</v>
      </c>
      <c r="BK19">
        <v>419</v>
      </c>
      <c r="BL19">
        <v>70</v>
      </c>
    </row>
    <row r="20" spans="1:64" x14ac:dyDescent="0.3">
      <c r="A20">
        <v>2023</v>
      </c>
      <c r="B20">
        <v>19</v>
      </c>
      <c r="C20" t="s">
        <v>81</v>
      </c>
      <c r="D20" t="s">
        <v>105</v>
      </c>
      <c r="E20" t="s">
        <v>83</v>
      </c>
      <c r="F20" t="s">
        <v>88</v>
      </c>
      <c r="G20">
        <v>3</v>
      </c>
      <c r="H20">
        <v>1</v>
      </c>
      <c r="I20" t="s">
        <v>115</v>
      </c>
      <c r="J20">
        <v>15</v>
      </c>
      <c r="K20">
        <v>2.4</v>
      </c>
      <c r="L20">
        <v>1</v>
      </c>
      <c r="M20">
        <v>72</v>
      </c>
      <c r="N20">
        <v>39327</v>
      </c>
      <c r="O20" t="s">
        <v>1314</v>
      </c>
      <c r="P20" t="s">
        <v>287</v>
      </c>
      <c r="Q20" t="s">
        <v>287</v>
      </c>
      <c r="R20" t="s">
        <v>1498</v>
      </c>
      <c r="S20">
        <v>1931982</v>
      </c>
      <c r="T20">
        <v>100463054</v>
      </c>
      <c r="U20">
        <v>13</v>
      </c>
      <c r="V20">
        <v>9</v>
      </c>
      <c r="W20">
        <v>16</v>
      </c>
      <c r="X20">
        <v>40</v>
      </c>
      <c r="Y20">
        <v>51</v>
      </c>
      <c r="Z20">
        <v>-11</v>
      </c>
      <c r="AA20">
        <v>42</v>
      </c>
      <c r="AB20">
        <v>1.1100000000000001</v>
      </c>
      <c r="AC20">
        <v>54</v>
      </c>
      <c r="AD20">
        <v>55.2</v>
      </c>
      <c r="AE20">
        <v>-1.2</v>
      </c>
      <c r="AF20">
        <v>-0.03</v>
      </c>
      <c r="AG20">
        <v>27.1</v>
      </c>
      <c r="AH20">
        <v>504</v>
      </c>
      <c r="AI20">
        <v>152</v>
      </c>
      <c r="AJ20">
        <v>30.2</v>
      </c>
      <c r="AK20">
        <v>13.26</v>
      </c>
      <c r="AL20">
        <v>4</v>
      </c>
      <c r="AM20">
        <v>0.08</v>
      </c>
      <c r="AN20">
        <v>0.25</v>
      </c>
      <c r="AO20">
        <v>16.7</v>
      </c>
      <c r="AP20">
        <v>11349</v>
      </c>
      <c r="AQ20">
        <v>15514</v>
      </c>
      <c r="AR20">
        <v>73.2</v>
      </c>
      <c r="AS20">
        <v>5198</v>
      </c>
      <c r="AT20">
        <v>6091</v>
      </c>
      <c r="AU20">
        <v>85.3</v>
      </c>
      <c r="AV20">
        <v>4386</v>
      </c>
      <c r="AW20">
        <v>5405</v>
      </c>
      <c r="AX20">
        <v>81.099999999999994</v>
      </c>
      <c r="AY20">
        <v>1469</v>
      </c>
      <c r="AZ20">
        <v>3057</v>
      </c>
      <c r="BA20">
        <v>48.1</v>
      </c>
      <c r="BB20">
        <v>20053</v>
      </c>
      <c r="BC20">
        <v>2568</v>
      </c>
      <c r="BD20">
        <v>6792</v>
      </c>
      <c r="BE20">
        <v>8180</v>
      </c>
      <c r="BF20">
        <v>5283</v>
      </c>
      <c r="BG20">
        <v>809</v>
      </c>
      <c r="BH20">
        <v>82</v>
      </c>
      <c r="BI20">
        <v>1</v>
      </c>
      <c r="BJ20">
        <v>457</v>
      </c>
      <c r="BK20">
        <v>361</v>
      </c>
      <c r="BL20">
        <v>89</v>
      </c>
    </row>
    <row r="21" spans="1:64" x14ac:dyDescent="0.3">
      <c r="A21">
        <v>2023</v>
      </c>
      <c r="B21">
        <v>20</v>
      </c>
      <c r="C21" t="s">
        <v>81</v>
      </c>
      <c r="D21" t="s">
        <v>86</v>
      </c>
      <c r="E21" t="s">
        <v>87</v>
      </c>
      <c r="F21" t="s">
        <v>88</v>
      </c>
      <c r="G21">
        <v>2</v>
      </c>
      <c r="H21">
        <v>0</v>
      </c>
      <c r="I21" t="s">
        <v>132</v>
      </c>
      <c r="J21">
        <v>20</v>
      </c>
      <c r="K21">
        <v>2.2000000000000002</v>
      </c>
      <c r="L21">
        <v>0.3</v>
      </c>
      <c r="M21">
        <v>80</v>
      </c>
      <c r="N21">
        <v>53108</v>
      </c>
      <c r="O21" t="s">
        <v>1314</v>
      </c>
      <c r="P21" t="s">
        <v>287</v>
      </c>
      <c r="Q21" t="s">
        <v>539</v>
      </c>
      <c r="R21" t="s">
        <v>787</v>
      </c>
      <c r="S21">
        <v>703437</v>
      </c>
      <c r="T21">
        <v>36578738</v>
      </c>
      <c r="U21">
        <v>3</v>
      </c>
      <c r="V21">
        <v>7</v>
      </c>
      <c r="W21">
        <v>28</v>
      </c>
      <c r="X21">
        <v>35</v>
      </c>
      <c r="Y21">
        <v>104</v>
      </c>
      <c r="Z21">
        <v>-69</v>
      </c>
      <c r="AA21">
        <v>16</v>
      </c>
      <c r="AB21">
        <v>0.42</v>
      </c>
      <c r="AC21">
        <v>38.299999999999997</v>
      </c>
      <c r="AD21">
        <v>76.599999999999994</v>
      </c>
      <c r="AE21">
        <v>-38.299999999999997</v>
      </c>
      <c r="AF21">
        <v>-1.01</v>
      </c>
      <c r="AG21">
        <v>25.7</v>
      </c>
      <c r="AH21">
        <v>360</v>
      </c>
      <c r="AI21">
        <v>117</v>
      </c>
      <c r="AJ21">
        <v>32.5</v>
      </c>
      <c r="AK21">
        <v>9.4700000000000006</v>
      </c>
      <c r="AL21">
        <v>3.08</v>
      </c>
      <c r="AM21">
        <v>7.0000000000000007E-2</v>
      </c>
      <c r="AN21">
        <v>0.22</v>
      </c>
      <c r="AO21">
        <v>17.399999999999999</v>
      </c>
      <c r="AP21">
        <v>9531</v>
      </c>
      <c r="AQ21">
        <v>13509</v>
      </c>
      <c r="AR21">
        <v>70.599999999999994</v>
      </c>
      <c r="AS21">
        <v>4492</v>
      </c>
      <c r="AT21">
        <v>5357</v>
      </c>
      <c r="AU21">
        <v>83.9</v>
      </c>
      <c r="AV21">
        <v>3739</v>
      </c>
      <c r="AW21">
        <v>4696</v>
      </c>
      <c r="AX21">
        <v>79.599999999999994</v>
      </c>
      <c r="AY21">
        <v>1042</v>
      </c>
      <c r="AZ21">
        <v>2626</v>
      </c>
      <c r="BA21">
        <v>39.700000000000003</v>
      </c>
      <c r="BB21">
        <v>17951</v>
      </c>
      <c r="BC21">
        <v>2817</v>
      </c>
      <c r="BD21">
        <v>7156</v>
      </c>
      <c r="BE21">
        <v>7145</v>
      </c>
      <c r="BF21">
        <v>3830</v>
      </c>
      <c r="BG21">
        <v>646</v>
      </c>
      <c r="BH21">
        <v>101</v>
      </c>
      <c r="BI21">
        <v>5</v>
      </c>
      <c r="BJ21">
        <v>423</v>
      </c>
      <c r="BK21">
        <v>318</v>
      </c>
      <c r="BL21">
        <v>64</v>
      </c>
    </row>
    <row r="22" spans="1:64" x14ac:dyDescent="0.3">
      <c r="A22">
        <v>2023</v>
      </c>
      <c r="B22">
        <v>21</v>
      </c>
      <c r="C22" t="s">
        <v>81</v>
      </c>
      <c r="D22" t="s">
        <v>86</v>
      </c>
      <c r="E22" t="s">
        <v>83</v>
      </c>
      <c r="F22" t="s">
        <v>88</v>
      </c>
      <c r="G22">
        <v>3</v>
      </c>
      <c r="H22">
        <v>2</v>
      </c>
      <c r="I22" t="s">
        <v>91</v>
      </c>
      <c r="J22">
        <v>7</v>
      </c>
      <c r="K22">
        <v>3</v>
      </c>
      <c r="L22">
        <v>1.3</v>
      </c>
      <c r="M22">
        <v>72</v>
      </c>
      <c r="N22">
        <v>52190</v>
      </c>
      <c r="O22" t="s">
        <v>1314</v>
      </c>
      <c r="P22" t="s">
        <v>287</v>
      </c>
      <c r="Q22" t="s">
        <v>316</v>
      </c>
      <c r="R22" t="s">
        <v>784</v>
      </c>
      <c r="S22">
        <v>2067063</v>
      </c>
      <c r="T22">
        <v>107487250</v>
      </c>
      <c r="U22">
        <v>18</v>
      </c>
      <c r="V22">
        <v>6</v>
      </c>
      <c r="W22">
        <v>14</v>
      </c>
      <c r="X22">
        <v>85</v>
      </c>
      <c r="Y22">
        <v>62</v>
      </c>
      <c r="Z22">
        <v>23</v>
      </c>
      <c r="AA22">
        <v>60</v>
      </c>
      <c r="AB22">
        <v>1.58</v>
      </c>
      <c r="AC22">
        <v>76</v>
      </c>
      <c r="AD22">
        <v>61.4</v>
      </c>
      <c r="AE22">
        <v>14.6</v>
      </c>
      <c r="AF22">
        <v>0.38</v>
      </c>
      <c r="AG22">
        <v>27.2</v>
      </c>
      <c r="AH22">
        <v>542</v>
      </c>
      <c r="AI22">
        <v>196</v>
      </c>
      <c r="AJ22">
        <v>36.200000000000003</v>
      </c>
      <c r="AK22">
        <v>14.26</v>
      </c>
      <c r="AL22">
        <v>5.16</v>
      </c>
      <c r="AM22">
        <v>0.14000000000000001</v>
      </c>
      <c r="AN22">
        <v>0.38</v>
      </c>
      <c r="AO22">
        <v>15.7</v>
      </c>
      <c r="AP22">
        <v>16117</v>
      </c>
      <c r="AQ22">
        <v>19852</v>
      </c>
      <c r="AR22">
        <v>81.2</v>
      </c>
      <c r="AS22">
        <v>7681</v>
      </c>
      <c r="AT22">
        <v>8623</v>
      </c>
      <c r="AU22">
        <v>89.1</v>
      </c>
      <c r="AV22">
        <v>6722</v>
      </c>
      <c r="AW22">
        <v>7757</v>
      </c>
      <c r="AX22">
        <v>86.7</v>
      </c>
      <c r="AY22">
        <v>1358</v>
      </c>
      <c r="AZ22">
        <v>2504</v>
      </c>
      <c r="BA22">
        <v>54.2</v>
      </c>
      <c r="BB22">
        <v>24004</v>
      </c>
      <c r="BC22">
        <v>2447</v>
      </c>
      <c r="BD22">
        <v>8084</v>
      </c>
      <c r="BE22">
        <v>10144</v>
      </c>
      <c r="BF22">
        <v>6004</v>
      </c>
      <c r="BG22">
        <v>1094</v>
      </c>
      <c r="BH22">
        <v>79</v>
      </c>
      <c r="BI22">
        <v>1</v>
      </c>
      <c r="BJ22">
        <v>386</v>
      </c>
      <c r="BK22">
        <v>469</v>
      </c>
      <c r="BL22">
        <v>59</v>
      </c>
    </row>
    <row r="23" spans="1:64" x14ac:dyDescent="0.3">
      <c r="A23">
        <v>2023</v>
      </c>
      <c r="B23">
        <v>22</v>
      </c>
      <c r="C23" t="s">
        <v>81</v>
      </c>
      <c r="D23" t="s">
        <v>105</v>
      </c>
      <c r="E23" t="s">
        <v>87</v>
      </c>
      <c r="F23" t="s">
        <v>88</v>
      </c>
      <c r="G23">
        <v>3</v>
      </c>
      <c r="H23">
        <v>1</v>
      </c>
      <c r="I23" t="s">
        <v>144</v>
      </c>
      <c r="J23">
        <v>19</v>
      </c>
      <c r="K23">
        <v>1.7</v>
      </c>
      <c r="L23">
        <v>1.4</v>
      </c>
      <c r="M23">
        <v>74</v>
      </c>
      <c r="N23">
        <v>52143</v>
      </c>
      <c r="O23" t="s">
        <v>641</v>
      </c>
      <c r="P23" t="s">
        <v>287</v>
      </c>
      <c r="Q23" t="s">
        <v>296</v>
      </c>
      <c r="R23" t="s">
        <v>1544</v>
      </c>
      <c r="S23">
        <v>941944</v>
      </c>
      <c r="T23">
        <v>48981113</v>
      </c>
      <c r="U23">
        <v>5</v>
      </c>
      <c r="V23">
        <v>9</v>
      </c>
      <c r="W23">
        <v>24</v>
      </c>
      <c r="X23">
        <v>41</v>
      </c>
      <c r="Y23">
        <v>78</v>
      </c>
      <c r="Z23">
        <v>-37</v>
      </c>
      <c r="AA23">
        <v>24</v>
      </c>
      <c r="AB23">
        <v>0.63</v>
      </c>
      <c r="AC23">
        <v>40.6</v>
      </c>
      <c r="AD23">
        <v>70.400000000000006</v>
      </c>
      <c r="AE23">
        <v>-29.7</v>
      </c>
      <c r="AF23">
        <v>-0.78</v>
      </c>
      <c r="AG23">
        <v>24.5</v>
      </c>
      <c r="AH23">
        <v>430</v>
      </c>
      <c r="AI23">
        <v>137</v>
      </c>
      <c r="AJ23">
        <v>31.9</v>
      </c>
      <c r="AK23">
        <v>11.32</v>
      </c>
      <c r="AL23">
        <v>3.61</v>
      </c>
      <c r="AM23">
        <v>0.09</v>
      </c>
      <c r="AN23">
        <v>0.27</v>
      </c>
      <c r="AO23">
        <v>17.7</v>
      </c>
      <c r="AP23">
        <v>13937</v>
      </c>
      <c r="AQ23">
        <v>17959</v>
      </c>
      <c r="AR23">
        <v>77.599999999999994</v>
      </c>
      <c r="AS23">
        <v>6311</v>
      </c>
      <c r="AT23">
        <v>7267</v>
      </c>
      <c r="AU23">
        <v>86.8</v>
      </c>
      <c r="AV23">
        <v>6017</v>
      </c>
      <c r="AW23">
        <v>7042</v>
      </c>
      <c r="AX23">
        <v>85.4</v>
      </c>
      <c r="AY23">
        <v>1324</v>
      </c>
      <c r="AZ23">
        <v>2755</v>
      </c>
      <c r="BA23">
        <v>48.1</v>
      </c>
      <c r="BB23">
        <v>22181</v>
      </c>
      <c r="BC23">
        <v>2907</v>
      </c>
      <c r="BD23">
        <v>8021</v>
      </c>
      <c r="BE23">
        <v>9196</v>
      </c>
      <c r="BF23">
        <v>5155</v>
      </c>
      <c r="BG23">
        <v>819</v>
      </c>
      <c r="BH23">
        <v>77</v>
      </c>
      <c r="BI23">
        <v>7</v>
      </c>
      <c r="BJ23">
        <v>429</v>
      </c>
      <c r="BK23">
        <v>353</v>
      </c>
      <c r="BL23">
        <v>76</v>
      </c>
    </row>
    <row r="24" spans="1:64" x14ac:dyDescent="0.3">
      <c r="A24">
        <v>2023</v>
      </c>
      <c r="B24">
        <v>23</v>
      </c>
      <c r="C24" t="s">
        <v>81</v>
      </c>
      <c r="D24" t="s">
        <v>146</v>
      </c>
      <c r="E24" t="s">
        <v>83</v>
      </c>
      <c r="F24" t="s">
        <v>88</v>
      </c>
      <c r="G24">
        <v>3</v>
      </c>
      <c r="H24">
        <v>1</v>
      </c>
      <c r="I24" t="s">
        <v>126</v>
      </c>
      <c r="J24">
        <v>16</v>
      </c>
      <c r="K24">
        <v>2.1</v>
      </c>
      <c r="L24">
        <v>1</v>
      </c>
      <c r="M24">
        <v>72</v>
      </c>
      <c r="N24">
        <v>17096</v>
      </c>
      <c r="O24" t="s">
        <v>1314</v>
      </c>
      <c r="P24" t="s">
        <v>341</v>
      </c>
      <c r="Q24" t="s">
        <v>481</v>
      </c>
      <c r="R24" t="s">
        <v>801</v>
      </c>
      <c r="S24">
        <v>976926</v>
      </c>
      <c r="T24">
        <v>50800128</v>
      </c>
      <c r="U24">
        <v>10</v>
      </c>
      <c r="V24">
        <v>9</v>
      </c>
      <c r="W24">
        <v>19</v>
      </c>
      <c r="X24">
        <v>56</v>
      </c>
      <c r="Y24">
        <v>65</v>
      </c>
      <c r="Z24">
        <v>-9</v>
      </c>
      <c r="AA24">
        <v>39</v>
      </c>
      <c r="AB24">
        <v>1.03</v>
      </c>
      <c r="AC24">
        <v>58.2</v>
      </c>
      <c r="AD24">
        <v>56</v>
      </c>
      <c r="AE24">
        <v>2.2000000000000002</v>
      </c>
      <c r="AF24">
        <v>0.06</v>
      </c>
      <c r="AG24">
        <v>26.6</v>
      </c>
      <c r="AH24">
        <v>470</v>
      </c>
      <c r="AI24">
        <v>159</v>
      </c>
      <c r="AJ24">
        <v>33.799999999999997</v>
      </c>
      <c r="AK24">
        <v>12.37</v>
      </c>
      <c r="AL24">
        <v>4.18</v>
      </c>
      <c r="AM24">
        <v>0.11</v>
      </c>
      <c r="AN24">
        <v>0.32</v>
      </c>
      <c r="AO24">
        <v>15.6</v>
      </c>
      <c r="AP24">
        <v>12551</v>
      </c>
      <c r="AQ24">
        <v>16818</v>
      </c>
      <c r="AR24">
        <v>74.599999999999994</v>
      </c>
      <c r="AS24">
        <v>5616</v>
      </c>
      <c r="AT24">
        <v>6628</v>
      </c>
      <c r="AU24">
        <v>84.7</v>
      </c>
      <c r="AV24">
        <v>5236</v>
      </c>
      <c r="AW24">
        <v>6432</v>
      </c>
      <c r="AX24">
        <v>81.400000000000006</v>
      </c>
      <c r="AY24">
        <v>1382</v>
      </c>
      <c r="AZ24">
        <v>2776</v>
      </c>
      <c r="BA24">
        <v>49.8</v>
      </c>
      <c r="BB24">
        <v>21227</v>
      </c>
      <c r="BC24">
        <v>2878</v>
      </c>
      <c r="BD24">
        <v>7944</v>
      </c>
      <c r="BE24">
        <v>8253</v>
      </c>
      <c r="BF24">
        <v>5210</v>
      </c>
      <c r="BG24">
        <v>982</v>
      </c>
      <c r="BH24">
        <v>89</v>
      </c>
      <c r="BI24">
        <v>2</v>
      </c>
      <c r="BJ24">
        <v>385</v>
      </c>
      <c r="BK24">
        <v>419</v>
      </c>
      <c r="BL24">
        <v>70</v>
      </c>
    </row>
    <row r="25" spans="1:64" x14ac:dyDescent="0.3">
      <c r="A25">
        <v>2023</v>
      </c>
      <c r="B25">
        <v>24</v>
      </c>
      <c r="C25" t="s">
        <v>81</v>
      </c>
      <c r="D25" t="s">
        <v>86</v>
      </c>
      <c r="E25" t="s">
        <v>87</v>
      </c>
      <c r="F25" t="s">
        <v>88</v>
      </c>
      <c r="G25">
        <v>2</v>
      </c>
      <c r="H25">
        <v>0</v>
      </c>
      <c r="I25" t="s">
        <v>115</v>
      </c>
      <c r="J25">
        <v>15</v>
      </c>
      <c r="K25">
        <v>1.6</v>
      </c>
      <c r="L25">
        <v>0.3</v>
      </c>
      <c r="M25">
        <v>72</v>
      </c>
      <c r="N25">
        <v>52187</v>
      </c>
      <c r="O25" t="s">
        <v>726</v>
      </c>
      <c r="P25" t="s">
        <v>341</v>
      </c>
      <c r="Q25" t="s">
        <v>287</v>
      </c>
      <c r="R25" t="s">
        <v>1498</v>
      </c>
      <c r="S25">
        <v>1931982</v>
      </c>
      <c r="T25">
        <v>100463054</v>
      </c>
      <c r="U25">
        <v>13</v>
      </c>
      <c r="V25">
        <v>9</v>
      </c>
      <c r="W25">
        <v>16</v>
      </c>
      <c r="X25">
        <v>40</v>
      </c>
      <c r="Y25">
        <v>51</v>
      </c>
      <c r="Z25">
        <v>-11</v>
      </c>
      <c r="AA25">
        <v>42</v>
      </c>
      <c r="AB25">
        <v>1.1100000000000001</v>
      </c>
      <c r="AC25">
        <v>54</v>
      </c>
      <c r="AD25">
        <v>55.2</v>
      </c>
      <c r="AE25">
        <v>-1.2</v>
      </c>
      <c r="AF25">
        <v>-0.03</v>
      </c>
      <c r="AG25">
        <v>27.1</v>
      </c>
      <c r="AH25">
        <v>504</v>
      </c>
      <c r="AI25">
        <v>152</v>
      </c>
      <c r="AJ25">
        <v>30.2</v>
      </c>
      <c r="AK25">
        <v>13.26</v>
      </c>
      <c r="AL25">
        <v>4</v>
      </c>
      <c r="AM25">
        <v>0.08</v>
      </c>
      <c r="AN25">
        <v>0.25</v>
      </c>
      <c r="AO25">
        <v>16.7</v>
      </c>
      <c r="AP25">
        <v>11349</v>
      </c>
      <c r="AQ25">
        <v>15514</v>
      </c>
      <c r="AR25">
        <v>73.2</v>
      </c>
      <c r="AS25">
        <v>5198</v>
      </c>
      <c r="AT25">
        <v>6091</v>
      </c>
      <c r="AU25">
        <v>85.3</v>
      </c>
      <c r="AV25">
        <v>4386</v>
      </c>
      <c r="AW25">
        <v>5405</v>
      </c>
      <c r="AX25">
        <v>81.099999999999994</v>
      </c>
      <c r="AY25">
        <v>1469</v>
      </c>
      <c r="AZ25">
        <v>3057</v>
      </c>
      <c r="BA25">
        <v>48.1</v>
      </c>
      <c r="BB25">
        <v>20053</v>
      </c>
      <c r="BC25">
        <v>2568</v>
      </c>
      <c r="BD25">
        <v>6792</v>
      </c>
      <c r="BE25">
        <v>8180</v>
      </c>
      <c r="BF25">
        <v>5283</v>
      </c>
      <c r="BG25">
        <v>809</v>
      </c>
      <c r="BH25">
        <v>82</v>
      </c>
      <c r="BI25">
        <v>1</v>
      </c>
      <c r="BJ25">
        <v>457</v>
      </c>
      <c r="BK25">
        <v>361</v>
      </c>
      <c r="BL25">
        <v>89</v>
      </c>
    </row>
    <row r="26" spans="1:64" x14ac:dyDescent="0.3">
      <c r="A26">
        <v>2023</v>
      </c>
      <c r="B26">
        <v>25</v>
      </c>
      <c r="C26" t="s">
        <v>81</v>
      </c>
      <c r="D26" t="s">
        <v>86</v>
      </c>
      <c r="E26" t="s">
        <v>87</v>
      </c>
      <c r="F26" t="s">
        <v>84</v>
      </c>
      <c r="G26">
        <v>1</v>
      </c>
      <c r="H26">
        <v>1</v>
      </c>
      <c r="I26" t="s">
        <v>36</v>
      </c>
      <c r="J26">
        <v>6</v>
      </c>
      <c r="K26">
        <v>2.6</v>
      </c>
      <c r="L26">
        <v>1.4</v>
      </c>
      <c r="M26">
        <v>70</v>
      </c>
      <c r="N26">
        <v>52178</v>
      </c>
      <c r="O26" t="s">
        <v>1314</v>
      </c>
      <c r="P26" t="s">
        <v>341</v>
      </c>
      <c r="Q26" t="s">
        <v>287</v>
      </c>
      <c r="R26" t="s">
        <v>817</v>
      </c>
      <c r="S26">
        <v>3841556</v>
      </c>
      <c r="T26">
        <v>199760922</v>
      </c>
      <c r="U26">
        <v>18</v>
      </c>
      <c r="V26">
        <v>9</v>
      </c>
      <c r="W26">
        <v>11</v>
      </c>
      <c r="X26">
        <v>77</v>
      </c>
      <c r="Y26">
        <v>63</v>
      </c>
      <c r="Z26">
        <v>14</v>
      </c>
      <c r="AA26">
        <v>63</v>
      </c>
      <c r="AB26">
        <v>1.66</v>
      </c>
      <c r="AC26">
        <v>74.5</v>
      </c>
      <c r="AD26">
        <v>58.1</v>
      </c>
      <c r="AE26">
        <v>16.399999999999999</v>
      </c>
      <c r="AF26">
        <v>0.43</v>
      </c>
      <c r="AG26">
        <v>24.2</v>
      </c>
      <c r="AH26">
        <v>537</v>
      </c>
      <c r="AI26">
        <v>194</v>
      </c>
      <c r="AJ26">
        <v>36.1</v>
      </c>
      <c r="AK26">
        <v>14.13</v>
      </c>
      <c r="AL26">
        <v>5.1100000000000003</v>
      </c>
      <c r="AM26">
        <v>0.12</v>
      </c>
      <c r="AN26">
        <v>0.34</v>
      </c>
      <c r="AO26">
        <v>17.3</v>
      </c>
      <c r="AP26">
        <v>20039</v>
      </c>
      <c r="AQ26">
        <v>23364</v>
      </c>
      <c r="AR26">
        <v>85.8</v>
      </c>
      <c r="AS26">
        <v>10006</v>
      </c>
      <c r="AT26">
        <v>10877</v>
      </c>
      <c r="AU26">
        <v>92</v>
      </c>
      <c r="AV26">
        <v>8176</v>
      </c>
      <c r="AW26">
        <v>9060</v>
      </c>
      <c r="AX26">
        <v>90.2</v>
      </c>
      <c r="AY26">
        <v>1365</v>
      </c>
      <c r="AZ26">
        <v>2328</v>
      </c>
      <c r="BA26">
        <v>58.6</v>
      </c>
      <c r="BB26">
        <v>27725</v>
      </c>
      <c r="BC26">
        <v>3035</v>
      </c>
      <c r="BD26">
        <v>9367</v>
      </c>
      <c r="BE26">
        <v>12068</v>
      </c>
      <c r="BF26">
        <v>6558</v>
      </c>
      <c r="BG26">
        <v>1039</v>
      </c>
      <c r="BH26">
        <v>109</v>
      </c>
      <c r="BI26">
        <v>4</v>
      </c>
      <c r="BJ26">
        <v>446</v>
      </c>
      <c r="BK26">
        <v>451</v>
      </c>
      <c r="BL26">
        <v>85</v>
      </c>
    </row>
    <row r="27" spans="1:64" x14ac:dyDescent="0.3">
      <c r="A27">
        <v>2023</v>
      </c>
      <c r="B27">
        <v>26</v>
      </c>
      <c r="C27" t="s">
        <v>81</v>
      </c>
      <c r="D27" t="s">
        <v>86</v>
      </c>
      <c r="E27" t="s">
        <v>83</v>
      </c>
      <c r="F27" t="s">
        <v>88</v>
      </c>
      <c r="G27">
        <v>1</v>
      </c>
      <c r="H27">
        <v>0</v>
      </c>
      <c r="I27" t="s">
        <v>89</v>
      </c>
      <c r="J27">
        <v>12</v>
      </c>
      <c r="K27">
        <v>1.6</v>
      </c>
      <c r="L27">
        <v>0.9</v>
      </c>
      <c r="M27">
        <v>62</v>
      </c>
      <c r="N27">
        <v>11184</v>
      </c>
      <c r="O27" t="s">
        <v>726</v>
      </c>
      <c r="P27" t="s">
        <v>1462</v>
      </c>
      <c r="Q27" t="s">
        <v>287</v>
      </c>
      <c r="R27" t="s">
        <v>801</v>
      </c>
      <c r="S27">
        <v>1341365</v>
      </c>
      <c r="T27">
        <v>69750957</v>
      </c>
      <c r="U27">
        <v>13</v>
      </c>
      <c r="V27">
        <v>9</v>
      </c>
      <c r="W27">
        <v>16</v>
      </c>
      <c r="X27">
        <v>54</v>
      </c>
      <c r="Y27">
        <v>67</v>
      </c>
      <c r="Z27">
        <v>-13</v>
      </c>
      <c r="AA27">
        <v>48</v>
      </c>
      <c r="AB27">
        <v>1.26</v>
      </c>
      <c r="AC27">
        <v>55.9</v>
      </c>
      <c r="AD27">
        <v>58.1</v>
      </c>
      <c r="AE27">
        <v>-2.2000000000000002</v>
      </c>
      <c r="AF27">
        <v>-0.06</v>
      </c>
      <c r="AG27">
        <v>25.7</v>
      </c>
      <c r="AH27">
        <v>539</v>
      </c>
      <c r="AI27">
        <v>175</v>
      </c>
      <c r="AJ27">
        <v>32.5</v>
      </c>
      <c r="AK27">
        <v>14.18</v>
      </c>
      <c r="AL27">
        <v>4.6100000000000003</v>
      </c>
      <c r="AM27">
        <v>0.09</v>
      </c>
      <c r="AN27">
        <v>0.28999999999999998</v>
      </c>
      <c r="AO27">
        <v>16.7</v>
      </c>
      <c r="AP27">
        <v>11899</v>
      </c>
      <c r="AQ27">
        <v>15920</v>
      </c>
      <c r="AR27">
        <v>74.7</v>
      </c>
      <c r="AS27">
        <v>4976</v>
      </c>
      <c r="AT27">
        <v>5868</v>
      </c>
      <c r="AU27">
        <v>84.8</v>
      </c>
      <c r="AV27">
        <v>5270</v>
      </c>
      <c r="AW27">
        <v>6214</v>
      </c>
      <c r="AX27">
        <v>84.8</v>
      </c>
      <c r="AY27">
        <v>1393</v>
      </c>
      <c r="AZ27">
        <v>2964</v>
      </c>
      <c r="BA27">
        <v>47</v>
      </c>
      <c r="BB27">
        <v>20700</v>
      </c>
      <c r="BC27">
        <v>2486</v>
      </c>
      <c r="BD27">
        <v>6820</v>
      </c>
      <c r="BE27">
        <v>8469</v>
      </c>
      <c r="BF27">
        <v>5686</v>
      </c>
      <c r="BG27">
        <v>1033</v>
      </c>
      <c r="BH27">
        <v>79</v>
      </c>
      <c r="BI27">
        <v>3</v>
      </c>
      <c r="BJ27">
        <v>507</v>
      </c>
      <c r="BK27">
        <v>376</v>
      </c>
      <c r="BL27">
        <v>56</v>
      </c>
    </row>
    <row r="28" spans="1:64" x14ac:dyDescent="0.3">
      <c r="A28">
        <v>2023</v>
      </c>
      <c r="B28">
        <v>27</v>
      </c>
      <c r="C28" t="s">
        <v>81</v>
      </c>
      <c r="D28" t="s">
        <v>82</v>
      </c>
      <c r="E28" t="s">
        <v>87</v>
      </c>
      <c r="F28" t="s">
        <v>88</v>
      </c>
      <c r="G28">
        <v>3</v>
      </c>
      <c r="H28">
        <v>1</v>
      </c>
      <c r="I28" t="s">
        <v>137</v>
      </c>
      <c r="J28">
        <v>8</v>
      </c>
      <c r="K28">
        <v>3.3</v>
      </c>
      <c r="L28">
        <v>0.2</v>
      </c>
      <c r="M28">
        <v>73</v>
      </c>
      <c r="N28">
        <v>53514</v>
      </c>
      <c r="O28" t="s">
        <v>1314</v>
      </c>
      <c r="P28" t="s">
        <v>1462</v>
      </c>
      <c r="Q28" t="s">
        <v>1545</v>
      </c>
      <c r="R28" t="s">
        <v>817</v>
      </c>
      <c r="S28">
        <v>5033261</v>
      </c>
      <c r="T28">
        <v>261729552</v>
      </c>
      <c r="U28">
        <v>18</v>
      </c>
      <c r="V28">
        <v>6</v>
      </c>
      <c r="W28">
        <v>14</v>
      </c>
      <c r="X28">
        <v>57</v>
      </c>
      <c r="Y28">
        <v>58</v>
      </c>
      <c r="Z28">
        <v>-1</v>
      </c>
      <c r="AA28">
        <v>60</v>
      </c>
      <c r="AB28">
        <v>1.58</v>
      </c>
      <c r="AC28">
        <v>56.5</v>
      </c>
      <c r="AD28">
        <v>68.900000000000006</v>
      </c>
      <c r="AE28">
        <v>-12.5</v>
      </c>
      <c r="AF28">
        <v>-0.33</v>
      </c>
      <c r="AG28">
        <v>26.1</v>
      </c>
      <c r="AH28">
        <v>543</v>
      </c>
      <c r="AI28">
        <v>182</v>
      </c>
      <c r="AJ28">
        <v>33.5</v>
      </c>
      <c r="AK28">
        <v>14.29</v>
      </c>
      <c r="AL28">
        <v>4.79</v>
      </c>
      <c r="AM28">
        <v>0.09</v>
      </c>
      <c r="AN28">
        <v>0.28000000000000003</v>
      </c>
      <c r="AO28">
        <v>17.399999999999999</v>
      </c>
      <c r="AP28">
        <v>15785</v>
      </c>
      <c r="AQ28">
        <v>19538</v>
      </c>
      <c r="AR28">
        <v>80.8</v>
      </c>
      <c r="AS28">
        <v>7892</v>
      </c>
      <c r="AT28">
        <v>8866</v>
      </c>
      <c r="AU28">
        <v>89</v>
      </c>
      <c r="AV28">
        <v>5965</v>
      </c>
      <c r="AW28">
        <v>6943</v>
      </c>
      <c r="AX28">
        <v>85.9</v>
      </c>
      <c r="AY28">
        <v>1355</v>
      </c>
      <c r="AZ28">
        <v>2517</v>
      </c>
      <c r="BA28">
        <v>53.8</v>
      </c>
      <c r="BB28">
        <v>23998</v>
      </c>
      <c r="BC28">
        <v>2938</v>
      </c>
      <c r="BD28">
        <v>8197</v>
      </c>
      <c r="BE28">
        <v>9856</v>
      </c>
      <c r="BF28">
        <v>6146</v>
      </c>
      <c r="BG28">
        <v>1025</v>
      </c>
      <c r="BH28">
        <v>83</v>
      </c>
      <c r="BI28">
        <v>1</v>
      </c>
      <c r="BJ28">
        <v>401</v>
      </c>
      <c r="BK28">
        <v>340</v>
      </c>
      <c r="BL28">
        <v>91</v>
      </c>
    </row>
    <row r="29" spans="1:64" x14ac:dyDescent="0.3">
      <c r="A29">
        <v>2023</v>
      </c>
      <c r="B29">
        <v>28</v>
      </c>
      <c r="C29" t="s">
        <v>81</v>
      </c>
      <c r="D29" t="s">
        <v>82</v>
      </c>
      <c r="E29" t="s">
        <v>83</v>
      </c>
      <c r="F29" t="s">
        <v>84</v>
      </c>
      <c r="G29">
        <v>1</v>
      </c>
      <c r="H29">
        <v>1</v>
      </c>
      <c r="I29" t="s">
        <v>34</v>
      </c>
      <c r="J29">
        <v>3</v>
      </c>
      <c r="K29">
        <v>1.6</v>
      </c>
      <c r="L29">
        <v>2.7</v>
      </c>
      <c r="M29">
        <v>47</v>
      </c>
      <c r="N29">
        <v>59947</v>
      </c>
      <c r="O29" t="s">
        <v>1314</v>
      </c>
      <c r="P29" t="s">
        <v>1462</v>
      </c>
      <c r="Q29" t="s">
        <v>316</v>
      </c>
      <c r="R29" t="s">
        <v>289</v>
      </c>
      <c r="S29">
        <v>3332741</v>
      </c>
      <c r="T29">
        <v>173302521</v>
      </c>
      <c r="U29">
        <v>24</v>
      </c>
      <c r="V29">
        <v>10</v>
      </c>
      <c r="W29">
        <v>4</v>
      </c>
      <c r="X29">
        <v>86</v>
      </c>
      <c r="Y29">
        <v>41</v>
      </c>
      <c r="Z29">
        <v>45</v>
      </c>
      <c r="AA29">
        <v>82</v>
      </c>
      <c r="AB29">
        <v>2.16</v>
      </c>
      <c r="AC29">
        <v>87.8</v>
      </c>
      <c r="AD29">
        <v>45.7</v>
      </c>
      <c r="AE29">
        <v>42</v>
      </c>
      <c r="AF29">
        <v>1.1100000000000001</v>
      </c>
      <c r="AG29">
        <v>26.3</v>
      </c>
      <c r="AH29">
        <v>781</v>
      </c>
      <c r="AI29">
        <v>263</v>
      </c>
      <c r="AJ29">
        <v>33.700000000000003</v>
      </c>
      <c r="AK29">
        <v>20.55</v>
      </c>
      <c r="AL29">
        <v>6.92</v>
      </c>
      <c r="AM29">
        <v>0.09</v>
      </c>
      <c r="AN29">
        <v>0.28000000000000003</v>
      </c>
      <c r="AO29">
        <v>17.2</v>
      </c>
      <c r="AP29">
        <v>20376</v>
      </c>
      <c r="AQ29">
        <v>24379</v>
      </c>
      <c r="AR29">
        <v>83.6</v>
      </c>
      <c r="AS29">
        <v>9656</v>
      </c>
      <c r="AT29">
        <v>10641</v>
      </c>
      <c r="AU29">
        <v>90.7</v>
      </c>
      <c r="AV29">
        <v>8627</v>
      </c>
      <c r="AW29">
        <v>9763</v>
      </c>
      <c r="AX29">
        <v>88.4</v>
      </c>
      <c r="AY29">
        <v>1637</v>
      </c>
      <c r="AZ29">
        <v>2814</v>
      </c>
      <c r="BA29">
        <v>58.2</v>
      </c>
      <c r="BB29">
        <v>28764</v>
      </c>
      <c r="BC29">
        <v>2193</v>
      </c>
      <c r="BD29">
        <v>7390</v>
      </c>
      <c r="BE29">
        <v>13756</v>
      </c>
      <c r="BF29">
        <v>7869</v>
      </c>
      <c r="BG29">
        <v>1422</v>
      </c>
      <c r="BH29">
        <v>69</v>
      </c>
      <c r="BI29">
        <v>5</v>
      </c>
      <c r="BJ29">
        <v>463</v>
      </c>
      <c r="BK29">
        <v>376</v>
      </c>
      <c r="BL29">
        <v>100</v>
      </c>
    </row>
    <row r="30" spans="1:64" x14ac:dyDescent="0.3">
      <c r="A30">
        <v>2023</v>
      </c>
      <c r="B30">
        <v>29</v>
      </c>
      <c r="C30" t="s">
        <v>81</v>
      </c>
      <c r="D30" t="s">
        <v>98</v>
      </c>
      <c r="E30" t="s">
        <v>83</v>
      </c>
      <c r="F30" t="s">
        <v>88</v>
      </c>
      <c r="G30">
        <v>4</v>
      </c>
      <c r="H30">
        <v>0</v>
      </c>
      <c r="I30" t="s">
        <v>113</v>
      </c>
      <c r="J30">
        <v>11</v>
      </c>
      <c r="K30">
        <v>1.4</v>
      </c>
      <c r="L30">
        <v>0.6</v>
      </c>
      <c r="M30">
        <v>64</v>
      </c>
      <c r="N30">
        <v>31596</v>
      </c>
      <c r="O30" t="s">
        <v>1314</v>
      </c>
      <c r="P30" t="s">
        <v>341</v>
      </c>
      <c r="Q30" t="s">
        <v>287</v>
      </c>
      <c r="R30" t="s">
        <v>801</v>
      </c>
      <c r="S30">
        <v>1526446</v>
      </c>
      <c r="T30">
        <v>79375200</v>
      </c>
      <c r="U30">
        <v>12</v>
      </c>
      <c r="V30">
        <v>12</v>
      </c>
      <c r="W30">
        <v>14</v>
      </c>
      <c r="X30">
        <v>55</v>
      </c>
      <c r="Y30">
        <v>62</v>
      </c>
      <c r="Z30">
        <v>-7</v>
      </c>
      <c r="AA30">
        <v>48</v>
      </c>
      <c r="AB30">
        <v>1.26</v>
      </c>
      <c r="AC30">
        <v>56.8</v>
      </c>
      <c r="AD30">
        <v>55.4</v>
      </c>
      <c r="AE30">
        <v>1.4</v>
      </c>
      <c r="AF30">
        <v>0.04</v>
      </c>
      <c r="AG30">
        <v>25.9</v>
      </c>
      <c r="AH30">
        <v>555</v>
      </c>
      <c r="AI30">
        <v>198</v>
      </c>
      <c r="AJ30">
        <v>35.700000000000003</v>
      </c>
      <c r="AK30">
        <v>14.61</v>
      </c>
      <c r="AL30">
        <v>5.21</v>
      </c>
      <c r="AM30">
        <v>0.08</v>
      </c>
      <c r="AN30">
        <v>0.23</v>
      </c>
      <c r="AO30">
        <v>16.7</v>
      </c>
      <c r="AP30">
        <v>21810</v>
      </c>
      <c r="AQ30">
        <v>25029</v>
      </c>
      <c r="AR30">
        <v>87.1</v>
      </c>
      <c r="AS30">
        <v>11574</v>
      </c>
      <c r="AT30">
        <v>12473</v>
      </c>
      <c r="AU30">
        <v>92.8</v>
      </c>
      <c r="AV30">
        <v>8261</v>
      </c>
      <c r="AW30">
        <v>9125</v>
      </c>
      <c r="AX30">
        <v>90.5</v>
      </c>
      <c r="AY30">
        <v>1296</v>
      </c>
      <c r="AZ30">
        <v>2164</v>
      </c>
      <c r="BA30">
        <v>59.9</v>
      </c>
      <c r="BB30">
        <v>29112</v>
      </c>
      <c r="BC30">
        <v>3197</v>
      </c>
      <c r="BD30">
        <v>9449</v>
      </c>
      <c r="BE30">
        <v>13090</v>
      </c>
      <c r="BF30">
        <v>6766</v>
      </c>
      <c r="BG30">
        <v>1081</v>
      </c>
      <c r="BH30">
        <v>90</v>
      </c>
      <c r="BI30">
        <v>3</v>
      </c>
      <c r="BJ30">
        <v>414</v>
      </c>
      <c r="BK30">
        <v>454</v>
      </c>
      <c r="BL30">
        <v>84</v>
      </c>
    </row>
    <row r="31" spans="1:64" x14ac:dyDescent="0.3">
      <c r="A31">
        <v>2023</v>
      </c>
      <c r="B31">
        <v>30</v>
      </c>
      <c r="C31" t="s">
        <v>81</v>
      </c>
      <c r="D31" t="s">
        <v>82</v>
      </c>
      <c r="E31" t="s">
        <v>87</v>
      </c>
      <c r="F31" t="s">
        <v>84</v>
      </c>
      <c r="G31">
        <v>0</v>
      </c>
      <c r="H31">
        <v>0</v>
      </c>
      <c r="I31" t="s">
        <v>141</v>
      </c>
      <c r="J31">
        <v>2</v>
      </c>
      <c r="K31">
        <v>1</v>
      </c>
      <c r="L31">
        <v>0.7</v>
      </c>
      <c r="M31">
        <v>72</v>
      </c>
      <c r="N31">
        <v>52178</v>
      </c>
      <c r="O31" t="s">
        <v>641</v>
      </c>
      <c r="P31" t="s">
        <v>341</v>
      </c>
      <c r="Q31" t="s">
        <v>316</v>
      </c>
      <c r="R31" t="s">
        <v>374</v>
      </c>
      <c r="S31">
        <v>4061619</v>
      </c>
      <c r="T31">
        <v>211204180</v>
      </c>
      <c r="U31">
        <v>28</v>
      </c>
      <c r="V31">
        <v>5</v>
      </c>
      <c r="W31">
        <v>5</v>
      </c>
      <c r="X31">
        <v>91</v>
      </c>
      <c r="Y31">
        <v>29</v>
      </c>
      <c r="Z31">
        <v>62</v>
      </c>
      <c r="AA31">
        <v>89</v>
      </c>
      <c r="AB31">
        <v>2.34</v>
      </c>
      <c r="AC31">
        <v>76.099999999999994</v>
      </c>
      <c r="AD31">
        <v>27.9</v>
      </c>
      <c r="AE31">
        <v>48.2</v>
      </c>
      <c r="AF31">
        <v>1.27</v>
      </c>
      <c r="AG31">
        <v>25</v>
      </c>
      <c r="AH31">
        <v>647</v>
      </c>
      <c r="AI31">
        <v>209</v>
      </c>
      <c r="AJ31">
        <v>32.299999999999997</v>
      </c>
      <c r="AK31">
        <v>17.03</v>
      </c>
      <c r="AL31">
        <v>5.5</v>
      </c>
      <c r="AM31">
        <v>0.12</v>
      </c>
      <c r="AN31">
        <v>0.36</v>
      </c>
      <c r="AO31">
        <v>15.8</v>
      </c>
      <c r="AP31">
        <v>19094</v>
      </c>
      <c r="AQ31">
        <v>22558</v>
      </c>
      <c r="AR31">
        <v>84.6</v>
      </c>
      <c r="AS31">
        <v>9719</v>
      </c>
      <c r="AT31">
        <v>10643</v>
      </c>
      <c r="AU31">
        <v>91.3</v>
      </c>
      <c r="AV31">
        <v>7809</v>
      </c>
      <c r="AW31">
        <v>8765</v>
      </c>
      <c r="AX31">
        <v>89.1</v>
      </c>
      <c r="AY31">
        <v>1178</v>
      </c>
      <c r="AZ31">
        <v>2162</v>
      </c>
      <c r="BA31">
        <v>54.5</v>
      </c>
      <c r="BB31">
        <v>26493</v>
      </c>
      <c r="BC31">
        <v>1974</v>
      </c>
      <c r="BD31">
        <v>6714</v>
      </c>
      <c r="BE31">
        <v>11407</v>
      </c>
      <c r="BF31">
        <v>8560</v>
      </c>
      <c r="BG31">
        <v>1480</v>
      </c>
      <c r="BH31">
        <v>64</v>
      </c>
      <c r="BI31">
        <v>2</v>
      </c>
      <c r="BJ31">
        <v>391</v>
      </c>
      <c r="BK31">
        <v>394</v>
      </c>
      <c r="BL31">
        <v>87</v>
      </c>
    </row>
    <row r="32" spans="1:64" x14ac:dyDescent="0.3">
      <c r="A32">
        <v>2023</v>
      </c>
      <c r="B32">
        <v>31</v>
      </c>
      <c r="C32" t="s">
        <v>81</v>
      </c>
      <c r="D32" t="s">
        <v>105</v>
      </c>
      <c r="E32" t="s">
        <v>87</v>
      </c>
      <c r="F32" t="s">
        <v>88</v>
      </c>
      <c r="G32">
        <v>4</v>
      </c>
      <c r="H32">
        <v>1</v>
      </c>
      <c r="I32" t="s">
        <v>54</v>
      </c>
      <c r="J32">
        <v>4</v>
      </c>
      <c r="K32">
        <v>3.4</v>
      </c>
      <c r="L32">
        <v>0.8</v>
      </c>
      <c r="M32">
        <v>67</v>
      </c>
      <c r="N32">
        <v>53422</v>
      </c>
      <c r="O32" t="s">
        <v>726</v>
      </c>
      <c r="P32" t="s">
        <v>287</v>
      </c>
      <c r="Q32" t="s">
        <v>287</v>
      </c>
      <c r="R32" t="s">
        <v>794</v>
      </c>
      <c r="S32">
        <v>2865756</v>
      </c>
      <c r="T32">
        <v>149019306</v>
      </c>
      <c r="U32">
        <v>20</v>
      </c>
      <c r="V32">
        <v>8</v>
      </c>
      <c r="W32">
        <v>10</v>
      </c>
      <c r="X32">
        <v>76</v>
      </c>
      <c r="Y32">
        <v>61</v>
      </c>
      <c r="Z32">
        <v>15</v>
      </c>
      <c r="AA32">
        <v>68</v>
      </c>
      <c r="AB32">
        <v>1.79</v>
      </c>
      <c r="AC32">
        <v>63.3</v>
      </c>
      <c r="AD32">
        <v>59.9</v>
      </c>
      <c r="AE32">
        <v>3.4</v>
      </c>
      <c r="AF32">
        <v>0.09</v>
      </c>
      <c r="AG32">
        <v>26.9</v>
      </c>
      <c r="AH32">
        <v>511</v>
      </c>
      <c r="AI32">
        <v>182</v>
      </c>
      <c r="AJ32">
        <v>35.6</v>
      </c>
      <c r="AK32">
        <v>13.45</v>
      </c>
      <c r="AL32">
        <v>4.79</v>
      </c>
      <c r="AM32">
        <v>0.13</v>
      </c>
      <c r="AN32">
        <v>0.37</v>
      </c>
      <c r="AO32">
        <v>16</v>
      </c>
      <c r="AP32">
        <v>16133</v>
      </c>
      <c r="AQ32">
        <v>19363</v>
      </c>
      <c r="AR32">
        <v>83.3</v>
      </c>
      <c r="AS32">
        <v>7110</v>
      </c>
      <c r="AT32">
        <v>7878</v>
      </c>
      <c r="AU32">
        <v>90.3</v>
      </c>
      <c r="AV32">
        <v>7381</v>
      </c>
      <c r="AW32">
        <v>8273</v>
      </c>
      <c r="AX32">
        <v>89.2</v>
      </c>
      <c r="AY32">
        <v>1330</v>
      </c>
      <c r="AZ32">
        <v>2368</v>
      </c>
      <c r="BA32">
        <v>56.2</v>
      </c>
      <c r="BB32">
        <v>23059</v>
      </c>
      <c r="BC32">
        <v>2807</v>
      </c>
      <c r="BD32">
        <v>8171</v>
      </c>
      <c r="BE32">
        <v>9636</v>
      </c>
      <c r="BF32">
        <v>5459</v>
      </c>
      <c r="BG32">
        <v>1010</v>
      </c>
      <c r="BH32">
        <v>94</v>
      </c>
      <c r="BI32">
        <v>2</v>
      </c>
      <c r="BJ32">
        <v>412</v>
      </c>
      <c r="BK32">
        <v>473</v>
      </c>
      <c r="BL32">
        <v>47</v>
      </c>
    </row>
    <row r="33" spans="1:64" x14ac:dyDescent="0.3">
      <c r="A33">
        <v>2023</v>
      </c>
      <c r="B33">
        <v>32</v>
      </c>
      <c r="C33" t="s">
        <v>81</v>
      </c>
      <c r="D33" t="s">
        <v>86</v>
      </c>
      <c r="E33" t="s">
        <v>83</v>
      </c>
      <c r="F33" t="s">
        <v>88</v>
      </c>
      <c r="G33">
        <v>4</v>
      </c>
      <c r="H33">
        <v>2</v>
      </c>
      <c r="I33" t="s">
        <v>134</v>
      </c>
      <c r="J33">
        <v>10</v>
      </c>
      <c r="K33">
        <v>1.9</v>
      </c>
      <c r="L33">
        <v>1.1000000000000001</v>
      </c>
      <c r="M33">
        <v>75</v>
      </c>
      <c r="N33">
        <v>25132</v>
      </c>
      <c r="O33" t="s">
        <v>641</v>
      </c>
      <c r="P33" t="s">
        <v>1462</v>
      </c>
      <c r="Q33" t="s">
        <v>539</v>
      </c>
      <c r="R33" t="s">
        <v>605</v>
      </c>
      <c r="S33">
        <v>1689120</v>
      </c>
      <c r="T33">
        <v>87834256</v>
      </c>
      <c r="U33">
        <v>13</v>
      </c>
      <c r="V33">
        <v>10</v>
      </c>
      <c r="W33">
        <v>15</v>
      </c>
      <c r="X33">
        <v>57</v>
      </c>
      <c r="Y33">
        <v>58</v>
      </c>
      <c r="Z33">
        <v>-1</v>
      </c>
      <c r="AA33">
        <v>49</v>
      </c>
      <c r="AB33">
        <v>1.29</v>
      </c>
      <c r="AC33">
        <v>48.6</v>
      </c>
      <c r="AD33">
        <v>52</v>
      </c>
      <c r="AE33">
        <v>-3.4</v>
      </c>
      <c r="AF33">
        <v>-0.09</v>
      </c>
      <c r="AG33">
        <v>26.7</v>
      </c>
      <c r="AH33">
        <v>452</v>
      </c>
      <c r="AI33">
        <v>162</v>
      </c>
      <c r="AJ33">
        <v>35.799999999999997</v>
      </c>
      <c r="AK33">
        <v>11.89</v>
      </c>
      <c r="AL33">
        <v>4.26</v>
      </c>
      <c r="AM33">
        <v>0.12</v>
      </c>
      <c r="AN33">
        <v>0.32</v>
      </c>
      <c r="AO33">
        <v>17.2</v>
      </c>
      <c r="AP33">
        <v>12915</v>
      </c>
      <c r="AQ33">
        <v>16754</v>
      </c>
      <c r="AR33">
        <v>77.099999999999994</v>
      </c>
      <c r="AS33">
        <v>6040</v>
      </c>
      <c r="AT33">
        <v>6920</v>
      </c>
      <c r="AU33">
        <v>87.3</v>
      </c>
      <c r="AV33">
        <v>5338</v>
      </c>
      <c r="AW33">
        <v>6287</v>
      </c>
      <c r="AX33">
        <v>84.9</v>
      </c>
      <c r="AY33">
        <v>1204</v>
      </c>
      <c r="AZ33">
        <v>2608</v>
      </c>
      <c r="BA33">
        <v>46.2</v>
      </c>
      <c r="BB33">
        <v>21367</v>
      </c>
      <c r="BC33">
        <v>2349</v>
      </c>
      <c r="BD33">
        <v>7237</v>
      </c>
      <c r="BE33">
        <v>9279</v>
      </c>
      <c r="BF33">
        <v>5077</v>
      </c>
      <c r="BG33">
        <v>797</v>
      </c>
      <c r="BH33">
        <v>73</v>
      </c>
      <c r="BI33">
        <v>2</v>
      </c>
      <c r="BJ33">
        <v>457</v>
      </c>
      <c r="BK33">
        <v>427</v>
      </c>
      <c r="BL33">
        <v>72</v>
      </c>
    </row>
    <row r="34" spans="1:64" x14ac:dyDescent="0.3">
      <c r="A34">
        <v>2023</v>
      </c>
      <c r="B34">
        <v>33</v>
      </c>
      <c r="C34" t="s">
        <v>81</v>
      </c>
      <c r="D34" t="s">
        <v>86</v>
      </c>
      <c r="E34" t="s">
        <v>87</v>
      </c>
      <c r="F34" t="s">
        <v>88</v>
      </c>
      <c r="G34">
        <v>5</v>
      </c>
      <c r="H34">
        <v>1</v>
      </c>
      <c r="I34" t="s">
        <v>123</v>
      </c>
      <c r="J34">
        <v>18</v>
      </c>
      <c r="K34">
        <v>4.2</v>
      </c>
      <c r="L34">
        <v>0.5</v>
      </c>
      <c r="M34">
        <v>73</v>
      </c>
      <c r="N34">
        <v>52149</v>
      </c>
      <c r="O34" t="s">
        <v>641</v>
      </c>
      <c r="P34" t="s">
        <v>287</v>
      </c>
      <c r="Q34" t="s">
        <v>539</v>
      </c>
      <c r="R34" t="s">
        <v>1498</v>
      </c>
      <c r="S34">
        <v>601038</v>
      </c>
      <c r="T34">
        <v>31253985</v>
      </c>
      <c r="U34">
        <v>6</v>
      </c>
      <c r="V34">
        <v>8</v>
      </c>
      <c r="W34">
        <v>24</v>
      </c>
      <c r="X34">
        <v>52</v>
      </c>
      <c r="Y34">
        <v>85</v>
      </c>
      <c r="Z34">
        <v>-33</v>
      </c>
      <c r="AA34">
        <v>26</v>
      </c>
      <c r="AB34">
        <v>0.68</v>
      </c>
      <c r="AC34">
        <v>42.4</v>
      </c>
      <c r="AD34">
        <v>78</v>
      </c>
      <c r="AE34">
        <v>-35.5</v>
      </c>
      <c r="AF34">
        <v>-0.94</v>
      </c>
      <c r="AG34">
        <v>26.7</v>
      </c>
      <c r="AH34">
        <v>427</v>
      </c>
      <c r="AI34">
        <v>134</v>
      </c>
      <c r="AJ34">
        <v>31.4</v>
      </c>
      <c r="AK34">
        <v>11.24</v>
      </c>
      <c r="AL34">
        <v>3.53</v>
      </c>
      <c r="AM34">
        <v>0.1</v>
      </c>
      <c r="AN34">
        <v>0.33</v>
      </c>
      <c r="AO34">
        <v>16.3</v>
      </c>
      <c r="AP34">
        <v>11048</v>
      </c>
      <c r="AQ34">
        <v>15099</v>
      </c>
      <c r="AR34">
        <v>73.2</v>
      </c>
      <c r="AS34">
        <v>4969</v>
      </c>
      <c r="AT34">
        <v>5784</v>
      </c>
      <c r="AU34">
        <v>85.9</v>
      </c>
      <c r="AV34">
        <v>4443</v>
      </c>
      <c r="AW34">
        <v>5431</v>
      </c>
      <c r="AX34">
        <v>81.8</v>
      </c>
      <c r="AY34">
        <v>1289</v>
      </c>
      <c r="AZ34">
        <v>2879</v>
      </c>
      <c r="BA34">
        <v>44.8</v>
      </c>
      <c r="BB34">
        <v>19655</v>
      </c>
      <c r="BC34">
        <v>2630</v>
      </c>
      <c r="BD34">
        <v>7028</v>
      </c>
      <c r="BE34">
        <v>7905</v>
      </c>
      <c r="BF34">
        <v>4964</v>
      </c>
      <c r="BG34">
        <v>780</v>
      </c>
      <c r="BH34">
        <v>71</v>
      </c>
      <c r="BI34">
        <v>0</v>
      </c>
      <c r="BJ34">
        <v>443</v>
      </c>
      <c r="BK34">
        <v>448</v>
      </c>
      <c r="BL34">
        <v>67</v>
      </c>
    </row>
    <row r="35" spans="1:64" x14ac:dyDescent="0.3">
      <c r="A35">
        <v>2023</v>
      </c>
      <c r="B35">
        <v>34</v>
      </c>
      <c r="C35" t="s">
        <v>81</v>
      </c>
      <c r="D35" t="s">
        <v>143</v>
      </c>
      <c r="E35" t="s">
        <v>83</v>
      </c>
      <c r="F35" t="s">
        <v>88</v>
      </c>
      <c r="G35">
        <v>2</v>
      </c>
      <c r="H35">
        <v>0</v>
      </c>
      <c r="I35" t="s">
        <v>109</v>
      </c>
      <c r="J35">
        <v>5</v>
      </c>
      <c r="K35">
        <v>2.4</v>
      </c>
      <c r="L35">
        <v>1.7</v>
      </c>
      <c r="M35">
        <v>47</v>
      </c>
      <c r="N35">
        <v>61065</v>
      </c>
      <c r="O35" t="s">
        <v>1314</v>
      </c>
      <c r="P35" t="s">
        <v>287</v>
      </c>
      <c r="Q35" t="s">
        <v>1210</v>
      </c>
      <c r="R35" t="s">
        <v>784</v>
      </c>
      <c r="S35">
        <v>2874807</v>
      </c>
      <c r="T35">
        <v>149489960</v>
      </c>
      <c r="U35">
        <v>20</v>
      </c>
      <c r="V35">
        <v>6</v>
      </c>
      <c r="W35">
        <v>12</v>
      </c>
      <c r="X35">
        <v>74</v>
      </c>
      <c r="Y35">
        <v>61</v>
      </c>
      <c r="Z35">
        <v>13</v>
      </c>
      <c r="AA35">
        <v>66</v>
      </c>
      <c r="AB35">
        <v>1.74</v>
      </c>
      <c r="AC35">
        <v>68.2</v>
      </c>
      <c r="AD35">
        <v>63.4</v>
      </c>
      <c r="AE35">
        <v>4.8</v>
      </c>
      <c r="AF35">
        <v>0.13</v>
      </c>
      <c r="AG35">
        <v>25.2</v>
      </c>
      <c r="AH35">
        <v>582</v>
      </c>
      <c r="AI35">
        <v>207</v>
      </c>
      <c r="AJ35">
        <v>35.6</v>
      </c>
      <c r="AK35">
        <v>15.32</v>
      </c>
      <c r="AL35">
        <v>5.45</v>
      </c>
      <c r="AM35">
        <v>0.12</v>
      </c>
      <c r="AN35">
        <v>0.32</v>
      </c>
      <c r="AO35">
        <v>16.5</v>
      </c>
      <c r="AP35">
        <v>20649</v>
      </c>
      <c r="AQ35">
        <v>24197</v>
      </c>
      <c r="AR35">
        <v>85.3</v>
      </c>
      <c r="AS35">
        <v>10630</v>
      </c>
      <c r="AT35">
        <v>11617</v>
      </c>
      <c r="AU35">
        <v>91.5</v>
      </c>
      <c r="AV35">
        <v>8361</v>
      </c>
      <c r="AW35">
        <v>9345</v>
      </c>
      <c r="AX35">
        <v>89.5</v>
      </c>
      <c r="AY35">
        <v>1089</v>
      </c>
      <c r="AZ35">
        <v>1905</v>
      </c>
      <c r="BA35">
        <v>57.2</v>
      </c>
      <c r="BB35">
        <v>28529</v>
      </c>
      <c r="BC35">
        <v>2791</v>
      </c>
      <c r="BD35">
        <v>8520</v>
      </c>
      <c r="BE35">
        <v>12260</v>
      </c>
      <c r="BF35">
        <v>8010</v>
      </c>
      <c r="BG35">
        <v>1316</v>
      </c>
      <c r="BH35">
        <v>92</v>
      </c>
      <c r="BI35">
        <v>4</v>
      </c>
      <c r="BJ35">
        <v>425</v>
      </c>
      <c r="BK35">
        <v>510</v>
      </c>
      <c r="BL35">
        <v>83</v>
      </c>
    </row>
    <row r="36" spans="1:64" x14ac:dyDescent="0.3">
      <c r="A36">
        <v>2023</v>
      </c>
      <c r="B36">
        <v>35</v>
      </c>
      <c r="C36" t="s">
        <v>81</v>
      </c>
      <c r="D36" t="s">
        <v>82</v>
      </c>
      <c r="E36" t="s">
        <v>83</v>
      </c>
      <c r="F36" t="s">
        <v>88</v>
      </c>
      <c r="G36">
        <v>2</v>
      </c>
      <c r="H36">
        <v>0</v>
      </c>
      <c r="I36" t="s">
        <v>119</v>
      </c>
      <c r="J36">
        <v>17</v>
      </c>
      <c r="K36">
        <v>0.9</v>
      </c>
      <c r="L36">
        <v>1.9</v>
      </c>
      <c r="M36">
        <v>66</v>
      </c>
      <c r="N36">
        <v>29677</v>
      </c>
      <c r="O36" t="s">
        <v>1314</v>
      </c>
      <c r="P36" t="s">
        <v>341</v>
      </c>
      <c r="Q36" t="s">
        <v>604</v>
      </c>
      <c r="R36" t="s">
        <v>771</v>
      </c>
      <c r="S36">
        <v>1762507</v>
      </c>
      <c r="T36">
        <v>91650371</v>
      </c>
      <c r="U36">
        <v>9</v>
      </c>
      <c r="V36">
        <v>9</v>
      </c>
      <c r="W36">
        <v>20</v>
      </c>
      <c r="X36">
        <v>49</v>
      </c>
      <c r="Y36">
        <v>67</v>
      </c>
      <c r="Z36">
        <v>-18</v>
      </c>
      <c r="AA36">
        <v>32</v>
      </c>
      <c r="AB36">
        <v>0.84</v>
      </c>
      <c r="AC36">
        <v>49.9</v>
      </c>
      <c r="AD36">
        <v>53.3</v>
      </c>
      <c r="AE36">
        <v>-3.4</v>
      </c>
      <c r="AF36">
        <v>-0.09</v>
      </c>
      <c r="AG36">
        <v>25.7</v>
      </c>
      <c r="AH36">
        <v>450</v>
      </c>
      <c r="AI36">
        <v>143</v>
      </c>
      <c r="AJ36">
        <v>31.8</v>
      </c>
      <c r="AK36">
        <v>11.84</v>
      </c>
      <c r="AL36">
        <v>3.76</v>
      </c>
      <c r="AM36">
        <v>0.11</v>
      </c>
      <c r="AN36">
        <v>0.34</v>
      </c>
      <c r="AO36">
        <v>17.2</v>
      </c>
      <c r="AP36">
        <v>11877</v>
      </c>
      <c r="AQ36">
        <v>15679</v>
      </c>
      <c r="AR36">
        <v>75.8</v>
      </c>
      <c r="AS36">
        <v>5510</v>
      </c>
      <c r="AT36">
        <v>6417</v>
      </c>
      <c r="AU36">
        <v>85.9</v>
      </c>
      <c r="AV36">
        <v>4760</v>
      </c>
      <c r="AW36">
        <v>5855</v>
      </c>
      <c r="AX36">
        <v>81.3</v>
      </c>
      <c r="AY36">
        <v>1265</v>
      </c>
      <c r="AZ36">
        <v>2493</v>
      </c>
      <c r="BA36">
        <v>50.7</v>
      </c>
      <c r="BB36">
        <v>20126</v>
      </c>
      <c r="BC36">
        <v>2493</v>
      </c>
      <c r="BD36">
        <v>7339</v>
      </c>
      <c r="BE36">
        <v>8320</v>
      </c>
      <c r="BF36">
        <v>4686</v>
      </c>
      <c r="BG36">
        <v>785</v>
      </c>
      <c r="BH36">
        <v>82</v>
      </c>
      <c r="BI36">
        <v>3</v>
      </c>
      <c r="BJ36">
        <v>428</v>
      </c>
      <c r="BK36">
        <v>371</v>
      </c>
      <c r="BL36">
        <v>77</v>
      </c>
    </row>
    <row r="37" spans="1:64" x14ac:dyDescent="0.3">
      <c r="A37">
        <v>2023</v>
      </c>
      <c r="B37">
        <v>36</v>
      </c>
      <c r="C37" t="s">
        <v>81</v>
      </c>
      <c r="D37" t="s">
        <v>86</v>
      </c>
      <c r="E37" t="s">
        <v>87</v>
      </c>
      <c r="F37" t="s">
        <v>88</v>
      </c>
      <c r="G37">
        <v>5</v>
      </c>
      <c r="H37">
        <v>1</v>
      </c>
      <c r="I37" t="s">
        <v>94</v>
      </c>
      <c r="J37">
        <v>14</v>
      </c>
      <c r="K37">
        <v>3.7</v>
      </c>
      <c r="L37">
        <v>0.3</v>
      </c>
      <c r="M37">
        <v>58</v>
      </c>
      <c r="N37">
        <v>52439</v>
      </c>
      <c r="O37" t="s">
        <v>1314</v>
      </c>
      <c r="P37" t="s">
        <v>287</v>
      </c>
      <c r="Q37" t="s">
        <v>481</v>
      </c>
      <c r="R37" t="s">
        <v>347</v>
      </c>
      <c r="S37">
        <v>1316560</v>
      </c>
      <c r="T37">
        <v>68461110</v>
      </c>
      <c r="U37">
        <v>13</v>
      </c>
      <c r="V37">
        <v>7</v>
      </c>
      <c r="W37">
        <v>18</v>
      </c>
      <c r="X37">
        <v>50</v>
      </c>
      <c r="Y37">
        <v>65</v>
      </c>
      <c r="Z37">
        <v>-15</v>
      </c>
      <c r="AA37">
        <v>46</v>
      </c>
      <c r="AB37">
        <v>1.21</v>
      </c>
      <c r="AC37">
        <v>46.7</v>
      </c>
      <c r="AD37">
        <v>67.7</v>
      </c>
      <c r="AE37">
        <v>-21</v>
      </c>
      <c r="AF37">
        <v>-0.55000000000000004</v>
      </c>
      <c r="AG37">
        <v>26.6</v>
      </c>
      <c r="AH37">
        <v>425</v>
      </c>
      <c r="AI37">
        <v>153</v>
      </c>
      <c r="AJ37">
        <v>36</v>
      </c>
      <c r="AK37">
        <v>11.18</v>
      </c>
      <c r="AL37">
        <v>4.03</v>
      </c>
      <c r="AM37">
        <v>0.1</v>
      </c>
      <c r="AN37">
        <v>0.28000000000000003</v>
      </c>
      <c r="AO37">
        <v>16.7</v>
      </c>
      <c r="AP37">
        <v>15484</v>
      </c>
      <c r="AQ37">
        <v>19175</v>
      </c>
      <c r="AR37">
        <v>80.8</v>
      </c>
      <c r="AS37">
        <v>7694</v>
      </c>
      <c r="AT37">
        <v>8577</v>
      </c>
      <c r="AU37">
        <v>89.7</v>
      </c>
      <c r="AV37">
        <v>6100</v>
      </c>
      <c r="AW37">
        <v>7016</v>
      </c>
      <c r="AX37">
        <v>86.9</v>
      </c>
      <c r="AY37">
        <v>1218</v>
      </c>
      <c r="AZ37">
        <v>2527</v>
      </c>
      <c r="BA37">
        <v>48.2</v>
      </c>
      <c r="BB37">
        <v>23487</v>
      </c>
      <c r="BC37">
        <v>2823</v>
      </c>
      <c r="BD37">
        <v>8674</v>
      </c>
      <c r="BE37">
        <v>10264</v>
      </c>
      <c r="BF37">
        <v>4804</v>
      </c>
      <c r="BG37">
        <v>739</v>
      </c>
      <c r="BH37">
        <v>102</v>
      </c>
      <c r="BI37">
        <v>4</v>
      </c>
      <c r="BJ37">
        <v>476</v>
      </c>
      <c r="BK37">
        <v>405</v>
      </c>
      <c r="BL37">
        <v>78</v>
      </c>
    </row>
    <row r="38" spans="1:64" x14ac:dyDescent="0.3">
      <c r="A38">
        <v>2023</v>
      </c>
      <c r="B38">
        <v>37</v>
      </c>
      <c r="C38" t="s">
        <v>81</v>
      </c>
      <c r="D38" t="s">
        <v>86</v>
      </c>
      <c r="E38" t="s">
        <v>83</v>
      </c>
      <c r="F38" t="s">
        <v>88</v>
      </c>
      <c r="G38">
        <v>4</v>
      </c>
      <c r="H38">
        <v>0</v>
      </c>
      <c r="I38" t="s">
        <v>61</v>
      </c>
      <c r="J38">
        <v>13</v>
      </c>
      <c r="K38">
        <v>3.2</v>
      </c>
      <c r="L38">
        <v>0.1</v>
      </c>
      <c r="M38">
        <v>64</v>
      </c>
      <c r="N38">
        <v>24418</v>
      </c>
      <c r="O38" t="s">
        <v>641</v>
      </c>
      <c r="P38" t="s">
        <v>287</v>
      </c>
      <c r="Q38" t="s">
        <v>287</v>
      </c>
      <c r="R38" t="s">
        <v>374</v>
      </c>
      <c r="S38">
        <v>1631389</v>
      </c>
      <c r="T38">
        <v>84832245</v>
      </c>
      <c r="U38">
        <v>13</v>
      </c>
      <c r="V38">
        <v>8</v>
      </c>
      <c r="W38">
        <v>17</v>
      </c>
      <c r="X38">
        <v>55</v>
      </c>
      <c r="Y38">
        <v>61</v>
      </c>
      <c r="Z38">
        <v>-6</v>
      </c>
      <c r="AA38">
        <v>47</v>
      </c>
      <c r="AB38">
        <v>1.24</v>
      </c>
      <c r="AC38">
        <v>50.8</v>
      </c>
      <c r="AD38">
        <v>62.9</v>
      </c>
      <c r="AE38">
        <v>-12.1</v>
      </c>
      <c r="AF38">
        <v>-0.32</v>
      </c>
      <c r="AG38">
        <v>28.4</v>
      </c>
      <c r="AH38">
        <v>499</v>
      </c>
      <c r="AI38">
        <v>175</v>
      </c>
      <c r="AJ38">
        <v>35.1</v>
      </c>
      <c r="AK38">
        <v>13.13</v>
      </c>
      <c r="AL38">
        <v>4.6100000000000003</v>
      </c>
      <c r="AM38">
        <v>0.1</v>
      </c>
      <c r="AN38">
        <v>0.3</v>
      </c>
      <c r="AO38">
        <v>17</v>
      </c>
      <c r="AP38">
        <v>16311</v>
      </c>
      <c r="AQ38">
        <v>20237</v>
      </c>
      <c r="AR38">
        <v>80.599999999999994</v>
      </c>
      <c r="AS38">
        <v>7028</v>
      </c>
      <c r="AT38">
        <v>7907</v>
      </c>
      <c r="AU38">
        <v>88.9</v>
      </c>
      <c r="AV38">
        <v>7277</v>
      </c>
      <c r="AW38">
        <v>8347</v>
      </c>
      <c r="AX38">
        <v>87.2</v>
      </c>
      <c r="AY38">
        <v>1586</v>
      </c>
      <c r="AZ38">
        <v>2853</v>
      </c>
      <c r="BA38">
        <v>55.6</v>
      </c>
      <c r="BB38">
        <v>24318</v>
      </c>
      <c r="BC38">
        <v>2792</v>
      </c>
      <c r="BD38">
        <v>8619</v>
      </c>
      <c r="BE38">
        <v>10359</v>
      </c>
      <c r="BF38">
        <v>5568</v>
      </c>
      <c r="BG38">
        <v>849</v>
      </c>
      <c r="BH38">
        <v>84</v>
      </c>
      <c r="BI38">
        <v>4</v>
      </c>
      <c r="BJ38">
        <v>384</v>
      </c>
      <c r="BK38">
        <v>364</v>
      </c>
      <c r="BL38">
        <v>51</v>
      </c>
    </row>
    <row r="39" spans="1:64" x14ac:dyDescent="0.3">
      <c r="A39">
        <v>2023</v>
      </c>
      <c r="B39">
        <v>38</v>
      </c>
      <c r="C39" t="s">
        <v>81</v>
      </c>
      <c r="D39" t="s">
        <v>82</v>
      </c>
      <c r="E39" t="s">
        <v>87</v>
      </c>
      <c r="F39" t="s">
        <v>88</v>
      </c>
      <c r="G39">
        <v>3</v>
      </c>
      <c r="H39">
        <v>1</v>
      </c>
      <c r="I39" t="s">
        <v>101</v>
      </c>
      <c r="J39">
        <v>9</v>
      </c>
      <c r="K39">
        <v>1.9</v>
      </c>
      <c r="L39">
        <v>0.4</v>
      </c>
      <c r="M39">
        <v>71</v>
      </c>
      <c r="N39">
        <v>55097</v>
      </c>
      <c r="O39" t="s">
        <v>1314</v>
      </c>
      <c r="P39" t="s">
        <v>341</v>
      </c>
      <c r="Q39" t="s">
        <v>539</v>
      </c>
      <c r="R39" t="s">
        <v>1498</v>
      </c>
      <c r="S39">
        <v>2331647</v>
      </c>
      <c r="T39">
        <v>121245618</v>
      </c>
      <c r="U39">
        <v>14</v>
      </c>
      <c r="V39">
        <v>10</v>
      </c>
      <c r="W39">
        <v>14</v>
      </c>
      <c r="X39">
        <v>60</v>
      </c>
      <c r="Y39">
        <v>74</v>
      </c>
      <c r="Z39">
        <v>-14</v>
      </c>
      <c r="AA39">
        <v>52</v>
      </c>
      <c r="AB39">
        <v>1.37</v>
      </c>
      <c r="AC39">
        <v>52.3</v>
      </c>
      <c r="AD39">
        <v>71.099999999999994</v>
      </c>
      <c r="AE39">
        <v>-18.8</v>
      </c>
      <c r="AF39">
        <v>-0.49</v>
      </c>
      <c r="AG39">
        <v>28.3</v>
      </c>
      <c r="AH39">
        <v>445</v>
      </c>
      <c r="AI39">
        <v>146</v>
      </c>
      <c r="AJ39">
        <v>32.799999999999997</v>
      </c>
      <c r="AK39">
        <v>11.71</v>
      </c>
      <c r="AL39">
        <v>3.84</v>
      </c>
      <c r="AM39">
        <v>0.12</v>
      </c>
      <c r="AN39">
        <v>0.37</v>
      </c>
      <c r="AO39">
        <v>16.2</v>
      </c>
      <c r="AP39">
        <v>12568</v>
      </c>
      <c r="AQ39">
        <v>16373</v>
      </c>
      <c r="AR39">
        <v>76.8</v>
      </c>
      <c r="AS39">
        <v>6043</v>
      </c>
      <c r="AT39">
        <v>6856</v>
      </c>
      <c r="AU39">
        <v>88.1</v>
      </c>
      <c r="AV39">
        <v>4817</v>
      </c>
      <c r="AW39">
        <v>5751</v>
      </c>
      <c r="AX39">
        <v>83.8</v>
      </c>
      <c r="AY39">
        <v>1330</v>
      </c>
      <c r="AZ39">
        <v>2718</v>
      </c>
      <c r="BA39">
        <v>48.9</v>
      </c>
      <c r="BB39">
        <v>20875</v>
      </c>
      <c r="BC39">
        <v>2605</v>
      </c>
      <c r="BD39">
        <v>7301</v>
      </c>
      <c r="BE39">
        <v>9100</v>
      </c>
      <c r="BF39">
        <v>4692</v>
      </c>
      <c r="BG39">
        <v>750</v>
      </c>
      <c r="BH39">
        <v>82</v>
      </c>
      <c r="BI39">
        <v>3</v>
      </c>
      <c r="BJ39">
        <v>390</v>
      </c>
      <c r="BK39">
        <v>392</v>
      </c>
      <c r="BL39">
        <v>71</v>
      </c>
    </row>
  </sheetData>
  <phoneticPr fontId="2"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A460C-4DC4-424D-87A0-7EA3CEA52BC7}">
  <dimension ref="A1:CD74"/>
  <sheetViews>
    <sheetView showGridLines="0" tabSelected="1" topLeftCell="AQ1" zoomScale="50" zoomScaleNormal="50" workbookViewId="0">
      <selection activeCell="AY27" sqref="AY27"/>
    </sheetView>
  </sheetViews>
  <sheetFormatPr defaultRowHeight="14.4" x14ac:dyDescent="0.3"/>
  <cols>
    <col min="1" max="1" width="13.21875" hidden="1" customWidth="1"/>
    <col min="2" max="2" width="13.44140625" hidden="1" customWidth="1"/>
    <col min="3" max="3" width="27" hidden="1" customWidth="1"/>
    <col min="4" max="4" width="21.5546875" hidden="1" customWidth="1"/>
    <col min="5" max="5" width="20.5546875" hidden="1" customWidth="1"/>
    <col min="6" max="6" width="21.33203125" hidden="1" customWidth="1"/>
    <col min="7" max="7" width="17.6640625" hidden="1" customWidth="1"/>
    <col min="8" max="8" width="19.33203125" hidden="1" customWidth="1"/>
    <col min="9" max="9" width="20.109375" hidden="1" customWidth="1"/>
    <col min="10" max="10" width="37.44140625" hidden="1" customWidth="1"/>
    <col min="11" max="11" width="40.88671875" hidden="1" customWidth="1"/>
    <col min="12" max="12" width="41.5546875" hidden="1" customWidth="1"/>
    <col min="13" max="13" width="40.109375" hidden="1" customWidth="1"/>
    <col min="14" max="14" width="47" hidden="1" customWidth="1"/>
    <col min="15" max="15" width="52.44140625" hidden="1" customWidth="1"/>
    <col min="16" max="16" width="29" hidden="1" customWidth="1"/>
    <col min="17" max="17" width="44.5546875" hidden="1" customWidth="1"/>
    <col min="18" max="18" width="36.88671875" hidden="1" customWidth="1"/>
    <col min="19" max="19" width="27.21875" hidden="1" customWidth="1"/>
    <col min="20" max="20" width="39.88671875" hidden="1" customWidth="1"/>
    <col min="21" max="21" width="29.77734375" hidden="1" customWidth="1"/>
    <col min="22" max="22" width="42.77734375" hidden="1" customWidth="1"/>
    <col min="23" max="23" width="50.77734375" hidden="1" customWidth="1"/>
    <col min="24" max="24" width="49" hidden="1" customWidth="1"/>
    <col min="25" max="25" width="39.33203125" hidden="1" customWidth="1"/>
    <col min="26" max="26" width="52" hidden="1" customWidth="1"/>
    <col min="27" max="27" width="50" hidden="1" customWidth="1"/>
    <col min="28" max="28" width="40.33203125" hidden="1" customWidth="1"/>
    <col min="29" max="29" width="54.44140625" hidden="1" customWidth="1"/>
    <col min="30" max="30" width="52.6640625" hidden="1" customWidth="1"/>
    <col min="31" max="31" width="42.88671875" hidden="1" customWidth="1"/>
    <col min="32" max="32" width="51.6640625" hidden="1" customWidth="1"/>
    <col min="33" max="33" width="49.5546875" hidden="1" customWidth="1"/>
    <col min="34" max="34" width="39.88671875" hidden="1" customWidth="1"/>
    <col min="35" max="35" width="36.6640625" hidden="1" customWidth="1"/>
    <col min="36" max="36" width="33.21875" hidden="1" customWidth="1"/>
    <col min="37" max="37" width="31" hidden="1" customWidth="1"/>
    <col min="38" max="38" width="36.6640625" hidden="1" customWidth="1"/>
    <col min="39" max="39" width="43.6640625" hidden="1" customWidth="1"/>
    <col min="40" max="40" width="35.6640625" hidden="1" customWidth="1"/>
    <col min="41" max="41" width="12.109375" hidden="1" customWidth="1"/>
    <col min="42" max="43" width="12.109375" customWidth="1"/>
    <col min="44" max="44" width="8" customWidth="1"/>
    <col min="45" max="49" width="19.88671875" customWidth="1"/>
    <col min="51" max="51" width="20.33203125" customWidth="1"/>
    <col min="52" max="52" width="32.6640625" customWidth="1"/>
    <col min="53" max="56" width="10" customWidth="1"/>
    <col min="57" max="64" width="10.5546875" customWidth="1"/>
    <col min="65" max="72" width="11.21875" customWidth="1"/>
  </cols>
  <sheetData>
    <row r="1" spans="1:82" ht="54.6" customHeight="1" thickBot="1" x14ac:dyDescent="0.35"/>
    <row r="2" spans="1:82" ht="14.4" customHeight="1" x14ac:dyDescent="0.3">
      <c r="AR2" s="43"/>
      <c r="AS2" s="44"/>
      <c r="AT2" s="44"/>
      <c r="AU2" s="44"/>
      <c r="AV2" s="44"/>
      <c r="AW2" s="44"/>
      <c r="AX2" s="45"/>
      <c r="AY2" s="61" t="s">
        <v>3134</v>
      </c>
      <c r="AZ2" s="63"/>
      <c r="BA2" s="83" t="s">
        <v>3148</v>
      </c>
      <c r="BB2" s="83"/>
      <c r="BC2" s="83"/>
      <c r="BD2" s="84"/>
      <c r="BE2" s="61" t="s">
        <v>3140</v>
      </c>
      <c r="BF2" s="62"/>
      <c r="BG2" s="62"/>
      <c r="BH2" s="63"/>
      <c r="BI2" s="61" t="s">
        <v>3141</v>
      </c>
      <c r="BJ2" s="62"/>
      <c r="BK2" s="62"/>
      <c r="BL2" s="63"/>
      <c r="BM2" s="61" t="s">
        <v>3142</v>
      </c>
      <c r="BN2" s="62"/>
      <c r="BO2" s="62"/>
      <c r="BP2" s="63"/>
      <c r="BQ2" s="61" t="s">
        <v>3143</v>
      </c>
      <c r="BR2" s="62"/>
      <c r="BS2" s="62"/>
      <c r="BT2" s="63"/>
    </row>
    <row r="3" spans="1:82" ht="39" customHeight="1" thickBot="1" x14ac:dyDescent="0.35">
      <c r="AR3" s="46"/>
      <c r="AX3" s="47"/>
      <c r="AY3" s="64"/>
      <c r="AZ3" s="66"/>
      <c r="BA3" s="85"/>
      <c r="BB3" s="85"/>
      <c r="BC3" s="85"/>
      <c r="BD3" s="86"/>
      <c r="BE3" s="64"/>
      <c r="BF3" s="65"/>
      <c r="BG3" s="65"/>
      <c r="BH3" s="66"/>
      <c r="BI3" s="64"/>
      <c r="BJ3" s="65"/>
      <c r="BK3" s="65"/>
      <c r="BL3" s="66"/>
      <c r="BM3" s="64"/>
      <c r="BN3" s="65"/>
      <c r="BO3" s="65"/>
      <c r="BP3" s="66"/>
      <c r="BQ3" s="64"/>
      <c r="BR3" s="65"/>
      <c r="BS3" s="65"/>
      <c r="BT3" s="66"/>
      <c r="CD3" t="s">
        <v>3139</v>
      </c>
    </row>
    <row r="4" spans="1:82" ht="31.8" customHeight="1" thickBot="1" x14ac:dyDescent="0.6">
      <c r="B4" t="s">
        <v>3106</v>
      </c>
      <c r="C4" t="s">
        <v>3107</v>
      </c>
      <c r="D4" t="s">
        <v>3108</v>
      </c>
      <c r="E4" t="s">
        <v>3110</v>
      </c>
      <c r="F4" t="s">
        <v>3109</v>
      </c>
      <c r="G4" t="s">
        <v>3089</v>
      </c>
      <c r="H4" t="s">
        <v>3094</v>
      </c>
      <c r="I4" t="s">
        <v>3095</v>
      </c>
      <c r="J4" t="s">
        <v>3091</v>
      </c>
      <c r="K4" t="s">
        <v>3096</v>
      </c>
      <c r="L4" t="s">
        <v>3097</v>
      </c>
      <c r="M4" t="s">
        <v>3098</v>
      </c>
      <c r="N4" t="s">
        <v>3099</v>
      </c>
      <c r="O4" t="s">
        <v>3100</v>
      </c>
      <c r="P4" t="s">
        <v>3101</v>
      </c>
      <c r="Q4" t="s">
        <v>3114</v>
      </c>
      <c r="R4" t="s">
        <v>3102</v>
      </c>
      <c r="S4" t="s">
        <v>3111</v>
      </c>
      <c r="T4" t="s">
        <v>3112</v>
      </c>
      <c r="U4" t="s">
        <v>3115</v>
      </c>
      <c r="V4" t="s">
        <v>3116</v>
      </c>
      <c r="W4" t="s">
        <v>3117</v>
      </c>
      <c r="X4" t="s">
        <v>3118</v>
      </c>
      <c r="Y4" t="s">
        <v>3119</v>
      </c>
      <c r="Z4" t="s">
        <v>3120</v>
      </c>
      <c r="AA4" t="s">
        <v>3121</v>
      </c>
      <c r="AB4" t="s">
        <v>3122</v>
      </c>
      <c r="AC4" t="s">
        <v>3123</v>
      </c>
      <c r="AD4" t="s">
        <v>3124</v>
      </c>
      <c r="AE4" t="s">
        <v>3125</v>
      </c>
      <c r="AF4" t="s">
        <v>3126</v>
      </c>
      <c r="AG4" t="s">
        <v>3127</v>
      </c>
      <c r="AH4" t="s">
        <v>3128</v>
      </c>
      <c r="AI4" t="s">
        <v>3104</v>
      </c>
      <c r="AJ4" t="s">
        <v>3103</v>
      </c>
      <c r="AK4" t="s">
        <v>3105</v>
      </c>
      <c r="AL4" t="s">
        <v>3129</v>
      </c>
      <c r="AM4" t="s">
        <v>3130</v>
      </c>
      <c r="AR4" s="46"/>
      <c r="AS4" s="94" t="s">
        <v>3113</v>
      </c>
      <c r="AT4" s="94"/>
      <c r="AU4" s="94"/>
      <c r="AV4" s="94"/>
      <c r="AW4" s="94"/>
      <c r="AX4" s="47"/>
      <c r="AY4" s="81">
        <f>GETPIVOTDATA("Opp_Annual Wages",$A$16,"Place_opp_in_table",A17)</f>
        <v>211204180</v>
      </c>
      <c r="AZ4" s="82"/>
      <c r="BA4" s="88">
        <f>(MEDIAN('Final table for 2023-2024'!T2:T39) - AY4) /MEDIAN('Final table for 2023-2024'!T2:T39)</f>
        <v>-1.3044552651074375</v>
      </c>
      <c r="BB4" s="88"/>
      <c r="BC4" s="88"/>
      <c r="BD4" s="89"/>
      <c r="BE4" s="91">
        <f>GETPIVOTDATA("Opp_average_AGE",$A$32)</f>
        <v>25</v>
      </c>
      <c r="BF4" s="92"/>
      <c r="BG4" s="92"/>
      <c r="BH4" s="93"/>
      <c r="BI4" s="91">
        <f>GETPIVOTDATA("Opp_offsides",$A$35)</f>
        <v>87</v>
      </c>
      <c r="BJ4" s="92"/>
      <c r="BK4" s="92"/>
      <c r="BL4" s="93"/>
      <c r="BM4" s="91">
        <f>GETPIVOTDATA("Opp_yellow_ cards",$A$66)</f>
        <v>64</v>
      </c>
      <c r="BN4" s="92"/>
      <c r="BO4" s="92"/>
      <c r="BP4" s="93"/>
      <c r="BQ4" s="91">
        <f>GETPIVOTDATA("Opp_red_ cards",$A$70)</f>
        <v>2</v>
      </c>
      <c r="BR4" s="92"/>
      <c r="BS4" s="92"/>
      <c r="BT4" s="93"/>
    </row>
    <row r="5" spans="1:82" ht="16.8" customHeight="1" x14ac:dyDescent="0.3">
      <c r="A5" s="33">
        <v>2</v>
      </c>
      <c r="B5" s="96">
        <v>1974</v>
      </c>
      <c r="C5" s="96">
        <v>6714</v>
      </c>
      <c r="D5" s="96">
        <v>11407</v>
      </c>
      <c r="E5" s="96">
        <v>8560</v>
      </c>
      <c r="F5" s="96">
        <v>1480</v>
      </c>
      <c r="G5" s="96">
        <v>0.75</v>
      </c>
      <c r="H5" s="96">
        <v>0.55000000000000004</v>
      </c>
      <c r="I5" s="96">
        <v>61.5</v>
      </c>
      <c r="J5" s="96">
        <v>211204180</v>
      </c>
      <c r="K5" s="96">
        <v>28</v>
      </c>
      <c r="L5" s="96">
        <v>5</v>
      </c>
      <c r="M5" s="96">
        <v>5</v>
      </c>
      <c r="N5" s="96">
        <v>91</v>
      </c>
      <c r="O5" s="96">
        <v>29</v>
      </c>
      <c r="P5" s="96">
        <v>2.34</v>
      </c>
      <c r="Q5" s="96">
        <v>1.27</v>
      </c>
      <c r="R5" s="96">
        <v>25</v>
      </c>
      <c r="S5" s="96">
        <v>647</v>
      </c>
      <c r="T5" s="96">
        <v>209</v>
      </c>
      <c r="U5" s="96">
        <v>0.12</v>
      </c>
      <c r="V5" s="96">
        <v>0.36</v>
      </c>
      <c r="W5" s="96">
        <v>19094</v>
      </c>
      <c r="X5" s="96">
        <v>22558</v>
      </c>
      <c r="Y5" s="96">
        <v>84.6</v>
      </c>
      <c r="Z5" s="96">
        <v>9719</v>
      </c>
      <c r="AA5" s="96">
        <v>10643</v>
      </c>
      <c r="AB5" s="96">
        <v>91.3</v>
      </c>
      <c r="AC5" s="96">
        <v>7809</v>
      </c>
      <c r="AD5" s="96">
        <v>8765</v>
      </c>
      <c r="AE5" s="96">
        <v>89.1</v>
      </c>
      <c r="AF5" s="96">
        <v>1178</v>
      </c>
      <c r="AG5" s="96">
        <v>2162</v>
      </c>
      <c r="AH5" s="96">
        <v>54.5</v>
      </c>
      <c r="AI5" s="96">
        <v>64</v>
      </c>
      <c r="AJ5" s="96">
        <v>2</v>
      </c>
      <c r="AK5" s="96">
        <v>391</v>
      </c>
      <c r="AL5" s="96">
        <v>394</v>
      </c>
      <c r="AM5" s="96">
        <v>87</v>
      </c>
      <c r="AN5" s="33"/>
      <c r="AO5" s="33"/>
      <c r="AP5" s="33"/>
      <c r="AR5" s="46"/>
      <c r="AX5" s="47"/>
      <c r="AY5" s="43"/>
      <c r="AZ5" s="44"/>
      <c r="BA5" s="44"/>
      <c r="BB5" s="44"/>
      <c r="BC5" s="44"/>
      <c r="BD5" s="45"/>
      <c r="BE5" s="43"/>
      <c r="BF5" s="44"/>
      <c r="BG5" s="44"/>
      <c r="BH5" s="44"/>
      <c r="BI5" s="44"/>
      <c r="BJ5" s="44"/>
      <c r="BK5" s="44"/>
      <c r="BL5" s="45"/>
      <c r="BM5" s="43"/>
      <c r="BN5" s="44"/>
      <c r="BO5" s="44"/>
      <c r="BP5" s="44"/>
      <c r="BQ5" s="44"/>
      <c r="BR5" s="44"/>
      <c r="BS5" s="44"/>
      <c r="BT5" s="45"/>
    </row>
    <row r="6" spans="1:82" x14ac:dyDescent="0.3">
      <c r="A6" s="8" t="s">
        <v>57</v>
      </c>
      <c r="B6" s="96">
        <v>1974</v>
      </c>
      <c r="C6" s="96">
        <v>6714</v>
      </c>
      <c r="D6" s="96">
        <v>11407</v>
      </c>
      <c r="E6" s="96">
        <v>8560</v>
      </c>
      <c r="F6" s="96">
        <v>1480</v>
      </c>
      <c r="G6" s="96">
        <v>0.75</v>
      </c>
      <c r="H6" s="96">
        <v>0.55000000000000004</v>
      </c>
      <c r="I6" s="96">
        <v>61.5</v>
      </c>
      <c r="J6" s="96">
        <v>211204180</v>
      </c>
      <c r="K6" s="96">
        <v>28</v>
      </c>
      <c r="L6" s="96">
        <v>5</v>
      </c>
      <c r="M6" s="96">
        <v>5</v>
      </c>
      <c r="N6" s="96">
        <v>91</v>
      </c>
      <c r="O6" s="96">
        <v>29</v>
      </c>
      <c r="P6" s="96">
        <v>2.34</v>
      </c>
      <c r="Q6" s="96">
        <v>1.27</v>
      </c>
      <c r="R6" s="96">
        <v>25</v>
      </c>
      <c r="S6" s="96">
        <v>647</v>
      </c>
      <c r="T6" s="96">
        <v>209</v>
      </c>
      <c r="U6" s="96">
        <v>0.12</v>
      </c>
      <c r="V6" s="96">
        <v>0.36</v>
      </c>
      <c r="W6" s="96">
        <v>19094</v>
      </c>
      <c r="X6" s="96">
        <v>22558</v>
      </c>
      <c r="Y6" s="96">
        <v>84.6</v>
      </c>
      <c r="Z6" s="96">
        <v>9719</v>
      </c>
      <c r="AA6" s="96">
        <v>10643</v>
      </c>
      <c r="AB6" s="96">
        <v>91.3</v>
      </c>
      <c r="AC6" s="96">
        <v>7809</v>
      </c>
      <c r="AD6" s="96">
        <v>8765</v>
      </c>
      <c r="AE6" s="96">
        <v>89.1</v>
      </c>
      <c r="AF6" s="96">
        <v>1178</v>
      </c>
      <c r="AG6" s="96">
        <v>2162</v>
      </c>
      <c r="AH6" s="96">
        <v>54.5</v>
      </c>
      <c r="AI6" s="96">
        <v>64</v>
      </c>
      <c r="AJ6" s="96">
        <v>2</v>
      </c>
      <c r="AK6" s="96">
        <v>391</v>
      </c>
      <c r="AL6" s="96">
        <v>394</v>
      </c>
      <c r="AM6" s="96">
        <v>87</v>
      </c>
      <c r="AN6" s="33"/>
      <c r="AO6" s="33"/>
      <c r="AP6" s="33"/>
      <c r="AR6" s="46"/>
      <c r="AX6" s="47"/>
      <c r="AY6" s="46"/>
      <c r="BD6" s="47"/>
      <c r="BE6" s="46"/>
      <c r="BL6" s="47"/>
      <c r="BM6" s="46"/>
      <c r="BT6" s="47"/>
    </row>
    <row r="7" spans="1:82" ht="311.39999999999998" customHeight="1" x14ac:dyDescent="0.3">
      <c r="AR7" s="46"/>
      <c r="AS7" s="40" cm="1">
        <f t="array" ref="AS7:AW7">B5:F5</f>
        <v>1974</v>
      </c>
      <c r="AT7" s="41">
        <v>6714</v>
      </c>
      <c r="AU7" s="41">
        <v>11407</v>
      </c>
      <c r="AV7" s="41">
        <v>8560</v>
      </c>
      <c r="AW7" s="42">
        <v>1480</v>
      </c>
      <c r="AX7" s="47"/>
      <c r="AY7" s="46"/>
      <c r="AZ7" t="s">
        <v>3133</v>
      </c>
      <c r="BD7" s="47"/>
      <c r="BE7" s="46"/>
      <c r="BL7" s="47"/>
      <c r="BM7" s="46"/>
      <c r="BO7" s="53">
        <f>GETPIVOTDATA("Sum of GF",$A$73)</f>
        <v>0</v>
      </c>
      <c r="BP7" s="95" t="s">
        <v>3144</v>
      </c>
      <c r="BQ7" s="95"/>
      <c r="BR7" s="53">
        <f>GETPIVOTDATA("Sum of GA",$A$73)</f>
        <v>1</v>
      </c>
      <c r="BT7" s="47"/>
    </row>
    <row r="8" spans="1:82" ht="15" thickBot="1" x14ac:dyDescent="0.35">
      <c r="B8" t="s">
        <v>3132</v>
      </c>
      <c r="C8" t="s">
        <v>3131</v>
      </c>
      <c r="AR8" s="48"/>
      <c r="AS8" s="49"/>
      <c r="AT8" s="49"/>
      <c r="AU8" s="49"/>
      <c r="AV8" s="49"/>
      <c r="AW8" s="49"/>
      <c r="AX8" s="50"/>
      <c r="AY8" s="48"/>
      <c r="AZ8" s="49"/>
      <c r="BA8" s="49"/>
      <c r="BB8" s="49"/>
      <c r="BC8" s="49"/>
      <c r="BD8" s="50"/>
      <c r="BE8" s="48"/>
      <c r="BF8" s="49"/>
      <c r="BG8" s="49"/>
      <c r="BH8" s="49"/>
      <c r="BI8" s="49"/>
      <c r="BJ8" s="49"/>
      <c r="BK8" s="49"/>
      <c r="BL8" s="50"/>
      <c r="BM8" s="48"/>
      <c r="BN8" s="49"/>
      <c r="BO8" s="49"/>
      <c r="BP8" s="49"/>
      <c r="BQ8" s="49"/>
      <c r="BR8" s="49"/>
      <c r="BS8" s="49"/>
      <c r="BT8" s="50"/>
    </row>
    <row r="9" spans="1:82" x14ac:dyDescent="0.3">
      <c r="A9" s="33">
        <v>2</v>
      </c>
      <c r="B9" s="96">
        <v>0.75</v>
      </c>
      <c r="C9" s="96">
        <v>0.55000000000000004</v>
      </c>
      <c r="AR9" s="43"/>
      <c r="AS9" s="44"/>
      <c r="AT9" s="44"/>
      <c r="AU9" s="44"/>
      <c r="AV9" s="44"/>
      <c r="AW9" s="44"/>
      <c r="AX9" s="45"/>
      <c r="AY9" s="43"/>
      <c r="AZ9" s="44"/>
      <c r="BA9" s="44"/>
      <c r="BB9" s="44"/>
      <c r="BC9" s="44"/>
      <c r="BD9" s="45"/>
      <c r="BM9" s="61" t="s">
        <v>3153</v>
      </c>
      <c r="BN9" s="62"/>
      <c r="BO9" s="63"/>
      <c r="BP9" s="44"/>
      <c r="BQ9" s="44"/>
      <c r="BR9" s="44"/>
      <c r="BS9" s="44"/>
      <c r="BT9" s="45"/>
    </row>
    <row r="10" spans="1:82" ht="15" thickBot="1" x14ac:dyDescent="0.35">
      <c r="A10" s="8" t="s">
        <v>57</v>
      </c>
      <c r="B10" s="96">
        <v>0.75</v>
      </c>
      <c r="C10" s="96">
        <v>0.55000000000000004</v>
      </c>
      <c r="AR10" s="46"/>
      <c r="AX10" s="47"/>
      <c r="AY10" s="46"/>
      <c r="BD10" s="47"/>
      <c r="BM10" s="64"/>
      <c r="BN10" s="65"/>
      <c r="BO10" s="66"/>
      <c r="BT10" s="47"/>
    </row>
    <row r="11" spans="1:82" x14ac:dyDescent="0.3">
      <c r="AR11" s="46"/>
      <c r="AX11" s="47"/>
      <c r="AY11" s="46"/>
      <c r="BD11" s="47"/>
      <c r="BM11" s="46"/>
      <c r="BT11" s="47"/>
    </row>
    <row r="12" spans="1:82" x14ac:dyDescent="0.3">
      <c r="B12" t="s">
        <v>3095</v>
      </c>
      <c r="AR12" s="46"/>
      <c r="AX12" s="47"/>
      <c r="AY12" s="46"/>
      <c r="BD12" s="47"/>
      <c r="BM12" s="46"/>
      <c r="BT12" s="47"/>
    </row>
    <row r="13" spans="1:82" x14ac:dyDescent="0.3">
      <c r="A13" s="33">
        <v>2</v>
      </c>
      <c r="B13" s="96">
        <v>61.5</v>
      </c>
      <c r="AR13" s="46"/>
      <c r="AX13" s="47"/>
      <c r="AY13" s="46"/>
      <c r="BD13" s="47"/>
      <c r="BM13" s="67" t="s">
        <v>3156</v>
      </c>
      <c r="BN13" s="68"/>
      <c r="BO13" s="68"/>
      <c r="BP13" s="68"/>
      <c r="BQ13" s="69">
        <f>1/GETPIVOTDATA("Average of Opp_G/shots_on_target",$A$43)</f>
        <v>2.7777777777777777</v>
      </c>
      <c r="BR13" s="70" t="s">
        <v>3154</v>
      </c>
      <c r="BS13" s="70"/>
      <c r="BT13" s="71"/>
    </row>
    <row r="14" spans="1:82" x14ac:dyDescent="0.3">
      <c r="A14" s="8" t="s">
        <v>57</v>
      </c>
      <c r="B14" s="96">
        <v>61.5</v>
      </c>
      <c r="AR14" s="46"/>
      <c r="AX14" s="47"/>
      <c r="AY14" s="46"/>
      <c r="BD14" s="47"/>
      <c r="BM14" s="67"/>
      <c r="BN14" s="68"/>
      <c r="BO14" s="68"/>
      <c r="BP14" s="68"/>
      <c r="BQ14" s="69"/>
      <c r="BR14" s="70"/>
      <c r="BS14" s="70"/>
      <c r="BT14" s="71"/>
    </row>
    <row r="15" spans="1:82" x14ac:dyDescent="0.3">
      <c r="AR15" s="46"/>
      <c r="AX15" s="47"/>
      <c r="AY15" s="46"/>
      <c r="BD15" s="47"/>
      <c r="BM15" s="67"/>
      <c r="BN15" s="68"/>
      <c r="BO15" s="68"/>
      <c r="BP15" s="68"/>
      <c r="BQ15" s="69"/>
      <c r="BR15" s="70"/>
      <c r="BS15" s="70"/>
      <c r="BT15" s="71"/>
    </row>
    <row r="16" spans="1:82" x14ac:dyDescent="0.3">
      <c r="B16" t="s">
        <v>3091</v>
      </c>
      <c r="AR16" s="46"/>
      <c r="AX16" s="47"/>
      <c r="AY16" s="46"/>
      <c r="BD16" s="47"/>
      <c r="BM16" s="46"/>
      <c r="BT16" s="47"/>
    </row>
    <row r="17" spans="1:72" x14ac:dyDescent="0.3">
      <c r="A17" s="33">
        <v>2</v>
      </c>
      <c r="B17" s="96">
        <v>211204180</v>
      </c>
      <c r="AR17" s="46"/>
      <c r="AT17">
        <v>100</v>
      </c>
      <c r="AX17" s="47"/>
      <c r="AY17" s="46"/>
      <c r="BD17" s="47"/>
      <c r="BM17" s="46"/>
      <c r="BT17" s="47"/>
    </row>
    <row r="18" spans="1:72" x14ac:dyDescent="0.3">
      <c r="A18" s="8" t="s">
        <v>57</v>
      </c>
      <c r="B18" s="96">
        <v>211204180</v>
      </c>
      <c r="AR18" s="46"/>
      <c r="AX18" s="47"/>
      <c r="AY18" s="46"/>
      <c r="BD18" s="47"/>
      <c r="BM18" s="67" t="s">
        <v>3156</v>
      </c>
      <c r="BN18" s="68"/>
      <c r="BO18" s="68"/>
      <c r="BP18" s="68"/>
      <c r="BQ18" s="69">
        <f>1/GETPIVOTDATA("Average of Opp_G/shots",$A$43)</f>
        <v>8.3333333333333339</v>
      </c>
      <c r="BR18" s="72" t="s">
        <v>3155</v>
      </c>
      <c r="BS18" s="72"/>
      <c r="BT18" s="73"/>
    </row>
    <row r="19" spans="1:72" x14ac:dyDescent="0.3">
      <c r="AR19" s="46"/>
      <c r="AX19" s="47"/>
      <c r="AY19" s="46"/>
      <c r="BD19" s="47"/>
      <c r="BM19" s="67"/>
      <c r="BN19" s="68"/>
      <c r="BO19" s="68"/>
      <c r="BP19" s="68"/>
      <c r="BQ19" s="69"/>
      <c r="BR19" s="72"/>
      <c r="BS19" s="72"/>
      <c r="BT19" s="73"/>
    </row>
    <row r="20" spans="1:72" x14ac:dyDescent="0.3">
      <c r="A20" s="8" t="s">
        <v>3136</v>
      </c>
      <c r="B20" s="96">
        <v>28</v>
      </c>
      <c r="C20">
        <f>GETPIVOTDATA("Win",$A$20)</f>
        <v>28</v>
      </c>
      <c r="AR20" s="46"/>
      <c r="AX20" s="47"/>
      <c r="AY20" s="46"/>
      <c r="BD20" s="47"/>
      <c r="BM20" s="67"/>
      <c r="BN20" s="68"/>
      <c r="BO20" s="68"/>
      <c r="BP20" s="68"/>
      <c r="BQ20" s="69"/>
      <c r="BR20" s="72"/>
      <c r="BS20" s="72"/>
      <c r="BT20" s="73"/>
    </row>
    <row r="21" spans="1:72" x14ac:dyDescent="0.3">
      <c r="A21" s="8" t="s">
        <v>3135</v>
      </c>
      <c r="B21" s="96">
        <v>5</v>
      </c>
      <c r="C21">
        <f>SUM(B20:B22)</f>
        <v>38</v>
      </c>
      <c r="AR21" s="46"/>
      <c r="AX21" s="47"/>
      <c r="AY21" s="46"/>
      <c r="BD21" s="47"/>
      <c r="BM21" s="67"/>
      <c r="BN21" s="68"/>
      <c r="BO21" s="68"/>
      <c r="BP21" s="68"/>
      <c r="BQ21" s="69"/>
      <c r="BR21" s="72"/>
      <c r="BS21" s="72"/>
      <c r="BT21" s="73"/>
    </row>
    <row r="22" spans="1:72" x14ac:dyDescent="0.3">
      <c r="A22" s="8" t="s">
        <v>2046</v>
      </c>
      <c r="B22" s="96">
        <v>5</v>
      </c>
      <c r="C22" s="55">
        <f>C20/C21</f>
        <v>0.73684210526315785</v>
      </c>
      <c r="AR22" s="46"/>
      <c r="AX22" s="47"/>
      <c r="AY22" s="46"/>
      <c r="BD22" s="47"/>
      <c r="BM22" s="46"/>
      <c r="BT22" s="47"/>
    </row>
    <row r="23" spans="1:72" x14ac:dyDescent="0.3">
      <c r="AR23" s="46"/>
      <c r="AX23" s="47"/>
      <c r="AY23" s="46"/>
      <c r="BD23" s="47"/>
      <c r="BM23" s="46"/>
      <c r="BT23" s="47"/>
    </row>
    <row r="24" spans="1:72" x14ac:dyDescent="0.3">
      <c r="A24" t="s">
        <v>3137</v>
      </c>
      <c r="B24" t="s">
        <v>3138</v>
      </c>
      <c r="AR24" s="46"/>
      <c r="AX24" s="47"/>
      <c r="AY24" s="46"/>
      <c r="BD24" s="47"/>
      <c r="BM24" s="46"/>
      <c r="BT24" s="47"/>
    </row>
    <row r="25" spans="1:72" ht="15" thickBot="1" x14ac:dyDescent="0.35">
      <c r="A25" s="96">
        <v>91</v>
      </c>
      <c r="B25" s="96">
        <v>29</v>
      </c>
      <c r="AR25" s="48"/>
      <c r="AS25" s="49"/>
      <c r="AT25" s="49"/>
      <c r="AU25" s="49"/>
      <c r="AV25" s="49"/>
      <c r="AW25" s="49"/>
      <c r="AX25" s="50"/>
      <c r="AY25" s="48"/>
      <c r="AZ25" s="49"/>
      <c r="BA25" s="49"/>
      <c r="BB25" s="49"/>
      <c r="BC25" s="49"/>
      <c r="BD25" s="50"/>
      <c r="BM25" s="48"/>
      <c r="BN25" s="49"/>
      <c r="BO25" s="49"/>
      <c r="BP25" s="49"/>
      <c r="BQ25" s="49"/>
      <c r="BR25" s="49"/>
      <c r="BS25" s="49"/>
      <c r="BT25" s="50"/>
    </row>
    <row r="26" spans="1:72" ht="34.200000000000003" customHeight="1" x14ac:dyDescent="0.3">
      <c r="AR26" s="43"/>
      <c r="AS26" s="44"/>
      <c r="AT26" s="44"/>
      <c r="AU26" s="44"/>
      <c r="AV26" s="44"/>
      <c r="AW26" s="44"/>
      <c r="AX26" s="45"/>
      <c r="AY26" s="43"/>
      <c r="AZ26" s="44"/>
      <c r="BA26" s="44"/>
      <c r="BB26" s="44"/>
      <c r="BC26" s="44"/>
      <c r="BD26" s="45"/>
      <c r="BE26" s="78" t="s">
        <v>3149</v>
      </c>
      <c r="BF26" s="76"/>
      <c r="BG26" s="76"/>
      <c r="BH26" s="76"/>
      <c r="BI26" s="76" t="s">
        <v>3152</v>
      </c>
      <c r="BJ26" s="76"/>
      <c r="BK26" s="76"/>
      <c r="BL26" s="77"/>
      <c r="BM26" s="78" t="s">
        <v>3151</v>
      </c>
      <c r="BN26" s="76"/>
      <c r="BO26" s="76"/>
      <c r="BP26" s="76"/>
      <c r="BQ26" s="76" t="s">
        <v>3150</v>
      </c>
      <c r="BR26" s="76"/>
      <c r="BS26" s="76"/>
      <c r="BT26" s="77"/>
    </row>
    <row r="27" spans="1:72" ht="33.6" customHeight="1" x14ac:dyDescent="0.3">
      <c r="AR27" s="79" t="s">
        <v>3157</v>
      </c>
      <c r="AS27" s="80"/>
      <c r="AT27" s="87">
        <f>GETPIVOTDATA("Poss",$A$12,"Place_opp_in_table",A13)</f>
        <v>61.5</v>
      </c>
      <c r="AU27" s="87"/>
      <c r="AV27" s="87"/>
      <c r="AW27" s="87"/>
      <c r="AX27" s="51"/>
      <c r="AY27" s="60" t="s">
        <v>3145</v>
      </c>
      <c r="AZ27" s="74">
        <f>GETPIVOTDATA("Opp_Pts/MP",$A$28)</f>
        <v>2.34</v>
      </c>
      <c r="BA27" s="90"/>
      <c r="BB27" s="90"/>
      <c r="BC27" s="75"/>
      <c r="BD27" s="52"/>
      <c r="BE27" s="59">
        <v>0</v>
      </c>
      <c r="BF27" s="74">
        <f>GETPIVOTDATA("Opp_Long_passes_%",$A$63)</f>
        <v>54.5</v>
      </c>
      <c r="BG27" s="75"/>
      <c r="BH27" s="57">
        <v>1</v>
      </c>
      <c r="BI27" s="58">
        <v>0.5</v>
      </c>
      <c r="BJ27" s="74">
        <f>GETPIVOTDATA("Opp_Medium_passes_%",$A$59)</f>
        <v>89.1</v>
      </c>
      <c r="BK27" s="75"/>
      <c r="BL27" s="56">
        <v>1</v>
      </c>
      <c r="BM27" s="59">
        <v>0.5</v>
      </c>
      <c r="BN27" s="74">
        <f>GETPIVOTDATA("Opp_Short_passes_%",$A$55)</f>
        <v>91.3</v>
      </c>
      <c r="BO27" s="75"/>
      <c r="BP27" s="57">
        <v>1</v>
      </c>
      <c r="BQ27" s="58">
        <v>0.5</v>
      </c>
      <c r="BR27" s="74">
        <f>GETPIVOTDATA("Opp_total_passes_%",$A$51)</f>
        <v>84.6</v>
      </c>
      <c r="BS27" s="75"/>
      <c r="BT27" s="56">
        <v>1</v>
      </c>
    </row>
    <row r="28" spans="1:72" x14ac:dyDescent="0.3">
      <c r="A28" t="s">
        <v>3101</v>
      </c>
      <c r="AR28" s="46"/>
      <c r="AX28" s="47"/>
      <c r="AY28" s="46"/>
      <c r="BD28" s="47"/>
      <c r="BE28" s="46"/>
      <c r="BF28" s="54"/>
      <c r="BL28" s="47"/>
      <c r="BM28" s="46"/>
      <c r="BT28" s="47"/>
    </row>
    <row r="29" spans="1:72" ht="15" thickBot="1" x14ac:dyDescent="0.35">
      <c r="A29" s="96">
        <v>2.34</v>
      </c>
      <c r="AR29" s="48"/>
      <c r="AS29" s="49"/>
      <c r="AT29" s="49"/>
      <c r="AU29" s="49"/>
      <c r="AV29" s="49"/>
      <c r="AW29" s="49"/>
      <c r="AX29" s="50"/>
      <c r="AY29" s="48"/>
      <c r="AZ29" s="49"/>
      <c r="BA29" s="49"/>
      <c r="BB29" s="49"/>
      <c r="BC29" s="49"/>
      <c r="BD29" s="50"/>
      <c r="BE29" s="48"/>
      <c r="BF29" s="49"/>
      <c r="BG29" s="49"/>
      <c r="BH29" s="49"/>
      <c r="BI29" s="49"/>
      <c r="BJ29" s="49"/>
      <c r="BK29" s="49"/>
      <c r="BL29" s="50"/>
      <c r="BM29" s="48"/>
      <c r="BN29" s="49"/>
      <c r="BO29" s="49"/>
      <c r="BP29" s="49"/>
      <c r="BQ29" s="49"/>
      <c r="BR29" s="49"/>
      <c r="BS29" s="49"/>
      <c r="BT29" s="50"/>
    </row>
    <row r="32" spans="1:72" x14ac:dyDescent="0.3">
      <c r="A32" t="s">
        <v>3102</v>
      </c>
    </row>
    <row r="33" spans="1:7" x14ac:dyDescent="0.3">
      <c r="A33" s="96">
        <v>25</v>
      </c>
    </row>
    <row r="35" spans="1:7" x14ac:dyDescent="0.3">
      <c r="A35" t="s">
        <v>3130</v>
      </c>
    </row>
    <row r="36" spans="1:7" x14ac:dyDescent="0.3">
      <c r="A36" s="96">
        <v>87</v>
      </c>
    </row>
    <row r="39" spans="1:7" x14ac:dyDescent="0.3">
      <c r="A39" t="s">
        <v>3111</v>
      </c>
      <c r="B39" t="s">
        <v>3112</v>
      </c>
    </row>
    <row r="40" spans="1:7" x14ac:dyDescent="0.3">
      <c r="A40" s="96">
        <v>647</v>
      </c>
      <c r="B40" s="96">
        <v>209</v>
      </c>
      <c r="D40" cm="1">
        <f t="array" ref="D40:E40">A40:B40</f>
        <v>647</v>
      </c>
      <c r="E40">
        <v>209</v>
      </c>
      <c r="F40">
        <f>D40-E40</f>
        <v>438</v>
      </c>
      <c r="G40" s="55">
        <f>E40/D40</f>
        <v>0.3230293663060278</v>
      </c>
    </row>
    <row r="43" spans="1:7" x14ac:dyDescent="0.3">
      <c r="A43" t="s">
        <v>3115</v>
      </c>
      <c r="B43" t="s">
        <v>3116</v>
      </c>
    </row>
    <row r="44" spans="1:7" x14ac:dyDescent="0.3">
      <c r="A44" s="96">
        <v>0.12</v>
      </c>
      <c r="B44" s="96">
        <v>0.36</v>
      </c>
    </row>
    <row r="47" spans="1:7" x14ac:dyDescent="0.3">
      <c r="A47" t="s">
        <v>3146</v>
      </c>
      <c r="B47" t="s">
        <v>3147</v>
      </c>
    </row>
    <row r="48" spans="1:7" x14ac:dyDescent="0.3">
      <c r="A48" s="96">
        <v>391</v>
      </c>
      <c r="B48" s="96">
        <v>394</v>
      </c>
    </row>
    <row r="51" spans="1:1" x14ac:dyDescent="0.3">
      <c r="A51" t="s">
        <v>3119</v>
      </c>
    </row>
    <row r="52" spans="1:1" x14ac:dyDescent="0.3">
      <c r="A52" s="96">
        <v>84.6</v>
      </c>
    </row>
    <row r="55" spans="1:1" x14ac:dyDescent="0.3">
      <c r="A55" t="s">
        <v>3122</v>
      </c>
    </row>
    <row r="56" spans="1:1" x14ac:dyDescent="0.3">
      <c r="A56" s="96">
        <v>91.3</v>
      </c>
    </row>
    <row r="59" spans="1:1" x14ac:dyDescent="0.3">
      <c r="A59" t="s">
        <v>3125</v>
      </c>
    </row>
    <row r="60" spans="1:1" x14ac:dyDescent="0.3">
      <c r="A60" s="96">
        <v>89.1</v>
      </c>
    </row>
    <row r="63" spans="1:1" x14ac:dyDescent="0.3">
      <c r="A63" t="s">
        <v>3128</v>
      </c>
    </row>
    <row r="64" spans="1:1" x14ac:dyDescent="0.3">
      <c r="A64" s="96">
        <v>54.5</v>
      </c>
    </row>
    <row r="66" spans="1:2" x14ac:dyDescent="0.3">
      <c r="A66" t="s">
        <v>3104</v>
      </c>
    </row>
    <row r="67" spans="1:2" x14ac:dyDescent="0.3">
      <c r="A67" s="96">
        <v>64</v>
      </c>
    </row>
    <row r="70" spans="1:2" x14ac:dyDescent="0.3">
      <c r="A70" t="s">
        <v>3103</v>
      </c>
    </row>
    <row r="71" spans="1:2" x14ac:dyDescent="0.3">
      <c r="A71" s="96">
        <v>2</v>
      </c>
    </row>
    <row r="73" spans="1:2" x14ac:dyDescent="0.3">
      <c r="A73" t="s">
        <v>3092</v>
      </c>
      <c r="B73" t="s">
        <v>3093</v>
      </c>
    </row>
    <row r="74" spans="1:2" x14ac:dyDescent="0.3">
      <c r="A74" s="96">
        <v>0</v>
      </c>
      <c r="B74" s="96">
        <v>1</v>
      </c>
    </row>
  </sheetData>
  <mergeCells count="32">
    <mergeCell ref="BP7:BQ7"/>
    <mergeCell ref="BI2:BL3"/>
    <mergeCell ref="BI4:BL4"/>
    <mergeCell ref="BM2:BP3"/>
    <mergeCell ref="BQ2:BT3"/>
    <mergeCell ref="BM4:BP4"/>
    <mergeCell ref="BQ4:BT4"/>
    <mergeCell ref="BF27:BG27"/>
    <mergeCell ref="AR27:AS27"/>
    <mergeCell ref="AY2:AZ3"/>
    <mergeCell ref="AY4:AZ4"/>
    <mergeCell ref="BA2:BD3"/>
    <mergeCell ref="AT27:AW27"/>
    <mergeCell ref="BA4:BD4"/>
    <mergeCell ref="AZ27:BC27"/>
    <mergeCell ref="BE2:BH3"/>
    <mergeCell ref="BE4:BH4"/>
    <mergeCell ref="AS4:AW4"/>
    <mergeCell ref="BE26:BH26"/>
    <mergeCell ref="BJ27:BK27"/>
    <mergeCell ref="BN27:BO27"/>
    <mergeCell ref="BR27:BS27"/>
    <mergeCell ref="BI26:BL26"/>
    <mergeCell ref="BM26:BP26"/>
    <mergeCell ref="BQ26:BT26"/>
    <mergeCell ref="BM9:BO10"/>
    <mergeCell ref="BM13:BP15"/>
    <mergeCell ref="BQ13:BQ15"/>
    <mergeCell ref="BR13:BT15"/>
    <mergeCell ref="BM18:BP21"/>
    <mergeCell ref="BQ18:BQ21"/>
    <mergeCell ref="BR18:BT21"/>
  </mergeCells>
  <conditionalFormatting sqref="AS7:AW7">
    <cfRule type="colorScale" priority="23">
      <colorScale>
        <cfvo type="num" val="2000"/>
        <cfvo type="num" val="13000"/>
        <color theme="0" tint="-0.14999847407452621"/>
        <color theme="4" tint="-0.249977111117893"/>
      </colorScale>
    </cfRule>
  </conditionalFormatting>
  <conditionalFormatting sqref="AT27 AT17">
    <cfRule type="dataBar" priority="19">
      <dataBar>
        <cfvo type="min"/>
        <cfvo type="max"/>
        <color rgb="FF638EC6"/>
      </dataBar>
      <extLst>
        <ext xmlns:x14="http://schemas.microsoft.com/office/spreadsheetml/2009/9/main" uri="{B025F937-C7B1-47D3-B67F-A62EFF666E3E}">
          <x14:id>{8668ECC9-CD71-4F4D-B143-13841057DD3A}</x14:id>
        </ext>
      </extLst>
    </cfRule>
  </conditionalFormatting>
  <conditionalFormatting sqref="AZ27">
    <cfRule type="dataBar" priority="15">
      <dataBar>
        <cfvo type="num" val="0.2"/>
        <cfvo type="num" val="2.5"/>
        <color rgb="FF638EC6"/>
      </dataBar>
      <extLst>
        <ext xmlns:x14="http://schemas.microsoft.com/office/spreadsheetml/2009/9/main" uri="{B025F937-C7B1-47D3-B67F-A62EFF666E3E}">
          <x14:id>{4257A997-9501-40BF-8FDE-32505E0AC3C9}</x14:id>
        </ext>
      </extLst>
    </cfRule>
  </conditionalFormatting>
  <conditionalFormatting sqref="BA4:BD4">
    <cfRule type="colorScale" priority="17">
      <colorScale>
        <cfvo type="num" val="-1"/>
        <cfvo type="num" val="0"/>
        <cfvo type="num" val="1"/>
        <color rgb="FFFFCDCD"/>
        <color theme="0" tint="-4.9989318521683403E-2"/>
        <color rgb="FFDCEBD1"/>
      </colorScale>
    </cfRule>
  </conditionalFormatting>
  <conditionalFormatting sqref="BF27:BG27">
    <cfRule type="dataBar" priority="2">
      <dataBar>
        <cfvo type="num" val="0"/>
        <cfvo type="num" val="100"/>
        <color rgb="FF638EC6"/>
      </dataBar>
      <extLst>
        <ext xmlns:x14="http://schemas.microsoft.com/office/spreadsheetml/2009/9/main" uri="{B025F937-C7B1-47D3-B67F-A62EFF666E3E}">
          <x14:id>{1D7F81CD-A0C9-43F8-9F15-82F4262A8DA5}</x14:id>
        </ext>
      </extLst>
    </cfRule>
  </conditionalFormatting>
  <conditionalFormatting sqref="BI4:BL4">
    <cfRule type="iconSet" priority="13">
      <iconSet iconSet="3ArrowsGray">
        <cfvo type="percent" val="0"/>
        <cfvo type="num" val="70"/>
        <cfvo type="num" val="80"/>
      </iconSet>
    </cfRule>
  </conditionalFormatting>
  <conditionalFormatting sqref="BJ27:BK27 BN27:BO27 BR27:BS27">
    <cfRule type="dataBar" priority="1">
      <dataBar>
        <cfvo type="num" val="50"/>
        <cfvo type="num" val="100"/>
        <color rgb="FF638EC6"/>
      </dataBar>
      <extLst>
        <ext xmlns:x14="http://schemas.microsoft.com/office/spreadsheetml/2009/9/main" uri="{B025F937-C7B1-47D3-B67F-A62EFF666E3E}">
          <x14:id>{BB965607-0E0A-4700-ADCF-D6A801BC9091}</x14:id>
        </ext>
      </extLst>
    </cfRule>
  </conditionalFormatting>
  <conditionalFormatting sqref="BM4:BP4">
    <cfRule type="iconSet" priority="6">
      <iconSet reverse="1">
        <cfvo type="percent" val="0"/>
        <cfvo type="num" val="80"/>
        <cfvo type="num" val="88"/>
      </iconSet>
    </cfRule>
  </conditionalFormatting>
  <conditionalFormatting sqref="BQ4:BT4">
    <cfRule type="iconSet" priority="7">
      <iconSet reverse="1">
        <cfvo type="percent" val="0"/>
        <cfvo type="num" val="2.8"/>
        <cfvo type="num" val="3.2"/>
      </iconSet>
    </cfRule>
  </conditionalFormatting>
  <pageMargins left="0.7" right="0.7" top="0.75" bottom="0.75" header="0.3" footer="0.3"/>
  <pageSetup paperSize="9" orientation="portrait" horizontalDpi="1200" verticalDpi="1200" r:id="rId20"/>
  <drawing r:id="rId21"/>
  <extLst>
    <ext xmlns:x14="http://schemas.microsoft.com/office/spreadsheetml/2009/9/main" uri="{78C0D931-6437-407d-A8EE-F0AAD7539E65}">
      <x14:conditionalFormattings>
        <x14:conditionalFormatting xmlns:xm="http://schemas.microsoft.com/office/excel/2006/main">
          <x14:cfRule type="dataBar" id="{8668ECC9-CD71-4F4D-B143-13841057DD3A}">
            <x14:dataBar minLength="0" maxLength="100" border="1" gradient="0" negativeBarBorderColorSameAsPositive="0">
              <x14:cfvo type="autoMin"/>
              <x14:cfvo type="autoMax"/>
              <x14:borderColor rgb="FF638EC6"/>
              <x14:negativeFillColor rgb="FFFF0000"/>
              <x14:negativeBorderColor rgb="FFFF0000"/>
              <x14:axisColor rgb="FF000000"/>
            </x14:dataBar>
          </x14:cfRule>
          <xm:sqref>AT27 AT17</xm:sqref>
        </x14:conditionalFormatting>
        <x14:conditionalFormatting xmlns:xm="http://schemas.microsoft.com/office/excel/2006/main">
          <x14:cfRule type="dataBar" id="{4257A997-9501-40BF-8FDE-32505E0AC3C9}">
            <x14:dataBar minLength="0" maxLength="100" border="1" gradient="0" negativeBarBorderColorSameAsPositive="0">
              <x14:cfvo type="num">
                <xm:f>0.2</xm:f>
              </x14:cfvo>
              <x14:cfvo type="num">
                <xm:f>2.5</xm:f>
              </x14:cfvo>
              <x14:borderColor rgb="FF638EC6"/>
              <x14:negativeFillColor rgb="FFFF0000"/>
              <x14:negativeBorderColor rgb="FFFF0000"/>
              <x14:axisColor rgb="FF000000"/>
            </x14:dataBar>
          </x14:cfRule>
          <xm:sqref>AZ27</xm:sqref>
        </x14:conditionalFormatting>
        <x14:conditionalFormatting xmlns:xm="http://schemas.microsoft.com/office/excel/2006/main">
          <x14:cfRule type="iconSet" priority="16" id="{776EC2D5-B2EE-466A-84BB-6D41838A4684}">
            <x14:iconSet iconSet="3Triangles">
              <x14:cfvo type="percent">
                <xm:f>0</xm:f>
              </x14:cfvo>
              <x14:cfvo type="num">
                <xm:f>-0.5</xm:f>
              </x14:cfvo>
              <x14:cfvo type="num">
                <xm:f>0</xm:f>
              </x14:cfvo>
            </x14:iconSet>
          </x14:cfRule>
          <xm:sqref>BA4:BD4</xm:sqref>
        </x14:conditionalFormatting>
        <x14:conditionalFormatting xmlns:xm="http://schemas.microsoft.com/office/excel/2006/main">
          <x14:cfRule type="iconSet" priority="14" id="{94C2BEC2-825C-40E1-B2F8-DA2FB613A47B}">
            <x14:iconSet iconSet="3Triangles" reverse="1">
              <x14:cfvo type="percent">
                <xm:f>0</xm:f>
              </x14:cfvo>
              <x14:cfvo type="num">
                <xm:f>26</xm:f>
              </x14:cfvo>
              <x14:cfvo type="num">
                <xm:f>26.5</xm:f>
              </x14:cfvo>
            </x14:iconSet>
          </x14:cfRule>
          <xm:sqref>BE4:BH4</xm:sqref>
        </x14:conditionalFormatting>
        <x14:conditionalFormatting xmlns:xm="http://schemas.microsoft.com/office/excel/2006/main">
          <x14:cfRule type="dataBar" id="{1D7F81CD-A0C9-43F8-9F15-82F4262A8DA5}">
            <x14:dataBar minLength="0" maxLength="100" gradient="0">
              <x14:cfvo type="num">
                <xm:f>0</xm:f>
              </x14:cfvo>
              <x14:cfvo type="num">
                <xm:f>100</xm:f>
              </x14:cfvo>
              <x14:negativeFillColor rgb="FFFF0000"/>
              <x14:axisColor rgb="FF000000"/>
            </x14:dataBar>
          </x14:cfRule>
          <xm:sqref>BF27:BG27</xm:sqref>
        </x14:conditionalFormatting>
        <x14:conditionalFormatting xmlns:xm="http://schemas.microsoft.com/office/excel/2006/main">
          <x14:cfRule type="dataBar" id="{BB965607-0E0A-4700-ADCF-D6A801BC9091}">
            <x14:dataBar minLength="0" maxLength="100" gradient="0">
              <x14:cfvo type="num">
                <xm:f>50</xm:f>
              </x14:cfvo>
              <x14:cfvo type="num">
                <xm:f>100</xm:f>
              </x14:cfvo>
              <x14:negativeFillColor rgb="FFFF0000"/>
              <x14:axisColor rgb="FF000000"/>
            </x14:dataBar>
          </x14:cfRule>
          <xm:sqref>BJ27:BK27 BN27:BO27 BR27:BS27</xm:sqref>
        </x14:conditionalFormatting>
      </x14:conditionalFormattings>
    </ext>
    <ext xmlns:x14="http://schemas.microsoft.com/office/spreadsheetml/2009/9/main" uri="{A8765BA9-456A-4dab-B4F3-ACF838C121DE}">
      <x14:slicerList>
        <x14:slicer r:id="rId2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96D13-ECBF-4F96-B622-155C32E11DDC}">
  <dimension ref="A1:Q62"/>
  <sheetViews>
    <sheetView topLeftCell="A4" workbookViewId="0">
      <selection activeCell="F3" sqref="F3:F60"/>
    </sheetView>
  </sheetViews>
  <sheetFormatPr defaultRowHeight="14.4" x14ac:dyDescent="0.3"/>
  <cols>
    <col min="1" max="1" width="10.33203125" bestFit="1" customWidth="1"/>
    <col min="2" max="2" width="11.6640625" bestFit="1" customWidth="1"/>
    <col min="3" max="3" width="17.109375" bestFit="1" customWidth="1"/>
    <col min="4" max="4" width="19.6640625" bestFit="1" customWidth="1"/>
    <col min="6" max="6" width="8.5546875" bestFit="1" customWidth="1"/>
    <col min="7" max="7" width="5.5546875" bestFit="1" customWidth="1"/>
    <col min="8" max="8" width="5.77734375" bestFit="1" customWidth="1"/>
    <col min="9" max="9" width="17.109375" bestFit="1" customWidth="1"/>
    <col min="10" max="10" width="5.5546875" bestFit="1" customWidth="1"/>
    <col min="11" max="11" width="6.77734375" bestFit="1" customWidth="1"/>
    <col min="12" max="12" width="7.109375" bestFit="1" customWidth="1"/>
    <col min="13" max="13" width="13.21875" bestFit="1" customWidth="1"/>
    <col min="14" max="14" width="15.21875" bestFit="1" customWidth="1"/>
    <col min="15" max="15" width="12.109375" bestFit="1" customWidth="1"/>
    <col min="16" max="16" width="16.21875" bestFit="1" customWidth="1"/>
    <col min="17" max="17" width="16.77734375" bestFit="1" customWidth="1"/>
  </cols>
  <sheetData>
    <row r="1" spans="1:17" x14ac:dyDescent="0.3">
      <c r="A1" t="s">
        <v>73</v>
      </c>
      <c r="B1" t="s">
        <v>74</v>
      </c>
      <c r="C1" t="s">
        <v>272</v>
      </c>
      <c r="D1" t="s">
        <v>75</v>
      </c>
      <c r="E1" t="s">
        <v>77</v>
      </c>
      <c r="F1" t="s">
        <v>78</v>
      </c>
      <c r="G1" t="s">
        <v>273</v>
      </c>
      <c r="H1" t="s">
        <v>274</v>
      </c>
      <c r="I1" t="s">
        <v>79</v>
      </c>
      <c r="J1" t="s">
        <v>71</v>
      </c>
      <c r="K1" t="s">
        <v>510</v>
      </c>
      <c r="L1" t="s">
        <v>275</v>
      </c>
      <c r="M1" t="s">
        <v>276</v>
      </c>
      <c r="N1" t="s">
        <v>277</v>
      </c>
      <c r="O1" t="s">
        <v>278</v>
      </c>
      <c r="P1" t="s">
        <v>279</v>
      </c>
      <c r="Q1" t="s">
        <v>280</v>
      </c>
    </row>
    <row r="2" spans="1:17" hidden="1" x14ac:dyDescent="0.3">
      <c r="A2" t="s">
        <v>1393</v>
      </c>
      <c r="B2" t="s">
        <v>1394</v>
      </c>
      <c r="C2" t="s">
        <v>709</v>
      </c>
      <c r="D2" t="s">
        <v>710</v>
      </c>
      <c r="E2" t="s">
        <v>711</v>
      </c>
      <c r="F2" t="s">
        <v>108</v>
      </c>
      <c r="G2" t="s">
        <v>284</v>
      </c>
      <c r="H2" t="s">
        <v>283</v>
      </c>
      <c r="I2" t="s">
        <v>34</v>
      </c>
      <c r="J2" t="s">
        <v>70</v>
      </c>
      <c r="K2" t="s">
        <v>70</v>
      </c>
      <c r="L2" t="s">
        <v>479</v>
      </c>
      <c r="M2" t="s">
        <v>70</v>
      </c>
      <c r="N2" t="s">
        <v>726</v>
      </c>
      <c r="O2" t="s">
        <v>316</v>
      </c>
      <c r="P2" t="s">
        <v>316</v>
      </c>
      <c r="Q2" t="s">
        <v>347</v>
      </c>
    </row>
    <row r="3" spans="1:17" x14ac:dyDescent="0.3">
      <c r="A3" t="s">
        <v>1395</v>
      </c>
      <c r="B3" t="s">
        <v>1396</v>
      </c>
      <c r="C3" t="s">
        <v>81</v>
      </c>
      <c r="D3" t="s">
        <v>282</v>
      </c>
      <c r="E3" t="s">
        <v>83</v>
      </c>
      <c r="F3" t="s">
        <v>88</v>
      </c>
      <c r="G3" t="s">
        <v>292</v>
      </c>
      <c r="H3" t="s">
        <v>293</v>
      </c>
      <c r="I3" t="s">
        <v>101</v>
      </c>
      <c r="J3" t="s">
        <v>567</v>
      </c>
      <c r="K3" t="s">
        <v>526</v>
      </c>
      <c r="L3" t="s">
        <v>594</v>
      </c>
      <c r="M3" t="s">
        <v>1397</v>
      </c>
      <c r="N3" t="s">
        <v>716</v>
      </c>
      <c r="O3" t="s">
        <v>316</v>
      </c>
      <c r="P3" t="s">
        <v>287</v>
      </c>
      <c r="Q3" t="s">
        <v>289</v>
      </c>
    </row>
    <row r="4" spans="1:17" x14ac:dyDescent="0.3">
      <c r="A4" t="s">
        <v>1398</v>
      </c>
      <c r="B4" t="s">
        <v>1399</v>
      </c>
      <c r="C4" t="s">
        <v>81</v>
      </c>
      <c r="D4" t="s">
        <v>291</v>
      </c>
      <c r="E4" t="s">
        <v>87</v>
      </c>
      <c r="F4" t="s">
        <v>88</v>
      </c>
      <c r="G4" t="s">
        <v>306</v>
      </c>
      <c r="H4" t="s">
        <v>293</v>
      </c>
      <c r="I4" t="s">
        <v>89</v>
      </c>
      <c r="J4" t="s">
        <v>610</v>
      </c>
      <c r="K4" t="s">
        <v>659</v>
      </c>
      <c r="L4" t="s">
        <v>394</v>
      </c>
      <c r="M4" t="s">
        <v>1400</v>
      </c>
      <c r="N4" t="s">
        <v>716</v>
      </c>
      <c r="O4" t="s">
        <v>287</v>
      </c>
      <c r="P4" t="s">
        <v>539</v>
      </c>
      <c r="Q4" t="s">
        <v>787</v>
      </c>
    </row>
    <row r="5" spans="1:17" x14ac:dyDescent="0.3">
      <c r="A5" t="s">
        <v>1401</v>
      </c>
      <c r="B5" t="s">
        <v>1396</v>
      </c>
      <c r="C5" t="s">
        <v>81</v>
      </c>
      <c r="D5" t="s">
        <v>299</v>
      </c>
      <c r="E5" t="s">
        <v>83</v>
      </c>
      <c r="F5" t="s">
        <v>84</v>
      </c>
      <c r="G5" t="s">
        <v>283</v>
      </c>
      <c r="H5" t="s">
        <v>283</v>
      </c>
      <c r="I5" t="s">
        <v>91</v>
      </c>
      <c r="J5" t="s">
        <v>584</v>
      </c>
      <c r="K5" t="s">
        <v>589</v>
      </c>
      <c r="L5" t="s">
        <v>692</v>
      </c>
      <c r="M5" t="s">
        <v>1402</v>
      </c>
      <c r="N5" t="s">
        <v>716</v>
      </c>
      <c r="O5" t="s">
        <v>316</v>
      </c>
      <c r="P5" t="s">
        <v>316</v>
      </c>
      <c r="Q5" t="s">
        <v>801</v>
      </c>
    </row>
    <row r="6" spans="1:17" x14ac:dyDescent="0.3">
      <c r="A6" t="s">
        <v>1403</v>
      </c>
      <c r="B6" t="s">
        <v>1399</v>
      </c>
      <c r="C6" t="s">
        <v>81</v>
      </c>
      <c r="D6" t="s">
        <v>305</v>
      </c>
      <c r="E6" t="s">
        <v>87</v>
      </c>
      <c r="F6" t="s">
        <v>88</v>
      </c>
      <c r="G6" t="s">
        <v>306</v>
      </c>
      <c r="H6" t="s">
        <v>292</v>
      </c>
      <c r="I6" t="s">
        <v>134</v>
      </c>
      <c r="J6" t="s">
        <v>567</v>
      </c>
      <c r="K6" t="s">
        <v>659</v>
      </c>
      <c r="L6" t="s">
        <v>378</v>
      </c>
      <c r="M6" t="s">
        <v>1404</v>
      </c>
      <c r="N6" t="s">
        <v>641</v>
      </c>
      <c r="O6" t="s">
        <v>287</v>
      </c>
      <c r="P6" t="s">
        <v>604</v>
      </c>
      <c r="Q6" t="s">
        <v>794</v>
      </c>
    </row>
    <row r="7" spans="1:17" x14ac:dyDescent="0.3">
      <c r="A7" t="s">
        <v>1405</v>
      </c>
      <c r="B7" t="s">
        <v>1406</v>
      </c>
      <c r="C7" t="s">
        <v>81</v>
      </c>
      <c r="D7" t="s">
        <v>319</v>
      </c>
      <c r="E7" t="s">
        <v>87</v>
      </c>
      <c r="F7" t="s">
        <v>88</v>
      </c>
      <c r="G7" t="s">
        <v>300</v>
      </c>
      <c r="H7" t="s">
        <v>293</v>
      </c>
      <c r="I7" t="s">
        <v>119</v>
      </c>
      <c r="J7" t="s">
        <v>542</v>
      </c>
      <c r="K7" t="s">
        <v>531</v>
      </c>
      <c r="L7" t="s">
        <v>378</v>
      </c>
      <c r="M7" t="s">
        <v>1407</v>
      </c>
      <c r="N7" t="s">
        <v>716</v>
      </c>
      <c r="O7" t="s">
        <v>287</v>
      </c>
      <c r="P7" t="s">
        <v>404</v>
      </c>
      <c r="Q7" t="s">
        <v>605</v>
      </c>
    </row>
    <row r="8" spans="1:17" x14ac:dyDescent="0.3">
      <c r="A8" t="s">
        <v>1408</v>
      </c>
      <c r="B8" t="s">
        <v>1409</v>
      </c>
      <c r="C8" t="s">
        <v>81</v>
      </c>
      <c r="D8" t="s">
        <v>329</v>
      </c>
      <c r="E8" t="s">
        <v>83</v>
      </c>
      <c r="F8" t="s">
        <v>84</v>
      </c>
      <c r="G8" t="s">
        <v>284</v>
      </c>
      <c r="H8" t="s">
        <v>284</v>
      </c>
      <c r="I8" t="s">
        <v>54</v>
      </c>
      <c r="J8" t="s">
        <v>584</v>
      </c>
      <c r="K8" t="s">
        <v>513</v>
      </c>
      <c r="L8" t="s">
        <v>537</v>
      </c>
      <c r="M8" t="s">
        <v>1410</v>
      </c>
      <c r="N8" t="s">
        <v>716</v>
      </c>
      <c r="O8" t="s">
        <v>316</v>
      </c>
      <c r="P8" t="s">
        <v>669</v>
      </c>
      <c r="Q8" t="s">
        <v>771</v>
      </c>
    </row>
    <row r="9" spans="1:17" hidden="1" x14ac:dyDescent="0.3">
      <c r="A9" t="s">
        <v>1411</v>
      </c>
      <c r="B9" t="s">
        <v>1412</v>
      </c>
      <c r="C9" t="s">
        <v>312</v>
      </c>
      <c r="D9" t="s">
        <v>97</v>
      </c>
      <c r="E9" t="s">
        <v>83</v>
      </c>
      <c r="F9" t="s">
        <v>88</v>
      </c>
      <c r="G9" t="s">
        <v>306</v>
      </c>
      <c r="H9" t="s">
        <v>293</v>
      </c>
      <c r="I9" t="s">
        <v>1413</v>
      </c>
      <c r="J9" t="s">
        <v>782</v>
      </c>
      <c r="K9" t="s">
        <v>513</v>
      </c>
      <c r="L9" t="s">
        <v>285</v>
      </c>
      <c r="M9" t="s">
        <v>1414</v>
      </c>
      <c r="N9" t="s">
        <v>641</v>
      </c>
      <c r="O9" t="s">
        <v>316</v>
      </c>
      <c r="P9" t="s">
        <v>287</v>
      </c>
      <c r="Q9" t="s">
        <v>1333</v>
      </c>
    </row>
    <row r="10" spans="1:17" hidden="1" x14ac:dyDescent="0.3">
      <c r="A10" t="s">
        <v>1415</v>
      </c>
      <c r="B10" t="s">
        <v>1416</v>
      </c>
      <c r="C10" t="s">
        <v>312</v>
      </c>
      <c r="D10" t="s">
        <v>97</v>
      </c>
      <c r="E10" t="s">
        <v>87</v>
      </c>
      <c r="F10" t="s">
        <v>88</v>
      </c>
      <c r="G10" t="s">
        <v>292</v>
      </c>
      <c r="H10" t="s">
        <v>284</v>
      </c>
      <c r="I10" t="s">
        <v>1373</v>
      </c>
      <c r="J10" t="s">
        <v>633</v>
      </c>
      <c r="K10" t="s">
        <v>531</v>
      </c>
      <c r="L10" t="s">
        <v>387</v>
      </c>
      <c r="M10" t="s">
        <v>1417</v>
      </c>
      <c r="N10" t="s">
        <v>716</v>
      </c>
      <c r="O10" t="s">
        <v>316</v>
      </c>
      <c r="P10" t="s">
        <v>316</v>
      </c>
      <c r="Q10" t="s">
        <v>370</v>
      </c>
    </row>
    <row r="11" spans="1:17" x14ac:dyDescent="0.3">
      <c r="A11" t="s">
        <v>1418</v>
      </c>
      <c r="B11" t="s">
        <v>1419</v>
      </c>
      <c r="C11" t="s">
        <v>81</v>
      </c>
      <c r="D11" t="s">
        <v>344</v>
      </c>
      <c r="E11" t="s">
        <v>83</v>
      </c>
      <c r="F11" t="s">
        <v>88</v>
      </c>
      <c r="G11" t="s">
        <v>283</v>
      </c>
      <c r="H11" t="s">
        <v>293</v>
      </c>
      <c r="I11" t="s">
        <v>94</v>
      </c>
      <c r="J11" t="s">
        <v>519</v>
      </c>
      <c r="K11" t="s">
        <v>626</v>
      </c>
      <c r="L11" t="s">
        <v>368</v>
      </c>
      <c r="M11" t="s">
        <v>1420</v>
      </c>
      <c r="N11" t="s">
        <v>641</v>
      </c>
      <c r="O11" t="s">
        <v>316</v>
      </c>
      <c r="P11" t="s">
        <v>316</v>
      </c>
      <c r="Q11" t="s">
        <v>374</v>
      </c>
    </row>
    <row r="12" spans="1:17" x14ac:dyDescent="0.3">
      <c r="A12" t="s">
        <v>1421</v>
      </c>
      <c r="B12" t="s">
        <v>1422</v>
      </c>
      <c r="C12" t="s">
        <v>81</v>
      </c>
      <c r="D12" t="s">
        <v>354</v>
      </c>
      <c r="E12" t="s">
        <v>87</v>
      </c>
      <c r="F12" t="s">
        <v>88</v>
      </c>
      <c r="G12" t="s">
        <v>300</v>
      </c>
      <c r="H12" t="s">
        <v>283</v>
      </c>
      <c r="I12" t="s">
        <v>137</v>
      </c>
      <c r="J12" t="s">
        <v>552</v>
      </c>
      <c r="K12" t="s">
        <v>610</v>
      </c>
      <c r="L12" t="s">
        <v>334</v>
      </c>
      <c r="M12" t="s">
        <v>1423</v>
      </c>
      <c r="N12" t="s">
        <v>716</v>
      </c>
      <c r="O12" t="s">
        <v>316</v>
      </c>
      <c r="P12" t="s">
        <v>287</v>
      </c>
      <c r="Q12" t="s">
        <v>289</v>
      </c>
    </row>
    <row r="13" spans="1:17" hidden="1" x14ac:dyDescent="0.3">
      <c r="A13" t="s">
        <v>1424</v>
      </c>
      <c r="B13" t="s">
        <v>1416</v>
      </c>
      <c r="C13" t="s">
        <v>312</v>
      </c>
      <c r="D13" t="s">
        <v>97</v>
      </c>
      <c r="E13" t="s">
        <v>87</v>
      </c>
      <c r="F13" t="s">
        <v>88</v>
      </c>
      <c r="G13" t="s">
        <v>381</v>
      </c>
      <c r="H13" t="s">
        <v>293</v>
      </c>
      <c r="I13" t="s">
        <v>1425</v>
      </c>
      <c r="J13" t="s">
        <v>1426</v>
      </c>
      <c r="K13" t="s">
        <v>626</v>
      </c>
      <c r="L13" t="s">
        <v>594</v>
      </c>
      <c r="M13" t="s">
        <v>1427</v>
      </c>
      <c r="N13" t="s">
        <v>716</v>
      </c>
      <c r="O13" t="s">
        <v>296</v>
      </c>
      <c r="P13" t="s">
        <v>316</v>
      </c>
      <c r="Q13" t="s">
        <v>1428</v>
      </c>
    </row>
    <row r="14" spans="1:17" x14ac:dyDescent="0.3">
      <c r="A14" t="s">
        <v>1429</v>
      </c>
      <c r="B14" t="s">
        <v>1399</v>
      </c>
      <c r="C14" t="s">
        <v>81</v>
      </c>
      <c r="D14" t="s">
        <v>362</v>
      </c>
      <c r="E14" t="s">
        <v>87</v>
      </c>
      <c r="F14" t="s">
        <v>88</v>
      </c>
      <c r="G14" t="s">
        <v>306</v>
      </c>
      <c r="H14" t="s">
        <v>293</v>
      </c>
      <c r="I14" t="s">
        <v>166</v>
      </c>
      <c r="J14" t="s">
        <v>530</v>
      </c>
      <c r="K14" t="s">
        <v>571</v>
      </c>
      <c r="L14" t="s">
        <v>364</v>
      </c>
      <c r="M14" t="s">
        <v>1430</v>
      </c>
      <c r="N14" t="s">
        <v>641</v>
      </c>
      <c r="O14" t="s">
        <v>287</v>
      </c>
      <c r="P14" t="s">
        <v>296</v>
      </c>
      <c r="Q14" t="s">
        <v>817</v>
      </c>
    </row>
    <row r="15" spans="1:17" hidden="1" x14ac:dyDescent="0.3">
      <c r="A15" t="s">
        <v>1431</v>
      </c>
      <c r="B15" t="s">
        <v>1432</v>
      </c>
      <c r="C15" t="s">
        <v>312</v>
      </c>
      <c r="D15" t="s">
        <v>97</v>
      </c>
      <c r="E15" t="s">
        <v>83</v>
      </c>
      <c r="F15" t="s">
        <v>84</v>
      </c>
      <c r="G15" t="s">
        <v>293</v>
      </c>
      <c r="H15" t="s">
        <v>293</v>
      </c>
      <c r="I15" t="s">
        <v>1425</v>
      </c>
      <c r="J15" t="s">
        <v>677</v>
      </c>
      <c r="K15" t="s">
        <v>513</v>
      </c>
      <c r="L15" t="s">
        <v>368</v>
      </c>
      <c r="M15" t="s">
        <v>1433</v>
      </c>
      <c r="N15" t="s">
        <v>716</v>
      </c>
      <c r="O15" t="s">
        <v>287</v>
      </c>
      <c r="P15" t="s">
        <v>539</v>
      </c>
      <c r="Q15" t="s">
        <v>1434</v>
      </c>
    </row>
    <row r="16" spans="1:17" x14ac:dyDescent="0.3">
      <c r="A16" t="s">
        <v>1435</v>
      </c>
      <c r="B16" t="s">
        <v>1396</v>
      </c>
      <c r="C16" t="s">
        <v>81</v>
      </c>
      <c r="D16" t="s">
        <v>372</v>
      </c>
      <c r="E16" t="s">
        <v>83</v>
      </c>
      <c r="F16" t="s">
        <v>108</v>
      </c>
      <c r="G16" t="s">
        <v>293</v>
      </c>
      <c r="H16" t="s">
        <v>284</v>
      </c>
      <c r="I16" t="s">
        <v>34</v>
      </c>
      <c r="J16" t="s">
        <v>633</v>
      </c>
      <c r="K16" t="s">
        <v>584</v>
      </c>
      <c r="L16" t="s">
        <v>294</v>
      </c>
      <c r="M16" t="s">
        <v>1436</v>
      </c>
      <c r="N16" t="s">
        <v>716</v>
      </c>
      <c r="O16" t="s">
        <v>539</v>
      </c>
      <c r="P16" t="s">
        <v>287</v>
      </c>
      <c r="Q16" t="s">
        <v>374</v>
      </c>
    </row>
    <row r="17" spans="1:17" x14ac:dyDescent="0.3">
      <c r="A17" t="s">
        <v>1437</v>
      </c>
      <c r="B17" t="s">
        <v>1399</v>
      </c>
      <c r="C17" t="s">
        <v>81</v>
      </c>
      <c r="D17" t="s">
        <v>385</v>
      </c>
      <c r="E17" t="s">
        <v>87</v>
      </c>
      <c r="F17" t="s">
        <v>88</v>
      </c>
      <c r="G17" t="s">
        <v>283</v>
      </c>
      <c r="H17" t="s">
        <v>284</v>
      </c>
      <c r="I17" t="s">
        <v>113</v>
      </c>
      <c r="J17" t="s">
        <v>677</v>
      </c>
      <c r="K17" t="s">
        <v>526</v>
      </c>
      <c r="L17" t="s">
        <v>355</v>
      </c>
      <c r="M17" t="s">
        <v>1438</v>
      </c>
      <c r="N17" t="s">
        <v>641</v>
      </c>
      <c r="O17" t="s">
        <v>316</v>
      </c>
      <c r="P17" t="s">
        <v>996</v>
      </c>
      <c r="Q17" t="s">
        <v>347</v>
      </c>
    </row>
    <row r="18" spans="1:17" hidden="1" x14ac:dyDescent="0.3">
      <c r="A18" t="s">
        <v>1439</v>
      </c>
      <c r="B18" t="s">
        <v>1412</v>
      </c>
      <c r="C18" t="s">
        <v>312</v>
      </c>
      <c r="D18" t="s">
        <v>97</v>
      </c>
      <c r="E18" t="s">
        <v>83</v>
      </c>
      <c r="F18" t="s">
        <v>84</v>
      </c>
      <c r="G18" t="s">
        <v>293</v>
      </c>
      <c r="H18" t="s">
        <v>293</v>
      </c>
      <c r="I18" t="s">
        <v>1373</v>
      </c>
      <c r="J18" t="s">
        <v>691</v>
      </c>
      <c r="K18" t="s">
        <v>691</v>
      </c>
      <c r="L18" t="s">
        <v>576</v>
      </c>
      <c r="M18" t="s">
        <v>1440</v>
      </c>
      <c r="N18" t="s">
        <v>716</v>
      </c>
      <c r="O18" t="s">
        <v>296</v>
      </c>
      <c r="P18" t="s">
        <v>451</v>
      </c>
      <c r="Q18" t="s">
        <v>1333</v>
      </c>
    </row>
    <row r="19" spans="1:17" x14ac:dyDescent="0.3">
      <c r="A19" t="s">
        <v>1441</v>
      </c>
      <c r="B19" t="s">
        <v>1419</v>
      </c>
      <c r="C19" t="s">
        <v>81</v>
      </c>
      <c r="D19" t="s">
        <v>390</v>
      </c>
      <c r="E19" t="s">
        <v>83</v>
      </c>
      <c r="F19" t="s">
        <v>88</v>
      </c>
      <c r="G19" t="s">
        <v>284</v>
      </c>
      <c r="H19" t="s">
        <v>293</v>
      </c>
      <c r="I19" t="s">
        <v>106</v>
      </c>
      <c r="J19" t="s">
        <v>633</v>
      </c>
      <c r="K19" t="s">
        <v>531</v>
      </c>
      <c r="L19" t="s">
        <v>521</v>
      </c>
      <c r="M19" t="s">
        <v>1442</v>
      </c>
      <c r="N19" t="s">
        <v>716</v>
      </c>
      <c r="O19" t="s">
        <v>316</v>
      </c>
      <c r="P19" t="s">
        <v>539</v>
      </c>
      <c r="Q19" t="s">
        <v>733</v>
      </c>
    </row>
    <row r="20" spans="1:17" hidden="1" x14ac:dyDescent="0.3">
      <c r="A20" t="s">
        <v>1443</v>
      </c>
      <c r="B20" t="s">
        <v>1444</v>
      </c>
      <c r="C20" t="s">
        <v>312</v>
      </c>
      <c r="D20" t="s">
        <v>97</v>
      </c>
      <c r="E20" t="s">
        <v>87</v>
      </c>
      <c r="F20" t="s">
        <v>88</v>
      </c>
      <c r="G20" t="s">
        <v>283</v>
      </c>
      <c r="H20" t="s">
        <v>284</v>
      </c>
      <c r="I20" t="s">
        <v>1413</v>
      </c>
      <c r="J20" t="s">
        <v>789</v>
      </c>
      <c r="K20" t="s">
        <v>626</v>
      </c>
      <c r="L20" t="s">
        <v>285</v>
      </c>
      <c r="M20" t="s">
        <v>1445</v>
      </c>
      <c r="N20" t="s">
        <v>716</v>
      </c>
      <c r="O20" t="s">
        <v>316</v>
      </c>
      <c r="P20" t="s">
        <v>604</v>
      </c>
      <c r="Q20" t="s">
        <v>1446</v>
      </c>
    </row>
    <row r="21" spans="1:17" x14ac:dyDescent="0.3">
      <c r="A21" t="s">
        <v>1447</v>
      </c>
      <c r="B21" t="s">
        <v>1448</v>
      </c>
      <c r="C21" t="s">
        <v>81</v>
      </c>
      <c r="D21" t="s">
        <v>393</v>
      </c>
      <c r="E21" t="s">
        <v>87</v>
      </c>
      <c r="F21" t="s">
        <v>88</v>
      </c>
      <c r="G21" t="s">
        <v>292</v>
      </c>
      <c r="H21" t="s">
        <v>284</v>
      </c>
      <c r="I21" t="s">
        <v>61</v>
      </c>
      <c r="J21" t="s">
        <v>584</v>
      </c>
      <c r="K21" t="s">
        <v>633</v>
      </c>
      <c r="L21" t="s">
        <v>527</v>
      </c>
      <c r="M21" t="s">
        <v>1449</v>
      </c>
      <c r="N21" t="s">
        <v>716</v>
      </c>
      <c r="O21" t="s">
        <v>316</v>
      </c>
      <c r="P21" t="s">
        <v>287</v>
      </c>
      <c r="Q21" t="s">
        <v>794</v>
      </c>
    </row>
    <row r="22" spans="1:17" hidden="1" x14ac:dyDescent="0.3">
      <c r="A22" t="s">
        <v>1450</v>
      </c>
      <c r="B22" t="s">
        <v>1416</v>
      </c>
      <c r="C22" t="s">
        <v>103</v>
      </c>
      <c r="D22" t="s">
        <v>104</v>
      </c>
      <c r="E22" t="s">
        <v>87</v>
      </c>
      <c r="F22" t="s">
        <v>88</v>
      </c>
      <c r="G22" t="s">
        <v>292</v>
      </c>
      <c r="H22" t="s">
        <v>293</v>
      </c>
      <c r="I22" t="s">
        <v>36</v>
      </c>
      <c r="J22" t="s">
        <v>70</v>
      </c>
      <c r="K22" t="s">
        <v>70</v>
      </c>
      <c r="L22" t="s">
        <v>308</v>
      </c>
      <c r="M22" t="s">
        <v>1451</v>
      </c>
      <c r="N22" t="s">
        <v>716</v>
      </c>
      <c r="O22" t="s">
        <v>287</v>
      </c>
      <c r="P22" t="s">
        <v>539</v>
      </c>
      <c r="Q22" t="s">
        <v>771</v>
      </c>
    </row>
    <row r="23" spans="1:17" x14ac:dyDescent="0.3">
      <c r="A23" t="s">
        <v>1452</v>
      </c>
      <c r="B23" t="s">
        <v>1419</v>
      </c>
      <c r="C23" t="s">
        <v>81</v>
      </c>
      <c r="D23" t="s">
        <v>400</v>
      </c>
      <c r="E23" t="s">
        <v>87</v>
      </c>
      <c r="F23" t="s">
        <v>108</v>
      </c>
      <c r="G23" t="s">
        <v>284</v>
      </c>
      <c r="H23" t="s">
        <v>292</v>
      </c>
      <c r="I23" t="s">
        <v>126</v>
      </c>
      <c r="J23" t="s">
        <v>677</v>
      </c>
      <c r="K23" t="s">
        <v>536</v>
      </c>
      <c r="L23" t="s">
        <v>378</v>
      </c>
      <c r="M23" t="s">
        <v>1453</v>
      </c>
      <c r="N23" t="s">
        <v>716</v>
      </c>
      <c r="O23" t="s">
        <v>316</v>
      </c>
      <c r="P23" t="s">
        <v>481</v>
      </c>
      <c r="Q23" t="s">
        <v>975</v>
      </c>
    </row>
    <row r="24" spans="1:17" hidden="1" x14ac:dyDescent="0.3">
      <c r="A24" t="s">
        <v>1454</v>
      </c>
      <c r="B24" t="s">
        <v>1416</v>
      </c>
      <c r="C24" t="s">
        <v>103</v>
      </c>
      <c r="D24" t="s">
        <v>121</v>
      </c>
      <c r="E24" t="s">
        <v>87</v>
      </c>
      <c r="F24" t="s">
        <v>88</v>
      </c>
      <c r="G24" t="s">
        <v>283</v>
      </c>
      <c r="H24" t="s">
        <v>292</v>
      </c>
      <c r="I24" t="s">
        <v>34</v>
      </c>
      <c r="J24" t="s">
        <v>70</v>
      </c>
      <c r="K24" t="s">
        <v>70</v>
      </c>
      <c r="L24" t="s">
        <v>479</v>
      </c>
      <c r="M24" t="s">
        <v>1455</v>
      </c>
      <c r="N24" t="s">
        <v>716</v>
      </c>
      <c r="O24" t="s">
        <v>316</v>
      </c>
      <c r="P24" t="s">
        <v>316</v>
      </c>
      <c r="Q24" t="s">
        <v>787</v>
      </c>
    </row>
    <row r="25" spans="1:17" x14ac:dyDescent="0.3">
      <c r="A25" t="s">
        <v>1456</v>
      </c>
      <c r="B25" t="s">
        <v>1416</v>
      </c>
      <c r="C25" t="s">
        <v>81</v>
      </c>
      <c r="D25" t="s">
        <v>410</v>
      </c>
      <c r="E25" t="s">
        <v>83</v>
      </c>
      <c r="F25" t="s">
        <v>88</v>
      </c>
      <c r="G25" t="s">
        <v>283</v>
      </c>
      <c r="H25" t="s">
        <v>284</v>
      </c>
      <c r="I25" t="s">
        <v>777</v>
      </c>
      <c r="J25" t="s">
        <v>1426</v>
      </c>
      <c r="K25" t="s">
        <v>520</v>
      </c>
      <c r="L25" t="s">
        <v>692</v>
      </c>
      <c r="M25" t="s">
        <v>1457</v>
      </c>
      <c r="N25" t="s">
        <v>716</v>
      </c>
      <c r="O25" t="s">
        <v>316</v>
      </c>
      <c r="P25" t="s">
        <v>316</v>
      </c>
      <c r="Q25" t="s">
        <v>763</v>
      </c>
    </row>
    <row r="26" spans="1:17" x14ac:dyDescent="0.3">
      <c r="A26" t="s">
        <v>1458</v>
      </c>
      <c r="B26" t="s">
        <v>1399</v>
      </c>
      <c r="C26" t="s">
        <v>81</v>
      </c>
      <c r="D26" t="s">
        <v>415</v>
      </c>
      <c r="E26" t="s">
        <v>87</v>
      </c>
      <c r="F26" t="s">
        <v>84</v>
      </c>
      <c r="G26" t="s">
        <v>284</v>
      </c>
      <c r="H26" t="s">
        <v>284</v>
      </c>
      <c r="I26" t="s">
        <v>115</v>
      </c>
      <c r="J26" t="s">
        <v>610</v>
      </c>
      <c r="K26" t="s">
        <v>659</v>
      </c>
      <c r="L26" t="s">
        <v>378</v>
      </c>
      <c r="M26" t="s">
        <v>1459</v>
      </c>
      <c r="N26" t="s">
        <v>641</v>
      </c>
      <c r="O26" t="s">
        <v>316</v>
      </c>
      <c r="P26" t="s">
        <v>404</v>
      </c>
      <c r="Q26" t="s">
        <v>817</v>
      </c>
    </row>
    <row r="27" spans="1:17" x14ac:dyDescent="0.3">
      <c r="A27" t="s">
        <v>1460</v>
      </c>
      <c r="B27" t="s">
        <v>1416</v>
      </c>
      <c r="C27" t="s">
        <v>81</v>
      </c>
      <c r="D27" t="s">
        <v>419</v>
      </c>
      <c r="E27" t="s">
        <v>83</v>
      </c>
      <c r="F27" t="s">
        <v>88</v>
      </c>
      <c r="G27" t="s">
        <v>284</v>
      </c>
      <c r="H27" t="s">
        <v>293</v>
      </c>
      <c r="I27" t="s">
        <v>36</v>
      </c>
      <c r="J27" t="s">
        <v>789</v>
      </c>
      <c r="K27" t="s">
        <v>626</v>
      </c>
      <c r="L27" t="s">
        <v>619</v>
      </c>
      <c r="M27" t="s">
        <v>1461</v>
      </c>
      <c r="N27" t="s">
        <v>716</v>
      </c>
      <c r="O27" t="s">
        <v>1462</v>
      </c>
      <c r="P27" t="s">
        <v>287</v>
      </c>
      <c r="Q27" t="s">
        <v>605</v>
      </c>
    </row>
    <row r="28" spans="1:17" hidden="1" x14ac:dyDescent="0.3">
      <c r="A28" t="s">
        <v>1463</v>
      </c>
      <c r="B28" t="s">
        <v>1396</v>
      </c>
      <c r="C28" t="s">
        <v>148</v>
      </c>
      <c r="D28" t="s">
        <v>149</v>
      </c>
      <c r="E28" t="s">
        <v>87</v>
      </c>
      <c r="F28" t="s">
        <v>88</v>
      </c>
      <c r="G28" t="s">
        <v>306</v>
      </c>
      <c r="H28" t="s">
        <v>293</v>
      </c>
      <c r="I28" t="s">
        <v>36</v>
      </c>
      <c r="J28" t="s">
        <v>70</v>
      </c>
      <c r="K28" t="s">
        <v>70</v>
      </c>
      <c r="L28" t="s">
        <v>350</v>
      </c>
      <c r="M28" t="s">
        <v>1464</v>
      </c>
      <c r="N28" t="s">
        <v>1314</v>
      </c>
      <c r="O28" t="s">
        <v>316</v>
      </c>
      <c r="P28" t="s">
        <v>316</v>
      </c>
      <c r="Q28" t="s">
        <v>733</v>
      </c>
    </row>
    <row r="29" spans="1:17" hidden="1" x14ac:dyDescent="0.3">
      <c r="A29" t="s">
        <v>1465</v>
      </c>
      <c r="B29" t="s">
        <v>1416</v>
      </c>
      <c r="C29" t="s">
        <v>103</v>
      </c>
      <c r="D29" t="s">
        <v>139</v>
      </c>
      <c r="E29" t="s">
        <v>83</v>
      </c>
      <c r="F29" t="s">
        <v>108</v>
      </c>
      <c r="G29" t="s">
        <v>293</v>
      </c>
      <c r="H29" t="s">
        <v>292</v>
      </c>
      <c r="I29" t="s">
        <v>166</v>
      </c>
      <c r="J29" t="s">
        <v>70</v>
      </c>
      <c r="K29" t="s">
        <v>70</v>
      </c>
      <c r="L29" t="s">
        <v>345</v>
      </c>
      <c r="M29" t="s">
        <v>1466</v>
      </c>
      <c r="N29" t="s">
        <v>716</v>
      </c>
      <c r="O29" t="s">
        <v>316</v>
      </c>
      <c r="P29" t="s">
        <v>287</v>
      </c>
      <c r="Q29" t="s">
        <v>975</v>
      </c>
    </row>
    <row r="30" spans="1:17" x14ac:dyDescent="0.3">
      <c r="A30" t="s">
        <v>1467</v>
      </c>
      <c r="B30" t="s">
        <v>1419</v>
      </c>
      <c r="C30" t="s">
        <v>81</v>
      </c>
      <c r="D30" t="s">
        <v>422</v>
      </c>
      <c r="E30" t="s">
        <v>83</v>
      </c>
      <c r="F30" t="s">
        <v>108</v>
      </c>
      <c r="G30" t="s">
        <v>284</v>
      </c>
      <c r="H30" t="s">
        <v>292</v>
      </c>
      <c r="I30" t="s">
        <v>137</v>
      </c>
      <c r="J30" t="s">
        <v>520</v>
      </c>
      <c r="K30" t="s">
        <v>610</v>
      </c>
      <c r="L30" t="s">
        <v>527</v>
      </c>
      <c r="M30" t="s">
        <v>1468</v>
      </c>
      <c r="N30" t="s">
        <v>641</v>
      </c>
      <c r="O30" t="s">
        <v>316</v>
      </c>
      <c r="P30" t="s">
        <v>287</v>
      </c>
      <c r="Q30" t="s">
        <v>763</v>
      </c>
    </row>
    <row r="31" spans="1:17" x14ac:dyDescent="0.3">
      <c r="A31" t="s">
        <v>1469</v>
      </c>
      <c r="B31" t="s">
        <v>1416</v>
      </c>
      <c r="C31" t="s">
        <v>81</v>
      </c>
      <c r="D31" t="s">
        <v>338</v>
      </c>
      <c r="E31" t="s">
        <v>87</v>
      </c>
      <c r="F31" t="s">
        <v>88</v>
      </c>
      <c r="G31" t="s">
        <v>306</v>
      </c>
      <c r="H31" t="s">
        <v>292</v>
      </c>
      <c r="I31" t="s">
        <v>109</v>
      </c>
      <c r="J31" t="s">
        <v>580</v>
      </c>
      <c r="K31" t="s">
        <v>643</v>
      </c>
      <c r="L31" t="s">
        <v>350</v>
      </c>
      <c r="M31" t="s">
        <v>1470</v>
      </c>
      <c r="N31" t="s">
        <v>716</v>
      </c>
      <c r="O31" t="s">
        <v>287</v>
      </c>
      <c r="P31" t="s">
        <v>539</v>
      </c>
      <c r="Q31" t="s">
        <v>771</v>
      </c>
    </row>
    <row r="32" spans="1:17" x14ac:dyDescent="0.3">
      <c r="A32" t="s">
        <v>1471</v>
      </c>
      <c r="B32" t="s">
        <v>1422</v>
      </c>
      <c r="C32" t="s">
        <v>81</v>
      </c>
      <c r="D32" t="s">
        <v>429</v>
      </c>
      <c r="E32" t="s">
        <v>87</v>
      </c>
      <c r="F32" t="s">
        <v>88</v>
      </c>
      <c r="G32" t="s">
        <v>283</v>
      </c>
      <c r="H32" t="s">
        <v>293</v>
      </c>
      <c r="I32" t="s">
        <v>94</v>
      </c>
      <c r="J32" t="s">
        <v>721</v>
      </c>
      <c r="K32" t="s">
        <v>643</v>
      </c>
      <c r="L32" t="s">
        <v>308</v>
      </c>
      <c r="M32" t="s">
        <v>1472</v>
      </c>
      <c r="N32" t="s">
        <v>716</v>
      </c>
      <c r="O32" t="s">
        <v>1462</v>
      </c>
      <c r="P32" t="s">
        <v>316</v>
      </c>
      <c r="Q32" t="s">
        <v>787</v>
      </c>
    </row>
    <row r="33" spans="1:17" hidden="1" x14ac:dyDescent="0.3">
      <c r="A33" t="s">
        <v>1473</v>
      </c>
      <c r="B33" t="s">
        <v>1416</v>
      </c>
      <c r="C33" t="s">
        <v>148</v>
      </c>
      <c r="D33" t="s">
        <v>155</v>
      </c>
      <c r="E33" t="s">
        <v>87</v>
      </c>
      <c r="F33" t="s">
        <v>88</v>
      </c>
      <c r="G33" t="s">
        <v>284</v>
      </c>
      <c r="H33" t="s">
        <v>293</v>
      </c>
      <c r="I33" t="s">
        <v>141</v>
      </c>
      <c r="J33" t="s">
        <v>70</v>
      </c>
      <c r="K33" t="s">
        <v>70</v>
      </c>
      <c r="L33" t="s">
        <v>423</v>
      </c>
      <c r="M33" t="s">
        <v>1474</v>
      </c>
      <c r="N33" t="s">
        <v>716</v>
      </c>
      <c r="O33" t="s">
        <v>1462</v>
      </c>
      <c r="P33" t="s">
        <v>316</v>
      </c>
      <c r="Q33" t="s">
        <v>605</v>
      </c>
    </row>
    <row r="34" spans="1:17" x14ac:dyDescent="0.3">
      <c r="A34" t="s">
        <v>1475</v>
      </c>
      <c r="B34" t="s">
        <v>1396</v>
      </c>
      <c r="C34" t="s">
        <v>81</v>
      </c>
      <c r="D34" t="s">
        <v>433</v>
      </c>
      <c r="E34" t="s">
        <v>83</v>
      </c>
      <c r="F34" t="s">
        <v>108</v>
      </c>
      <c r="G34" t="s">
        <v>293</v>
      </c>
      <c r="H34" t="s">
        <v>284</v>
      </c>
      <c r="I34" t="s">
        <v>109</v>
      </c>
      <c r="J34" t="s">
        <v>536</v>
      </c>
      <c r="K34" t="s">
        <v>525</v>
      </c>
      <c r="L34" t="s">
        <v>521</v>
      </c>
      <c r="M34" t="s">
        <v>1476</v>
      </c>
      <c r="N34" t="s">
        <v>1314</v>
      </c>
      <c r="O34" t="s">
        <v>296</v>
      </c>
      <c r="P34" t="s">
        <v>539</v>
      </c>
      <c r="Q34" t="s">
        <v>817</v>
      </c>
    </row>
    <row r="35" spans="1:17" x14ac:dyDescent="0.3">
      <c r="A35" t="s">
        <v>1477</v>
      </c>
      <c r="B35" t="s">
        <v>1396</v>
      </c>
      <c r="C35" t="s">
        <v>81</v>
      </c>
      <c r="D35" t="s">
        <v>444</v>
      </c>
      <c r="E35" t="s">
        <v>87</v>
      </c>
      <c r="F35" t="s">
        <v>88</v>
      </c>
      <c r="G35" t="s">
        <v>283</v>
      </c>
      <c r="H35" t="s">
        <v>284</v>
      </c>
      <c r="I35" t="s">
        <v>54</v>
      </c>
      <c r="J35" t="s">
        <v>542</v>
      </c>
      <c r="K35" t="s">
        <v>513</v>
      </c>
      <c r="L35" t="s">
        <v>394</v>
      </c>
      <c r="M35" t="s">
        <v>1478</v>
      </c>
      <c r="N35" t="s">
        <v>716</v>
      </c>
      <c r="O35" t="s">
        <v>1462</v>
      </c>
      <c r="P35" t="s">
        <v>296</v>
      </c>
      <c r="Q35" t="s">
        <v>733</v>
      </c>
    </row>
    <row r="36" spans="1:17" x14ac:dyDescent="0.3">
      <c r="A36" t="s">
        <v>1479</v>
      </c>
      <c r="B36" t="s">
        <v>1406</v>
      </c>
      <c r="C36" t="s">
        <v>81</v>
      </c>
      <c r="D36" t="s">
        <v>376</v>
      </c>
      <c r="E36" t="s">
        <v>83</v>
      </c>
      <c r="F36" t="s">
        <v>88</v>
      </c>
      <c r="G36" t="s">
        <v>283</v>
      </c>
      <c r="H36" t="s">
        <v>284</v>
      </c>
      <c r="I36" t="s">
        <v>141</v>
      </c>
      <c r="J36" t="s">
        <v>589</v>
      </c>
      <c r="K36" t="s">
        <v>677</v>
      </c>
      <c r="L36" t="s">
        <v>1387</v>
      </c>
      <c r="M36" t="s">
        <v>1480</v>
      </c>
      <c r="N36" t="s">
        <v>716</v>
      </c>
      <c r="O36" t="s">
        <v>341</v>
      </c>
      <c r="P36" t="s">
        <v>316</v>
      </c>
      <c r="Q36" t="s">
        <v>374</v>
      </c>
    </row>
    <row r="37" spans="1:17" x14ac:dyDescent="0.3">
      <c r="A37" t="s">
        <v>1481</v>
      </c>
      <c r="B37" t="s">
        <v>1399</v>
      </c>
      <c r="C37" t="s">
        <v>81</v>
      </c>
      <c r="D37" t="s">
        <v>449</v>
      </c>
      <c r="E37" t="s">
        <v>83</v>
      </c>
      <c r="F37" t="s">
        <v>84</v>
      </c>
      <c r="G37" t="s">
        <v>284</v>
      </c>
      <c r="H37" t="s">
        <v>284</v>
      </c>
      <c r="I37" t="s">
        <v>119</v>
      </c>
      <c r="J37" t="s">
        <v>530</v>
      </c>
      <c r="K37" t="s">
        <v>556</v>
      </c>
      <c r="L37" t="s">
        <v>576</v>
      </c>
      <c r="M37" t="s">
        <v>1482</v>
      </c>
      <c r="N37" t="s">
        <v>716</v>
      </c>
      <c r="O37" t="s">
        <v>1462</v>
      </c>
      <c r="P37" t="s">
        <v>669</v>
      </c>
      <c r="Q37" t="s">
        <v>327</v>
      </c>
    </row>
    <row r="38" spans="1:17" hidden="1" x14ac:dyDescent="0.3">
      <c r="A38" t="s">
        <v>1483</v>
      </c>
      <c r="B38" t="s">
        <v>1412</v>
      </c>
      <c r="C38" t="s">
        <v>312</v>
      </c>
      <c r="D38" t="s">
        <v>169</v>
      </c>
      <c r="E38" t="s">
        <v>83</v>
      </c>
      <c r="F38" t="s">
        <v>84</v>
      </c>
      <c r="G38" t="s">
        <v>284</v>
      </c>
      <c r="H38" t="s">
        <v>284</v>
      </c>
      <c r="I38" t="s">
        <v>724</v>
      </c>
      <c r="J38" t="s">
        <v>691</v>
      </c>
      <c r="K38" t="s">
        <v>643</v>
      </c>
      <c r="L38" t="s">
        <v>500</v>
      </c>
      <c r="M38" t="s">
        <v>1484</v>
      </c>
      <c r="N38" t="s">
        <v>716</v>
      </c>
      <c r="O38" t="s">
        <v>1462</v>
      </c>
      <c r="P38" t="s">
        <v>287</v>
      </c>
      <c r="Q38" t="s">
        <v>727</v>
      </c>
    </row>
    <row r="39" spans="1:17" x14ac:dyDescent="0.3">
      <c r="A39" t="s">
        <v>1485</v>
      </c>
      <c r="B39" t="s">
        <v>1409</v>
      </c>
      <c r="C39" t="s">
        <v>81</v>
      </c>
      <c r="D39" t="s">
        <v>453</v>
      </c>
      <c r="E39" t="s">
        <v>83</v>
      </c>
      <c r="F39" t="s">
        <v>88</v>
      </c>
      <c r="G39" t="s">
        <v>306</v>
      </c>
      <c r="H39" t="s">
        <v>284</v>
      </c>
      <c r="I39" t="s">
        <v>89</v>
      </c>
      <c r="J39" t="s">
        <v>530</v>
      </c>
      <c r="K39" t="s">
        <v>633</v>
      </c>
      <c r="L39" t="s">
        <v>387</v>
      </c>
      <c r="M39" t="s">
        <v>1486</v>
      </c>
      <c r="N39" t="s">
        <v>716</v>
      </c>
      <c r="O39" t="s">
        <v>1462</v>
      </c>
      <c r="P39" t="s">
        <v>604</v>
      </c>
      <c r="Q39" t="s">
        <v>605</v>
      </c>
    </row>
    <row r="40" spans="1:17" hidden="1" x14ac:dyDescent="0.3">
      <c r="A40" t="s">
        <v>1487</v>
      </c>
      <c r="B40" t="s">
        <v>1416</v>
      </c>
      <c r="C40" t="s">
        <v>148</v>
      </c>
      <c r="D40" t="s">
        <v>165</v>
      </c>
      <c r="E40" t="s">
        <v>83</v>
      </c>
      <c r="F40" t="s">
        <v>88</v>
      </c>
      <c r="G40" t="s">
        <v>283</v>
      </c>
      <c r="H40" t="s">
        <v>293</v>
      </c>
      <c r="I40" t="s">
        <v>638</v>
      </c>
      <c r="J40" t="s">
        <v>70</v>
      </c>
      <c r="K40" t="s">
        <v>70</v>
      </c>
      <c r="L40" t="s">
        <v>527</v>
      </c>
      <c r="M40" t="s">
        <v>1488</v>
      </c>
      <c r="N40" t="s">
        <v>641</v>
      </c>
      <c r="O40" t="s">
        <v>1462</v>
      </c>
      <c r="P40" t="s">
        <v>287</v>
      </c>
      <c r="Q40" t="s">
        <v>440</v>
      </c>
    </row>
    <row r="41" spans="1:17" x14ac:dyDescent="0.3">
      <c r="A41" t="s">
        <v>1489</v>
      </c>
      <c r="B41" t="s">
        <v>1419</v>
      </c>
      <c r="C41" t="s">
        <v>81</v>
      </c>
      <c r="D41" t="s">
        <v>462</v>
      </c>
      <c r="E41" t="s">
        <v>87</v>
      </c>
      <c r="F41" t="s">
        <v>88</v>
      </c>
      <c r="G41" t="s">
        <v>292</v>
      </c>
      <c r="H41" t="s">
        <v>293</v>
      </c>
      <c r="I41" t="s">
        <v>91</v>
      </c>
      <c r="J41" t="s">
        <v>536</v>
      </c>
      <c r="K41" t="s">
        <v>626</v>
      </c>
      <c r="L41" t="s">
        <v>454</v>
      </c>
      <c r="M41" t="s">
        <v>1490</v>
      </c>
      <c r="N41" t="s">
        <v>716</v>
      </c>
      <c r="O41" t="s">
        <v>287</v>
      </c>
      <c r="P41" t="s">
        <v>316</v>
      </c>
      <c r="Q41" t="s">
        <v>771</v>
      </c>
    </row>
    <row r="42" spans="1:17" x14ac:dyDescent="0.3">
      <c r="A42" t="s">
        <v>1491</v>
      </c>
      <c r="B42" t="s">
        <v>1409</v>
      </c>
      <c r="C42" t="s">
        <v>81</v>
      </c>
      <c r="D42" t="s">
        <v>496</v>
      </c>
      <c r="E42" t="s">
        <v>83</v>
      </c>
      <c r="F42" t="s">
        <v>88</v>
      </c>
      <c r="G42" t="s">
        <v>284</v>
      </c>
      <c r="H42" t="s">
        <v>293</v>
      </c>
      <c r="I42" t="s">
        <v>134</v>
      </c>
      <c r="J42" t="s">
        <v>584</v>
      </c>
      <c r="K42" t="s">
        <v>571</v>
      </c>
      <c r="L42" t="s">
        <v>394</v>
      </c>
      <c r="M42" t="s">
        <v>1492</v>
      </c>
      <c r="N42" t="s">
        <v>716</v>
      </c>
      <c r="O42" t="s">
        <v>287</v>
      </c>
      <c r="P42" t="s">
        <v>316</v>
      </c>
      <c r="Q42" t="s">
        <v>733</v>
      </c>
    </row>
    <row r="43" spans="1:17" hidden="1" x14ac:dyDescent="0.3">
      <c r="A43" t="s">
        <v>1493</v>
      </c>
      <c r="B43" t="s">
        <v>1444</v>
      </c>
      <c r="C43" t="s">
        <v>312</v>
      </c>
      <c r="D43" t="s">
        <v>169</v>
      </c>
      <c r="E43" t="s">
        <v>87</v>
      </c>
      <c r="F43" t="s">
        <v>88</v>
      </c>
      <c r="G43" t="s">
        <v>560</v>
      </c>
      <c r="H43" t="s">
        <v>293</v>
      </c>
      <c r="I43" t="s">
        <v>724</v>
      </c>
      <c r="J43" t="s">
        <v>1052</v>
      </c>
      <c r="K43" t="s">
        <v>520</v>
      </c>
      <c r="L43" t="s">
        <v>387</v>
      </c>
      <c r="M43" t="s">
        <v>1494</v>
      </c>
      <c r="N43" t="s">
        <v>716</v>
      </c>
      <c r="O43" t="s">
        <v>1462</v>
      </c>
      <c r="P43" t="s">
        <v>287</v>
      </c>
      <c r="Q43" t="s">
        <v>1236</v>
      </c>
    </row>
    <row r="44" spans="1:17" hidden="1" x14ac:dyDescent="0.3">
      <c r="A44" t="s">
        <v>1495</v>
      </c>
      <c r="B44" t="s">
        <v>1496</v>
      </c>
      <c r="C44" t="s">
        <v>148</v>
      </c>
      <c r="D44" t="s">
        <v>139</v>
      </c>
      <c r="E44" t="s">
        <v>87</v>
      </c>
      <c r="F44" t="s">
        <v>88</v>
      </c>
      <c r="G44" t="s">
        <v>300</v>
      </c>
      <c r="H44" t="s">
        <v>293</v>
      </c>
      <c r="I44" t="s">
        <v>144</v>
      </c>
      <c r="J44" t="s">
        <v>70</v>
      </c>
      <c r="K44" t="s">
        <v>70</v>
      </c>
      <c r="L44" t="s">
        <v>350</v>
      </c>
      <c r="M44" t="s">
        <v>1497</v>
      </c>
      <c r="N44" t="s">
        <v>641</v>
      </c>
      <c r="O44" t="s">
        <v>1462</v>
      </c>
      <c r="P44" t="s">
        <v>287</v>
      </c>
      <c r="Q44" t="s">
        <v>1498</v>
      </c>
    </row>
    <row r="45" spans="1:17" x14ac:dyDescent="0.3">
      <c r="A45" t="s">
        <v>1499</v>
      </c>
      <c r="B45" t="s">
        <v>1419</v>
      </c>
      <c r="C45" t="s">
        <v>81</v>
      </c>
      <c r="D45" t="s">
        <v>475</v>
      </c>
      <c r="E45" t="s">
        <v>87</v>
      </c>
      <c r="F45" t="s">
        <v>88</v>
      </c>
      <c r="G45" t="s">
        <v>306</v>
      </c>
      <c r="H45" t="s">
        <v>284</v>
      </c>
      <c r="I45" t="s">
        <v>34</v>
      </c>
      <c r="J45" t="s">
        <v>696</v>
      </c>
      <c r="K45" t="s">
        <v>513</v>
      </c>
      <c r="L45" t="s">
        <v>639</v>
      </c>
      <c r="M45" t="s">
        <v>1500</v>
      </c>
      <c r="N45" t="s">
        <v>716</v>
      </c>
      <c r="O45" t="s">
        <v>1462</v>
      </c>
      <c r="P45" t="s">
        <v>316</v>
      </c>
      <c r="Q45" t="s">
        <v>771</v>
      </c>
    </row>
    <row r="46" spans="1:17" x14ac:dyDescent="0.3">
      <c r="A46" t="s">
        <v>1501</v>
      </c>
      <c r="B46" t="s">
        <v>1409</v>
      </c>
      <c r="C46" t="s">
        <v>81</v>
      </c>
      <c r="D46" t="s">
        <v>478</v>
      </c>
      <c r="E46" t="s">
        <v>83</v>
      </c>
      <c r="F46" t="s">
        <v>88</v>
      </c>
      <c r="G46" t="s">
        <v>306</v>
      </c>
      <c r="H46" t="s">
        <v>284</v>
      </c>
      <c r="I46" t="s">
        <v>166</v>
      </c>
      <c r="J46" t="s">
        <v>696</v>
      </c>
      <c r="K46" t="s">
        <v>626</v>
      </c>
      <c r="L46" t="s">
        <v>576</v>
      </c>
      <c r="M46" t="s">
        <v>1502</v>
      </c>
      <c r="N46" t="s">
        <v>716</v>
      </c>
      <c r="O46" t="s">
        <v>1462</v>
      </c>
      <c r="P46" t="s">
        <v>296</v>
      </c>
      <c r="Q46" t="s">
        <v>733</v>
      </c>
    </row>
    <row r="47" spans="1:17" hidden="1" x14ac:dyDescent="0.3">
      <c r="A47" t="s">
        <v>1503</v>
      </c>
      <c r="B47" t="s">
        <v>1416</v>
      </c>
      <c r="C47" t="s">
        <v>312</v>
      </c>
      <c r="D47" t="s">
        <v>139</v>
      </c>
      <c r="E47" t="s">
        <v>87</v>
      </c>
      <c r="F47" t="s">
        <v>88</v>
      </c>
      <c r="G47" t="s">
        <v>283</v>
      </c>
      <c r="H47" t="s">
        <v>293</v>
      </c>
      <c r="I47" t="s">
        <v>1504</v>
      </c>
      <c r="J47" t="s">
        <v>589</v>
      </c>
      <c r="K47" t="s">
        <v>556</v>
      </c>
      <c r="L47" t="s">
        <v>884</v>
      </c>
      <c r="M47" t="s">
        <v>1505</v>
      </c>
      <c r="N47" t="s">
        <v>716</v>
      </c>
      <c r="O47" t="s">
        <v>1462</v>
      </c>
      <c r="P47" t="s">
        <v>287</v>
      </c>
      <c r="Q47" t="s">
        <v>1506</v>
      </c>
    </row>
    <row r="48" spans="1:17" x14ac:dyDescent="0.3">
      <c r="A48" t="s">
        <v>1507</v>
      </c>
      <c r="B48" t="s">
        <v>1409</v>
      </c>
      <c r="C48" t="s">
        <v>81</v>
      </c>
      <c r="D48" t="s">
        <v>483</v>
      </c>
      <c r="E48" t="s">
        <v>87</v>
      </c>
      <c r="F48" t="s">
        <v>88</v>
      </c>
      <c r="G48" t="s">
        <v>283</v>
      </c>
      <c r="H48" t="s">
        <v>284</v>
      </c>
      <c r="I48" t="s">
        <v>106</v>
      </c>
      <c r="J48" t="s">
        <v>677</v>
      </c>
      <c r="K48" t="s">
        <v>580</v>
      </c>
      <c r="L48" t="s">
        <v>527</v>
      </c>
      <c r="M48" t="s">
        <v>1508</v>
      </c>
      <c r="N48" t="s">
        <v>641</v>
      </c>
      <c r="O48" t="s">
        <v>1462</v>
      </c>
      <c r="P48" t="s">
        <v>539</v>
      </c>
      <c r="Q48" t="s">
        <v>794</v>
      </c>
    </row>
    <row r="49" spans="1:17" hidden="1" x14ac:dyDescent="0.3">
      <c r="A49" t="s">
        <v>1509</v>
      </c>
      <c r="B49" t="s">
        <v>1412</v>
      </c>
      <c r="C49" t="s">
        <v>312</v>
      </c>
      <c r="D49" t="s">
        <v>139</v>
      </c>
      <c r="E49" t="s">
        <v>83</v>
      </c>
      <c r="F49" t="s">
        <v>84</v>
      </c>
      <c r="G49" t="s">
        <v>284</v>
      </c>
      <c r="H49" t="s">
        <v>284</v>
      </c>
      <c r="I49" t="s">
        <v>1504</v>
      </c>
      <c r="J49" t="s">
        <v>536</v>
      </c>
      <c r="K49" t="s">
        <v>567</v>
      </c>
      <c r="L49" t="s">
        <v>320</v>
      </c>
      <c r="M49" t="s">
        <v>1510</v>
      </c>
      <c r="N49" t="s">
        <v>716</v>
      </c>
      <c r="O49" t="s">
        <v>1462</v>
      </c>
      <c r="P49" t="s">
        <v>287</v>
      </c>
      <c r="Q49" t="s">
        <v>1164</v>
      </c>
    </row>
    <row r="50" spans="1:17" hidden="1" x14ac:dyDescent="0.3">
      <c r="A50" t="s">
        <v>1511</v>
      </c>
      <c r="B50" t="s">
        <v>1512</v>
      </c>
      <c r="C50" t="s">
        <v>148</v>
      </c>
      <c r="D50" t="s">
        <v>151</v>
      </c>
      <c r="E50" t="s">
        <v>711</v>
      </c>
      <c r="F50" t="s">
        <v>88</v>
      </c>
      <c r="G50" t="s">
        <v>283</v>
      </c>
      <c r="H50" t="s">
        <v>293</v>
      </c>
      <c r="I50" t="s">
        <v>132</v>
      </c>
      <c r="J50" t="s">
        <v>70</v>
      </c>
      <c r="K50" t="s">
        <v>70</v>
      </c>
      <c r="L50" t="s">
        <v>562</v>
      </c>
      <c r="M50" t="s">
        <v>1513</v>
      </c>
      <c r="N50" t="s">
        <v>716</v>
      </c>
      <c r="O50" t="s">
        <v>694</v>
      </c>
      <c r="P50" t="s">
        <v>481</v>
      </c>
      <c r="Q50" t="s">
        <v>763</v>
      </c>
    </row>
    <row r="51" spans="1:17" x14ac:dyDescent="0.3">
      <c r="A51" t="s">
        <v>1514</v>
      </c>
      <c r="B51" t="s">
        <v>1416</v>
      </c>
      <c r="C51" t="s">
        <v>81</v>
      </c>
      <c r="D51" t="s">
        <v>489</v>
      </c>
      <c r="E51" t="s">
        <v>87</v>
      </c>
      <c r="F51" t="s">
        <v>88</v>
      </c>
      <c r="G51" t="s">
        <v>306</v>
      </c>
      <c r="H51" t="s">
        <v>284</v>
      </c>
      <c r="I51" t="s">
        <v>141</v>
      </c>
      <c r="J51" t="s">
        <v>658</v>
      </c>
      <c r="K51" t="s">
        <v>526</v>
      </c>
      <c r="L51" t="s">
        <v>619</v>
      </c>
      <c r="M51" t="s">
        <v>1515</v>
      </c>
      <c r="N51" t="s">
        <v>716</v>
      </c>
      <c r="O51" t="s">
        <v>316</v>
      </c>
      <c r="P51" t="s">
        <v>316</v>
      </c>
      <c r="Q51" t="s">
        <v>289</v>
      </c>
    </row>
    <row r="52" spans="1:17" x14ac:dyDescent="0.3">
      <c r="A52" t="s">
        <v>1516</v>
      </c>
      <c r="B52" t="s">
        <v>1422</v>
      </c>
      <c r="C52" t="s">
        <v>81</v>
      </c>
      <c r="D52" t="s">
        <v>493</v>
      </c>
      <c r="E52" t="s">
        <v>83</v>
      </c>
      <c r="F52" t="s">
        <v>88</v>
      </c>
      <c r="G52" t="s">
        <v>292</v>
      </c>
      <c r="H52" t="s">
        <v>284</v>
      </c>
      <c r="I52" t="s">
        <v>61</v>
      </c>
      <c r="J52" t="s">
        <v>658</v>
      </c>
      <c r="K52" t="s">
        <v>571</v>
      </c>
      <c r="L52" t="s">
        <v>500</v>
      </c>
      <c r="M52" t="s">
        <v>1517</v>
      </c>
      <c r="N52" t="s">
        <v>716</v>
      </c>
      <c r="O52" t="s">
        <v>1462</v>
      </c>
      <c r="P52" t="s">
        <v>287</v>
      </c>
      <c r="Q52" t="s">
        <v>771</v>
      </c>
    </row>
    <row r="53" spans="1:17" x14ac:dyDescent="0.3">
      <c r="A53" t="s">
        <v>1518</v>
      </c>
      <c r="B53" t="s">
        <v>1416</v>
      </c>
      <c r="C53" t="s">
        <v>81</v>
      </c>
      <c r="D53" t="s">
        <v>467</v>
      </c>
      <c r="E53" t="s">
        <v>87</v>
      </c>
      <c r="F53" t="s">
        <v>88</v>
      </c>
      <c r="G53" t="s">
        <v>283</v>
      </c>
      <c r="H53" t="s">
        <v>293</v>
      </c>
      <c r="I53" t="s">
        <v>101</v>
      </c>
      <c r="J53" t="s">
        <v>580</v>
      </c>
      <c r="K53" t="s">
        <v>626</v>
      </c>
      <c r="L53" t="s">
        <v>692</v>
      </c>
      <c r="M53" t="s">
        <v>1519</v>
      </c>
      <c r="N53" t="s">
        <v>1314</v>
      </c>
      <c r="O53" t="s">
        <v>1462</v>
      </c>
      <c r="P53" t="s">
        <v>287</v>
      </c>
      <c r="Q53" t="s">
        <v>1498</v>
      </c>
    </row>
    <row r="54" spans="1:17" x14ac:dyDescent="0.3">
      <c r="A54" t="s">
        <v>1520</v>
      </c>
      <c r="B54" t="s">
        <v>1399</v>
      </c>
      <c r="C54" t="s">
        <v>81</v>
      </c>
      <c r="D54" t="s">
        <v>499</v>
      </c>
      <c r="E54" t="s">
        <v>87</v>
      </c>
      <c r="F54" t="s">
        <v>88</v>
      </c>
      <c r="G54" t="s">
        <v>292</v>
      </c>
      <c r="H54" t="s">
        <v>284</v>
      </c>
      <c r="I54" t="s">
        <v>777</v>
      </c>
      <c r="J54" t="s">
        <v>599</v>
      </c>
      <c r="K54" t="s">
        <v>571</v>
      </c>
      <c r="L54" t="s">
        <v>646</v>
      </c>
      <c r="M54" t="s">
        <v>1521</v>
      </c>
      <c r="N54" t="s">
        <v>716</v>
      </c>
      <c r="O54" t="s">
        <v>1462</v>
      </c>
      <c r="P54" t="s">
        <v>287</v>
      </c>
      <c r="Q54" t="s">
        <v>817</v>
      </c>
    </row>
    <row r="55" spans="1:17" hidden="1" x14ac:dyDescent="0.3">
      <c r="A55" t="s">
        <v>1522</v>
      </c>
      <c r="B55" t="s">
        <v>1412</v>
      </c>
      <c r="C55" t="s">
        <v>312</v>
      </c>
      <c r="D55" t="s">
        <v>151</v>
      </c>
      <c r="E55" t="s">
        <v>83</v>
      </c>
      <c r="F55" t="s">
        <v>84</v>
      </c>
      <c r="G55" t="s">
        <v>284</v>
      </c>
      <c r="H55" t="s">
        <v>284</v>
      </c>
      <c r="I55" t="s">
        <v>845</v>
      </c>
      <c r="J55" t="s">
        <v>526</v>
      </c>
      <c r="K55" t="s">
        <v>531</v>
      </c>
      <c r="L55" t="s">
        <v>308</v>
      </c>
      <c r="M55" t="s">
        <v>1523</v>
      </c>
      <c r="N55" t="s">
        <v>716</v>
      </c>
      <c r="O55" t="s">
        <v>1462</v>
      </c>
      <c r="P55" t="s">
        <v>316</v>
      </c>
      <c r="Q55" t="s">
        <v>1434</v>
      </c>
    </row>
    <row r="56" spans="1:17" x14ac:dyDescent="0.3">
      <c r="A56" t="s">
        <v>1524</v>
      </c>
      <c r="B56" t="s">
        <v>1422</v>
      </c>
      <c r="C56" t="s">
        <v>81</v>
      </c>
      <c r="D56" t="s">
        <v>503</v>
      </c>
      <c r="E56" t="s">
        <v>83</v>
      </c>
      <c r="F56" t="s">
        <v>88</v>
      </c>
      <c r="G56" t="s">
        <v>283</v>
      </c>
      <c r="H56" t="s">
        <v>293</v>
      </c>
      <c r="I56" t="s">
        <v>115</v>
      </c>
      <c r="J56" t="s">
        <v>643</v>
      </c>
      <c r="K56" t="s">
        <v>677</v>
      </c>
      <c r="L56" t="s">
        <v>294</v>
      </c>
      <c r="M56" t="s">
        <v>1525</v>
      </c>
      <c r="N56" t="s">
        <v>716</v>
      </c>
      <c r="O56" t="s">
        <v>287</v>
      </c>
      <c r="P56" t="s">
        <v>287</v>
      </c>
      <c r="Q56" t="s">
        <v>374</v>
      </c>
    </row>
    <row r="57" spans="1:17" hidden="1" x14ac:dyDescent="0.3">
      <c r="A57" t="s">
        <v>1526</v>
      </c>
      <c r="B57" t="s">
        <v>1416</v>
      </c>
      <c r="C57" t="s">
        <v>312</v>
      </c>
      <c r="D57" t="s">
        <v>151</v>
      </c>
      <c r="E57" t="s">
        <v>87</v>
      </c>
      <c r="F57" t="s">
        <v>88</v>
      </c>
      <c r="G57" t="s">
        <v>306</v>
      </c>
      <c r="H57" t="s">
        <v>293</v>
      </c>
      <c r="I57" t="s">
        <v>845</v>
      </c>
      <c r="J57" t="s">
        <v>721</v>
      </c>
      <c r="K57" t="s">
        <v>526</v>
      </c>
      <c r="L57" t="s">
        <v>368</v>
      </c>
      <c r="M57" t="s">
        <v>1527</v>
      </c>
      <c r="N57" t="s">
        <v>716</v>
      </c>
      <c r="O57" t="s">
        <v>1462</v>
      </c>
      <c r="P57" t="s">
        <v>316</v>
      </c>
      <c r="Q57" t="s">
        <v>540</v>
      </c>
    </row>
    <row r="58" spans="1:17" x14ac:dyDescent="0.3">
      <c r="A58" t="s">
        <v>1528</v>
      </c>
      <c r="B58" t="s">
        <v>1529</v>
      </c>
      <c r="C58" t="s">
        <v>81</v>
      </c>
      <c r="D58" t="s">
        <v>506</v>
      </c>
      <c r="E58" t="s">
        <v>87</v>
      </c>
      <c r="F58" t="s">
        <v>88</v>
      </c>
      <c r="G58" t="s">
        <v>284</v>
      </c>
      <c r="H58" t="s">
        <v>293</v>
      </c>
      <c r="I58" t="s">
        <v>36</v>
      </c>
      <c r="J58" t="s">
        <v>691</v>
      </c>
      <c r="K58" t="s">
        <v>691</v>
      </c>
      <c r="L58" t="s">
        <v>521</v>
      </c>
      <c r="M58" t="s">
        <v>1530</v>
      </c>
      <c r="N58" t="s">
        <v>1314</v>
      </c>
      <c r="O58" t="s">
        <v>694</v>
      </c>
      <c r="P58" t="s">
        <v>996</v>
      </c>
      <c r="Q58" t="s">
        <v>289</v>
      </c>
    </row>
    <row r="59" spans="1:17" x14ac:dyDescent="0.3">
      <c r="A59" t="s">
        <v>1531</v>
      </c>
      <c r="B59" t="s">
        <v>1416</v>
      </c>
      <c r="C59" t="s">
        <v>81</v>
      </c>
      <c r="D59" t="s">
        <v>486</v>
      </c>
      <c r="E59" t="s">
        <v>83</v>
      </c>
      <c r="F59" t="s">
        <v>84</v>
      </c>
      <c r="G59" t="s">
        <v>284</v>
      </c>
      <c r="H59" t="s">
        <v>284</v>
      </c>
      <c r="I59" t="s">
        <v>113</v>
      </c>
      <c r="J59" t="s">
        <v>589</v>
      </c>
      <c r="K59" t="s">
        <v>567</v>
      </c>
      <c r="L59" t="s">
        <v>402</v>
      </c>
      <c r="M59" t="s">
        <v>1532</v>
      </c>
      <c r="N59" t="s">
        <v>716</v>
      </c>
      <c r="O59" t="s">
        <v>316</v>
      </c>
      <c r="P59" t="s">
        <v>287</v>
      </c>
      <c r="Q59" t="s">
        <v>771</v>
      </c>
    </row>
    <row r="60" spans="1:17" x14ac:dyDescent="0.3">
      <c r="A60" t="s">
        <v>1533</v>
      </c>
      <c r="B60" t="s">
        <v>1396</v>
      </c>
      <c r="C60" t="s">
        <v>81</v>
      </c>
      <c r="D60" t="s">
        <v>509</v>
      </c>
      <c r="E60" t="s">
        <v>83</v>
      </c>
      <c r="F60" t="s">
        <v>108</v>
      </c>
      <c r="G60" t="s">
        <v>293</v>
      </c>
      <c r="H60" t="s">
        <v>284</v>
      </c>
      <c r="I60" t="s">
        <v>126</v>
      </c>
      <c r="J60" t="s">
        <v>677</v>
      </c>
      <c r="K60" t="s">
        <v>536</v>
      </c>
      <c r="L60" t="s">
        <v>364</v>
      </c>
      <c r="M60" t="s">
        <v>1534</v>
      </c>
      <c r="N60" t="s">
        <v>1314</v>
      </c>
      <c r="O60" t="s">
        <v>1462</v>
      </c>
      <c r="P60" t="s">
        <v>404</v>
      </c>
      <c r="Q60" t="s">
        <v>1498</v>
      </c>
    </row>
    <row r="61" spans="1:17" hidden="1" x14ac:dyDescent="0.3">
      <c r="A61" t="s">
        <v>1535</v>
      </c>
      <c r="B61" t="s">
        <v>1399</v>
      </c>
      <c r="C61" t="s">
        <v>148</v>
      </c>
      <c r="D61" t="s">
        <v>163</v>
      </c>
      <c r="E61" t="s">
        <v>711</v>
      </c>
      <c r="F61" t="s">
        <v>88</v>
      </c>
      <c r="G61" t="s">
        <v>292</v>
      </c>
      <c r="H61" t="s">
        <v>284</v>
      </c>
      <c r="I61" t="s">
        <v>137</v>
      </c>
      <c r="J61" t="s">
        <v>70</v>
      </c>
      <c r="K61" t="s">
        <v>70</v>
      </c>
      <c r="L61" t="s">
        <v>402</v>
      </c>
      <c r="M61" t="s">
        <v>1536</v>
      </c>
      <c r="N61" t="s">
        <v>716</v>
      </c>
      <c r="O61" t="s">
        <v>1462</v>
      </c>
      <c r="P61" t="s">
        <v>287</v>
      </c>
      <c r="Q61" t="s">
        <v>605</v>
      </c>
    </row>
    <row r="62" spans="1:17" hidden="1" x14ac:dyDescent="0.3">
      <c r="A62" t="s">
        <v>1537</v>
      </c>
      <c r="B62" t="s">
        <v>1538</v>
      </c>
      <c r="C62" t="s">
        <v>312</v>
      </c>
      <c r="D62" t="s">
        <v>163</v>
      </c>
      <c r="E62" t="s">
        <v>711</v>
      </c>
      <c r="F62" t="s">
        <v>88</v>
      </c>
      <c r="G62" t="s">
        <v>284</v>
      </c>
      <c r="H62" t="s">
        <v>293</v>
      </c>
      <c r="I62" t="s">
        <v>1539</v>
      </c>
      <c r="J62" t="s">
        <v>633</v>
      </c>
      <c r="K62" t="s">
        <v>610</v>
      </c>
      <c r="L62" t="s">
        <v>308</v>
      </c>
      <c r="M62" t="s">
        <v>1540</v>
      </c>
      <c r="N62" t="s">
        <v>716</v>
      </c>
      <c r="O62" t="s">
        <v>1462</v>
      </c>
      <c r="P62" t="s">
        <v>481</v>
      </c>
      <c r="Q62" t="s">
        <v>540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A866F-8EFF-4069-8BFA-E83BE83F30E0}">
  <dimension ref="A1:Q59"/>
  <sheetViews>
    <sheetView topLeftCell="A10" workbookViewId="0">
      <selection activeCell="F3" sqref="F3:F59"/>
    </sheetView>
  </sheetViews>
  <sheetFormatPr defaultRowHeight="14.4" x14ac:dyDescent="0.3"/>
  <cols>
    <col min="1" max="1" width="10.33203125" bestFit="1" customWidth="1"/>
    <col min="2" max="2" width="17.109375" bestFit="1" customWidth="1"/>
    <col min="3" max="3" width="19.6640625" bestFit="1" customWidth="1"/>
    <col min="4" max="4" width="6.44140625" bestFit="1" customWidth="1"/>
    <col min="6" max="6" width="8.5546875" bestFit="1" customWidth="1"/>
    <col min="7" max="7" width="5.5546875" bestFit="1" customWidth="1"/>
    <col min="8" max="8" width="5.77734375" bestFit="1" customWidth="1"/>
    <col min="9" max="9" width="16.88671875" bestFit="1" customWidth="1"/>
    <col min="10" max="10" width="5.5546875" bestFit="1" customWidth="1"/>
    <col min="11" max="11" width="6.77734375" bestFit="1" customWidth="1"/>
    <col min="12" max="12" width="7.109375" bestFit="1" customWidth="1"/>
    <col min="13" max="13" width="13.21875" bestFit="1" customWidth="1"/>
    <col min="14" max="14" width="19.33203125" bestFit="1" customWidth="1"/>
    <col min="15" max="15" width="12.109375" bestFit="1" customWidth="1"/>
    <col min="16" max="16" width="16.21875" bestFit="1" customWidth="1"/>
    <col min="17" max="17" width="19.44140625" bestFit="1" customWidth="1"/>
  </cols>
  <sheetData>
    <row r="1" spans="1:17" x14ac:dyDescent="0.3">
      <c r="A1" t="s">
        <v>73</v>
      </c>
      <c r="B1" t="s">
        <v>272</v>
      </c>
      <c r="C1" t="s">
        <v>75</v>
      </c>
      <c r="D1" t="s">
        <v>76</v>
      </c>
      <c r="E1" t="s">
        <v>77</v>
      </c>
      <c r="F1" t="s">
        <v>78</v>
      </c>
      <c r="G1" t="s">
        <v>273</v>
      </c>
      <c r="H1" t="s">
        <v>274</v>
      </c>
      <c r="I1" t="s">
        <v>79</v>
      </c>
      <c r="J1" t="s">
        <v>71</v>
      </c>
      <c r="K1" t="s">
        <v>510</v>
      </c>
      <c r="L1" t="s">
        <v>275</v>
      </c>
      <c r="M1" t="s">
        <v>276</v>
      </c>
      <c r="N1" t="s">
        <v>277</v>
      </c>
      <c r="O1" t="s">
        <v>278</v>
      </c>
      <c r="P1" t="s">
        <v>279</v>
      </c>
      <c r="Q1" t="s">
        <v>280</v>
      </c>
    </row>
    <row r="2" spans="1:17" hidden="1" x14ac:dyDescent="0.3">
      <c r="A2" t="s">
        <v>708</v>
      </c>
      <c r="B2" t="s">
        <v>709</v>
      </c>
      <c r="C2" t="s">
        <v>710</v>
      </c>
      <c r="D2" t="s">
        <v>86</v>
      </c>
      <c r="E2" t="s">
        <v>711</v>
      </c>
      <c r="F2" t="s">
        <v>108</v>
      </c>
      <c r="G2" t="s">
        <v>293</v>
      </c>
      <c r="H2" t="s">
        <v>284</v>
      </c>
      <c r="I2" t="s">
        <v>106</v>
      </c>
      <c r="J2" t="s">
        <v>70</v>
      </c>
      <c r="K2" t="s">
        <v>70</v>
      </c>
      <c r="L2" t="s">
        <v>479</v>
      </c>
      <c r="M2" t="s">
        <v>70</v>
      </c>
      <c r="N2" t="s">
        <v>586</v>
      </c>
      <c r="O2" t="s">
        <v>316</v>
      </c>
      <c r="P2" t="s">
        <v>287</v>
      </c>
      <c r="Q2" t="s">
        <v>605</v>
      </c>
    </row>
    <row r="3" spans="1:17" x14ac:dyDescent="0.3">
      <c r="A3" t="s">
        <v>712</v>
      </c>
      <c r="B3" t="s">
        <v>81</v>
      </c>
      <c r="C3" t="s">
        <v>282</v>
      </c>
      <c r="D3" t="s">
        <v>82</v>
      </c>
      <c r="E3" t="s">
        <v>83</v>
      </c>
      <c r="F3" t="s">
        <v>108</v>
      </c>
      <c r="G3" t="s">
        <v>293</v>
      </c>
      <c r="H3" t="s">
        <v>284</v>
      </c>
      <c r="I3" t="s">
        <v>109</v>
      </c>
      <c r="J3" t="s">
        <v>589</v>
      </c>
      <c r="K3" t="s">
        <v>633</v>
      </c>
      <c r="L3" t="s">
        <v>364</v>
      </c>
      <c r="M3" t="s">
        <v>713</v>
      </c>
      <c r="N3" t="s">
        <v>586</v>
      </c>
      <c r="O3" t="s">
        <v>316</v>
      </c>
      <c r="P3" t="s">
        <v>316</v>
      </c>
      <c r="Q3" t="s">
        <v>374</v>
      </c>
    </row>
    <row r="4" spans="1:17" x14ac:dyDescent="0.3">
      <c r="A4" t="s">
        <v>714</v>
      </c>
      <c r="B4" t="s">
        <v>81</v>
      </c>
      <c r="C4" t="s">
        <v>291</v>
      </c>
      <c r="D4" t="s">
        <v>86</v>
      </c>
      <c r="E4" t="s">
        <v>87</v>
      </c>
      <c r="F4" t="s">
        <v>88</v>
      </c>
      <c r="G4" t="s">
        <v>381</v>
      </c>
      <c r="H4" t="s">
        <v>293</v>
      </c>
      <c r="I4" t="s">
        <v>156</v>
      </c>
      <c r="J4" t="s">
        <v>599</v>
      </c>
      <c r="K4" t="s">
        <v>659</v>
      </c>
      <c r="L4" t="s">
        <v>394</v>
      </c>
      <c r="M4" t="s">
        <v>715</v>
      </c>
      <c r="N4" t="s">
        <v>716</v>
      </c>
      <c r="O4" t="s">
        <v>316</v>
      </c>
      <c r="P4" t="s">
        <v>316</v>
      </c>
      <c r="Q4" t="s">
        <v>327</v>
      </c>
    </row>
    <row r="5" spans="1:17" x14ac:dyDescent="0.3">
      <c r="A5" t="s">
        <v>717</v>
      </c>
      <c r="B5" t="s">
        <v>81</v>
      </c>
      <c r="C5" t="s">
        <v>299</v>
      </c>
      <c r="D5" t="s">
        <v>86</v>
      </c>
      <c r="E5" t="s">
        <v>87</v>
      </c>
      <c r="F5" t="s">
        <v>88</v>
      </c>
      <c r="G5" t="s">
        <v>381</v>
      </c>
      <c r="H5" t="s">
        <v>293</v>
      </c>
      <c r="I5" t="s">
        <v>141</v>
      </c>
      <c r="J5" t="s">
        <v>718</v>
      </c>
      <c r="K5" t="s">
        <v>571</v>
      </c>
      <c r="L5" t="s">
        <v>646</v>
      </c>
      <c r="M5" t="s">
        <v>719</v>
      </c>
      <c r="N5" t="s">
        <v>716</v>
      </c>
      <c r="O5" t="s">
        <v>316</v>
      </c>
      <c r="P5" t="s">
        <v>604</v>
      </c>
      <c r="Q5" t="s">
        <v>342</v>
      </c>
    </row>
    <row r="6" spans="1:17" x14ac:dyDescent="0.3">
      <c r="A6" t="s">
        <v>720</v>
      </c>
      <c r="B6" t="s">
        <v>81</v>
      </c>
      <c r="C6" t="s">
        <v>305</v>
      </c>
      <c r="D6" t="s">
        <v>86</v>
      </c>
      <c r="E6" t="s">
        <v>83</v>
      </c>
      <c r="F6" t="s">
        <v>88</v>
      </c>
      <c r="G6" t="s">
        <v>284</v>
      </c>
      <c r="H6" t="s">
        <v>293</v>
      </c>
      <c r="I6" t="s">
        <v>106</v>
      </c>
      <c r="J6" t="s">
        <v>721</v>
      </c>
      <c r="K6" t="s">
        <v>520</v>
      </c>
      <c r="L6" t="s">
        <v>285</v>
      </c>
      <c r="M6" t="s">
        <v>722</v>
      </c>
      <c r="N6" t="s">
        <v>716</v>
      </c>
      <c r="O6" t="s">
        <v>316</v>
      </c>
      <c r="P6" t="s">
        <v>287</v>
      </c>
      <c r="Q6" t="s">
        <v>605</v>
      </c>
    </row>
    <row r="7" spans="1:17" hidden="1" x14ac:dyDescent="0.3">
      <c r="A7" t="s">
        <v>723</v>
      </c>
      <c r="B7" t="s">
        <v>312</v>
      </c>
      <c r="C7" t="s">
        <v>97</v>
      </c>
      <c r="D7" t="s">
        <v>105</v>
      </c>
      <c r="E7" t="s">
        <v>87</v>
      </c>
      <c r="F7" t="s">
        <v>88</v>
      </c>
      <c r="G7" t="s">
        <v>300</v>
      </c>
      <c r="H7" t="s">
        <v>283</v>
      </c>
      <c r="I7" t="s">
        <v>724</v>
      </c>
      <c r="J7" t="s">
        <v>512</v>
      </c>
      <c r="K7" t="s">
        <v>556</v>
      </c>
      <c r="L7" t="s">
        <v>314</v>
      </c>
      <c r="M7" t="s">
        <v>725</v>
      </c>
      <c r="N7" t="s">
        <v>726</v>
      </c>
      <c r="O7" t="s">
        <v>316</v>
      </c>
      <c r="P7" t="s">
        <v>287</v>
      </c>
      <c r="Q7" t="s">
        <v>727</v>
      </c>
    </row>
    <row r="8" spans="1:17" x14ac:dyDescent="0.3">
      <c r="A8" t="s">
        <v>728</v>
      </c>
      <c r="B8" t="s">
        <v>81</v>
      </c>
      <c r="C8" t="s">
        <v>319</v>
      </c>
      <c r="D8" t="s">
        <v>86</v>
      </c>
      <c r="E8" t="s">
        <v>87</v>
      </c>
      <c r="F8" t="s">
        <v>84</v>
      </c>
      <c r="G8" t="s">
        <v>293</v>
      </c>
      <c r="H8" t="s">
        <v>293</v>
      </c>
      <c r="I8" t="s">
        <v>166</v>
      </c>
      <c r="J8" t="s">
        <v>633</v>
      </c>
      <c r="K8" t="s">
        <v>626</v>
      </c>
      <c r="L8" t="s">
        <v>521</v>
      </c>
      <c r="M8" t="s">
        <v>729</v>
      </c>
      <c r="N8" t="s">
        <v>586</v>
      </c>
      <c r="O8" t="s">
        <v>316</v>
      </c>
      <c r="P8" t="s">
        <v>296</v>
      </c>
      <c r="Q8" t="s">
        <v>303</v>
      </c>
    </row>
    <row r="9" spans="1:17" hidden="1" x14ac:dyDescent="0.3">
      <c r="A9" t="s">
        <v>730</v>
      </c>
      <c r="B9" t="s">
        <v>103</v>
      </c>
      <c r="C9" t="s">
        <v>104</v>
      </c>
      <c r="D9" t="s">
        <v>143</v>
      </c>
      <c r="E9" t="s">
        <v>87</v>
      </c>
      <c r="F9" t="s">
        <v>88</v>
      </c>
      <c r="G9" t="s">
        <v>300</v>
      </c>
      <c r="H9" t="s">
        <v>284</v>
      </c>
      <c r="I9" t="s">
        <v>731</v>
      </c>
      <c r="J9" t="s">
        <v>70</v>
      </c>
      <c r="K9" t="s">
        <v>70</v>
      </c>
      <c r="L9" t="s">
        <v>562</v>
      </c>
      <c r="M9" t="s">
        <v>732</v>
      </c>
      <c r="N9" t="s">
        <v>641</v>
      </c>
      <c r="O9" t="s">
        <v>316</v>
      </c>
      <c r="P9" t="s">
        <v>517</v>
      </c>
      <c r="Q9" t="s">
        <v>733</v>
      </c>
    </row>
    <row r="10" spans="1:17" x14ac:dyDescent="0.3">
      <c r="A10" t="s">
        <v>734</v>
      </c>
      <c r="B10" t="s">
        <v>81</v>
      </c>
      <c r="C10" t="s">
        <v>329</v>
      </c>
      <c r="D10" t="s">
        <v>86</v>
      </c>
      <c r="E10" t="s">
        <v>83</v>
      </c>
      <c r="F10" t="s">
        <v>88</v>
      </c>
      <c r="G10" t="s">
        <v>284</v>
      </c>
      <c r="H10" t="s">
        <v>293</v>
      </c>
      <c r="I10" t="s">
        <v>36</v>
      </c>
      <c r="J10" t="s">
        <v>610</v>
      </c>
      <c r="K10" t="s">
        <v>571</v>
      </c>
      <c r="L10" t="s">
        <v>368</v>
      </c>
      <c r="M10" t="s">
        <v>735</v>
      </c>
      <c r="N10" t="s">
        <v>726</v>
      </c>
      <c r="O10" t="s">
        <v>316</v>
      </c>
      <c r="P10" t="s">
        <v>481</v>
      </c>
      <c r="Q10" t="s">
        <v>289</v>
      </c>
    </row>
    <row r="11" spans="1:17" hidden="1" x14ac:dyDescent="0.3">
      <c r="A11" t="s">
        <v>736</v>
      </c>
      <c r="B11" t="s">
        <v>312</v>
      </c>
      <c r="C11" t="s">
        <v>97</v>
      </c>
      <c r="D11" t="s">
        <v>143</v>
      </c>
      <c r="E11" t="s">
        <v>83</v>
      </c>
      <c r="F11" t="s">
        <v>108</v>
      </c>
      <c r="G11" t="s">
        <v>293</v>
      </c>
      <c r="H11" t="s">
        <v>292</v>
      </c>
      <c r="I11" t="s">
        <v>457</v>
      </c>
      <c r="J11" t="s">
        <v>512</v>
      </c>
      <c r="K11" t="s">
        <v>626</v>
      </c>
      <c r="L11" t="s">
        <v>423</v>
      </c>
      <c r="M11" t="s">
        <v>737</v>
      </c>
      <c r="N11" t="s">
        <v>726</v>
      </c>
      <c r="O11" t="s">
        <v>316</v>
      </c>
      <c r="P11" t="s">
        <v>316</v>
      </c>
      <c r="Q11" t="s">
        <v>738</v>
      </c>
    </row>
    <row r="12" spans="1:17" x14ac:dyDescent="0.3">
      <c r="A12" t="s">
        <v>739</v>
      </c>
      <c r="B12" t="s">
        <v>81</v>
      </c>
      <c r="C12" t="s">
        <v>338</v>
      </c>
      <c r="D12" t="s">
        <v>82</v>
      </c>
      <c r="E12" t="s">
        <v>83</v>
      </c>
      <c r="F12" t="s">
        <v>84</v>
      </c>
      <c r="G12" t="s">
        <v>292</v>
      </c>
      <c r="H12" t="s">
        <v>292</v>
      </c>
      <c r="I12" t="s">
        <v>34</v>
      </c>
      <c r="J12" t="s">
        <v>691</v>
      </c>
      <c r="K12" t="s">
        <v>556</v>
      </c>
      <c r="L12" t="s">
        <v>471</v>
      </c>
      <c r="M12" t="s">
        <v>740</v>
      </c>
      <c r="N12" t="s">
        <v>726</v>
      </c>
      <c r="O12" t="s">
        <v>316</v>
      </c>
      <c r="P12" t="s">
        <v>316</v>
      </c>
      <c r="Q12" t="s">
        <v>605</v>
      </c>
    </row>
    <row r="13" spans="1:17" x14ac:dyDescent="0.3">
      <c r="A13" t="s">
        <v>741</v>
      </c>
      <c r="B13" t="s">
        <v>81</v>
      </c>
      <c r="C13" t="s">
        <v>344</v>
      </c>
      <c r="D13" t="s">
        <v>86</v>
      </c>
      <c r="E13" t="s">
        <v>87</v>
      </c>
      <c r="F13" t="s">
        <v>88</v>
      </c>
      <c r="G13" t="s">
        <v>292</v>
      </c>
      <c r="H13" t="s">
        <v>293</v>
      </c>
      <c r="I13" t="s">
        <v>144</v>
      </c>
      <c r="J13" t="s">
        <v>584</v>
      </c>
      <c r="K13" t="s">
        <v>556</v>
      </c>
      <c r="L13" t="s">
        <v>527</v>
      </c>
      <c r="M13" t="s">
        <v>742</v>
      </c>
      <c r="N13" t="s">
        <v>641</v>
      </c>
      <c r="O13" t="s">
        <v>316</v>
      </c>
      <c r="P13" t="s">
        <v>296</v>
      </c>
      <c r="Q13" t="s">
        <v>342</v>
      </c>
    </row>
    <row r="14" spans="1:17" hidden="1" x14ac:dyDescent="0.3">
      <c r="A14" t="s">
        <v>743</v>
      </c>
      <c r="B14" t="s">
        <v>312</v>
      </c>
      <c r="C14" t="s">
        <v>97</v>
      </c>
      <c r="D14" t="s">
        <v>143</v>
      </c>
      <c r="E14" t="s">
        <v>83</v>
      </c>
      <c r="F14" t="s">
        <v>88</v>
      </c>
      <c r="G14" t="s">
        <v>381</v>
      </c>
      <c r="H14" t="s">
        <v>284</v>
      </c>
      <c r="I14" t="s">
        <v>744</v>
      </c>
      <c r="J14" t="s">
        <v>745</v>
      </c>
      <c r="K14" t="s">
        <v>520</v>
      </c>
      <c r="L14" t="s">
        <v>294</v>
      </c>
      <c r="M14" t="s">
        <v>746</v>
      </c>
      <c r="N14" t="s">
        <v>726</v>
      </c>
      <c r="O14" t="s">
        <v>316</v>
      </c>
      <c r="P14" t="s">
        <v>288</v>
      </c>
      <c r="Q14" t="s">
        <v>747</v>
      </c>
    </row>
    <row r="15" spans="1:17" x14ac:dyDescent="0.3">
      <c r="A15" t="s">
        <v>748</v>
      </c>
      <c r="B15" t="s">
        <v>81</v>
      </c>
      <c r="C15" t="s">
        <v>354</v>
      </c>
      <c r="D15" t="s">
        <v>86</v>
      </c>
      <c r="E15" t="s">
        <v>83</v>
      </c>
      <c r="F15" t="s">
        <v>88</v>
      </c>
      <c r="G15" t="s">
        <v>306</v>
      </c>
      <c r="H15" t="s">
        <v>284</v>
      </c>
      <c r="I15" t="s">
        <v>113</v>
      </c>
      <c r="J15" t="s">
        <v>561</v>
      </c>
      <c r="K15" t="s">
        <v>536</v>
      </c>
      <c r="L15" t="s">
        <v>619</v>
      </c>
      <c r="M15" t="s">
        <v>749</v>
      </c>
      <c r="N15" t="s">
        <v>716</v>
      </c>
      <c r="O15" t="s">
        <v>316</v>
      </c>
      <c r="P15" t="s">
        <v>481</v>
      </c>
      <c r="Q15" t="s">
        <v>310</v>
      </c>
    </row>
    <row r="16" spans="1:17" hidden="1" x14ac:dyDescent="0.3">
      <c r="A16" t="s">
        <v>750</v>
      </c>
      <c r="B16" t="s">
        <v>103</v>
      </c>
      <c r="C16" t="s">
        <v>121</v>
      </c>
      <c r="D16" t="s">
        <v>105</v>
      </c>
      <c r="E16" t="s">
        <v>83</v>
      </c>
      <c r="F16" t="s">
        <v>84</v>
      </c>
      <c r="G16" t="s">
        <v>751</v>
      </c>
      <c r="H16" t="s">
        <v>752</v>
      </c>
      <c r="I16" t="s">
        <v>101</v>
      </c>
      <c r="J16" t="s">
        <v>70</v>
      </c>
      <c r="K16" t="s">
        <v>70</v>
      </c>
      <c r="L16" t="s">
        <v>521</v>
      </c>
      <c r="M16" t="s">
        <v>753</v>
      </c>
      <c r="N16" t="s">
        <v>586</v>
      </c>
      <c r="O16" t="s">
        <v>316</v>
      </c>
      <c r="P16" t="s">
        <v>287</v>
      </c>
      <c r="Q16" t="s">
        <v>303</v>
      </c>
    </row>
    <row r="17" spans="1:17" x14ac:dyDescent="0.3">
      <c r="A17" t="s">
        <v>754</v>
      </c>
      <c r="B17" t="s">
        <v>81</v>
      </c>
      <c r="C17" t="s">
        <v>362</v>
      </c>
      <c r="D17" t="s">
        <v>86</v>
      </c>
      <c r="E17" t="s">
        <v>87</v>
      </c>
      <c r="F17" t="s">
        <v>108</v>
      </c>
      <c r="G17" t="s">
        <v>293</v>
      </c>
      <c r="H17" t="s">
        <v>292</v>
      </c>
      <c r="I17" t="s">
        <v>134</v>
      </c>
      <c r="J17" t="s">
        <v>531</v>
      </c>
      <c r="K17" t="s">
        <v>531</v>
      </c>
      <c r="L17" t="s">
        <v>639</v>
      </c>
      <c r="M17" t="s">
        <v>755</v>
      </c>
      <c r="N17" t="s">
        <v>726</v>
      </c>
      <c r="O17" t="s">
        <v>316</v>
      </c>
      <c r="P17" t="s">
        <v>316</v>
      </c>
      <c r="Q17" t="s">
        <v>440</v>
      </c>
    </row>
    <row r="18" spans="1:17" hidden="1" x14ac:dyDescent="0.3">
      <c r="A18" t="s">
        <v>756</v>
      </c>
      <c r="B18" t="s">
        <v>312</v>
      </c>
      <c r="C18" t="s">
        <v>97</v>
      </c>
      <c r="D18" t="s">
        <v>105</v>
      </c>
      <c r="E18" t="s">
        <v>87</v>
      </c>
      <c r="F18" t="s">
        <v>88</v>
      </c>
      <c r="G18" t="s">
        <v>306</v>
      </c>
      <c r="H18" t="s">
        <v>284</v>
      </c>
      <c r="I18" t="s">
        <v>744</v>
      </c>
      <c r="J18" t="s">
        <v>757</v>
      </c>
      <c r="K18" t="s">
        <v>643</v>
      </c>
      <c r="L18" t="s">
        <v>527</v>
      </c>
      <c r="M18" t="s">
        <v>758</v>
      </c>
      <c r="N18" t="s">
        <v>716</v>
      </c>
      <c r="O18" t="s">
        <v>316</v>
      </c>
      <c r="P18" t="s">
        <v>404</v>
      </c>
      <c r="Q18" t="s">
        <v>336</v>
      </c>
    </row>
    <row r="19" spans="1:17" x14ac:dyDescent="0.3">
      <c r="A19" t="s">
        <v>759</v>
      </c>
      <c r="B19" t="s">
        <v>81</v>
      </c>
      <c r="C19" t="s">
        <v>372</v>
      </c>
      <c r="D19" t="s">
        <v>86</v>
      </c>
      <c r="E19" t="s">
        <v>83</v>
      </c>
      <c r="F19" t="s">
        <v>88</v>
      </c>
      <c r="G19" t="s">
        <v>292</v>
      </c>
      <c r="H19" t="s">
        <v>293</v>
      </c>
      <c r="I19" t="s">
        <v>137</v>
      </c>
      <c r="J19" t="s">
        <v>677</v>
      </c>
      <c r="K19" t="s">
        <v>556</v>
      </c>
      <c r="L19" t="s">
        <v>394</v>
      </c>
      <c r="M19" t="s">
        <v>760</v>
      </c>
      <c r="N19" t="s">
        <v>716</v>
      </c>
      <c r="O19" t="s">
        <v>316</v>
      </c>
      <c r="P19" t="s">
        <v>481</v>
      </c>
      <c r="Q19" t="s">
        <v>289</v>
      </c>
    </row>
    <row r="20" spans="1:17" x14ac:dyDescent="0.3">
      <c r="A20" t="s">
        <v>761</v>
      </c>
      <c r="B20" t="s">
        <v>81</v>
      </c>
      <c r="C20" t="s">
        <v>376</v>
      </c>
      <c r="D20" t="s">
        <v>82</v>
      </c>
      <c r="E20" t="s">
        <v>87</v>
      </c>
      <c r="F20" t="s">
        <v>88</v>
      </c>
      <c r="G20" t="s">
        <v>283</v>
      </c>
      <c r="H20" t="s">
        <v>293</v>
      </c>
      <c r="I20" t="s">
        <v>115</v>
      </c>
      <c r="J20" t="s">
        <v>658</v>
      </c>
      <c r="K20" t="s">
        <v>571</v>
      </c>
      <c r="L20" t="s">
        <v>514</v>
      </c>
      <c r="M20" t="s">
        <v>762</v>
      </c>
      <c r="N20" t="s">
        <v>716</v>
      </c>
      <c r="O20" t="s">
        <v>316</v>
      </c>
      <c r="P20" t="s">
        <v>288</v>
      </c>
      <c r="Q20" t="s">
        <v>763</v>
      </c>
    </row>
    <row r="21" spans="1:17" hidden="1" x14ac:dyDescent="0.3">
      <c r="A21" t="s">
        <v>764</v>
      </c>
      <c r="B21" t="s">
        <v>312</v>
      </c>
      <c r="C21" t="s">
        <v>97</v>
      </c>
      <c r="D21" t="s">
        <v>105</v>
      </c>
      <c r="E21" t="s">
        <v>87</v>
      </c>
      <c r="F21" t="s">
        <v>88</v>
      </c>
      <c r="G21" t="s">
        <v>292</v>
      </c>
      <c r="H21" t="s">
        <v>284</v>
      </c>
      <c r="I21" t="s">
        <v>457</v>
      </c>
      <c r="J21" t="s">
        <v>584</v>
      </c>
      <c r="K21" t="s">
        <v>633</v>
      </c>
      <c r="L21" t="s">
        <v>423</v>
      </c>
      <c r="M21" t="s">
        <v>765</v>
      </c>
      <c r="N21" t="s">
        <v>716</v>
      </c>
      <c r="O21" t="s">
        <v>316</v>
      </c>
      <c r="P21" t="s">
        <v>316</v>
      </c>
      <c r="Q21" t="s">
        <v>370</v>
      </c>
    </row>
    <row r="22" spans="1:17" x14ac:dyDescent="0.3">
      <c r="A22" t="s">
        <v>766</v>
      </c>
      <c r="B22" t="s">
        <v>81</v>
      </c>
      <c r="C22" t="s">
        <v>385</v>
      </c>
      <c r="D22" t="s">
        <v>82</v>
      </c>
      <c r="E22" t="s">
        <v>87</v>
      </c>
      <c r="F22" t="s">
        <v>88</v>
      </c>
      <c r="G22" t="s">
        <v>292</v>
      </c>
      <c r="H22" t="s">
        <v>284</v>
      </c>
      <c r="I22" t="s">
        <v>101</v>
      </c>
      <c r="J22" t="s">
        <v>584</v>
      </c>
      <c r="K22" t="s">
        <v>571</v>
      </c>
      <c r="L22" t="s">
        <v>639</v>
      </c>
      <c r="M22" t="s">
        <v>767</v>
      </c>
      <c r="N22" t="s">
        <v>716</v>
      </c>
      <c r="O22" t="s">
        <v>316</v>
      </c>
      <c r="P22" t="s">
        <v>287</v>
      </c>
      <c r="Q22" t="s">
        <v>289</v>
      </c>
    </row>
    <row r="23" spans="1:17" x14ac:dyDescent="0.3">
      <c r="A23" t="s">
        <v>768</v>
      </c>
      <c r="B23" t="s">
        <v>81</v>
      </c>
      <c r="C23" t="s">
        <v>390</v>
      </c>
      <c r="D23" t="s">
        <v>105</v>
      </c>
      <c r="E23" t="s">
        <v>83</v>
      </c>
      <c r="F23" t="s">
        <v>88</v>
      </c>
      <c r="G23" t="s">
        <v>292</v>
      </c>
      <c r="H23" t="s">
        <v>284</v>
      </c>
      <c r="I23" t="s">
        <v>54</v>
      </c>
      <c r="J23" t="s">
        <v>633</v>
      </c>
      <c r="K23" t="s">
        <v>643</v>
      </c>
      <c r="L23" t="s">
        <v>521</v>
      </c>
      <c r="M23" t="s">
        <v>309</v>
      </c>
      <c r="N23" t="s">
        <v>586</v>
      </c>
      <c r="O23" t="s">
        <v>287</v>
      </c>
      <c r="P23" t="s">
        <v>316</v>
      </c>
      <c r="Q23" t="s">
        <v>322</v>
      </c>
    </row>
    <row r="24" spans="1:17" x14ac:dyDescent="0.3">
      <c r="A24" t="s">
        <v>769</v>
      </c>
      <c r="B24" t="s">
        <v>81</v>
      </c>
      <c r="C24" t="s">
        <v>393</v>
      </c>
      <c r="D24" t="s">
        <v>86</v>
      </c>
      <c r="E24" t="s">
        <v>83</v>
      </c>
      <c r="F24" t="s">
        <v>88</v>
      </c>
      <c r="G24" t="s">
        <v>283</v>
      </c>
      <c r="H24" t="s">
        <v>284</v>
      </c>
      <c r="I24" t="s">
        <v>426</v>
      </c>
      <c r="J24" t="s">
        <v>570</v>
      </c>
      <c r="K24" t="s">
        <v>643</v>
      </c>
      <c r="L24" t="s">
        <v>514</v>
      </c>
      <c r="M24" t="s">
        <v>770</v>
      </c>
      <c r="N24" t="s">
        <v>716</v>
      </c>
      <c r="O24" t="s">
        <v>316</v>
      </c>
      <c r="P24" t="s">
        <v>341</v>
      </c>
      <c r="Q24" t="s">
        <v>771</v>
      </c>
    </row>
    <row r="25" spans="1:17" hidden="1" x14ac:dyDescent="0.3">
      <c r="A25" t="s">
        <v>772</v>
      </c>
      <c r="B25" t="s">
        <v>312</v>
      </c>
      <c r="C25" t="s">
        <v>97</v>
      </c>
      <c r="D25" t="s">
        <v>143</v>
      </c>
      <c r="E25" t="s">
        <v>83</v>
      </c>
      <c r="F25" t="s">
        <v>108</v>
      </c>
      <c r="G25" t="s">
        <v>284</v>
      </c>
      <c r="H25" t="s">
        <v>292</v>
      </c>
      <c r="I25" t="s">
        <v>724</v>
      </c>
      <c r="J25" t="s">
        <v>691</v>
      </c>
      <c r="K25" t="s">
        <v>610</v>
      </c>
      <c r="L25" t="s">
        <v>454</v>
      </c>
      <c r="M25" t="s">
        <v>70</v>
      </c>
      <c r="N25" t="s">
        <v>586</v>
      </c>
      <c r="O25" t="s">
        <v>316</v>
      </c>
      <c r="P25" t="s">
        <v>287</v>
      </c>
      <c r="Q25" t="s">
        <v>773</v>
      </c>
    </row>
    <row r="26" spans="1:17" x14ac:dyDescent="0.3">
      <c r="A26" t="s">
        <v>774</v>
      </c>
      <c r="B26" t="s">
        <v>81</v>
      </c>
      <c r="C26" t="s">
        <v>400</v>
      </c>
      <c r="D26" t="s">
        <v>86</v>
      </c>
      <c r="E26" t="s">
        <v>87</v>
      </c>
      <c r="F26" t="s">
        <v>88</v>
      </c>
      <c r="G26" t="s">
        <v>284</v>
      </c>
      <c r="H26" t="s">
        <v>293</v>
      </c>
      <c r="I26" t="s">
        <v>94</v>
      </c>
      <c r="J26" t="s">
        <v>552</v>
      </c>
      <c r="K26" t="s">
        <v>571</v>
      </c>
      <c r="L26" t="s">
        <v>537</v>
      </c>
      <c r="M26" t="s">
        <v>775</v>
      </c>
      <c r="N26" t="s">
        <v>716</v>
      </c>
      <c r="O26" t="s">
        <v>316</v>
      </c>
      <c r="P26" t="s">
        <v>481</v>
      </c>
      <c r="Q26" t="s">
        <v>303</v>
      </c>
    </row>
    <row r="27" spans="1:17" x14ac:dyDescent="0.3">
      <c r="A27" t="s">
        <v>776</v>
      </c>
      <c r="B27" t="s">
        <v>81</v>
      </c>
      <c r="C27" t="s">
        <v>410</v>
      </c>
      <c r="D27" t="s">
        <v>143</v>
      </c>
      <c r="E27" t="s">
        <v>87</v>
      </c>
      <c r="F27" t="s">
        <v>88</v>
      </c>
      <c r="G27" t="s">
        <v>560</v>
      </c>
      <c r="H27" t="s">
        <v>293</v>
      </c>
      <c r="I27" t="s">
        <v>777</v>
      </c>
      <c r="J27" t="s">
        <v>570</v>
      </c>
      <c r="K27" t="s">
        <v>513</v>
      </c>
      <c r="L27" t="s">
        <v>294</v>
      </c>
      <c r="M27" t="s">
        <v>778</v>
      </c>
      <c r="N27" t="s">
        <v>726</v>
      </c>
      <c r="O27" t="s">
        <v>287</v>
      </c>
      <c r="P27" t="s">
        <v>287</v>
      </c>
      <c r="Q27" t="s">
        <v>605</v>
      </c>
    </row>
    <row r="28" spans="1:17" x14ac:dyDescent="0.3">
      <c r="A28" t="s">
        <v>779</v>
      </c>
      <c r="B28" t="s">
        <v>81</v>
      </c>
      <c r="C28" t="s">
        <v>415</v>
      </c>
      <c r="D28" t="s">
        <v>82</v>
      </c>
      <c r="E28" t="s">
        <v>83</v>
      </c>
      <c r="F28" t="s">
        <v>88</v>
      </c>
      <c r="G28" t="s">
        <v>306</v>
      </c>
      <c r="H28" t="s">
        <v>293</v>
      </c>
      <c r="I28" t="s">
        <v>91</v>
      </c>
      <c r="J28" t="s">
        <v>696</v>
      </c>
      <c r="K28" t="s">
        <v>513</v>
      </c>
      <c r="L28" t="s">
        <v>537</v>
      </c>
      <c r="M28" t="s">
        <v>780</v>
      </c>
      <c r="N28" t="s">
        <v>726</v>
      </c>
      <c r="O28" t="s">
        <v>287</v>
      </c>
      <c r="P28" t="s">
        <v>451</v>
      </c>
      <c r="Q28" t="s">
        <v>342</v>
      </c>
    </row>
    <row r="29" spans="1:17" x14ac:dyDescent="0.3">
      <c r="A29" t="s">
        <v>781</v>
      </c>
      <c r="B29" t="s">
        <v>81</v>
      </c>
      <c r="C29" t="s">
        <v>419</v>
      </c>
      <c r="D29" t="s">
        <v>82</v>
      </c>
      <c r="E29" t="s">
        <v>87</v>
      </c>
      <c r="F29" t="s">
        <v>88</v>
      </c>
      <c r="G29" t="s">
        <v>300</v>
      </c>
      <c r="H29" t="s">
        <v>283</v>
      </c>
      <c r="I29" t="s">
        <v>106</v>
      </c>
      <c r="J29" t="s">
        <v>782</v>
      </c>
      <c r="K29" t="s">
        <v>566</v>
      </c>
      <c r="L29" t="s">
        <v>345</v>
      </c>
      <c r="M29" t="s">
        <v>783</v>
      </c>
      <c r="N29" t="s">
        <v>586</v>
      </c>
      <c r="O29" t="s">
        <v>316</v>
      </c>
      <c r="P29" t="s">
        <v>288</v>
      </c>
      <c r="Q29" t="s">
        <v>784</v>
      </c>
    </row>
    <row r="30" spans="1:17" x14ac:dyDescent="0.3">
      <c r="A30" t="s">
        <v>785</v>
      </c>
      <c r="B30" t="s">
        <v>81</v>
      </c>
      <c r="C30" t="s">
        <v>422</v>
      </c>
      <c r="D30" t="s">
        <v>105</v>
      </c>
      <c r="E30" t="s">
        <v>83</v>
      </c>
      <c r="F30" t="s">
        <v>88</v>
      </c>
      <c r="G30" t="s">
        <v>284</v>
      </c>
      <c r="H30" t="s">
        <v>293</v>
      </c>
      <c r="I30" t="s">
        <v>126</v>
      </c>
      <c r="J30" t="s">
        <v>519</v>
      </c>
      <c r="K30" t="s">
        <v>626</v>
      </c>
      <c r="L30" t="s">
        <v>607</v>
      </c>
      <c r="M30" t="s">
        <v>786</v>
      </c>
      <c r="N30" t="s">
        <v>586</v>
      </c>
      <c r="O30" t="s">
        <v>316</v>
      </c>
      <c r="P30" t="s">
        <v>481</v>
      </c>
      <c r="Q30" t="s">
        <v>787</v>
      </c>
    </row>
    <row r="31" spans="1:17" x14ac:dyDescent="0.3">
      <c r="A31" t="s">
        <v>788</v>
      </c>
      <c r="B31" t="s">
        <v>81</v>
      </c>
      <c r="C31" t="s">
        <v>429</v>
      </c>
      <c r="D31" t="s">
        <v>86</v>
      </c>
      <c r="E31" t="s">
        <v>83</v>
      </c>
      <c r="F31" t="s">
        <v>88</v>
      </c>
      <c r="G31" t="s">
        <v>292</v>
      </c>
      <c r="H31" t="s">
        <v>284</v>
      </c>
      <c r="I31" t="s">
        <v>141</v>
      </c>
      <c r="J31" t="s">
        <v>789</v>
      </c>
      <c r="K31" t="s">
        <v>643</v>
      </c>
      <c r="L31" t="s">
        <v>537</v>
      </c>
      <c r="M31" t="s">
        <v>790</v>
      </c>
      <c r="N31" t="s">
        <v>726</v>
      </c>
      <c r="O31" t="s">
        <v>287</v>
      </c>
      <c r="P31" t="s">
        <v>287</v>
      </c>
      <c r="Q31" t="s">
        <v>763</v>
      </c>
    </row>
    <row r="32" spans="1:17" hidden="1" x14ac:dyDescent="0.3">
      <c r="A32" t="s">
        <v>791</v>
      </c>
      <c r="B32" t="s">
        <v>148</v>
      </c>
      <c r="C32" t="s">
        <v>149</v>
      </c>
      <c r="D32" t="s">
        <v>416</v>
      </c>
      <c r="E32" t="s">
        <v>83</v>
      </c>
      <c r="F32" t="s">
        <v>88</v>
      </c>
      <c r="G32" t="s">
        <v>306</v>
      </c>
      <c r="H32" t="s">
        <v>284</v>
      </c>
      <c r="I32" t="s">
        <v>792</v>
      </c>
      <c r="J32" t="s">
        <v>70</v>
      </c>
      <c r="K32" t="s">
        <v>70</v>
      </c>
      <c r="L32" t="s">
        <v>514</v>
      </c>
      <c r="M32" t="s">
        <v>793</v>
      </c>
      <c r="N32" t="s">
        <v>716</v>
      </c>
      <c r="O32" t="s">
        <v>316</v>
      </c>
      <c r="P32" t="s">
        <v>517</v>
      </c>
      <c r="Q32" t="s">
        <v>794</v>
      </c>
    </row>
    <row r="33" spans="1:17" x14ac:dyDescent="0.3">
      <c r="A33" t="s">
        <v>795</v>
      </c>
      <c r="B33" t="s">
        <v>81</v>
      </c>
      <c r="C33" t="s">
        <v>433</v>
      </c>
      <c r="D33" t="s">
        <v>86</v>
      </c>
      <c r="E33" t="s">
        <v>87</v>
      </c>
      <c r="F33" t="s">
        <v>88</v>
      </c>
      <c r="G33" t="s">
        <v>284</v>
      </c>
      <c r="H33" t="s">
        <v>293</v>
      </c>
      <c r="I33" t="s">
        <v>36</v>
      </c>
      <c r="J33" t="s">
        <v>633</v>
      </c>
      <c r="K33" t="s">
        <v>513</v>
      </c>
      <c r="L33" t="s">
        <v>454</v>
      </c>
      <c r="M33" t="s">
        <v>796</v>
      </c>
      <c r="N33" t="s">
        <v>641</v>
      </c>
      <c r="O33" t="s">
        <v>287</v>
      </c>
      <c r="P33" t="s">
        <v>539</v>
      </c>
      <c r="Q33" t="s">
        <v>347</v>
      </c>
    </row>
    <row r="34" spans="1:17" x14ac:dyDescent="0.3">
      <c r="A34" t="s">
        <v>797</v>
      </c>
      <c r="B34" t="s">
        <v>81</v>
      </c>
      <c r="C34" t="s">
        <v>444</v>
      </c>
      <c r="D34" t="s">
        <v>86</v>
      </c>
      <c r="E34" t="s">
        <v>83</v>
      </c>
      <c r="F34" t="s">
        <v>84</v>
      </c>
      <c r="G34" t="s">
        <v>284</v>
      </c>
      <c r="H34" t="s">
        <v>284</v>
      </c>
      <c r="I34" t="s">
        <v>166</v>
      </c>
      <c r="J34" t="s">
        <v>589</v>
      </c>
      <c r="K34" t="s">
        <v>643</v>
      </c>
      <c r="L34" t="s">
        <v>378</v>
      </c>
      <c r="M34" t="s">
        <v>798</v>
      </c>
      <c r="N34" t="s">
        <v>726</v>
      </c>
      <c r="O34" t="s">
        <v>316</v>
      </c>
      <c r="P34" t="s">
        <v>296</v>
      </c>
      <c r="Q34" t="s">
        <v>771</v>
      </c>
    </row>
    <row r="35" spans="1:17" hidden="1" x14ac:dyDescent="0.3">
      <c r="A35" t="s">
        <v>799</v>
      </c>
      <c r="B35" t="s">
        <v>148</v>
      </c>
      <c r="C35" t="s">
        <v>155</v>
      </c>
      <c r="D35" t="s">
        <v>86</v>
      </c>
      <c r="E35" t="s">
        <v>87</v>
      </c>
      <c r="F35" t="s">
        <v>88</v>
      </c>
      <c r="G35" t="s">
        <v>306</v>
      </c>
      <c r="H35" t="s">
        <v>284</v>
      </c>
      <c r="I35" t="s">
        <v>61</v>
      </c>
      <c r="J35" t="s">
        <v>70</v>
      </c>
      <c r="K35" t="s">
        <v>70</v>
      </c>
      <c r="L35" t="s">
        <v>285</v>
      </c>
      <c r="M35" t="s">
        <v>800</v>
      </c>
      <c r="N35" t="s">
        <v>586</v>
      </c>
      <c r="O35" t="s">
        <v>316</v>
      </c>
      <c r="P35" t="s">
        <v>287</v>
      </c>
      <c r="Q35" t="s">
        <v>801</v>
      </c>
    </row>
    <row r="36" spans="1:17" x14ac:dyDescent="0.3">
      <c r="A36" t="s">
        <v>802</v>
      </c>
      <c r="B36" t="s">
        <v>81</v>
      </c>
      <c r="C36" t="s">
        <v>449</v>
      </c>
      <c r="D36" t="s">
        <v>105</v>
      </c>
      <c r="E36" t="s">
        <v>87</v>
      </c>
      <c r="F36" t="s">
        <v>88</v>
      </c>
      <c r="G36" t="s">
        <v>292</v>
      </c>
      <c r="H36" t="s">
        <v>293</v>
      </c>
      <c r="I36" t="s">
        <v>126</v>
      </c>
      <c r="J36" t="s">
        <v>512</v>
      </c>
      <c r="K36" t="s">
        <v>626</v>
      </c>
      <c r="L36" t="s">
        <v>378</v>
      </c>
      <c r="M36" t="s">
        <v>803</v>
      </c>
      <c r="N36" t="s">
        <v>726</v>
      </c>
      <c r="O36" t="s">
        <v>316</v>
      </c>
      <c r="P36" t="s">
        <v>481</v>
      </c>
      <c r="Q36" t="s">
        <v>794</v>
      </c>
    </row>
    <row r="37" spans="1:17" x14ac:dyDescent="0.3">
      <c r="A37" t="s">
        <v>804</v>
      </c>
      <c r="B37" t="s">
        <v>81</v>
      </c>
      <c r="C37" t="s">
        <v>453</v>
      </c>
      <c r="D37" t="s">
        <v>86</v>
      </c>
      <c r="E37" t="s">
        <v>83</v>
      </c>
      <c r="F37" t="s">
        <v>88</v>
      </c>
      <c r="G37" t="s">
        <v>306</v>
      </c>
      <c r="H37" t="s">
        <v>293</v>
      </c>
      <c r="I37" t="s">
        <v>156</v>
      </c>
      <c r="J37" t="s">
        <v>757</v>
      </c>
      <c r="K37" t="s">
        <v>626</v>
      </c>
      <c r="L37" t="s">
        <v>537</v>
      </c>
      <c r="M37" t="s">
        <v>805</v>
      </c>
      <c r="N37" t="s">
        <v>586</v>
      </c>
      <c r="O37" t="s">
        <v>316</v>
      </c>
      <c r="P37" t="s">
        <v>316</v>
      </c>
      <c r="Q37" t="s">
        <v>440</v>
      </c>
    </row>
    <row r="38" spans="1:17" hidden="1" x14ac:dyDescent="0.3">
      <c r="A38" t="s">
        <v>806</v>
      </c>
      <c r="B38" t="s">
        <v>312</v>
      </c>
      <c r="C38" t="s">
        <v>169</v>
      </c>
      <c r="D38" t="s">
        <v>143</v>
      </c>
      <c r="E38" t="s">
        <v>83</v>
      </c>
      <c r="F38" t="s">
        <v>88</v>
      </c>
      <c r="G38" t="s">
        <v>381</v>
      </c>
      <c r="H38" t="s">
        <v>293</v>
      </c>
      <c r="I38" t="s">
        <v>333</v>
      </c>
      <c r="J38" t="s">
        <v>584</v>
      </c>
      <c r="K38" t="s">
        <v>659</v>
      </c>
      <c r="L38" t="s">
        <v>294</v>
      </c>
      <c r="M38" t="s">
        <v>807</v>
      </c>
      <c r="N38" t="s">
        <v>726</v>
      </c>
      <c r="O38" t="s">
        <v>316</v>
      </c>
      <c r="P38" t="s">
        <v>539</v>
      </c>
      <c r="Q38" t="s">
        <v>808</v>
      </c>
    </row>
    <row r="39" spans="1:17" x14ac:dyDescent="0.3">
      <c r="A39" t="s">
        <v>809</v>
      </c>
      <c r="B39" t="s">
        <v>81</v>
      </c>
      <c r="C39" t="s">
        <v>462</v>
      </c>
      <c r="D39" t="s">
        <v>86</v>
      </c>
      <c r="E39" t="s">
        <v>87</v>
      </c>
      <c r="F39" t="s">
        <v>108</v>
      </c>
      <c r="G39" t="s">
        <v>292</v>
      </c>
      <c r="H39" t="s">
        <v>283</v>
      </c>
      <c r="I39" t="s">
        <v>109</v>
      </c>
      <c r="J39" t="s">
        <v>584</v>
      </c>
      <c r="K39" t="s">
        <v>525</v>
      </c>
      <c r="L39" t="s">
        <v>537</v>
      </c>
      <c r="M39" t="s">
        <v>810</v>
      </c>
      <c r="N39" t="s">
        <v>716</v>
      </c>
      <c r="O39" t="s">
        <v>316</v>
      </c>
      <c r="P39" t="s">
        <v>539</v>
      </c>
      <c r="Q39" t="s">
        <v>374</v>
      </c>
    </row>
    <row r="40" spans="1:17" x14ac:dyDescent="0.3">
      <c r="A40" t="s">
        <v>811</v>
      </c>
      <c r="B40" t="s">
        <v>81</v>
      </c>
      <c r="C40" t="s">
        <v>496</v>
      </c>
      <c r="D40" t="s">
        <v>86</v>
      </c>
      <c r="E40" t="s">
        <v>83</v>
      </c>
      <c r="F40" t="s">
        <v>88</v>
      </c>
      <c r="G40" t="s">
        <v>284</v>
      </c>
      <c r="H40" t="s">
        <v>293</v>
      </c>
      <c r="I40" t="s">
        <v>115</v>
      </c>
      <c r="J40" t="s">
        <v>589</v>
      </c>
      <c r="K40" t="s">
        <v>526</v>
      </c>
      <c r="L40" t="s">
        <v>394</v>
      </c>
      <c r="M40" t="s">
        <v>812</v>
      </c>
      <c r="N40" t="s">
        <v>716</v>
      </c>
      <c r="O40" t="s">
        <v>316</v>
      </c>
      <c r="P40" t="s">
        <v>316</v>
      </c>
      <c r="Q40" t="s">
        <v>605</v>
      </c>
    </row>
    <row r="41" spans="1:17" hidden="1" x14ac:dyDescent="0.3">
      <c r="A41" t="s">
        <v>813</v>
      </c>
      <c r="B41" t="s">
        <v>148</v>
      </c>
      <c r="C41" t="s">
        <v>165</v>
      </c>
      <c r="D41" t="s">
        <v>143</v>
      </c>
      <c r="E41" t="s">
        <v>83</v>
      </c>
      <c r="F41" t="s">
        <v>88</v>
      </c>
      <c r="G41" t="s">
        <v>292</v>
      </c>
      <c r="H41" t="s">
        <v>293</v>
      </c>
      <c r="I41" t="s">
        <v>814</v>
      </c>
      <c r="J41" t="s">
        <v>70</v>
      </c>
      <c r="K41" t="s">
        <v>70</v>
      </c>
      <c r="L41" t="s">
        <v>607</v>
      </c>
      <c r="M41" t="s">
        <v>815</v>
      </c>
      <c r="N41" t="s">
        <v>816</v>
      </c>
      <c r="O41" t="s">
        <v>316</v>
      </c>
      <c r="P41" t="s">
        <v>539</v>
      </c>
      <c r="Q41" t="s">
        <v>817</v>
      </c>
    </row>
    <row r="42" spans="1:17" x14ac:dyDescent="0.3">
      <c r="A42" t="s">
        <v>818</v>
      </c>
      <c r="B42" t="s">
        <v>81</v>
      </c>
      <c r="C42" t="s">
        <v>467</v>
      </c>
      <c r="D42" t="s">
        <v>82</v>
      </c>
      <c r="E42" t="s">
        <v>87</v>
      </c>
      <c r="F42" t="s">
        <v>88</v>
      </c>
      <c r="G42" t="s">
        <v>306</v>
      </c>
      <c r="H42" t="s">
        <v>284</v>
      </c>
      <c r="I42" t="s">
        <v>137</v>
      </c>
      <c r="J42" t="s">
        <v>566</v>
      </c>
      <c r="K42" t="s">
        <v>526</v>
      </c>
      <c r="L42" t="s">
        <v>692</v>
      </c>
      <c r="M42" t="s">
        <v>819</v>
      </c>
      <c r="N42" t="s">
        <v>641</v>
      </c>
      <c r="O42" t="s">
        <v>316</v>
      </c>
      <c r="P42" t="s">
        <v>287</v>
      </c>
      <c r="Q42" t="s">
        <v>289</v>
      </c>
    </row>
    <row r="43" spans="1:17" hidden="1" x14ac:dyDescent="0.3">
      <c r="A43" t="s">
        <v>820</v>
      </c>
      <c r="B43" t="s">
        <v>312</v>
      </c>
      <c r="C43" t="s">
        <v>169</v>
      </c>
      <c r="D43" t="s">
        <v>105</v>
      </c>
      <c r="E43" t="s">
        <v>87</v>
      </c>
      <c r="F43" t="s">
        <v>84</v>
      </c>
      <c r="G43" t="s">
        <v>293</v>
      </c>
      <c r="H43" t="s">
        <v>293</v>
      </c>
      <c r="I43" t="s">
        <v>333</v>
      </c>
      <c r="J43" t="s">
        <v>581</v>
      </c>
      <c r="K43" t="s">
        <v>643</v>
      </c>
      <c r="L43" t="s">
        <v>639</v>
      </c>
      <c r="M43" t="s">
        <v>821</v>
      </c>
      <c r="N43" t="s">
        <v>586</v>
      </c>
      <c r="O43" t="s">
        <v>316</v>
      </c>
      <c r="P43" t="s">
        <v>539</v>
      </c>
      <c r="Q43" t="s">
        <v>822</v>
      </c>
    </row>
    <row r="44" spans="1:17" x14ac:dyDescent="0.3">
      <c r="A44" t="s">
        <v>823</v>
      </c>
      <c r="B44" t="s">
        <v>81</v>
      </c>
      <c r="C44" t="s">
        <v>475</v>
      </c>
      <c r="D44" t="s">
        <v>146</v>
      </c>
      <c r="E44" t="s">
        <v>83</v>
      </c>
      <c r="F44" t="s">
        <v>84</v>
      </c>
      <c r="G44" t="s">
        <v>293</v>
      </c>
      <c r="H44" t="s">
        <v>293</v>
      </c>
      <c r="I44" t="s">
        <v>134</v>
      </c>
      <c r="J44" t="s">
        <v>721</v>
      </c>
      <c r="K44" t="s">
        <v>520</v>
      </c>
      <c r="L44" t="s">
        <v>576</v>
      </c>
      <c r="M44" t="s">
        <v>824</v>
      </c>
      <c r="N44" t="s">
        <v>641</v>
      </c>
      <c r="O44" t="s">
        <v>316</v>
      </c>
      <c r="P44" t="s">
        <v>316</v>
      </c>
      <c r="Q44" t="s">
        <v>342</v>
      </c>
    </row>
    <row r="45" spans="1:17" hidden="1" x14ac:dyDescent="0.3">
      <c r="A45" t="s">
        <v>825</v>
      </c>
      <c r="B45" t="s">
        <v>148</v>
      </c>
      <c r="C45" t="s">
        <v>139</v>
      </c>
      <c r="D45" t="s">
        <v>82</v>
      </c>
      <c r="E45" t="s">
        <v>83</v>
      </c>
      <c r="F45" t="s">
        <v>88</v>
      </c>
      <c r="G45" t="s">
        <v>306</v>
      </c>
      <c r="H45" t="s">
        <v>284</v>
      </c>
      <c r="I45" t="s">
        <v>166</v>
      </c>
      <c r="J45" t="s">
        <v>70</v>
      </c>
      <c r="K45" t="s">
        <v>70</v>
      </c>
      <c r="L45" t="s">
        <v>364</v>
      </c>
      <c r="M45" t="s">
        <v>826</v>
      </c>
      <c r="N45" t="s">
        <v>716</v>
      </c>
      <c r="O45" t="s">
        <v>316</v>
      </c>
      <c r="P45" t="s">
        <v>296</v>
      </c>
      <c r="Q45" t="s">
        <v>322</v>
      </c>
    </row>
    <row r="46" spans="1:17" x14ac:dyDescent="0.3">
      <c r="A46" t="s">
        <v>827</v>
      </c>
      <c r="B46" t="s">
        <v>81</v>
      </c>
      <c r="C46" t="s">
        <v>483</v>
      </c>
      <c r="D46" t="s">
        <v>86</v>
      </c>
      <c r="E46" t="s">
        <v>83</v>
      </c>
      <c r="F46" t="s">
        <v>88</v>
      </c>
      <c r="G46" t="s">
        <v>292</v>
      </c>
      <c r="H46" t="s">
        <v>293</v>
      </c>
      <c r="I46" t="s">
        <v>144</v>
      </c>
      <c r="J46" t="s">
        <v>589</v>
      </c>
      <c r="K46" t="s">
        <v>659</v>
      </c>
      <c r="L46" t="s">
        <v>607</v>
      </c>
      <c r="M46" t="s">
        <v>828</v>
      </c>
      <c r="N46" t="s">
        <v>716</v>
      </c>
      <c r="O46" t="s">
        <v>316</v>
      </c>
      <c r="P46" t="s">
        <v>451</v>
      </c>
      <c r="Q46" t="s">
        <v>347</v>
      </c>
    </row>
    <row r="47" spans="1:17" hidden="1" x14ac:dyDescent="0.3">
      <c r="A47" t="s">
        <v>829</v>
      </c>
      <c r="B47" t="s">
        <v>312</v>
      </c>
      <c r="C47" t="s">
        <v>139</v>
      </c>
      <c r="D47" t="s">
        <v>143</v>
      </c>
      <c r="E47" t="s">
        <v>87</v>
      </c>
      <c r="F47" t="s">
        <v>88</v>
      </c>
      <c r="G47" t="s">
        <v>284</v>
      </c>
      <c r="H47" t="s">
        <v>293</v>
      </c>
      <c r="I47" t="s">
        <v>830</v>
      </c>
      <c r="J47" t="s">
        <v>633</v>
      </c>
      <c r="K47" t="s">
        <v>831</v>
      </c>
      <c r="L47" t="s">
        <v>527</v>
      </c>
      <c r="M47" t="s">
        <v>832</v>
      </c>
      <c r="N47" t="s">
        <v>716</v>
      </c>
      <c r="O47" t="s">
        <v>316</v>
      </c>
      <c r="P47" t="s">
        <v>404</v>
      </c>
      <c r="Q47" t="s">
        <v>747</v>
      </c>
    </row>
    <row r="48" spans="1:17" x14ac:dyDescent="0.3">
      <c r="A48" t="s">
        <v>833</v>
      </c>
      <c r="B48" t="s">
        <v>81</v>
      </c>
      <c r="C48" t="s">
        <v>486</v>
      </c>
      <c r="D48" t="s">
        <v>82</v>
      </c>
      <c r="E48" t="s">
        <v>87</v>
      </c>
      <c r="F48" t="s">
        <v>84</v>
      </c>
      <c r="G48" t="s">
        <v>292</v>
      </c>
      <c r="H48" t="s">
        <v>292</v>
      </c>
      <c r="I48" t="s">
        <v>34</v>
      </c>
      <c r="J48" t="s">
        <v>536</v>
      </c>
      <c r="K48" t="s">
        <v>536</v>
      </c>
      <c r="L48" t="s">
        <v>308</v>
      </c>
      <c r="M48" t="s">
        <v>834</v>
      </c>
      <c r="N48" t="s">
        <v>641</v>
      </c>
      <c r="O48" t="s">
        <v>287</v>
      </c>
      <c r="P48" t="s">
        <v>316</v>
      </c>
      <c r="Q48" t="s">
        <v>374</v>
      </c>
    </row>
    <row r="49" spans="1:17" hidden="1" x14ac:dyDescent="0.3">
      <c r="A49" t="s">
        <v>835</v>
      </c>
      <c r="B49" t="s">
        <v>312</v>
      </c>
      <c r="C49" t="s">
        <v>139</v>
      </c>
      <c r="D49" t="s">
        <v>105</v>
      </c>
      <c r="E49" t="s">
        <v>83</v>
      </c>
      <c r="F49" t="s">
        <v>84</v>
      </c>
      <c r="G49" t="s">
        <v>293</v>
      </c>
      <c r="H49" t="s">
        <v>293</v>
      </c>
      <c r="I49" t="s">
        <v>830</v>
      </c>
      <c r="J49" t="s">
        <v>691</v>
      </c>
      <c r="K49" t="s">
        <v>643</v>
      </c>
      <c r="L49" t="s">
        <v>368</v>
      </c>
      <c r="M49" t="s">
        <v>836</v>
      </c>
      <c r="N49" t="s">
        <v>716</v>
      </c>
      <c r="O49" t="s">
        <v>316</v>
      </c>
      <c r="P49" t="s">
        <v>604</v>
      </c>
      <c r="Q49" t="s">
        <v>837</v>
      </c>
    </row>
    <row r="50" spans="1:17" hidden="1" x14ac:dyDescent="0.3">
      <c r="A50" t="s">
        <v>838</v>
      </c>
      <c r="B50" t="s">
        <v>148</v>
      </c>
      <c r="C50" t="s">
        <v>151</v>
      </c>
      <c r="D50" t="s">
        <v>86</v>
      </c>
      <c r="E50" t="s">
        <v>87</v>
      </c>
      <c r="F50" t="s">
        <v>108</v>
      </c>
      <c r="G50" t="s">
        <v>292</v>
      </c>
      <c r="H50" t="s">
        <v>283</v>
      </c>
      <c r="I50" t="s">
        <v>34</v>
      </c>
      <c r="J50" t="s">
        <v>70</v>
      </c>
      <c r="K50" t="s">
        <v>70</v>
      </c>
      <c r="L50" t="s">
        <v>412</v>
      </c>
      <c r="M50" t="s">
        <v>839</v>
      </c>
      <c r="N50" t="s">
        <v>586</v>
      </c>
      <c r="O50" t="s">
        <v>316</v>
      </c>
      <c r="P50" t="s">
        <v>316</v>
      </c>
      <c r="Q50" t="s">
        <v>289</v>
      </c>
    </row>
    <row r="51" spans="1:17" x14ac:dyDescent="0.3">
      <c r="A51" t="s">
        <v>840</v>
      </c>
      <c r="B51" t="s">
        <v>81</v>
      </c>
      <c r="C51" t="s">
        <v>478</v>
      </c>
      <c r="D51" t="s">
        <v>105</v>
      </c>
      <c r="E51" t="s">
        <v>87</v>
      </c>
      <c r="F51" t="s">
        <v>88</v>
      </c>
      <c r="G51" t="s">
        <v>283</v>
      </c>
      <c r="H51" t="s">
        <v>293</v>
      </c>
      <c r="I51" t="s">
        <v>113</v>
      </c>
      <c r="J51" t="s">
        <v>536</v>
      </c>
      <c r="K51" t="s">
        <v>571</v>
      </c>
      <c r="L51" t="s">
        <v>364</v>
      </c>
      <c r="M51" t="s">
        <v>841</v>
      </c>
      <c r="N51" t="s">
        <v>716</v>
      </c>
      <c r="O51" t="s">
        <v>316</v>
      </c>
      <c r="P51" t="s">
        <v>481</v>
      </c>
      <c r="Q51" t="s">
        <v>322</v>
      </c>
    </row>
    <row r="52" spans="1:17" x14ac:dyDescent="0.3">
      <c r="A52" t="s">
        <v>842</v>
      </c>
      <c r="B52" t="s">
        <v>81</v>
      </c>
      <c r="C52" t="s">
        <v>493</v>
      </c>
      <c r="D52" t="s">
        <v>86</v>
      </c>
      <c r="E52" t="s">
        <v>87</v>
      </c>
      <c r="F52" t="s">
        <v>88</v>
      </c>
      <c r="G52" t="s">
        <v>381</v>
      </c>
      <c r="H52" t="s">
        <v>284</v>
      </c>
      <c r="I52" t="s">
        <v>426</v>
      </c>
      <c r="J52" t="s">
        <v>782</v>
      </c>
      <c r="K52" t="s">
        <v>526</v>
      </c>
      <c r="L52" t="s">
        <v>576</v>
      </c>
      <c r="M52" t="s">
        <v>843</v>
      </c>
      <c r="N52" t="s">
        <v>586</v>
      </c>
      <c r="O52" t="s">
        <v>287</v>
      </c>
      <c r="P52" t="s">
        <v>316</v>
      </c>
      <c r="Q52" t="s">
        <v>310</v>
      </c>
    </row>
    <row r="53" spans="1:17" hidden="1" x14ac:dyDescent="0.3">
      <c r="A53" t="s">
        <v>844</v>
      </c>
      <c r="B53" t="s">
        <v>312</v>
      </c>
      <c r="C53" t="s">
        <v>151</v>
      </c>
      <c r="D53" t="s">
        <v>143</v>
      </c>
      <c r="E53" t="s">
        <v>87</v>
      </c>
      <c r="F53" t="s">
        <v>88</v>
      </c>
      <c r="G53" t="s">
        <v>306</v>
      </c>
      <c r="H53" t="s">
        <v>283</v>
      </c>
      <c r="I53" t="s">
        <v>845</v>
      </c>
      <c r="J53" t="s">
        <v>566</v>
      </c>
      <c r="K53" t="s">
        <v>677</v>
      </c>
      <c r="L53" t="s">
        <v>368</v>
      </c>
      <c r="M53" t="s">
        <v>846</v>
      </c>
      <c r="N53" t="s">
        <v>726</v>
      </c>
      <c r="O53" t="s">
        <v>316</v>
      </c>
      <c r="P53" t="s">
        <v>316</v>
      </c>
      <c r="Q53" t="s">
        <v>747</v>
      </c>
    </row>
    <row r="54" spans="1:17" x14ac:dyDescent="0.3">
      <c r="A54" t="s">
        <v>847</v>
      </c>
      <c r="B54" t="s">
        <v>81</v>
      </c>
      <c r="C54" t="s">
        <v>499</v>
      </c>
      <c r="D54" t="s">
        <v>86</v>
      </c>
      <c r="E54" t="s">
        <v>83</v>
      </c>
      <c r="F54" t="s">
        <v>88</v>
      </c>
      <c r="G54" t="s">
        <v>306</v>
      </c>
      <c r="H54" t="s">
        <v>293</v>
      </c>
      <c r="I54" t="s">
        <v>777</v>
      </c>
      <c r="J54" t="s">
        <v>530</v>
      </c>
      <c r="K54" t="s">
        <v>536</v>
      </c>
      <c r="L54" t="s">
        <v>350</v>
      </c>
      <c r="M54" t="s">
        <v>848</v>
      </c>
      <c r="N54" t="s">
        <v>716</v>
      </c>
      <c r="O54" t="s">
        <v>287</v>
      </c>
      <c r="P54" t="s">
        <v>604</v>
      </c>
      <c r="Q54" t="s">
        <v>605</v>
      </c>
    </row>
    <row r="55" spans="1:17" hidden="1" x14ac:dyDescent="0.3">
      <c r="A55" t="s">
        <v>849</v>
      </c>
      <c r="B55" t="s">
        <v>312</v>
      </c>
      <c r="C55" t="s">
        <v>151</v>
      </c>
      <c r="D55" t="s">
        <v>105</v>
      </c>
      <c r="E55" t="s">
        <v>83</v>
      </c>
      <c r="F55" t="s">
        <v>108</v>
      </c>
      <c r="G55" t="s">
        <v>284</v>
      </c>
      <c r="H55" t="s">
        <v>283</v>
      </c>
      <c r="I55" t="s">
        <v>845</v>
      </c>
      <c r="J55" t="s">
        <v>525</v>
      </c>
      <c r="K55" t="s">
        <v>580</v>
      </c>
      <c r="L55" t="s">
        <v>308</v>
      </c>
      <c r="M55" t="s">
        <v>850</v>
      </c>
      <c r="N55" t="s">
        <v>726</v>
      </c>
      <c r="O55" t="s">
        <v>316</v>
      </c>
      <c r="P55" t="s">
        <v>287</v>
      </c>
      <c r="Q55" t="s">
        <v>370</v>
      </c>
    </row>
    <row r="56" spans="1:17" x14ac:dyDescent="0.3">
      <c r="A56" t="s">
        <v>851</v>
      </c>
      <c r="B56" t="s">
        <v>81</v>
      </c>
      <c r="C56" t="s">
        <v>503</v>
      </c>
      <c r="D56" t="s">
        <v>82</v>
      </c>
      <c r="E56" t="s">
        <v>87</v>
      </c>
      <c r="F56" t="s">
        <v>88</v>
      </c>
      <c r="G56" t="s">
        <v>381</v>
      </c>
      <c r="H56" t="s">
        <v>293</v>
      </c>
      <c r="I56" t="s">
        <v>91</v>
      </c>
      <c r="J56" t="s">
        <v>570</v>
      </c>
      <c r="K56" t="s">
        <v>643</v>
      </c>
      <c r="L56" t="s">
        <v>537</v>
      </c>
      <c r="M56" t="s">
        <v>852</v>
      </c>
      <c r="N56" t="s">
        <v>716</v>
      </c>
      <c r="O56" t="s">
        <v>287</v>
      </c>
      <c r="P56" t="s">
        <v>316</v>
      </c>
      <c r="Q56" t="s">
        <v>763</v>
      </c>
    </row>
    <row r="57" spans="1:17" x14ac:dyDescent="0.3">
      <c r="A57" t="s">
        <v>853</v>
      </c>
      <c r="B57" t="s">
        <v>81</v>
      </c>
      <c r="C57" t="s">
        <v>489</v>
      </c>
      <c r="D57" t="s">
        <v>105</v>
      </c>
      <c r="E57" t="s">
        <v>83</v>
      </c>
      <c r="F57" t="s">
        <v>88</v>
      </c>
      <c r="G57" t="s">
        <v>381</v>
      </c>
      <c r="H57" t="s">
        <v>284</v>
      </c>
      <c r="I57" t="s">
        <v>94</v>
      </c>
      <c r="J57" t="s">
        <v>580</v>
      </c>
      <c r="K57" t="s">
        <v>526</v>
      </c>
      <c r="L57" t="s">
        <v>387</v>
      </c>
      <c r="M57" t="s">
        <v>854</v>
      </c>
      <c r="N57" t="s">
        <v>586</v>
      </c>
      <c r="O57" t="s">
        <v>287</v>
      </c>
      <c r="P57" t="s">
        <v>481</v>
      </c>
      <c r="Q57" t="s">
        <v>342</v>
      </c>
    </row>
    <row r="58" spans="1:17" x14ac:dyDescent="0.3">
      <c r="A58" t="s">
        <v>855</v>
      </c>
      <c r="B58" t="s">
        <v>81</v>
      </c>
      <c r="C58" t="s">
        <v>506</v>
      </c>
      <c r="D58" t="s">
        <v>82</v>
      </c>
      <c r="E58" t="s">
        <v>83</v>
      </c>
      <c r="F58" t="s">
        <v>84</v>
      </c>
      <c r="G58" t="s">
        <v>292</v>
      </c>
      <c r="H58" t="s">
        <v>292</v>
      </c>
      <c r="I58" t="s">
        <v>101</v>
      </c>
      <c r="J58" t="s">
        <v>530</v>
      </c>
      <c r="K58" t="s">
        <v>519</v>
      </c>
      <c r="L58" t="s">
        <v>600</v>
      </c>
      <c r="M58" t="s">
        <v>856</v>
      </c>
      <c r="N58" t="s">
        <v>586</v>
      </c>
      <c r="O58" t="s">
        <v>316</v>
      </c>
      <c r="P58" t="s">
        <v>287</v>
      </c>
      <c r="Q58" t="s">
        <v>374</v>
      </c>
    </row>
    <row r="59" spans="1:17" x14ac:dyDescent="0.3">
      <c r="A59" t="s">
        <v>857</v>
      </c>
      <c r="B59" t="s">
        <v>81</v>
      </c>
      <c r="C59" t="s">
        <v>509</v>
      </c>
      <c r="D59" t="s">
        <v>82</v>
      </c>
      <c r="E59" t="s">
        <v>87</v>
      </c>
      <c r="F59" t="s">
        <v>88</v>
      </c>
      <c r="G59" t="s">
        <v>283</v>
      </c>
      <c r="H59" t="s">
        <v>292</v>
      </c>
      <c r="I59" t="s">
        <v>54</v>
      </c>
      <c r="J59" t="s">
        <v>618</v>
      </c>
      <c r="K59" t="s">
        <v>571</v>
      </c>
      <c r="L59" t="s">
        <v>537</v>
      </c>
      <c r="M59" t="s">
        <v>858</v>
      </c>
      <c r="N59" t="s">
        <v>586</v>
      </c>
      <c r="O59" t="s">
        <v>316</v>
      </c>
      <c r="P59" t="s">
        <v>669</v>
      </c>
      <c r="Q59" t="s">
        <v>289</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26B3C-9B6D-48E8-B272-E4DD60E72ECC}">
  <dimension ref="A1:Q62"/>
  <sheetViews>
    <sheetView topLeftCell="A6" workbookViewId="0">
      <selection activeCell="B1" sqref="B1"/>
    </sheetView>
  </sheetViews>
  <sheetFormatPr defaultRowHeight="14.4" x14ac:dyDescent="0.3"/>
  <cols>
    <col min="1" max="1" width="10.33203125" bestFit="1" customWidth="1"/>
    <col min="2" max="2" width="14.5546875" bestFit="1" customWidth="1"/>
    <col min="3" max="3" width="18.77734375" bestFit="1" customWidth="1"/>
    <col min="4" max="4" width="6.44140625" bestFit="1" customWidth="1"/>
    <col min="6" max="6" width="8.5546875" bestFit="1" customWidth="1"/>
    <col min="7" max="7" width="5.5546875" bestFit="1" customWidth="1"/>
    <col min="8" max="8" width="5.77734375" bestFit="1" customWidth="1"/>
    <col min="9" max="9" width="15.21875" bestFit="1" customWidth="1"/>
    <col min="10" max="10" width="5.5546875" bestFit="1" customWidth="1"/>
    <col min="11" max="11" width="6.77734375" bestFit="1" customWidth="1"/>
    <col min="12" max="12" width="7.109375" bestFit="1" customWidth="1"/>
    <col min="13" max="13" width="13.21875" bestFit="1" customWidth="1"/>
    <col min="14" max="14" width="15.21875" bestFit="1" customWidth="1"/>
    <col min="15" max="15" width="12.109375" bestFit="1" customWidth="1"/>
    <col min="16" max="16" width="16.21875" bestFit="1" customWidth="1"/>
    <col min="17" max="17" width="19.44140625" bestFit="1" customWidth="1"/>
  </cols>
  <sheetData>
    <row r="1" spans="1:17" x14ac:dyDescent="0.3">
      <c r="A1" t="s">
        <v>73</v>
      </c>
      <c r="B1" t="s">
        <v>272</v>
      </c>
      <c r="C1" t="s">
        <v>75</v>
      </c>
      <c r="D1" t="s">
        <v>76</v>
      </c>
      <c r="E1" t="s">
        <v>77</v>
      </c>
      <c r="F1" t="s">
        <v>78</v>
      </c>
      <c r="G1" t="s">
        <v>273</v>
      </c>
      <c r="H1" t="s">
        <v>274</v>
      </c>
      <c r="I1" t="s">
        <v>79</v>
      </c>
      <c r="J1" t="s">
        <v>71</v>
      </c>
      <c r="K1" t="s">
        <v>510</v>
      </c>
      <c r="L1" t="s">
        <v>275</v>
      </c>
      <c r="M1" t="s">
        <v>276</v>
      </c>
      <c r="N1" t="s">
        <v>277</v>
      </c>
      <c r="O1" t="s">
        <v>278</v>
      </c>
      <c r="P1" t="s">
        <v>279</v>
      </c>
      <c r="Q1" t="s">
        <v>280</v>
      </c>
    </row>
    <row r="2" spans="1:17" x14ac:dyDescent="0.3">
      <c r="A2" t="s">
        <v>1312</v>
      </c>
      <c r="B2" t="s">
        <v>81</v>
      </c>
      <c r="C2" t="s">
        <v>291</v>
      </c>
      <c r="D2" t="s">
        <v>146</v>
      </c>
      <c r="E2" t="s">
        <v>83</v>
      </c>
      <c r="F2" t="s">
        <v>88</v>
      </c>
      <c r="G2" t="s">
        <v>283</v>
      </c>
      <c r="H2" t="s">
        <v>284</v>
      </c>
      <c r="I2" t="s">
        <v>94</v>
      </c>
      <c r="J2" t="s">
        <v>512</v>
      </c>
      <c r="K2" t="s">
        <v>520</v>
      </c>
      <c r="L2" t="s">
        <v>364</v>
      </c>
      <c r="M2" t="s">
        <v>70</v>
      </c>
      <c r="N2" t="s">
        <v>586</v>
      </c>
      <c r="O2" t="s">
        <v>287</v>
      </c>
      <c r="P2" t="s">
        <v>404</v>
      </c>
      <c r="Q2" t="s">
        <v>440</v>
      </c>
    </row>
    <row r="3" spans="1:17" hidden="1" x14ac:dyDescent="0.3">
      <c r="A3" t="s">
        <v>1313</v>
      </c>
      <c r="B3" t="s">
        <v>103</v>
      </c>
      <c r="C3" t="s">
        <v>104</v>
      </c>
      <c r="D3" t="s">
        <v>98</v>
      </c>
      <c r="E3" t="s">
        <v>87</v>
      </c>
      <c r="F3" t="s">
        <v>88</v>
      </c>
      <c r="G3" t="s">
        <v>292</v>
      </c>
      <c r="H3" t="s">
        <v>284</v>
      </c>
      <c r="I3" t="s">
        <v>89</v>
      </c>
      <c r="J3" t="s">
        <v>70</v>
      </c>
      <c r="K3" t="s">
        <v>70</v>
      </c>
      <c r="L3" t="s">
        <v>576</v>
      </c>
      <c r="M3" t="s">
        <v>70</v>
      </c>
      <c r="N3" t="s">
        <v>1314</v>
      </c>
      <c r="O3" t="s">
        <v>287</v>
      </c>
      <c r="P3" t="s">
        <v>558</v>
      </c>
      <c r="Q3" t="s">
        <v>303</v>
      </c>
    </row>
    <row r="4" spans="1:17" x14ac:dyDescent="0.3">
      <c r="A4" t="s">
        <v>1315</v>
      </c>
      <c r="B4" t="s">
        <v>81</v>
      </c>
      <c r="C4" t="s">
        <v>299</v>
      </c>
      <c r="D4" t="s">
        <v>82</v>
      </c>
      <c r="E4" t="s">
        <v>87</v>
      </c>
      <c r="F4" t="s">
        <v>108</v>
      </c>
      <c r="G4" t="s">
        <v>292</v>
      </c>
      <c r="H4" t="s">
        <v>381</v>
      </c>
      <c r="I4" t="s">
        <v>106</v>
      </c>
      <c r="J4" t="s">
        <v>556</v>
      </c>
      <c r="K4" t="s">
        <v>696</v>
      </c>
      <c r="L4" t="s">
        <v>345</v>
      </c>
      <c r="M4" t="s">
        <v>70</v>
      </c>
      <c r="N4" t="s">
        <v>586</v>
      </c>
      <c r="O4" t="s">
        <v>287</v>
      </c>
      <c r="P4" t="s">
        <v>604</v>
      </c>
      <c r="Q4" t="s">
        <v>289</v>
      </c>
    </row>
    <row r="5" spans="1:17" hidden="1" x14ac:dyDescent="0.3">
      <c r="A5" t="s">
        <v>1316</v>
      </c>
      <c r="B5" t="s">
        <v>103</v>
      </c>
      <c r="C5" t="s">
        <v>121</v>
      </c>
      <c r="D5" t="s">
        <v>105</v>
      </c>
      <c r="E5" t="s">
        <v>83</v>
      </c>
      <c r="F5" t="s">
        <v>88</v>
      </c>
      <c r="G5" t="s">
        <v>283</v>
      </c>
      <c r="H5" t="s">
        <v>293</v>
      </c>
      <c r="I5" t="s">
        <v>144</v>
      </c>
      <c r="J5" t="s">
        <v>70</v>
      </c>
      <c r="K5" t="s">
        <v>70</v>
      </c>
      <c r="L5" t="s">
        <v>500</v>
      </c>
      <c r="M5" t="s">
        <v>70</v>
      </c>
      <c r="N5" t="s">
        <v>586</v>
      </c>
      <c r="O5" t="s">
        <v>341</v>
      </c>
      <c r="P5" t="s">
        <v>296</v>
      </c>
      <c r="Q5" t="s">
        <v>817</v>
      </c>
    </row>
    <row r="6" spans="1:17" x14ac:dyDescent="0.3">
      <c r="A6" t="s">
        <v>1317</v>
      </c>
      <c r="B6" t="s">
        <v>81</v>
      </c>
      <c r="C6" t="s">
        <v>305</v>
      </c>
      <c r="D6" t="s">
        <v>86</v>
      </c>
      <c r="E6" t="s">
        <v>83</v>
      </c>
      <c r="F6" t="s">
        <v>84</v>
      </c>
      <c r="G6" t="s">
        <v>284</v>
      </c>
      <c r="H6" t="s">
        <v>284</v>
      </c>
      <c r="I6" t="s">
        <v>777</v>
      </c>
      <c r="J6" t="s">
        <v>691</v>
      </c>
      <c r="K6" t="s">
        <v>530</v>
      </c>
      <c r="L6" t="s">
        <v>412</v>
      </c>
      <c r="M6" t="s">
        <v>70</v>
      </c>
      <c r="N6" t="s">
        <v>641</v>
      </c>
      <c r="O6" t="s">
        <v>316</v>
      </c>
      <c r="P6" t="s">
        <v>341</v>
      </c>
      <c r="Q6" t="s">
        <v>322</v>
      </c>
    </row>
    <row r="7" spans="1:17" x14ac:dyDescent="0.3">
      <c r="A7" t="s">
        <v>1318</v>
      </c>
      <c r="B7" t="s">
        <v>81</v>
      </c>
      <c r="C7" t="s">
        <v>319</v>
      </c>
      <c r="D7" t="s">
        <v>86</v>
      </c>
      <c r="E7" t="s">
        <v>87</v>
      </c>
      <c r="F7" t="s">
        <v>88</v>
      </c>
      <c r="G7" t="s">
        <v>284</v>
      </c>
      <c r="H7" t="s">
        <v>293</v>
      </c>
      <c r="I7" t="s">
        <v>141</v>
      </c>
      <c r="J7" t="s">
        <v>536</v>
      </c>
      <c r="K7" t="s">
        <v>556</v>
      </c>
      <c r="L7" t="s">
        <v>350</v>
      </c>
      <c r="M7" t="s">
        <v>70</v>
      </c>
      <c r="N7" t="s">
        <v>1319</v>
      </c>
      <c r="O7" t="s">
        <v>517</v>
      </c>
      <c r="P7" t="s">
        <v>316</v>
      </c>
      <c r="Q7" t="s">
        <v>784</v>
      </c>
    </row>
    <row r="8" spans="1:17" hidden="1" x14ac:dyDescent="0.3">
      <c r="A8" t="s">
        <v>1320</v>
      </c>
      <c r="B8" t="s">
        <v>312</v>
      </c>
      <c r="C8" t="s">
        <v>97</v>
      </c>
      <c r="D8" t="s">
        <v>105</v>
      </c>
      <c r="E8" t="s">
        <v>87</v>
      </c>
      <c r="F8" t="s">
        <v>88</v>
      </c>
      <c r="G8" t="s">
        <v>283</v>
      </c>
      <c r="H8" t="s">
        <v>284</v>
      </c>
      <c r="I8" t="s">
        <v>1321</v>
      </c>
      <c r="J8" t="s">
        <v>581</v>
      </c>
      <c r="K8" t="s">
        <v>571</v>
      </c>
      <c r="L8" t="s">
        <v>639</v>
      </c>
      <c r="M8" t="s">
        <v>70</v>
      </c>
      <c r="N8" t="s">
        <v>1319</v>
      </c>
      <c r="O8" t="s">
        <v>316</v>
      </c>
      <c r="P8" t="s">
        <v>604</v>
      </c>
      <c r="Q8" t="s">
        <v>1322</v>
      </c>
    </row>
    <row r="9" spans="1:17" x14ac:dyDescent="0.3">
      <c r="A9" t="s">
        <v>1323</v>
      </c>
      <c r="B9" t="s">
        <v>81</v>
      </c>
      <c r="C9" t="s">
        <v>329</v>
      </c>
      <c r="D9" t="s">
        <v>86</v>
      </c>
      <c r="E9" t="s">
        <v>83</v>
      </c>
      <c r="F9" t="s">
        <v>84</v>
      </c>
      <c r="G9" t="s">
        <v>284</v>
      </c>
      <c r="H9" t="s">
        <v>284</v>
      </c>
      <c r="I9" t="s">
        <v>101</v>
      </c>
      <c r="J9" t="s">
        <v>633</v>
      </c>
      <c r="K9" t="s">
        <v>513</v>
      </c>
      <c r="L9" t="s">
        <v>692</v>
      </c>
      <c r="M9" t="s">
        <v>70</v>
      </c>
      <c r="N9" t="s">
        <v>1319</v>
      </c>
      <c r="O9" t="s">
        <v>316</v>
      </c>
      <c r="P9" t="s">
        <v>604</v>
      </c>
      <c r="Q9" t="s">
        <v>374</v>
      </c>
    </row>
    <row r="10" spans="1:17" hidden="1" x14ac:dyDescent="0.3">
      <c r="A10" t="s">
        <v>1324</v>
      </c>
      <c r="B10" t="s">
        <v>312</v>
      </c>
      <c r="C10" t="s">
        <v>97</v>
      </c>
      <c r="D10" t="s">
        <v>143</v>
      </c>
      <c r="E10" t="s">
        <v>83</v>
      </c>
      <c r="F10" t="s">
        <v>88</v>
      </c>
      <c r="G10" t="s">
        <v>283</v>
      </c>
      <c r="H10" t="s">
        <v>293</v>
      </c>
      <c r="I10" t="s">
        <v>1325</v>
      </c>
      <c r="J10" t="s">
        <v>512</v>
      </c>
      <c r="K10" t="s">
        <v>659</v>
      </c>
      <c r="L10" t="s">
        <v>521</v>
      </c>
      <c r="M10" t="s">
        <v>70</v>
      </c>
      <c r="N10" t="s">
        <v>641</v>
      </c>
      <c r="O10" t="s">
        <v>316</v>
      </c>
      <c r="P10" t="s">
        <v>404</v>
      </c>
      <c r="Q10" t="s">
        <v>1326</v>
      </c>
    </row>
    <row r="11" spans="1:17" x14ac:dyDescent="0.3">
      <c r="A11" t="s">
        <v>1327</v>
      </c>
      <c r="B11" t="s">
        <v>81</v>
      </c>
      <c r="C11" t="s">
        <v>338</v>
      </c>
      <c r="D11" t="s">
        <v>86</v>
      </c>
      <c r="E11" t="s">
        <v>83</v>
      </c>
      <c r="F11" t="s">
        <v>88</v>
      </c>
      <c r="G11" t="s">
        <v>284</v>
      </c>
      <c r="H11" t="s">
        <v>293</v>
      </c>
      <c r="I11" t="s">
        <v>132</v>
      </c>
      <c r="J11" t="s">
        <v>677</v>
      </c>
      <c r="K11" t="s">
        <v>526</v>
      </c>
      <c r="L11" t="s">
        <v>364</v>
      </c>
      <c r="M11" t="s">
        <v>70</v>
      </c>
      <c r="N11" t="s">
        <v>641</v>
      </c>
      <c r="O11" t="s">
        <v>316</v>
      </c>
      <c r="P11" t="s">
        <v>404</v>
      </c>
      <c r="Q11" t="s">
        <v>289</v>
      </c>
    </row>
    <row r="12" spans="1:17" hidden="1" x14ac:dyDescent="0.3">
      <c r="A12" t="s">
        <v>1328</v>
      </c>
      <c r="B12" t="s">
        <v>312</v>
      </c>
      <c r="C12" t="s">
        <v>97</v>
      </c>
      <c r="D12" t="s">
        <v>143</v>
      </c>
      <c r="E12" t="s">
        <v>87</v>
      </c>
      <c r="F12" t="s">
        <v>88</v>
      </c>
      <c r="G12" t="s">
        <v>283</v>
      </c>
      <c r="H12" t="s">
        <v>293</v>
      </c>
      <c r="I12" t="s">
        <v>1329</v>
      </c>
      <c r="J12" t="s">
        <v>610</v>
      </c>
      <c r="K12" t="s">
        <v>520</v>
      </c>
      <c r="L12" t="s">
        <v>350</v>
      </c>
      <c r="M12" t="s">
        <v>70</v>
      </c>
      <c r="N12" t="s">
        <v>641</v>
      </c>
      <c r="O12" t="s">
        <v>316</v>
      </c>
      <c r="P12" t="s">
        <v>316</v>
      </c>
      <c r="Q12" t="s">
        <v>738</v>
      </c>
    </row>
    <row r="13" spans="1:17" x14ac:dyDescent="0.3">
      <c r="A13" t="s">
        <v>1330</v>
      </c>
      <c r="B13" t="s">
        <v>81</v>
      </c>
      <c r="C13" t="s">
        <v>344</v>
      </c>
      <c r="D13" t="s">
        <v>82</v>
      </c>
      <c r="E13" t="s">
        <v>87</v>
      </c>
      <c r="F13" t="s">
        <v>84</v>
      </c>
      <c r="G13" t="s">
        <v>284</v>
      </c>
      <c r="H13" t="s">
        <v>284</v>
      </c>
      <c r="I13" t="s">
        <v>34</v>
      </c>
      <c r="J13" t="s">
        <v>525</v>
      </c>
      <c r="K13" t="s">
        <v>691</v>
      </c>
      <c r="L13" t="s">
        <v>423</v>
      </c>
      <c r="M13" t="s">
        <v>70</v>
      </c>
      <c r="N13" t="s">
        <v>641</v>
      </c>
      <c r="O13" t="s">
        <v>287</v>
      </c>
      <c r="P13" t="s">
        <v>287</v>
      </c>
      <c r="Q13" t="s">
        <v>347</v>
      </c>
    </row>
    <row r="14" spans="1:17" x14ac:dyDescent="0.3">
      <c r="A14" t="s">
        <v>1331</v>
      </c>
      <c r="B14" t="s">
        <v>81</v>
      </c>
      <c r="C14" t="s">
        <v>354</v>
      </c>
      <c r="D14" t="s">
        <v>86</v>
      </c>
      <c r="E14" t="s">
        <v>83</v>
      </c>
      <c r="F14" t="s">
        <v>108</v>
      </c>
      <c r="G14" t="s">
        <v>293</v>
      </c>
      <c r="H14" t="s">
        <v>292</v>
      </c>
      <c r="I14" t="s">
        <v>109</v>
      </c>
      <c r="J14" t="s">
        <v>525</v>
      </c>
      <c r="K14" t="s">
        <v>531</v>
      </c>
      <c r="L14" t="s">
        <v>387</v>
      </c>
      <c r="M14" t="s">
        <v>70</v>
      </c>
      <c r="N14" t="s">
        <v>641</v>
      </c>
      <c r="O14" t="s">
        <v>316</v>
      </c>
      <c r="P14" t="s">
        <v>287</v>
      </c>
      <c r="Q14" t="s">
        <v>322</v>
      </c>
    </row>
    <row r="15" spans="1:17" hidden="1" x14ac:dyDescent="0.3">
      <c r="A15" t="s">
        <v>1332</v>
      </c>
      <c r="B15" t="s">
        <v>312</v>
      </c>
      <c r="C15" t="s">
        <v>97</v>
      </c>
      <c r="D15" t="s">
        <v>105</v>
      </c>
      <c r="E15" t="s">
        <v>83</v>
      </c>
      <c r="F15" t="s">
        <v>88</v>
      </c>
      <c r="G15" t="s">
        <v>284</v>
      </c>
      <c r="H15" t="s">
        <v>293</v>
      </c>
      <c r="I15" t="s">
        <v>1329</v>
      </c>
      <c r="J15" t="s">
        <v>530</v>
      </c>
      <c r="K15" t="s">
        <v>659</v>
      </c>
      <c r="L15" t="s">
        <v>368</v>
      </c>
      <c r="M15" t="s">
        <v>70</v>
      </c>
      <c r="N15" t="s">
        <v>1319</v>
      </c>
      <c r="O15" t="s">
        <v>287</v>
      </c>
      <c r="P15" t="s">
        <v>604</v>
      </c>
      <c r="Q15" t="s">
        <v>1333</v>
      </c>
    </row>
    <row r="16" spans="1:17" x14ac:dyDescent="0.3">
      <c r="A16" t="s">
        <v>1334</v>
      </c>
      <c r="B16" t="s">
        <v>81</v>
      </c>
      <c r="C16" t="s">
        <v>362</v>
      </c>
      <c r="D16" t="s">
        <v>86</v>
      </c>
      <c r="E16" t="s">
        <v>87</v>
      </c>
      <c r="F16" t="s">
        <v>88</v>
      </c>
      <c r="G16" t="s">
        <v>381</v>
      </c>
      <c r="H16" t="s">
        <v>293</v>
      </c>
      <c r="I16" t="s">
        <v>144</v>
      </c>
      <c r="J16" t="s">
        <v>610</v>
      </c>
      <c r="K16" t="s">
        <v>526</v>
      </c>
      <c r="L16" t="s">
        <v>639</v>
      </c>
      <c r="M16" t="s">
        <v>70</v>
      </c>
      <c r="N16" t="s">
        <v>641</v>
      </c>
      <c r="O16" t="s">
        <v>287</v>
      </c>
      <c r="P16" t="s">
        <v>288</v>
      </c>
      <c r="Q16" t="s">
        <v>297</v>
      </c>
    </row>
    <row r="17" spans="1:17" hidden="1" x14ac:dyDescent="0.3">
      <c r="A17" t="s">
        <v>1335</v>
      </c>
      <c r="B17" t="s">
        <v>312</v>
      </c>
      <c r="C17" t="s">
        <v>97</v>
      </c>
      <c r="D17" t="s">
        <v>143</v>
      </c>
      <c r="E17" t="s">
        <v>83</v>
      </c>
      <c r="F17" t="s">
        <v>84</v>
      </c>
      <c r="G17" t="s">
        <v>293</v>
      </c>
      <c r="H17" t="s">
        <v>293</v>
      </c>
      <c r="I17" t="s">
        <v>1321</v>
      </c>
      <c r="J17" t="s">
        <v>658</v>
      </c>
      <c r="K17" t="s">
        <v>659</v>
      </c>
      <c r="L17" t="s">
        <v>639</v>
      </c>
      <c r="M17" t="s">
        <v>70</v>
      </c>
      <c r="N17" t="s">
        <v>586</v>
      </c>
      <c r="O17" t="s">
        <v>287</v>
      </c>
      <c r="P17" t="s">
        <v>404</v>
      </c>
      <c r="Q17" t="s">
        <v>473</v>
      </c>
    </row>
    <row r="18" spans="1:17" x14ac:dyDescent="0.3">
      <c r="A18" t="s">
        <v>1336</v>
      </c>
      <c r="B18" t="s">
        <v>81</v>
      </c>
      <c r="C18" t="s">
        <v>372</v>
      </c>
      <c r="D18" t="s">
        <v>86</v>
      </c>
      <c r="E18" t="s">
        <v>87</v>
      </c>
      <c r="F18" t="s">
        <v>88</v>
      </c>
      <c r="G18" t="s">
        <v>292</v>
      </c>
      <c r="H18" t="s">
        <v>293</v>
      </c>
      <c r="I18" t="s">
        <v>61</v>
      </c>
      <c r="J18" t="s">
        <v>696</v>
      </c>
      <c r="K18" t="s">
        <v>513</v>
      </c>
      <c r="L18" t="s">
        <v>692</v>
      </c>
      <c r="M18" t="s">
        <v>70</v>
      </c>
      <c r="N18" t="s">
        <v>641</v>
      </c>
      <c r="O18" t="s">
        <v>287</v>
      </c>
      <c r="P18" t="s">
        <v>996</v>
      </c>
      <c r="Q18" t="s">
        <v>303</v>
      </c>
    </row>
    <row r="19" spans="1:17" hidden="1" x14ac:dyDescent="0.3">
      <c r="A19" t="s">
        <v>1337</v>
      </c>
      <c r="B19" t="s">
        <v>312</v>
      </c>
      <c r="C19" t="s">
        <v>97</v>
      </c>
      <c r="D19" t="s">
        <v>105</v>
      </c>
      <c r="E19" t="s">
        <v>87</v>
      </c>
      <c r="F19" t="s">
        <v>88</v>
      </c>
      <c r="G19" t="s">
        <v>283</v>
      </c>
      <c r="H19" t="s">
        <v>293</v>
      </c>
      <c r="I19" t="s">
        <v>1325</v>
      </c>
      <c r="J19" t="s">
        <v>530</v>
      </c>
      <c r="K19" t="s">
        <v>526</v>
      </c>
      <c r="L19" t="s">
        <v>334</v>
      </c>
      <c r="M19" t="s">
        <v>70</v>
      </c>
      <c r="N19" t="s">
        <v>586</v>
      </c>
      <c r="O19" t="s">
        <v>287</v>
      </c>
      <c r="P19" t="s">
        <v>341</v>
      </c>
      <c r="Q19" t="s">
        <v>822</v>
      </c>
    </row>
    <row r="20" spans="1:17" x14ac:dyDescent="0.3">
      <c r="A20" t="s">
        <v>1338</v>
      </c>
      <c r="B20" t="s">
        <v>81</v>
      </c>
      <c r="C20" t="s">
        <v>376</v>
      </c>
      <c r="D20" t="s">
        <v>86</v>
      </c>
      <c r="E20" t="s">
        <v>83</v>
      </c>
      <c r="F20" t="s">
        <v>84</v>
      </c>
      <c r="G20" t="s">
        <v>293</v>
      </c>
      <c r="H20" t="s">
        <v>293</v>
      </c>
      <c r="I20" t="s">
        <v>137</v>
      </c>
      <c r="J20" t="s">
        <v>536</v>
      </c>
      <c r="K20" t="s">
        <v>520</v>
      </c>
      <c r="L20" t="s">
        <v>423</v>
      </c>
      <c r="M20" t="s">
        <v>70</v>
      </c>
      <c r="N20" t="s">
        <v>586</v>
      </c>
      <c r="O20" t="s">
        <v>287</v>
      </c>
      <c r="P20" t="s">
        <v>287</v>
      </c>
      <c r="Q20" t="s">
        <v>784</v>
      </c>
    </row>
    <row r="21" spans="1:17" x14ac:dyDescent="0.3">
      <c r="A21" t="s">
        <v>1339</v>
      </c>
      <c r="B21" t="s">
        <v>81</v>
      </c>
      <c r="C21" t="s">
        <v>385</v>
      </c>
      <c r="D21" t="s">
        <v>143</v>
      </c>
      <c r="E21" t="s">
        <v>87</v>
      </c>
      <c r="F21" t="s">
        <v>84</v>
      </c>
      <c r="G21" t="s">
        <v>284</v>
      </c>
      <c r="H21" t="s">
        <v>284</v>
      </c>
      <c r="I21" t="s">
        <v>377</v>
      </c>
      <c r="J21" t="s">
        <v>567</v>
      </c>
      <c r="K21" t="s">
        <v>626</v>
      </c>
      <c r="L21" t="s">
        <v>514</v>
      </c>
      <c r="M21" t="s">
        <v>70</v>
      </c>
      <c r="N21" t="s">
        <v>641</v>
      </c>
      <c r="O21" t="s">
        <v>287</v>
      </c>
      <c r="P21" t="s">
        <v>341</v>
      </c>
      <c r="Q21" t="s">
        <v>975</v>
      </c>
    </row>
    <row r="22" spans="1:17" x14ac:dyDescent="0.3">
      <c r="A22" t="s">
        <v>1340</v>
      </c>
      <c r="B22" t="s">
        <v>81</v>
      </c>
      <c r="C22" t="s">
        <v>390</v>
      </c>
      <c r="D22" t="s">
        <v>86</v>
      </c>
      <c r="E22" t="s">
        <v>83</v>
      </c>
      <c r="F22" t="s">
        <v>88</v>
      </c>
      <c r="G22" t="s">
        <v>284</v>
      </c>
      <c r="H22" t="s">
        <v>293</v>
      </c>
      <c r="I22" t="s">
        <v>166</v>
      </c>
      <c r="J22" t="s">
        <v>556</v>
      </c>
      <c r="K22" t="s">
        <v>531</v>
      </c>
      <c r="L22" t="s">
        <v>619</v>
      </c>
      <c r="M22" t="s">
        <v>70</v>
      </c>
      <c r="N22" t="s">
        <v>641</v>
      </c>
      <c r="O22" t="s">
        <v>287</v>
      </c>
      <c r="P22" t="s">
        <v>296</v>
      </c>
      <c r="Q22" t="s">
        <v>322</v>
      </c>
    </row>
    <row r="23" spans="1:17" hidden="1" x14ac:dyDescent="0.3">
      <c r="A23" t="s">
        <v>1341</v>
      </c>
      <c r="B23" t="s">
        <v>103</v>
      </c>
      <c r="C23" t="s">
        <v>139</v>
      </c>
      <c r="D23" t="s">
        <v>143</v>
      </c>
      <c r="E23" t="s">
        <v>83</v>
      </c>
      <c r="F23" t="s">
        <v>88</v>
      </c>
      <c r="G23" t="s">
        <v>306</v>
      </c>
      <c r="H23" t="s">
        <v>284</v>
      </c>
      <c r="I23" t="s">
        <v>141</v>
      </c>
      <c r="J23" t="s">
        <v>70</v>
      </c>
      <c r="K23" t="s">
        <v>70</v>
      </c>
      <c r="L23" t="s">
        <v>479</v>
      </c>
      <c r="M23" t="s">
        <v>70</v>
      </c>
      <c r="N23" t="s">
        <v>586</v>
      </c>
      <c r="O23" t="s">
        <v>287</v>
      </c>
      <c r="P23" t="s">
        <v>539</v>
      </c>
      <c r="Q23" t="s">
        <v>763</v>
      </c>
    </row>
    <row r="24" spans="1:17" x14ac:dyDescent="0.3">
      <c r="A24" t="s">
        <v>1342</v>
      </c>
      <c r="B24" t="s">
        <v>81</v>
      </c>
      <c r="C24" t="s">
        <v>393</v>
      </c>
      <c r="D24" t="s">
        <v>86</v>
      </c>
      <c r="E24" t="s">
        <v>87</v>
      </c>
      <c r="F24" t="s">
        <v>88</v>
      </c>
      <c r="G24" t="s">
        <v>292</v>
      </c>
      <c r="H24" t="s">
        <v>293</v>
      </c>
      <c r="I24" t="s">
        <v>91</v>
      </c>
      <c r="J24" t="s">
        <v>1145</v>
      </c>
      <c r="K24" t="s">
        <v>513</v>
      </c>
      <c r="L24" t="s">
        <v>378</v>
      </c>
      <c r="M24" t="s">
        <v>70</v>
      </c>
      <c r="N24" t="s">
        <v>641</v>
      </c>
      <c r="O24" t="s">
        <v>694</v>
      </c>
      <c r="P24" t="s">
        <v>604</v>
      </c>
      <c r="Q24" t="s">
        <v>440</v>
      </c>
    </row>
    <row r="25" spans="1:17" x14ac:dyDescent="0.3">
      <c r="A25" t="s">
        <v>1343</v>
      </c>
      <c r="B25" t="s">
        <v>81</v>
      </c>
      <c r="C25" t="s">
        <v>410</v>
      </c>
      <c r="D25" t="s">
        <v>82</v>
      </c>
      <c r="E25" t="s">
        <v>83</v>
      </c>
      <c r="F25" t="s">
        <v>88</v>
      </c>
      <c r="G25" t="s">
        <v>283</v>
      </c>
      <c r="H25" t="s">
        <v>284</v>
      </c>
      <c r="I25" t="s">
        <v>36</v>
      </c>
      <c r="J25" t="s">
        <v>566</v>
      </c>
      <c r="K25" t="s">
        <v>643</v>
      </c>
      <c r="L25" t="s">
        <v>458</v>
      </c>
      <c r="M25" t="s">
        <v>70</v>
      </c>
      <c r="N25" t="s">
        <v>641</v>
      </c>
      <c r="O25" t="s">
        <v>316</v>
      </c>
      <c r="P25" t="s">
        <v>316</v>
      </c>
      <c r="Q25" t="s">
        <v>374</v>
      </c>
    </row>
    <row r="26" spans="1:17" hidden="1" x14ac:dyDescent="0.3">
      <c r="A26" t="s">
        <v>1344</v>
      </c>
      <c r="B26" t="s">
        <v>103</v>
      </c>
      <c r="C26" t="s">
        <v>151</v>
      </c>
      <c r="D26" t="s">
        <v>105</v>
      </c>
      <c r="E26" t="s">
        <v>83</v>
      </c>
      <c r="F26" t="s">
        <v>88</v>
      </c>
      <c r="G26" t="s">
        <v>292</v>
      </c>
      <c r="H26" t="s">
        <v>293</v>
      </c>
      <c r="I26" t="s">
        <v>137</v>
      </c>
      <c r="J26" t="s">
        <v>70</v>
      </c>
      <c r="K26" t="s">
        <v>70</v>
      </c>
      <c r="L26" t="s">
        <v>402</v>
      </c>
      <c r="M26" t="s">
        <v>70</v>
      </c>
      <c r="N26" t="s">
        <v>586</v>
      </c>
      <c r="O26" t="s">
        <v>481</v>
      </c>
      <c r="P26" t="s">
        <v>1210</v>
      </c>
      <c r="Q26" t="s">
        <v>342</v>
      </c>
    </row>
    <row r="27" spans="1:17" hidden="1" x14ac:dyDescent="0.3">
      <c r="A27" t="s">
        <v>1345</v>
      </c>
      <c r="B27" t="s">
        <v>148</v>
      </c>
      <c r="C27" t="s">
        <v>149</v>
      </c>
      <c r="D27" t="s">
        <v>82</v>
      </c>
      <c r="E27" t="s">
        <v>87</v>
      </c>
      <c r="F27" t="s">
        <v>88</v>
      </c>
      <c r="G27" t="s">
        <v>283</v>
      </c>
      <c r="H27" t="s">
        <v>293</v>
      </c>
      <c r="I27" t="s">
        <v>1346</v>
      </c>
      <c r="J27" t="s">
        <v>70</v>
      </c>
      <c r="K27" t="s">
        <v>70</v>
      </c>
      <c r="L27" t="s">
        <v>378</v>
      </c>
      <c r="M27" t="s">
        <v>70</v>
      </c>
      <c r="N27" t="s">
        <v>641</v>
      </c>
      <c r="O27" t="s">
        <v>341</v>
      </c>
      <c r="P27" t="s">
        <v>287</v>
      </c>
      <c r="Q27" t="s">
        <v>733</v>
      </c>
    </row>
    <row r="28" spans="1:17" x14ac:dyDescent="0.3">
      <c r="A28" t="s">
        <v>1347</v>
      </c>
      <c r="B28" t="s">
        <v>81</v>
      </c>
      <c r="C28" t="s">
        <v>415</v>
      </c>
      <c r="D28" t="s">
        <v>105</v>
      </c>
      <c r="E28" t="s">
        <v>87</v>
      </c>
      <c r="F28" t="s">
        <v>88</v>
      </c>
      <c r="G28" t="s">
        <v>284</v>
      </c>
      <c r="H28" t="s">
        <v>293</v>
      </c>
      <c r="I28" t="s">
        <v>113</v>
      </c>
      <c r="J28" t="s">
        <v>789</v>
      </c>
      <c r="K28" t="s">
        <v>571</v>
      </c>
      <c r="L28" t="s">
        <v>364</v>
      </c>
      <c r="M28" t="s">
        <v>70</v>
      </c>
      <c r="N28" t="s">
        <v>641</v>
      </c>
      <c r="O28" t="s">
        <v>316</v>
      </c>
      <c r="P28" t="s">
        <v>469</v>
      </c>
      <c r="Q28" t="s">
        <v>794</v>
      </c>
    </row>
    <row r="29" spans="1:17" x14ac:dyDescent="0.3">
      <c r="A29" t="s">
        <v>1348</v>
      </c>
      <c r="B29" t="s">
        <v>81</v>
      </c>
      <c r="C29" t="s">
        <v>419</v>
      </c>
      <c r="D29" t="s">
        <v>82</v>
      </c>
      <c r="E29" t="s">
        <v>87</v>
      </c>
      <c r="F29" t="s">
        <v>88</v>
      </c>
      <c r="G29" t="s">
        <v>306</v>
      </c>
      <c r="H29" t="s">
        <v>293</v>
      </c>
      <c r="I29" t="s">
        <v>134</v>
      </c>
      <c r="J29" t="s">
        <v>531</v>
      </c>
      <c r="K29" t="s">
        <v>659</v>
      </c>
      <c r="L29" t="s">
        <v>537</v>
      </c>
      <c r="M29" t="s">
        <v>70</v>
      </c>
      <c r="N29" t="s">
        <v>586</v>
      </c>
      <c r="O29" t="s">
        <v>316</v>
      </c>
      <c r="P29" t="s">
        <v>341</v>
      </c>
      <c r="Q29" t="s">
        <v>297</v>
      </c>
    </row>
    <row r="30" spans="1:17" x14ac:dyDescent="0.3">
      <c r="A30" t="s">
        <v>1349</v>
      </c>
      <c r="B30" t="s">
        <v>81</v>
      </c>
      <c r="C30" t="s">
        <v>282</v>
      </c>
      <c r="D30" t="s">
        <v>105</v>
      </c>
      <c r="E30" t="s">
        <v>87</v>
      </c>
      <c r="F30" t="s">
        <v>88</v>
      </c>
      <c r="G30" t="s">
        <v>292</v>
      </c>
      <c r="H30" t="s">
        <v>293</v>
      </c>
      <c r="I30" t="s">
        <v>54</v>
      </c>
      <c r="J30" t="s">
        <v>618</v>
      </c>
      <c r="K30" t="s">
        <v>520</v>
      </c>
      <c r="L30" t="s">
        <v>692</v>
      </c>
      <c r="M30" t="s">
        <v>70</v>
      </c>
      <c r="N30" t="s">
        <v>641</v>
      </c>
      <c r="O30" t="s">
        <v>316</v>
      </c>
      <c r="P30" t="s">
        <v>287</v>
      </c>
      <c r="Q30" t="s">
        <v>303</v>
      </c>
    </row>
    <row r="31" spans="1:17" hidden="1" x14ac:dyDescent="0.3">
      <c r="A31" t="s">
        <v>1350</v>
      </c>
      <c r="B31" t="s">
        <v>148</v>
      </c>
      <c r="C31" t="s">
        <v>155</v>
      </c>
      <c r="D31" t="s">
        <v>86</v>
      </c>
      <c r="E31" t="s">
        <v>83</v>
      </c>
      <c r="F31" t="s">
        <v>88</v>
      </c>
      <c r="G31" t="s">
        <v>283</v>
      </c>
      <c r="H31" t="s">
        <v>284</v>
      </c>
      <c r="I31" t="s">
        <v>1351</v>
      </c>
      <c r="J31" t="s">
        <v>70</v>
      </c>
      <c r="K31" t="s">
        <v>70</v>
      </c>
      <c r="L31" t="s">
        <v>345</v>
      </c>
      <c r="M31" t="s">
        <v>70</v>
      </c>
      <c r="N31" t="s">
        <v>586</v>
      </c>
      <c r="O31" t="s">
        <v>296</v>
      </c>
      <c r="P31" t="s">
        <v>481</v>
      </c>
      <c r="Q31" t="s">
        <v>763</v>
      </c>
    </row>
    <row r="32" spans="1:17" x14ac:dyDescent="0.3">
      <c r="A32" t="s">
        <v>1352</v>
      </c>
      <c r="B32" t="s">
        <v>81</v>
      </c>
      <c r="C32" t="s">
        <v>422</v>
      </c>
      <c r="D32" t="s">
        <v>143</v>
      </c>
      <c r="E32" t="s">
        <v>83</v>
      </c>
      <c r="F32" t="s">
        <v>88</v>
      </c>
      <c r="G32" t="s">
        <v>381</v>
      </c>
      <c r="H32" t="s">
        <v>293</v>
      </c>
      <c r="I32" t="s">
        <v>377</v>
      </c>
      <c r="J32" t="s">
        <v>589</v>
      </c>
      <c r="K32" t="s">
        <v>526</v>
      </c>
      <c r="L32" t="s">
        <v>514</v>
      </c>
      <c r="M32" t="s">
        <v>70</v>
      </c>
      <c r="N32" t="s">
        <v>1319</v>
      </c>
      <c r="O32" t="s">
        <v>316</v>
      </c>
      <c r="P32" t="s">
        <v>288</v>
      </c>
      <c r="Q32" t="s">
        <v>784</v>
      </c>
    </row>
    <row r="33" spans="1:17" x14ac:dyDescent="0.3">
      <c r="A33" t="s">
        <v>1353</v>
      </c>
      <c r="B33" t="s">
        <v>81</v>
      </c>
      <c r="C33" t="s">
        <v>429</v>
      </c>
      <c r="D33" t="s">
        <v>86</v>
      </c>
      <c r="E33" t="s">
        <v>87</v>
      </c>
      <c r="F33" t="s">
        <v>88</v>
      </c>
      <c r="G33" t="s">
        <v>284</v>
      </c>
      <c r="H33" t="s">
        <v>293</v>
      </c>
      <c r="I33" t="s">
        <v>132</v>
      </c>
      <c r="J33" t="s">
        <v>581</v>
      </c>
      <c r="K33" t="s">
        <v>571</v>
      </c>
      <c r="L33" t="s">
        <v>594</v>
      </c>
      <c r="M33" t="s">
        <v>70</v>
      </c>
      <c r="N33" t="s">
        <v>586</v>
      </c>
      <c r="O33" t="s">
        <v>316</v>
      </c>
      <c r="P33" t="s">
        <v>404</v>
      </c>
      <c r="Q33" t="s">
        <v>787</v>
      </c>
    </row>
    <row r="34" spans="1:17" x14ac:dyDescent="0.3">
      <c r="A34" t="s">
        <v>1354</v>
      </c>
      <c r="B34" t="s">
        <v>81</v>
      </c>
      <c r="C34" t="s">
        <v>433</v>
      </c>
      <c r="D34" t="s">
        <v>105</v>
      </c>
      <c r="E34" t="s">
        <v>83</v>
      </c>
      <c r="F34" t="s">
        <v>88</v>
      </c>
      <c r="G34" t="s">
        <v>292</v>
      </c>
      <c r="H34" t="s">
        <v>293</v>
      </c>
      <c r="I34" t="s">
        <v>144</v>
      </c>
      <c r="J34" t="s">
        <v>789</v>
      </c>
      <c r="K34" t="s">
        <v>659</v>
      </c>
      <c r="L34" t="s">
        <v>378</v>
      </c>
      <c r="M34" t="s">
        <v>70</v>
      </c>
      <c r="N34" t="s">
        <v>1319</v>
      </c>
      <c r="O34" t="s">
        <v>316</v>
      </c>
      <c r="P34" t="s">
        <v>296</v>
      </c>
      <c r="Q34" t="s">
        <v>342</v>
      </c>
    </row>
    <row r="35" spans="1:17" x14ac:dyDescent="0.3">
      <c r="A35" t="s">
        <v>1355</v>
      </c>
      <c r="B35" t="s">
        <v>81</v>
      </c>
      <c r="C35" t="s">
        <v>444</v>
      </c>
      <c r="D35" t="s">
        <v>82</v>
      </c>
      <c r="E35" t="s">
        <v>83</v>
      </c>
      <c r="F35" t="s">
        <v>88</v>
      </c>
      <c r="G35" t="s">
        <v>306</v>
      </c>
      <c r="H35" t="s">
        <v>284</v>
      </c>
      <c r="I35" t="s">
        <v>34</v>
      </c>
      <c r="J35" t="s">
        <v>1155</v>
      </c>
      <c r="K35" t="s">
        <v>691</v>
      </c>
      <c r="L35" t="s">
        <v>884</v>
      </c>
      <c r="M35" t="s">
        <v>70</v>
      </c>
      <c r="N35" t="s">
        <v>1319</v>
      </c>
      <c r="O35" t="s">
        <v>316</v>
      </c>
      <c r="P35" t="s">
        <v>316</v>
      </c>
      <c r="Q35" t="s">
        <v>289</v>
      </c>
    </row>
    <row r="36" spans="1:17" hidden="1" x14ac:dyDescent="0.3">
      <c r="A36" t="s">
        <v>1356</v>
      </c>
      <c r="B36" t="s">
        <v>148</v>
      </c>
      <c r="C36" t="s">
        <v>165</v>
      </c>
      <c r="D36" t="s">
        <v>105</v>
      </c>
      <c r="E36" t="s">
        <v>83</v>
      </c>
      <c r="F36" t="s">
        <v>88</v>
      </c>
      <c r="G36" t="s">
        <v>283</v>
      </c>
      <c r="H36" t="s">
        <v>284</v>
      </c>
      <c r="I36" t="s">
        <v>307</v>
      </c>
      <c r="J36" t="s">
        <v>70</v>
      </c>
      <c r="K36" t="s">
        <v>70</v>
      </c>
      <c r="L36" t="s">
        <v>378</v>
      </c>
      <c r="M36" t="s">
        <v>70</v>
      </c>
      <c r="N36" t="s">
        <v>1319</v>
      </c>
      <c r="O36" t="s">
        <v>316</v>
      </c>
      <c r="P36" t="s">
        <v>996</v>
      </c>
      <c r="Q36" t="s">
        <v>975</v>
      </c>
    </row>
    <row r="37" spans="1:17" x14ac:dyDescent="0.3">
      <c r="A37" t="s">
        <v>1357</v>
      </c>
      <c r="B37" t="s">
        <v>81</v>
      </c>
      <c r="C37" t="s">
        <v>449</v>
      </c>
      <c r="D37" t="s">
        <v>86</v>
      </c>
      <c r="E37" t="s">
        <v>87</v>
      </c>
      <c r="F37" t="s">
        <v>88</v>
      </c>
      <c r="G37" t="s">
        <v>283</v>
      </c>
      <c r="H37" t="s">
        <v>293</v>
      </c>
      <c r="I37" t="s">
        <v>109</v>
      </c>
      <c r="J37" t="s">
        <v>567</v>
      </c>
      <c r="K37" t="s">
        <v>513</v>
      </c>
      <c r="L37" t="s">
        <v>402</v>
      </c>
      <c r="M37" t="s">
        <v>70</v>
      </c>
      <c r="N37" t="s">
        <v>1319</v>
      </c>
      <c r="O37" t="s">
        <v>316</v>
      </c>
      <c r="P37" t="s">
        <v>287</v>
      </c>
      <c r="Q37" t="s">
        <v>605</v>
      </c>
    </row>
    <row r="38" spans="1:17" x14ac:dyDescent="0.3">
      <c r="A38" t="s">
        <v>1358</v>
      </c>
      <c r="B38" t="s">
        <v>81</v>
      </c>
      <c r="C38" t="s">
        <v>400</v>
      </c>
      <c r="D38" t="s">
        <v>105</v>
      </c>
      <c r="E38" t="s">
        <v>83</v>
      </c>
      <c r="F38" t="s">
        <v>88</v>
      </c>
      <c r="G38" t="s">
        <v>283</v>
      </c>
      <c r="H38" t="s">
        <v>284</v>
      </c>
      <c r="I38" t="s">
        <v>115</v>
      </c>
      <c r="J38" t="s">
        <v>633</v>
      </c>
      <c r="K38" t="s">
        <v>633</v>
      </c>
      <c r="L38" t="s">
        <v>537</v>
      </c>
      <c r="M38" t="s">
        <v>70</v>
      </c>
      <c r="N38" t="s">
        <v>1319</v>
      </c>
      <c r="O38" t="s">
        <v>316</v>
      </c>
      <c r="P38" t="s">
        <v>288</v>
      </c>
      <c r="Q38" t="s">
        <v>440</v>
      </c>
    </row>
    <row r="39" spans="1:17" x14ac:dyDescent="0.3">
      <c r="A39" t="s">
        <v>1359</v>
      </c>
      <c r="B39" t="s">
        <v>81</v>
      </c>
      <c r="C39" t="s">
        <v>453</v>
      </c>
      <c r="D39" t="s">
        <v>82</v>
      </c>
      <c r="E39" t="s">
        <v>83</v>
      </c>
      <c r="F39" t="s">
        <v>88</v>
      </c>
      <c r="G39" t="s">
        <v>284</v>
      </c>
      <c r="H39" t="s">
        <v>293</v>
      </c>
      <c r="I39" t="s">
        <v>141</v>
      </c>
      <c r="J39" t="s">
        <v>589</v>
      </c>
      <c r="K39" t="s">
        <v>513</v>
      </c>
      <c r="L39" t="s">
        <v>308</v>
      </c>
      <c r="M39" t="s">
        <v>70</v>
      </c>
      <c r="N39" t="s">
        <v>586</v>
      </c>
      <c r="O39" t="s">
        <v>316</v>
      </c>
      <c r="P39" t="s">
        <v>287</v>
      </c>
      <c r="Q39" t="s">
        <v>303</v>
      </c>
    </row>
    <row r="40" spans="1:17" hidden="1" x14ac:dyDescent="0.3">
      <c r="A40" t="s">
        <v>1360</v>
      </c>
      <c r="B40" t="s">
        <v>312</v>
      </c>
      <c r="C40" t="s">
        <v>169</v>
      </c>
      <c r="D40" t="s">
        <v>105</v>
      </c>
      <c r="E40" t="s">
        <v>711</v>
      </c>
      <c r="F40" t="s">
        <v>88</v>
      </c>
      <c r="G40" t="s">
        <v>292</v>
      </c>
      <c r="H40" t="s">
        <v>293</v>
      </c>
      <c r="I40" t="s">
        <v>1361</v>
      </c>
      <c r="J40" t="s">
        <v>677</v>
      </c>
      <c r="K40" t="s">
        <v>626</v>
      </c>
      <c r="L40" t="s">
        <v>402</v>
      </c>
      <c r="M40" t="s">
        <v>70</v>
      </c>
      <c r="N40" t="s">
        <v>1319</v>
      </c>
      <c r="O40" t="s">
        <v>287</v>
      </c>
      <c r="P40" t="s">
        <v>316</v>
      </c>
      <c r="Q40" t="s">
        <v>1362</v>
      </c>
    </row>
    <row r="41" spans="1:17" x14ac:dyDescent="0.3">
      <c r="A41" t="s">
        <v>1363</v>
      </c>
      <c r="B41" t="s">
        <v>81</v>
      </c>
      <c r="C41" t="s">
        <v>462</v>
      </c>
      <c r="D41" t="s">
        <v>86</v>
      </c>
      <c r="E41" t="s">
        <v>87</v>
      </c>
      <c r="F41" t="s">
        <v>88</v>
      </c>
      <c r="G41" t="s">
        <v>292</v>
      </c>
      <c r="H41" t="s">
        <v>284</v>
      </c>
      <c r="I41" t="s">
        <v>101</v>
      </c>
      <c r="J41" t="s">
        <v>526</v>
      </c>
      <c r="K41" t="s">
        <v>581</v>
      </c>
      <c r="L41" t="s">
        <v>294</v>
      </c>
      <c r="M41" t="s">
        <v>70</v>
      </c>
      <c r="N41" t="s">
        <v>586</v>
      </c>
      <c r="O41" t="s">
        <v>316</v>
      </c>
      <c r="P41" t="s">
        <v>539</v>
      </c>
      <c r="Q41" t="s">
        <v>289</v>
      </c>
    </row>
    <row r="42" spans="1:17" x14ac:dyDescent="0.3">
      <c r="A42" t="s">
        <v>1364</v>
      </c>
      <c r="B42" t="s">
        <v>81</v>
      </c>
      <c r="C42" t="s">
        <v>475</v>
      </c>
      <c r="D42" t="s">
        <v>143</v>
      </c>
      <c r="E42" t="s">
        <v>87</v>
      </c>
      <c r="F42" t="s">
        <v>88</v>
      </c>
      <c r="G42" t="s">
        <v>306</v>
      </c>
      <c r="H42" t="s">
        <v>284</v>
      </c>
      <c r="I42" t="s">
        <v>94</v>
      </c>
      <c r="J42" t="s">
        <v>542</v>
      </c>
      <c r="K42" t="s">
        <v>513</v>
      </c>
      <c r="L42" t="s">
        <v>345</v>
      </c>
      <c r="M42" t="s">
        <v>70</v>
      </c>
      <c r="N42" t="s">
        <v>641</v>
      </c>
      <c r="O42" t="s">
        <v>316</v>
      </c>
      <c r="P42" t="s">
        <v>539</v>
      </c>
      <c r="Q42" t="s">
        <v>784</v>
      </c>
    </row>
    <row r="43" spans="1:17" x14ac:dyDescent="0.3">
      <c r="A43" t="s">
        <v>1365</v>
      </c>
      <c r="B43" t="s">
        <v>81</v>
      </c>
      <c r="C43" t="s">
        <v>496</v>
      </c>
      <c r="D43" t="s">
        <v>82</v>
      </c>
      <c r="E43" t="s">
        <v>87</v>
      </c>
      <c r="F43" t="s">
        <v>108</v>
      </c>
      <c r="G43" t="s">
        <v>293</v>
      </c>
      <c r="H43" t="s">
        <v>292</v>
      </c>
      <c r="I43" t="s">
        <v>137</v>
      </c>
      <c r="J43" t="s">
        <v>536</v>
      </c>
      <c r="K43" t="s">
        <v>610</v>
      </c>
      <c r="L43" t="s">
        <v>387</v>
      </c>
      <c r="M43" t="s">
        <v>70</v>
      </c>
      <c r="N43" t="s">
        <v>641</v>
      </c>
      <c r="O43" t="s">
        <v>287</v>
      </c>
      <c r="P43" t="s">
        <v>287</v>
      </c>
      <c r="Q43" t="s">
        <v>374</v>
      </c>
    </row>
    <row r="44" spans="1:17" x14ac:dyDescent="0.3">
      <c r="A44" t="s">
        <v>1366</v>
      </c>
      <c r="B44" t="s">
        <v>81</v>
      </c>
      <c r="C44" t="s">
        <v>489</v>
      </c>
      <c r="D44" t="s">
        <v>105</v>
      </c>
      <c r="E44" t="s">
        <v>87</v>
      </c>
      <c r="F44" t="s">
        <v>88</v>
      </c>
      <c r="G44" t="s">
        <v>381</v>
      </c>
      <c r="H44" t="s">
        <v>292</v>
      </c>
      <c r="I44" t="s">
        <v>166</v>
      </c>
      <c r="J44" t="s">
        <v>599</v>
      </c>
      <c r="K44" t="s">
        <v>677</v>
      </c>
      <c r="L44" t="s">
        <v>350</v>
      </c>
      <c r="M44" t="s">
        <v>70</v>
      </c>
      <c r="N44" t="s">
        <v>586</v>
      </c>
      <c r="O44" t="s">
        <v>316</v>
      </c>
      <c r="P44" t="s">
        <v>296</v>
      </c>
      <c r="Q44" t="s">
        <v>303</v>
      </c>
    </row>
    <row r="45" spans="1:17" x14ac:dyDescent="0.3">
      <c r="A45" t="s">
        <v>1367</v>
      </c>
      <c r="B45" t="s">
        <v>81</v>
      </c>
      <c r="C45" t="s">
        <v>467</v>
      </c>
      <c r="D45" t="s">
        <v>86</v>
      </c>
      <c r="E45" t="s">
        <v>83</v>
      </c>
      <c r="F45" t="s">
        <v>88</v>
      </c>
      <c r="G45" t="s">
        <v>283</v>
      </c>
      <c r="H45" t="s">
        <v>293</v>
      </c>
      <c r="I45" t="s">
        <v>61</v>
      </c>
      <c r="J45" t="s">
        <v>567</v>
      </c>
      <c r="K45" t="s">
        <v>513</v>
      </c>
      <c r="L45" t="s">
        <v>423</v>
      </c>
      <c r="M45" t="s">
        <v>70</v>
      </c>
      <c r="N45" t="s">
        <v>578</v>
      </c>
      <c r="O45" t="s">
        <v>539</v>
      </c>
      <c r="P45" t="s">
        <v>316</v>
      </c>
      <c r="Q45" t="s">
        <v>440</v>
      </c>
    </row>
    <row r="46" spans="1:17" hidden="1" x14ac:dyDescent="0.3">
      <c r="A46" t="s">
        <v>1368</v>
      </c>
      <c r="B46" t="s">
        <v>312</v>
      </c>
      <c r="C46" t="s">
        <v>169</v>
      </c>
      <c r="D46" t="s">
        <v>143</v>
      </c>
      <c r="E46" t="s">
        <v>711</v>
      </c>
      <c r="F46" t="s">
        <v>88</v>
      </c>
      <c r="G46" t="s">
        <v>292</v>
      </c>
      <c r="H46" t="s">
        <v>293</v>
      </c>
      <c r="I46" t="s">
        <v>1361</v>
      </c>
      <c r="J46" t="s">
        <v>525</v>
      </c>
      <c r="K46" t="s">
        <v>513</v>
      </c>
      <c r="L46" t="s">
        <v>394</v>
      </c>
      <c r="M46" t="s">
        <v>70</v>
      </c>
      <c r="N46" t="s">
        <v>641</v>
      </c>
      <c r="O46" t="s">
        <v>287</v>
      </c>
      <c r="P46" t="s">
        <v>287</v>
      </c>
      <c r="Q46" t="s">
        <v>1369</v>
      </c>
    </row>
    <row r="47" spans="1:17" hidden="1" x14ac:dyDescent="0.3">
      <c r="A47" t="s">
        <v>1370</v>
      </c>
      <c r="B47" t="s">
        <v>148</v>
      </c>
      <c r="C47" t="s">
        <v>139</v>
      </c>
      <c r="D47" t="s">
        <v>86</v>
      </c>
      <c r="E47" t="s">
        <v>83</v>
      </c>
      <c r="F47" t="s">
        <v>88</v>
      </c>
      <c r="G47" t="s">
        <v>292</v>
      </c>
      <c r="H47" t="s">
        <v>293</v>
      </c>
      <c r="I47" t="s">
        <v>115</v>
      </c>
      <c r="J47" t="s">
        <v>70</v>
      </c>
      <c r="K47" t="s">
        <v>70</v>
      </c>
      <c r="L47" t="s">
        <v>378</v>
      </c>
      <c r="M47" t="s">
        <v>70</v>
      </c>
      <c r="N47" t="s">
        <v>586</v>
      </c>
      <c r="O47" t="s">
        <v>316</v>
      </c>
      <c r="P47" t="s">
        <v>404</v>
      </c>
      <c r="Q47" t="s">
        <v>289</v>
      </c>
    </row>
    <row r="48" spans="1:17" x14ac:dyDescent="0.3">
      <c r="A48" t="s">
        <v>1371</v>
      </c>
      <c r="B48" t="s">
        <v>81</v>
      </c>
      <c r="C48" t="s">
        <v>478</v>
      </c>
      <c r="D48" t="s">
        <v>86</v>
      </c>
      <c r="E48" t="s">
        <v>83</v>
      </c>
      <c r="F48" t="s">
        <v>88</v>
      </c>
      <c r="G48" t="s">
        <v>292</v>
      </c>
      <c r="H48" t="s">
        <v>293</v>
      </c>
      <c r="I48" t="s">
        <v>106</v>
      </c>
      <c r="J48" t="s">
        <v>525</v>
      </c>
      <c r="K48" t="s">
        <v>513</v>
      </c>
      <c r="L48" t="s">
        <v>454</v>
      </c>
      <c r="M48" t="s">
        <v>70</v>
      </c>
      <c r="N48" t="s">
        <v>586</v>
      </c>
      <c r="O48" t="s">
        <v>287</v>
      </c>
      <c r="P48" t="s">
        <v>481</v>
      </c>
      <c r="Q48" t="s">
        <v>374</v>
      </c>
    </row>
    <row r="49" spans="1:17" hidden="1" x14ac:dyDescent="0.3">
      <c r="A49" t="s">
        <v>1372</v>
      </c>
      <c r="B49" t="s">
        <v>312</v>
      </c>
      <c r="C49" t="s">
        <v>139</v>
      </c>
      <c r="D49" t="s">
        <v>143</v>
      </c>
      <c r="E49" t="s">
        <v>87</v>
      </c>
      <c r="F49" t="s">
        <v>88</v>
      </c>
      <c r="G49" t="s">
        <v>292</v>
      </c>
      <c r="H49" t="s">
        <v>284</v>
      </c>
      <c r="I49" t="s">
        <v>1373</v>
      </c>
      <c r="J49" t="s">
        <v>584</v>
      </c>
      <c r="K49" t="s">
        <v>519</v>
      </c>
      <c r="L49" t="s">
        <v>285</v>
      </c>
      <c r="M49" t="s">
        <v>70</v>
      </c>
      <c r="N49" t="s">
        <v>641</v>
      </c>
      <c r="O49" t="s">
        <v>287</v>
      </c>
      <c r="P49" t="s">
        <v>316</v>
      </c>
      <c r="Q49" t="s">
        <v>1374</v>
      </c>
    </row>
    <row r="50" spans="1:17" x14ac:dyDescent="0.3">
      <c r="A50" t="s">
        <v>1375</v>
      </c>
      <c r="B50" t="s">
        <v>81</v>
      </c>
      <c r="C50" t="s">
        <v>483</v>
      </c>
      <c r="D50" t="s">
        <v>86</v>
      </c>
      <c r="E50" t="s">
        <v>87</v>
      </c>
      <c r="F50" t="s">
        <v>108</v>
      </c>
      <c r="G50" t="s">
        <v>284</v>
      </c>
      <c r="H50" t="s">
        <v>292</v>
      </c>
      <c r="I50" t="s">
        <v>777</v>
      </c>
      <c r="J50" t="s">
        <v>584</v>
      </c>
      <c r="K50" t="s">
        <v>659</v>
      </c>
      <c r="L50" t="s">
        <v>537</v>
      </c>
      <c r="M50" t="s">
        <v>70</v>
      </c>
      <c r="N50" t="s">
        <v>586</v>
      </c>
      <c r="O50" t="s">
        <v>316</v>
      </c>
      <c r="P50" t="s">
        <v>341</v>
      </c>
      <c r="Q50" t="s">
        <v>440</v>
      </c>
    </row>
    <row r="51" spans="1:17" hidden="1" x14ac:dyDescent="0.3">
      <c r="A51" t="s">
        <v>1376</v>
      </c>
      <c r="B51" t="s">
        <v>312</v>
      </c>
      <c r="C51" t="s">
        <v>139</v>
      </c>
      <c r="D51" t="s">
        <v>105</v>
      </c>
      <c r="E51" t="s">
        <v>83</v>
      </c>
      <c r="F51" t="s">
        <v>88</v>
      </c>
      <c r="G51" t="s">
        <v>292</v>
      </c>
      <c r="H51" t="s">
        <v>284</v>
      </c>
      <c r="I51" t="s">
        <v>1373</v>
      </c>
      <c r="J51" t="s">
        <v>658</v>
      </c>
      <c r="K51" t="s">
        <v>526</v>
      </c>
      <c r="L51" t="s">
        <v>285</v>
      </c>
      <c r="M51" t="s">
        <v>70</v>
      </c>
      <c r="N51" t="s">
        <v>641</v>
      </c>
      <c r="O51" t="s">
        <v>316</v>
      </c>
      <c r="P51" t="s">
        <v>316</v>
      </c>
      <c r="Q51" t="s">
        <v>738</v>
      </c>
    </row>
    <row r="52" spans="1:17" hidden="1" x14ac:dyDescent="0.3">
      <c r="A52" t="s">
        <v>1377</v>
      </c>
      <c r="B52" t="s">
        <v>148</v>
      </c>
      <c r="C52" t="s">
        <v>151</v>
      </c>
      <c r="D52" t="s">
        <v>86</v>
      </c>
      <c r="E52" t="s">
        <v>83</v>
      </c>
      <c r="F52" t="s">
        <v>108</v>
      </c>
      <c r="G52" t="s">
        <v>293</v>
      </c>
      <c r="H52" t="s">
        <v>284</v>
      </c>
      <c r="I52" t="s">
        <v>36</v>
      </c>
      <c r="J52" t="s">
        <v>70</v>
      </c>
      <c r="K52" t="s">
        <v>70</v>
      </c>
      <c r="L52" t="s">
        <v>308</v>
      </c>
      <c r="M52" t="s">
        <v>70</v>
      </c>
      <c r="N52" t="s">
        <v>586</v>
      </c>
      <c r="O52" t="s">
        <v>287</v>
      </c>
      <c r="P52" t="s">
        <v>539</v>
      </c>
      <c r="Q52" t="s">
        <v>322</v>
      </c>
    </row>
    <row r="53" spans="1:17" x14ac:dyDescent="0.3">
      <c r="A53" t="s">
        <v>1378</v>
      </c>
      <c r="B53" t="s">
        <v>81</v>
      </c>
      <c r="C53" t="s">
        <v>486</v>
      </c>
      <c r="D53" t="s">
        <v>105</v>
      </c>
      <c r="E53" t="s">
        <v>83</v>
      </c>
      <c r="F53" t="s">
        <v>88</v>
      </c>
      <c r="G53" t="s">
        <v>292</v>
      </c>
      <c r="H53" t="s">
        <v>284</v>
      </c>
      <c r="I53" t="s">
        <v>54</v>
      </c>
      <c r="J53" t="s">
        <v>691</v>
      </c>
      <c r="K53" t="s">
        <v>531</v>
      </c>
      <c r="L53" t="s">
        <v>345</v>
      </c>
      <c r="M53" t="s">
        <v>70</v>
      </c>
      <c r="N53" t="s">
        <v>716</v>
      </c>
      <c r="O53" t="s">
        <v>316</v>
      </c>
      <c r="P53" t="s">
        <v>341</v>
      </c>
      <c r="Q53" t="s">
        <v>975</v>
      </c>
    </row>
    <row r="54" spans="1:17" hidden="1" x14ac:dyDescent="0.3">
      <c r="A54" t="s">
        <v>1379</v>
      </c>
      <c r="B54" t="s">
        <v>103</v>
      </c>
      <c r="C54" t="s">
        <v>163</v>
      </c>
      <c r="D54" t="s">
        <v>82</v>
      </c>
      <c r="E54" t="s">
        <v>87</v>
      </c>
      <c r="F54" t="s">
        <v>88</v>
      </c>
      <c r="G54" t="s">
        <v>284</v>
      </c>
      <c r="H54" t="s">
        <v>293</v>
      </c>
      <c r="I54" t="s">
        <v>109</v>
      </c>
      <c r="J54" t="s">
        <v>70</v>
      </c>
      <c r="K54" t="s">
        <v>70</v>
      </c>
      <c r="L54" t="s">
        <v>500</v>
      </c>
      <c r="M54" t="s">
        <v>1380</v>
      </c>
      <c r="N54" t="s">
        <v>586</v>
      </c>
      <c r="O54" t="s">
        <v>287</v>
      </c>
      <c r="P54" t="s">
        <v>316</v>
      </c>
      <c r="Q54" t="s">
        <v>605</v>
      </c>
    </row>
    <row r="55" spans="1:17" hidden="1" x14ac:dyDescent="0.3">
      <c r="A55" t="s">
        <v>1381</v>
      </c>
      <c r="B55" t="s">
        <v>312</v>
      </c>
      <c r="C55" t="s">
        <v>151</v>
      </c>
      <c r="D55" t="s">
        <v>105</v>
      </c>
      <c r="E55" t="s">
        <v>83</v>
      </c>
      <c r="F55" t="s">
        <v>88</v>
      </c>
      <c r="G55" t="s">
        <v>292</v>
      </c>
      <c r="H55" t="s">
        <v>284</v>
      </c>
      <c r="I55" t="s">
        <v>457</v>
      </c>
      <c r="J55" t="s">
        <v>643</v>
      </c>
      <c r="K55" t="s">
        <v>633</v>
      </c>
      <c r="L55" t="s">
        <v>368</v>
      </c>
      <c r="M55" t="s">
        <v>70</v>
      </c>
      <c r="N55" t="s">
        <v>641</v>
      </c>
      <c r="O55" t="s">
        <v>316</v>
      </c>
      <c r="P55" t="s">
        <v>287</v>
      </c>
      <c r="Q55" t="s">
        <v>587</v>
      </c>
    </row>
    <row r="56" spans="1:17" x14ac:dyDescent="0.3">
      <c r="A56" t="s">
        <v>1382</v>
      </c>
      <c r="B56" t="s">
        <v>81</v>
      </c>
      <c r="C56" t="s">
        <v>493</v>
      </c>
      <c r="D56" t="s">
        <v>86</v>
      </c>
      <c r="E56" t="s">
        <v>83</v>
      </c>
      <c r="F56" t="s">
        <v>88</v>
      </c>
      <c r="G56" t="s">
        <v>292</v>
      </c>
      <c r="H56" t="s">
        <v>293</v>
      </c>
      <c r="I56" t="s">
        <v>134</v>
      </c>
      <c r="J56" t="s">
        <v>610</v>
      </c>
      <c r="K56" t="s">
        <v>556</v>
      </c>
      <c r="L56" t="s">
        <v>639</v>
      </c>
      <c r="M56" t="s">
        <v>70</v>
      </c>
      <c r="N56" t="s">
        <v>586</v>
      </c>
      <c r="O56" t="s">
        <v>288</v>
      </c>
      <c r="P56" t="s">
        <v>316</v>
      </c>
      <c r="Q56" t="s">
        <v>787</v>
      </c>
    </row>
    <row r="57" spans="1:17" hidden="1" x14ac:dyDescent="0.3">
      <c r="A57" t="s">
        <v>1383</v>
      </c>
      <c r="B57" t="s">
        <v>312</v>
      </c>
      <c r="C57" t="s">
        <v>151</v>
      </c>
      <c r="D57" t="s">
        <v>143</v>
      </c>
      <c r="E57" t="s">
        <v>87</v>
      </c>
      <c r="F57" t="s">
        <v>88</v>
      </c>
      <c r="G57" t="s">
        <v>292</v>
      </c>
      <c r="H57" t="s">
        <v>293</v>
      </c>
      <c r="I57" t="s">
        <v>457</v>
      </c>
      <c r="J57" t="s">
        <v>525</v>
      </c>
      <c r="K57" t="s">
        <v>643</v>
      </c>
      <c r="L57" t="s">
        <v>884</v>
      </c>
      <c r="M57" t="s">
        <v>70</v>
      </c>
      <c r="N57" t="s">
        <v>586</v>
      </c>
      <c r="O57" t="s">
        <v>296</v>
      </c>
      <c r="P57" t="s">
        <v>316</v>
      </c>
      <c r="Q57" t="s">
        <v>473</v>
      </c>
    </row>
    <row r="58" spans="1:17" x14ac:dyDescent="0.3">
      <c r="A58" t="s">
        <v>1384</v>
      </c>
      <c r="B58" t="s">
        <v>81</v>
      </c>
      <c r="C58" t="s">
        <v>499</v>
      </c>
      <c r="D58" t="s">
        <v>86</v>
      </c>
      <c r="E58" t="s">
        <v>87</v>
      </c>
      <c r="F58" t="s">
        <v>108</v>
      </c>
      <c r="G58" t="s">
        <v>284</v>
      </c>
      <c r="H58" t="s">
        <v>292</v>
      </c>
      <c r="I58" t="s">
        <v>36</v>
      </c>
      <c r="J58" t="s">
        <v>589</v>
      </c>
      <c r="K58" t="s">
        <v>531</v>
      </c>
      <c r="L58" t="s">
        <v>355</v>
      </c>
      <c r="M58" t="s">
        <v>70</v>
      </c>
      <c r="N58" t="s">
        <v>1319</v>
      </c>
      <c r="O58" t="s">
        <v>517</v>
      </c>
      <c r="P58" t="s">
        <v>539</v>
      </c>
      <c r="Q58" t="s">
        <v>374</v>
      </c>
    </row>
    <row r="59" spans="1:17" x14ac:dyDescent="0.3">
      <c r="A59" t="s">
        <v>1385</v>
      </c>
      <c r="B59" t="s">
        <v>81</v>
      </c>
      <c r="C59" t="s">
        <v>503</v>
      </c>
      <c r="D59" t="s">
        <v>416</v>
      </c>
      <c r="E59" t="s">
        <v>83</v>
      </c>
      <c r="F59" t="s">
        <v>88</v>
      </c>
      <c r="G59" t="s">
        <v>306</v>
      </c>
      <c r="H59" t="s">
        <v>283</v>
      </c>
      <c r="I59" t="s">
        <v>91</v>
      </c>
      <c r="J59" t="s">
        <v>581</v>
      </c>
      <c r="K59" t="s">
        <v>567</v>
      </c>
      <c r="L59" t="s">
        <v>667</v>
      </c>
      <c r="M59" t="s">
        <v>70</v>
      </c>
      <c r="N59" t="s">
        <v>1319</v>
      </c>
      <c r="O59" t="s">
        <v>316</v>
      </c>
      <c r="P59" t="s">
        <v>404</v>
      </c>
      <c r="Q59" t="s">
        <v>310</v>
      </c>
    </row>
    <row r="60" spans="1:17" x14ac:dyDescent="0.3">
      <c r="A60" t="s">
        <v>1386</v>
      </c>
      <c r="B60" t="s">
        <v>81</v>
      </c>
      <c r="C60" t="s">
        <v>506</v>
      </c>
      <c r="D60" t="s">
        <v>143</v>
      </c>
      <c r="E60" t="s">
        <v>83</v>
      </c>
      <c r="F60" t="s">
        <v>108</v>
      </c>
      <c r="G60" t="s">
        <v>292</v>
      </c>
      <c r="H60" t="s">
        <v>283</v>
      </c>
      <c r="I60" t="s">
        <v>113</v>
      </c>
      <c r="J60" t="s">
        <v>556</v>
      </c>
      <c r="K60" t="s">
        <v>519</v>
      </c>
      <c r="L60" t="s">
        <v>1387</v>
      </c>
      <c r="M60" t="s">
        <v>1388</v>
      </c>
      <c r="N60" t="s">
        <v>716</v>
      </c>
      <c r="O60" t="s">
        <v>316</v>
      </c>
      <c r="P60" t="s">
        <v>481</v>
      </c>
      <c r="Q60" t="s">
        <v>763</v>
      </c>
    </row>
    <row r="61" spans="1:17" x14ac:dyDescent="0.3">
      <c r="A61" t="s">
        <v>1389</v>
      </c>
      <c r="B61" t="s">
        <v>81</v>
      </c>
      <c r="C61" t="s">
        <v>509</v>
      </c>
      <c r="D61" t="s">
        <v>82</v>
      </c>
      <c r="E61" t="s">
        <v>87</v>
      </c>
      <c r="F61" t="s">
        <v>88</v>
      </c>
      <c r="G61" t="s">
        <v>381</v>
      </c>
      <c r="H61" t="s">
        <v>293</v>
      </c>
      <c r="I61" t="s">
        <v>115</v>
      </c>
      <c r="J61" t="s">
        <v>658</v>
      </c>
      <c r="K61" t="s">
        <v>519</v>
      </c>
      <c r="L61" t="s">
        <v>394</v>
      </c>
      <c r="M61" t="s">
        <v>1390</v>
      </c>
      <c r="N61" t="s">
        <v>586</v>
      </c>
      <c r="O61" t="s">
        <v>316</v>
      </c>
      <c r="P61" t="s">
        <v>1210</v>
      </c>
      <c r="Q61" t="s">
        <v>289</v>
      </c>
    </row>
    <row r="62" spans="1:17" hidden="1" x14ac:dyDescent="0.3">
      <c r="A62" t="s">
        <v>1391</v>
      </c>
      <c r="B62" t="s">
        <v>312</v>
      </c>
      <c r="C62" t="s">
        <v>163</v>
      </c>
      <c r="D62" t="s">
        <v>86</v>
      </c>
      <c r="E62" t="s">
        <v>711</v>
      </c>
      <c r="F62" t="s">
        <v>108</v>
      </c>
      <c r="G62" t="s">
        <v>293</v>
      </c>
      <c r="H62" t="s">
        <v>284</v>
      </c>
      <c r="I62" t="s">
        <v>1202</v>
      </c>
      <c r="J62" t="s">
        <v>526</v>
      </c>
      <c r="K62" t="s">
        <v>525</v>
      </c>
      <c r="L62" t="s">
        <v>402</v>
      </c>
      <c r="M62" t="s">
        <v>1392</v>
      </c>
      <c r="N62" t="s">
        <v>641</v>
      </c>
      <c r="O62" t="s">
        <v>316</v>
      </c>
      <c r="P62" t="s">
        <v>539</v>
      </c>
      <c r="Q62" t="s">
        <v>336</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6CFE7-EAD6-4C45-AA96-160BB26BD807}">
  <dimension ref="A1:Q56"/>
  <sheetViews>
    <sheetView workbookViewId="0"/>
  </sheetViews>
  <sheetFormatPr defaultRowHeight="14.4" x14ac:dyDescent="0.3"/>
  <cols>
    <col min="1" max="1" width="10.33203125" bestFit="1" customWidth="1"/>
    <col min="2" max="2" width="17.109375" bestFit="1" customWidth="1"/>
    <col min="3" max="3" width="19.6640625" bestFit="1" customWidth="1"/>
    <col min="4" max="4" width="6.44140625" bestFit="1" customWidth="1"/>
    <col min="6" max="6" width="8.5546875" bestFit="1" customWidth="1"/>
    <col min="7" max="7" width="5.5546875" bestFit="1" customWidth="1"/>
    <col min="8" max="8" width="5.77734375" bestFit="1" customWidth="1"/>
    <col min="9" max="9" width="16.88671875" bestFit="1" customWidth="1"/>
    <col min="10" max="10" width="5.5546875" bestFit="1" customWidth="1"/>
    <col min="11" max="11" width="6.77734375" bestFit="1" customWidth="1"/>
    <col min="12" max="12" width="7.109375" bestFit="1" customWidth="1"/>
    <col min="13" max="13" width="13.21875" bestFit="1" customWidth="1"/>
    <col min="14" max="14" width="16.77734375" bestFit="1" customWidth="1"/>
    <col min="15" max="15" width="12.109375" bestFit="1" customWidth="1"/>
    <col min="16" max="16" width="16.21875" bestFit="1" customWidth="1"/>
    <col min="17" max="17" width="17.6640625" bestFit="1" customWidth="1"/>
  </cols>
  <sheetData>
    <row r="1" spans="1:17" x14ac:dyDescent="0.3">
      <c r="A1" t="s">
        <v>73</v>
      </c>
      <c r="B1" t="s">
        <v>272</v>
      </c>
      <c r="C1" t="s">
        <v>75</v>
      </c>
      <c r="D1" t="s">
        <v>76</v>
      </c>
      <c r="E1" t="s">
        <v>77</v>
      </c>
      <c r="F1" t="s">
        <v>78</v>
      </c>
      <c r="G1" t="s">
        <v>273</v>
      </c>
      <c r="H1" t="s">
        <v>274</v>
      </c>
      <c r="I1" t="s">
        <v>79</v>
      </c>
      <c r="J1" t="s">
        <v>71</v>
      </c>
      <c r="K1" t="s">
        <v>510</v>
      </c>
      <c r="L1" t="s">
        <v>275</v>
      </c>
      <c r="M1" t="s">
        <v>276</v>
      </c>
      <c r="N1" t="s">
        <v>277</v>
      </c>
      <c r="O1" t="s">
        <v>278</v>
      </c>
      <c r="P1" t="s">
        <v>279</v>
      </c>
      <c r="Q1" t="s">
        <v>280</v>
      </c>
    </row>
    <row r="2" spans="1:17" hidden="1" x14ac:dyDescent="0.3">
      <c r="A2" t="s">
        <v>1192</v>
      </c>
      <c r="B2" t="s">
        <v>709</v>
      </c>
      <c r="C2" t="s">
        <v>710</v>
      </c>
      <c r="D2" t="s">
        <v>82</v>
      </c>
      <c r="E2" t="s">
        <v>711</v>
      </c>
      <c r="F2" t="s">
        <v>84</v>
      </c>
      <c r="G2" t="s">
        <v>622</v>
      </c>
      <c r="H2" t="s">
        <v>985</v>
      </c>
      <c r="I2" t="s">
        <v>128</v>
      </c>
      <c r="J2" t="s">
        <v>70</v>
      </c>
      <c r="K2" t="s">
        <v>70</v>
      </c>
      <c r="L2" t="s">
        <v>334</v>
      </c>
      <c r="M2" t="s">
        <v>1193</v>
      </c>
      <c r="N2" t="s">
        <v>1194</v>
      </c>
      <c r="O2" t="s">
        <v>316</v>
      </c>
      <c r="P2" t="s">
        <v>316</v>
      </c>
      <c r="Q2" t="s">
        <v>342</v>
      </c>
    </row>
    <row r="3" spans="1:17" x14ac:dyDescent="0.3">
      <c r="A3" t="s">
        <v>1195</v>
      </c>
      <c r="B3" t="s">
        <v>81</v>
      </c>
      <c r="C3" t="s">
        <v>282</v>
      </c>
      <c r="D3" t="s">
        <v>416</v>
      </c>
      <c r="E3" t="s">
        <v>87</v>
      </c>
      <c r="F3" t="s">
        <v>88</v>
      </c>
      <c r="G3" t="s">
        <v>306</v>
      </c>
      <c r="H3" t="s">
        <v>284</v>
      </c>
      <c r="I3" t="s">
        <v>156</v>
      </c>
      <c r="J3" t="s">
        <v>589</v>
      </c>
      <c r="K3" t="s">
        <v>556</v>
      </c>
      <c r="L3" t="s">
        <v>479</v>
      </c>
      <c r="M3" t="s">
        <v>1196</v>
      </c>
      <c r="N3" t="s">
        <v>1194</v>
      </c>
      <c r="O3" t="s">
        <v>316</v>
      </c>
      <c r="P3" t="s">
        <v>287</v>
      </c>
      <c r="Q3" t="s">
        <v>289</v>
      </c>
    </row>
    <row r="4" spans="1:17" hidden="1" x14ac:dyDescent="0.3">
      <c r="A4" t="s">
        <v>1197</v>
      </c>
      <c r="B4" t="s">
        <v>1198</v>
      </c>
      <c r="C4" t="s">
        <v>1199</v>
      </c>
      <c r="D4" t="s">
        <v>105</v>
      </c>
      <c r="E4" t="s">
        <v>87</v>
      </c>
      <c r="F4" t="s">
        <v>84</v>
      </c>
      <c r="G4" t="s">
        <v>1200</v>
      </c>
      <c r="H4" t="s">
        <v>1201</v>
      </c>
      <c r="I4" t="s">
        <v>1202</v>
      </c>
      <c r="J4" t="s">
        <v>70</v>
      </c>
      <c r="K4" t="s">
        <v>70</v>
      </c>
      <c r="L4" t="s">
        <v>334</v>
      </c>
      <c r="M4" t="s">
        <v>1203</v>
      </c>
      <c r="N4" t="s">
        <v>1194</v>
      </c>
      <c r="O4" t="s">
        <v>316</v>
      </c>
      <c r="P4" t="s">
        <v>316</v>
      </c>
      <c r="Q4" t="s">
        <v>1204</v>
      </c>
    </row>
    <row r="5" spans="1:17" x14ac:dyDescent="0.3">
      <c r="A5" t="s">
        <v>1205</v>
      </c>
      <c r="B5" t="s">
        <v>81</v>
      </c>
      <c r="C5" t="s">
        <v>291</v>
      </c>
      <c r="D5" t="s">
        <v>86</v>
      </c>
      <c r="E5" t="s">
        <v>83</v>
      </c>
      <c r="F5" t="s">
        <v>88</v>
      </c>
      <c r="G5" t="s">
        <v>292</v>
      </c>
      <c r="H5" t="s">
        <v>284</v>
      </c>
      <c r="I5" t="s">
        <v>166</v>
      </c>
      <c r="J5" t="s">
        <v>536</v>
      </c>
      <c r="K5" t="s">
        <v>512</v>
      </c>
      <c r="L5" t="s">
        <v>294</v>
      </c>
      <c r="M5" t="s">
        <v>1206</v>
      </c>
      <c r="N5" t="s">
        <v>1207</v>
      </c>
      <c r="O5" t="s">
        <v>316</v>
      </c>
      <c r="P5" t="s">
        <v>481</v>
      </c>
      <c r="Q5" t="s">
        <v>440</v>
      </c>
    </row>
    <row r="6" spans="1:17" x14ac:dyDescent="0.3">
      <c r="A6" t="s">
        <v>1208</v>
      </c>
      <c r="B6" t="s">
        <v>81</v>
      </c>
      <c r="C6" t="s">
        <v>299</v>
      </c>
      <c r="D6" t="s">
        <v>86</v>
      </c>
      <c r="E6" t="s">
        <v>87</v>
      </c>
      <c r="F6" t="s">
        <v>88</v>
      </c>
      <c r="G6" t="s">
        <v>283</v>
      </c>
      <c r="H6" t="s">
        <v>284</v>
      </c>
      <c r="I6" t="s">
        <v>141</v>
      </c>
      <c r="J6" t="s">
        <v>658</v>
      </c>
      <c r="K6" t="s">
        <v>633</v>
      </c>
      <c r="L6" t="s">
        <v>619</v>
      </c>
      <c r="M6" t="s">
        <v>1209</v>
      </c>
      <c r="N6" t="s">
        <v>1194</v>
      </c>
      <c r="O6" t="s">
        <v>316</v>
      </c>
      <c r="P6" t="s">
        <v>1210</v>
      </c>
      <c r="Q6" t="s">
        <v>374</v>
      </c>
    </row>
    <row r="7" spans="1:17" x14ac:dyDescent="0.3">
      <c r="A7" t="s">
        <v>1211</v>
      </c>
      <c r="B7" t="s">
        <v>81</v>
      </c>
      <c r="C7" t="s">
        <v>305</v>
      </c>
      <c r="D7" t="s">
        <v>86</v>
      </c>
      <c r="E7" t="s">
        <v>83</v>
      </c>
      <c r="F7" t="s">
        <v>88</v>
      </c>
      <c r="G7" t="s">
        <v>283</v>
      </c>
      <c r="H7" t="s">
        <v>293</v>
      </c>
      <c r="I7" t="s">
        <v>144</v>
      </c>
      <c r="J7" t="s">
        <v>633</v>
      </c>
      <c r="K7" t="s">
        <v>556</v>
      </c>
      <c r="L7" t="s">
        <v>294</v>
      </c>
      <c r="M7" t="s">
        <v>1212</v>
      </c>
      <c r="N7" t="s">
        <v>1194</v>
      </c>
      <c r="O7" t="s">
        <v>316</v>
      </c>
      <c r="P7" t="s">
        <v>296</v>
      </c>
      <c r="Q7" t="s">
        <v>784</v>
      </c>
    </row>
    <row r="8" spans="1:17" x14ac:dyDescent="0.3">
      <c r="A8" t="s">
        <v>1213</v>
      </c>
      <c r="B8" t="s">
        <v>81</v>
      </c>
      <c r="C8" t="s">
        <v>319</v>
      </c>
      <c r="D8" t="s">
        <v>86</v>
      </c>
      <c r="E8" t="s">
        <v>87</v>
      </c>
      <c r="F8" t="s">
        <v>88</v>
      </c>
      <c r="G8" t="s">
        <v>283</v>
      </c>
      <c r="H8" t="s">
        <v>284</v>
      </c>
      <c r="I8" t="s">
        <v>91</v>
      </c>
      <c r="J8" t="s">
        <v>1145</v>
      </c>
      <c r="K8" t="s">
        <v>513</v>
      </c>
      <c r="L8" t="s">
        <v>378</v>
      </c>
      <c r="M8" t="s">
        <v>1214</v>
      </c>
      <c r="N8" t="s">
        <v>1215</v>
      </c>
      <c r="O8" t="s">
        <v>316</v>
      </c>
      <c r="P8" t="s">
        <v>604</v>
      </c>
      <c r="Q8" t="s">
        <v>440</v>
      </c>
    </row>
    <row r="9" spans="1:17" hidden="1" x14ac:dyDescent="0.3">
      <c r="A9" t="s">
        <v>1216</v>
      </c>
      <c r="B9" t="s">
        <v>312</v>
      </c>
      <c r="C9" t="s">
        <v>97</v>
      </c>
      <c r="D9" t="s">
        <v>143</v>
      </c>
      <c r="E9" t="s">
        <v>83</v>
      </c>
      <c r="F9" t="s">
        <v>108</v>
      </c>
      <c r="G9" t="s">
        <v>293</v>
      </c>
      <c r="H9" t="s">
        <v>292</v>
      </c>
      <c r="I9" t="s">
        <v>565</v>
      </c>
      <c r="J9" t="s">
        <v>531</v>
      </c>
      <c r="K9" t="s">
        <v>589</v>
      </c>
      <c r="L9" t="s">
        <v>619</v>
      </c>
      <c r="M9" t="s">
        <v>1217</v>
      </c>
      <c r="N9" t="s">
        <v>1194</v>
      </c>
      <c r="O9" t="s">
        <v>316</v>
      </c>
      <c r="P9" t="s">
        <v>296</v>
      </c>
      <c r="Q9" t="s">
        <v>587</v>
      </c>
    </row>
    <row r="10" spans="1:17" x14ac:dyDescent="0.3">
      <c r="A10" t="s">
        <v>1218</v>
      </c>
      <c r="B10" t="s">
        <v>81</v>
      </c>
      <c r="C10" t="s">
        <v>329</v>
      </c>
      <c r="D10" t="s">
        <v>82</v>
      </c>
      <c r="E10" t="s">
        <v>83</v>
      </c>
      <c r="F10" t="s">
        <v>88</v>
      </c>
      <c r="G10" t="s">
        <v>292</v>
      </c>
      <c r="H10" t="s">
        <v>284</v>
      </c>
      <c r="I10" t="s">
        <v>36</v>
      </c>
      <c r="J10" t="s">
        <v>520</v>
      </c>
      <c r="K10" t="s">
        <v>536</v>
      </c>
      <c r="L10" t="s">
        <v>889</v>
      </c>
      <c r="M10" t="s">
        <v>1219</v>
      </c>
      <c r="N10" t="s">
        <v>1194</v>
      </c>
      <c r="O10" t="s">
        <v>316</v>
      </c>
      <c r="P10" t="s">
        <v>316</v>
      </c>
      <c r="Q10" t="s">
        <v>289</v>
      </c>
    </row>
    <row r="11" spans="1:17" hidden="1" x14ac:dyDescent="0.3">
      <c r="A11" t="s">
        <v>1220</v>
      </c>
      <c r="B11" t="s">
        <v>103</v>
      </c>
      <c r="C11" t="s">
        <v>104</v>
      </c>
      <c r="D11" t="s">
        <v>105</v>
      </c>
      <c r="E11" t="s">
        <v>83</v>
      </c>
      <c r="F11" t="s">
        <v>88</v>
      </c>
      <c r="G11" t="s">
        <v>292</v>
      </c>
      <c r="H11" t="s">
        <v>293</v>
      </c>
      <c r="I11" t="s">
        <v>1221</v>
      </c>
      <c r="J11" t="s">
        <v>70</v>
      </c>
      <c r="K11" t="s">
        <v>70</v>
      </c>
      <c r="L11" t="s">
        <v>600</v>
      </c>
      <c r="M11" t="s">
        <v>1222</v>
      </c>
      <c r="N11" t="s">
        <v>1207</v>
      </c>
      <c r="O11" t="s">
        <v>316</v>
      </c>
      <c r="P11" t="s">
        <v>481</v>
      </c>
      <c r="Q11" t="s">
        <v>1223</v>
      </c>
    </row>
    <row r="12" spans="1:17" x14ac:dyDescent="0.3">
      <c r="A12" t="s">
        <v>1224</v>
      </c>
      <c r="B12" t="s">
        <v>81</v>
      </c>
      <c r="C12" t="s">
        <v>338</v>
      </c>
      <c r="D12" t="s">
        <v>86</v>
      </c>
      <c r="E12" t="s">
        <v>83</v>
      </c>
      <c r="F12" t="s">
        <v>88</v>
      </c>
      <c r="G12" t="s">
        <v>284</v>
      </c>
      <c r="H12" t="s">
        <v>293</v>
      </c>
      <c r="I12" t="s">
        <v>132</v>
      </c>
      <c r="J12" t="s">
        <v>512</v>
      </c>
      <c r="K12" t="s">
        <v>536</v>
      </c>
      <c r="L12" t="s">
        <v>527</v>
      </c>
      <c r="M12" t="s">
        <v>1225</v>
      </c>
      <c r="N12" t="s">
        <v>1194</v>
      </c>
      <c r="O12" t="s">
        <v>316</v>
      </c>
      <c r="P12" t="s">
        <v>481</v>
      </c>
      <c r="Q12" t="s">
        <v>374</v>
      </c>
    </row>
    <row r="13" spans="1:17" hidden="1" x14ac:dyDescent="0.3">
      <c r="A13" t="s">
        <v>1226</v>
      </c>
      <c r="B13" t="s">
        <v>312</v>
      </c>
      <c r="C13" t="s">
        <v>97</v>
      </c>
      <c r="D13" t="s">
        <v>105</v>
      </c>
      <c r="E13" t="s">
        <v>87</v>
      </c>
      <c r="F13" t="s">
        <v>88</v>
      </c>
      <c r="G13" t="s">
        <v>306</v>
      </c>
      <c r="H13" t="s">
        <v>283</v>
      </c>
      <c r="I13" t="s">
        <v>1227</v>
      </c>
      <c r="J13" t="s">
        <v>658</v>
      </c>
      <c r="K13" t="s">
        <v>677</v>
      </c>
      <c r="L13" t="s">
        <v>692</v>
      </c>
      <c r="M13" t="s">
        <v>1228</v>
      </c>
      <c r="N13" t="s">
        <v>1194</v>
      </c>
      <c r="O13" t="s">
        <v>316</v>
      </c>
      <c r="P13" t="s">
        <v>296</v>
      </c>
      <c r="Q13" t="s">
        <v>1108</v>
      </c>
    </row>
    <row r="14" spans="1:17" x14ac:dyDescent="0.3">
      <c r="A14" t="s">
        <v>1229</v>
      </c>
      <c r="B14" t="s">
        <v>81</v>
      </c>
      <c r="C14" t="s">
        <v>344</v>
      </c>
      <c r="D14" t="s">
        <v>86</v>
      </c>
      <c r="E14" t="s">
        <v>87</v>
      </c>
      <c r="F14" t="s">
        <v>88</v>
      </c>
      <c r="G14" t="s">
        <v>292</v>
      </c>
      <c r="H14" t="s">
        <v>284</v>
      </c>
      <c r="I14" t="s">
        <v>106</v>
      </c>
      <c r="J14" t="s">
        <v>1155</v>
      </c>
      <c r="K14" t="s">
        <v>659</v>
      </c>
      <c r="L14" t="s">
        <v>471</v>
      </c>
      <c r="M14" t="s">
        <v>1230</v>
      </c>
      <c r="N14" t="s">
        <v>1207</v>
      </c>
      <c r="O14" t="s">
        <v>316</v>
      </c>
      <c r="P14" t="s">
        <v>341</v>
      </c>
      <c r="Q14" t="s">
        <v>784</v>
      </c>
    </row>
    <row r="15" spans="1:17" x14ac:dyDescent="0.3">
      <c r="A15" t="s">
        <v>1231</v>
      </c>
      <c r="B15" t="s">
        <v>81</v>
      </c>
      <c r="C15" t="s">
        <v>354</v>
      </c>
      <c r="D15" t="s">
        <v>82</v>
      </c>
      <c r="E15" t="s">
        <v>83</v>
      </c>
      <c r="F15" t="s">
        <v>84</v>
      </c>
      <c r="G15" t="s">
        <v>284</v>
      </c>
      <c r="H15" t="s">
        <v>284</v>
      </c>
      <c r="I15" t="s">
        <v>137</v>
      </c>
      <c r="J15" t="s">
        <v>691</v>
      </c>
      <c r="K15" t="s">
        <v>531</v>
      </c>
      <c r="L15" t="s">
        <v>387</v>
      </c>
      <c r="M15" t="s">
        <v>1232</v>
      </c>
      <c r="N15" t="s">
        <v>1194</v>
      </c>
      <c r="O15" t="s">
        <v>316</v>
      </c>
      <c r="P15" t="s">
        <v>996</v>
      </c>
      <c r="Q15" t="s">
        <v>342</v>
      </c>
    </row>
    <row r="16" spans="1:17" hidden="1" x14ac:dyDescent="0.3">
      <c r="A16" t="s">
        <v>1233</v>
      </c>
      <c r="B16" t="s">
        <v>312</v>
      </c>
      <c r="C16" t="s">
        <v>97</v>
      </c>
      <c r="D16" t="s">
        <v>105</v>
      </c>
      <c r="E16" t="s">
        <v>83</v>
      </c>
      <c r="F16" t="s">
        <v>88</v>
      </c>
      <c r="G16" t="s">
        <v>306</v>
      </c>
      <c r="H16" t="s">
        <v>284</v>
      </c>
      <c r="I16" t="s">
        <v>1234</v>
      </c>
      <c r="J16" t="s">
        <v>658</v>
      </c>
      <c r="K16" t="s">
        <v>536</v>
      </c>
      <c r="L16" t="s">
        <v>345</v>
      </c>
      <c r="M16" t="s">
        <v>1235</v>
      </c>
      <c r="N16" t="s">
        <v>1207</v>
      </c>
      <c r="O16" t="s">
        <v>316</v>
      </c>
      <c r="P16" t="s">
        <v>288</v>
      </c>
      <c r="Q16" t="s">
        <v>1236</v>
      </c>
    </row>
    <row r="17" spans="1:17" x14ac:dyDescent="0.3">
      <c r="A17" t="s">
        <v>1237</v>
      </c>
      <c r="B17" t="s">
        <v>81</v>
      </c>
      <c r="C17" t="s">
        <v>362</v>
      </c>
      <c r="D17" t="s">
        <v>82</v>
      </c>
      <c r="E17" t="s">
        <v>87</v>
      </c>
      <c r="F17" t="s">
        <v>88</v>
      </c>
      <c r="G17" t="s">
        <v>292</v>
      </c>
      <c r="H17" t="s">
        <v>284</v>
      </c>
      <c r="I17" t="s">
        <v>109</v>
      </c>
      <c r="J17" t="s">
        <v>599</v>
      </c>
      <c r="K17" t="s">
        <v>691</v>
      </c>
      <c r="L17" t="s">
        <v>394</v>
      </c>
      <c r="M17" t="s">
        <v>1238</v>
      </c>
      <c r="N17" t="s">
        <v>1194</v>
      </c>
      <c r="O17" t="s">
        <v>316</v>
      </c>
      <c r="P17" t="s">
        <v>316</v>
      </c>
      <c r="Q17" t="s">
        <v>374</v>
      </c>
    </row>
    <row r="18" spans="1:17" hidden="1" x14ac:dyDescent="0.3">
      <c r="A18" t="s">
        <v>1239</v>
      </c>
      <c r="B18" t="s">
        <v>103</v>
      </c>
      <c r="C18" t="s">
        <v>121</v>
      </c>
      <c r="D18" t="s">
        <v>105</v>
      </c>
      <c r="E18" t="s">
        <v>87</v>
      </c>
      <c r="F18" t="s">
        <v>84</v>
      </c>
      <c r="G18" t="s">
        <v>1240</v>
      </c>
      <c r="H18" t="s">
        <v>1241</v>
      </c>
      <c r="I18" t="s">
        <v>141</v>
      </c>
      <c r="J18" t="s">
        <v>70</v>
      </c>
      <c r="K18" t="s">
        <v>70</v>
      </c>
      <c r="L18" t="s">
        <v>387</v>
      </c>
      <c r="M18" t="s">
        <v>1242</v>
      </c>
      <c r="N18" t="s">
        <v>1207</v>
      </c>
      <c r="O18" t="s">
        <v>316</v>
      </c>
      <c r="P18" t="s">
        <v>288</v>
      </c>
      <c r="Q18" t="s">
        <v>440</v>
      </c>
    </row>
    <row r="19" spans="1:17" x14ac:dyDescent="0.3">
      <c r="A19" t="s">
        <v>1243</v>
      </c>
      <c r="B19" t="s">
        <v>81</v>
      </c>
      <c r="C19" t="s">
        <v>372</v>
      </c>
      <c r="D19" t="s">
        <v>86</v>
      </c>
      <c r="E19" t="s">
        <v>83</v>
      </c>
      <c r="F19" t="s">
        <v>88</v>
      </c>
      <c r="G19" t="s">
        <v>292</v>
      </c>
      <c r="H19" t="s">
        <v>284</v>
      </c>
      <c r="I19" t="s">
        <v>54</v>
      </c>
      <c r="J19" t="s">
        <v>530</v>
      </c>
      <c r="K19" t="s">
        <v>626</v>
      </c>
      <c r="L19" t="s">
        <v>576</v>
      </c>
      <c r="M19" t="s">
        <v>1244</v>
      </c>
      <c r="N19" t="s">
        <v>1194</v>
      </c>
      <c r="O19" t="s">
        <v>316</v>
      </c>
      <c r="P19" t="s">
        <v>316</v>
      </c>
      <c r="Q19" t="s">
        <v>303</v>
      </c>
    </row>
    <row r="20" spans="1:17" hidden="1" x14ac:dyDescent="0.3">
      <c r="A20" t="s">
        <v>1245</v>
      </c>
      <c r="B20" t="s">
        <v>312</v>
      </c>
      <c r="C20" t="s">
        <v>97</v>
      </c>
      <c r="D20" t="s">
        <v>143</v>
      </c>
      <c r="E20" t="s">
        <v>87</v>
      </c>
      <c r="F20" t="s">
        <v>88</v>
      </c>
      <c r="G20" t="s">
        <v>292</v>
      </c>
      <c r="H20" t="s">
        <v>284</v>
      </c>
      <c r="I20" t="s">
        <v>1234</v>
      </c>
      <c r="J20" t="s">
        <v>580</v>
      </c>
      <c r="K20" t="s">
        <v>531</v>
      </c>
      <c r="L20" t="s">
        <v>537</v>
      </c>
      <c r="M20" t="s">
        <v>1246</v>
      </c>
      <c r="N20" t="s">
        <v>1207</v>
      </c>
      <c r="O20" t="s">
        <v>316</v>
      </c>
      <c r="P20" t="s">
        <v>481</v>
      </c>
      <c r="Q20" t="s">
        <v>596</v>
      </c>
    </row>
    <row r="21" spans="1:17" x14ac:dyDescent="0.3">
      <c r="A21" t="s">
        <v>1247</v>
      </c>
      <c r="B21" t="s">
        <v>81</v>
      </c>
      <c r="C21" t="s">
        <v>376</v>
      </c>
      <c r="D21" t="s">
        <v>82</v>
      </c>
      <c r="E21" t="s">
        <v>87</v>
      </c>
      <c r="F21" t="s">
        <v>88</v>
      </c>
      <c r="G21" t="s">
        <v>283</v>
      </c>
      <c r="H21" t="s">
        <v>284</v>
      </c>
      <c r="I21" t="s">
        <v>128</v>
      </c>
      <c r="J21" t="s">
        <v>519</v>
      </c>
      <c r="K21" t="s">
        <v>536</v>
      </c>
      <c r="L21" t="s">
        <v>889</v>
      </c>
      <c r="M21" t="s">
        <v>1248</v>
      </c>
      <c r="N21" t="s">
        <v>1194</v>
      </c>
      <c r="O21" t="s">
        <v>316</v>
      </c>
      <c r="P21" t="s">
        <v>287</v>
      </c>
      <c r="Q21" t="s">
        <v>289</v>
      </c>
    </row>
    <row r="22" spans="1:17" x14ac:dyDescent="0.3">
      <c r="A22" t="s">
        <v>1249</v>
      </c>
      <c r="B22" t="s">
        <v>81</v>
      </c>
      <c r="C22" t="s">
        <v>385</v>
      </c>
      <c r="D22" t="s">
        <v>86</v>
      </c>
      <c r="E22" t="s">
        <v>83</v>
      </c>
      <c r="F22" t="s">
        <v>88</v>
      </c>
      <c r="G22" t="s">
        <v>292</v>
      </c>
      <c r="H22" t="s">
        <v>284</v>
      </c>
      <c r="I22" t="s">
        <v>134</v>
      </c>
      <c r="J22" t="s">
        <v>525</v>
      </c>
      <c r="K22" t="s">
        <v>633</v>
      </c>
      <c r="L22" t="s">
        <v>402</v>
      </c>
      <c r="M22" t="s">
        <v>1250</v>
      </c>
      <c r="N22" t="s">
        <v>1194</v>
      </c>
      <c r="O22" t="s">
        <v>316</v>
      </c>
      <c r="P22" t="s">
        <v>451</v>
      </c>
      <c r="Q22" t="s">
        <v>310</v>
      </c>
    </row>
    <row r="23" spans="1:17" hidden="1" x14ac:dyDescent="0.3">
      <c r="A23" t="s">
        <v>1251</v>
      </c>
      <c r="B23" t="s">
        <v>312</v>
      </c>
      <c r="C23" t="s">
        <v>97</v>
      </c>
      <c r="D23" t="s">
        <v>105</v>
      </c>
      <c r="E23" t="s">
        <v>87</v>
      </c>
      <c r="F23" t="s">
        <v>84</v>
      </c>
      <c r="G23" t="s">
        <v>284</v>
      </c>
      <c r="H23" t="s">
        <v>284</v>
      </c>
      <c r="I23" t="s">
        <v>565</v>
      </c>
      <c r="J23" t="s">
        <v>643</v>
      </c>
      <c r="K23" t="s">
        <v>526</v>
      </c>
      <c r="L23" t="s">
        <v>537</v>
      </c>
      <c r="M23" t="s">
        <v>1252</v>
      </c>
      <c r="N23" t="s">
        <v>1194</v>
      </c>
      <c r="O23" t="s">
        <v>316</v>
      </c>
      <c r="P23" t="s">
        <v>296</v>
      </c>
      <c r="Q23" t="s">
        <v>738</v>
      </c>
    </row>
    <row r="24" spans="1:17" x14ac:dyDescent="0.3">
      <c r="A24" t="s">
        <v>1253</v>
      </c>
      <c r="B24" t="s">
        <v>81</v>
      </c>
      <c r="C24" t="s">
        <v>390</v>
      </c>
      <c r="D24" t="s">
        <v>86</v>
      </c>
      <c r="E24" t="s">
        <v>87</v>
      </c>
      <c r="F24" t="s">
        <v>88</v>
      </c>
      <c r="G24" t="s">
        <v>292</v>
      </c>
      <c r="H24" t="s">
        <v>284</v>
      </c>
      <c r="I24" t="s">
        <v>113</v>
      </c>
      <c r="J24" t="s">
        <v>536</v>
      </c>
      <c r="K24" t="s">
        <v>643</v>
      </c>
      <c r="L24" t="s">
        <v>884</v>
      </c>
      <c r="M24" t="s">
        <v>796</v>
      </c>
      <c r="N24" t="s">
        <v>1194</v>
      </c>
      <c r="O24" t="s">
        <v>316</v>
      </c>
      <c r="P24" t="s">
        <v>669</v>
      </c>
      <c r="Q24" t="s">
        <v>342</v>
      </c>
    </row>
    <row r="25" spans="1:17" x14ac:dyDescent="0.3">
      <c r="A25" t="s">
        <v>1254</v>
      </c>
      <c r="B25" t="s">
        <v>81</v>
      </c>
      <c r="C25" t="s">
        <v>393</v>
      </c>
      <c r="D25" t="s">
        <v>105</v>
      </c>
      <c r="E25" t="s">
        <v>87</v>
      </c>
      <c r="F25" t="s">
        <v>88</v>
      </c>
      <c r="G25" t="s">
        <v>381</v>
      </c>
      <c r="H25" t="s">
        <v>292</v>
      </c>
      <c r="I25" t="s">
        <v>115</v>
      </c>
      <c r="J25" t="s">
        <v>789</v>
      </c>
      <c r="K25" t="s">
        <v>581</v>
      </c>
      <c r="L25" t="s">
        <v>350</v>
      </c>
      <c r="M25" t="s">
        <v>1255</v>
      </c>
      <c r="N25" t="s">
        <v>1207</v>
      </c>
      <c r="O25" t="s">
        <v>287</v>
      </c>
      <c r="P25" t="s">
        <v>604</v>
      </c>
      <c r="Q25" t="s">
        <v>322</v>
      </c>
    </row>
    <row r="26" spans="1:17" x14ac:dyDescent="0.3">
      <c r="A26" t="s">
        <v>1256</v>
      </c>
      <c r="B26" t="s">
        <v>81</v>
      </c>
      <c r="C26" t="s">
        <v>400</v>
      </c>
      <c r="D26" t="s">
        <v>86</v>
      </c>
      <c r="E26" t="s">
        <v>83</v>
      </c>
      <c r="F26" t="s">
        <v>88</v>
      </c>
      <c r="G26" t="s">
        <v>283</v>
      </c>
      <c r="H26" t="s">
        <v>293</v>
      </c>
      <c r="I26" t="s">
        <v>89</v>
      </c>
      <c r="J26" t="s">
        <v>530</v>
      </c>
      <c r="K26" t="s">
        <v>659</v>
      </c>
      <c r="L26" t="s">
        <v>576</v>
      </c>
      <c r="M26" t="s">
        <v>1257</v>
      </c>
      <c r="N26" t="s">
        <v>1194</v>
      </c>
      <c r="O26" t="s">
        <v>316</v>
      </c>
      <c r="P26" t="s">
        <v>296</v>
      </c>
      <c r="Q26" t="s">
        <v>784</v>
      </c>
    </row>
    <row r="27" spans="1:17" hidden="1" x14ac:dyDescent="0.3">
      <c r="A27" t="s">
        <v>1258</v>
      </c>
      <c r="B27" t="s">
        <v>312</v>
      </c>
      <c r="C27" t="s">
        <v>97</v>
      </c>
      <c r="D27" t="s">
        <v>143</v>
      </c>
      <c r="E27" t="s">
        <v>83</v>
      </c>
      <c r="F27" t="s">
        <v>88</v>
      </c>
      <c r="G27" t="s">
        <v>292</v>
      </c>
      <c r="H27" t="s">
        <v>293</v>
      </c>
      <c r="I27" t="s">
        <v>1227</v>
      </c>
      <c r="J27" t="s">
        <v>618</v>
      </c>
      <c r="K27" t="s">
        <v>531</v>
      </c>
      <c r="L27" t="s">
        <v>479</v>
      </c>
      <c r="M27" t="s">
        <v>1259</v>
      </c>
      <c r="N27" t="s">
        <v>1194</v>
      </c>
      <c r="O27" t="s">
        <v>316</v>
      </c>
      <c r="P27" t="s">
        <v>469</v>
      </c>
      <c r="Q27" t="s">
        <v>352</v>
      </c>
    </row>
    <row r="28" spans="1:17" x14ac:dyDescent="0.3">
      <c r="A28" t="s">
        <v>1260</v>
      </c>
      <c r="B28" t="s">
        <v>81</v>
      </c>
      <c r="C28" t="s">
        <v>410</v>
      </c>
      <c r="D28" t="s">
        <v>86</v>
      </c>
      <c r="E28" t="s">
        <v>87</v>
      </c>
      <c r="F28" t="s">
        <v>88</v>
      </c>
      <c r="G28" t="s">
        <v>292</v>
      </c>
      <c r="H28" t="s">
        <v>293</v>
      </c>
      <c r="I28" t="s">
        <v>426</v>
      </c>
      <c r="J28" t="s">
        <v>525</v>
      </c>
      <c r="K28" t="s">
        <v>633</v>
      </c>
      <c r="L28" t="s">
        <v>639</v>
      </c>
      <c r="M28" t="s">
        <v>1261</v>
      </c>
      <c r="N28" t="s">
        <v>1194</v>
      </c>
      <c r="O28" t="s">
        <v>287</v>
      </c>
      <c r="P28" t="s">
        <v>287</v>
      </c>
      <c r="Q28" t="s">
        <v>440</v>
      </c>
    </row>
    <row r="29" spans="1:17" hidden="1" x14ac:dyDescent="0.3">
      <c r="A29" t="s">
        <v>1262</v>
      </c>
      <c r="B29" t="s">
        <v>103</v>
      </c>
      <c r="C29" t="s">
        <v>139</v>
      </c>
      <c r="D29" t="s">
        <v>143</v>
      </c>
      <c r="E29" t="s">
        <v>83</v>
      </c>
      <c r="F29" t="s">
        <v>108</v>
      </c>
      <c r="G29" t="s">
        <v>293</v>
      </c>
      <c r="H29" t="s">
        <v>381</v>
      </c>
      <c r="I29" t="s">
        <v>54</v>
      </c>
      <c r="J29" t="s">
        <v>70</v>
      </c>
      <c r="K29" t="s">
        <v>70</v>
      </c>
      <c r="L29" t="s">
        <v>479</v>
      </c>
      <c r="M29" t="s">
        <v>1263</v>
      </c>
      <c r="N29" t="s">
        <v>1264</v>
      </c>
      <c r="O29" t="s">
        <v>316</v>
      </c>
      <c r="P29" t="s">
        <v>316</v>
      </c>
      <c r="Q29" t="s">
        <v>297</v>
      </c>
    </row>
    <row r="30" spans="1:17" x14ac:dyDescent="0.3">
      <c r="A30" t="s">
        <v>1265</v>
      </c>
      <c r="B30" t="s">
        <v>81</v>
      </c>
      <c r="C30" t="s">
        <v>419</v>
      </c>
      <c r="D30" t="s">
        <v>98</v>
      </c>
      <c r="E30" t="s">
        <v>83</v>
      </c>
      <c r="F30" t="s">
        <v>88</v>
      </c>
      <c r="G30" t="s">
        <v>306</v>
      </c>
      <c r="H30" t="s">
        <v>293</v>
      </c>
      <c r="I30" t="s">
        <v>106</v>
      </c>
      <c r="J30" t="s">
        <v>552</v>
      </c>
      <c r="K30" t="s">
        <v>659</v>
      </c>
      <c r="L30" t="s">
        <v>368</v>
      </c>
      <c r="M30" t="s">
        <v>1266</v>
      </c>
      <c r="N30" t="s">
        <v>1194</v>
      </c>
      <c r="O30" t="s">
        <v>316</v>
      </c>
      <c r="P30" t="s">
        <v>341</v>
      </c>
      <c r="Q30" t="s">
        <v>289</v>
      </c>
    </row>
    <row r="31" spans="1:17" x14ac:dyDescent="0.3">
      <c r="A31" t="s">
        <v>1267</v>
      </c>
      <c r="B31" t="s">
        <v>81</v>
      </c>
      <c r="C31" t="s">
        <v>422</v>
      </c>
      <c r="D31" t="s">
        <v>82</v>
      </c>
      <c r="E31" t="s">
        <v>87</v>
      </c>
      <c r="F31" t="s">
        <v>88</v>
      </c>
      <c r="G31" t="s">
        <v>284</v>
      </c>
      <c r="H31" t="s">
        <v>293</v>
      </c>
      <c r="I31" t="s">
        <v>94</v>
      </c>
      <c r="J31" t="s">
        <v>691</v>
      </c>
      <c r="K31" t="s">
        <v>526</v>
      </c>
      <c r="L31" t="s">
        <v>500</v>
      </c>
      <c r="M31" t="s">
        <v>1268</v>
      </c>
      <c r="N31" t="s">
        <v>1194</v>
      </c>
      <c r="O31" t="s">
        <v>287</v>
      </c>
      <c r="P31" t="s">
        <v>481</v>
      </c>
      <c r="Q31" t="s">
        <v>374</v>
      </c>
    </row>
    <row r="32" spans="1:17" x14ac:dyDescent="0.3">
      <c r="A32" t="s">
        <v>1269</v>
      </c>
      <c r="B32" t="s">
        <v>81</v>
      </c>
      <c r="C32" t="s">
        <v>429</v>
      </c>
      <c r="D32" t="s">
        <v>98</v>
      </c>
      <c r="E32" t="s">
        <v>87</v>
      </c>
      <c r="F32" t="s">
        <v>88</v>
      </c>
      <c r="G32" t="s">
        <v>292</v>
      </c>
      <c r="H32" t="s">
        <v>293</v>
      </c>
      <c r="I32" t="s">
        <v>132</v>
      </c>
      <c r="J32" t="s">
        <v>721</v>
      </c>
      <c r="K32" t="s">
        <v>520</v>
      </c>
      <c r="L32" t="s">
        <v>378</v>
      </c>
      <c r="M32" t="s">
        <v>1270</v>
      </c>
      <c r="N32" t="s">
        <v>1194</v>
      </c>
      <c r="O32" t="s">
        <v>316</v>
      </c>
      <c r="P32" t="s">
        <v>481</v>
      </c>
      <c r="Q32" t="s">
        <v>605</v>
      </c>
    </row>
    <row r="33" spans="1:17" hidden="1" x14ac:dyDescent="0.3">
      <c r="A33" t="s">
        <v>1271</v>
      </c>
      <c r="B33" t="s">
        <v>148</v>
      </c>
      <c r="C33" t="s">
        <v>104</v>
      </c>
      <c r="D33" t="s">
        <v>82</v>
      </c>
      <c r="E33" t="s">
        <v>87</v>
      </c>
      <c r="F33" t="s">
        <v>88</v>
      </c>
      <c r="G33" t="s">
        <v>284</v>
      </c>
      <c r="H33" t="s">
        <v>293</v>
      </c>
      <c r="I33" t="s">
        <v>115</v>
      </c>
      <c r="J33" t="s">
        <v>70</v>
      </c>
      <c r="K33" t="s">
        <v>70</v>
      </c>
      <c r="L33" t="s">
        <v>479</v>
      </c>
      <c r="M33" t="s">
        <v>1272</v>
      </c>
      <c r="N33" t="s">
        <v>1207</v>
      </c>
      <c r="O33" t="s">
        <v>316</v>
      </c>
      <c r="P33" t="s">
        <v>539</v>
      </c>
      <c r="Q33" t="s">
        <v>303</v>
      </c>
    </row>
    <row r="34" spans="1:17" x14ac:dyDescent="0.3">
      <c r="A34" t="s">
        <v>1273</v>
      </c>
      <c r="B34" t="s">
        <v>81</v>
      </c>
      <c r="C34" t="s">
        <v>433</v>
      </c>
      <c r="D34" t="s">
        <v>86</v>
      </c>
      <c r="E34" t="s">
        <v>83</v>
      </c>
      <c r="F34" t="s">
        <v>88</v>
      </c>
      <c r="G34" t="s">
        <v>284</v>
      </c>
      <c r="H34" t="s">
        <v>293</v>
      </c>
      <c r="I34" t="s">
        <v>109</v>
      </c>
      <c r="J34" t="s">
        <v>691</v>
      </c>
      <c r="K34" t="s">
        <v>691</v>
      </c>
      <c r="L34" t="s">
        <v>394</v>
      </c>
      <c r="M34" t="s">
        <v>1274</v>
      </c>
      <c r="N34" t="s">
        <v>1194</v>
      </c>
      <c r="O34" t="s">
        <v>316</v>
      </c>
      <c r="P34" t="s">
        <v>296</v>
      </c>
      <c r="Q34" t="s">
        <v>342</v>
      </c>
    </row>
    <row r="35" spans="1:17" x14ac:dyDescent="0.3">
      <c r="A35" t="s">
        <v>1275</v>
      </c>
      <c r="B35" t="s">
        <v>81</v>
      </c>
      <c r="C35" t="s">
        <v>444</v>
      </c>
      <c r="D35" t="s">
        <v>82</v>
      </c>
      <c r="E35" t="s">
        <v>87</v>
      </c>
      <c r="F35" t="s">
        <v>88</v>
      </c>
      <c r="G35" t="s">
        <v>292</v>
      </c>
      <c r="H35" t="s">
        <v>293</v>
      </c>
      <c r="I35" t="s">
        <v>137</v>
      </c>
      <c r="J35" t="s">
        <v>512</v>
      </c>
      <c r="K35" t="s">
        <v>536</v>
      </c>
      <c r="L35" t="s">
        <v>334</v>
      </c>
      <c r="M35" t="s">
        <v>1276</v>
      </c>
      <c r="N35" t="s">
        <v>1194</v>
      </c>
      <c r="O35" t="s">
        <v>316</v>
      </c>
      <c r="P35" t="s">
        <v>996</v>
      </c>
      <c r="Q35" t="s">
        <v>347</v>
      </c>
    </row>
    <row r="36" spans="1:17" x14ac:dyDescent="0.3">
      <c r="A36" t="s">
        <v>1277</v>
      </c>
      <c r="B36" t="s">
        <v>81</v>
      </c>
      <c r="C36" t="s">
        <v>449</v>
      </c>
      <c r="D36" t="s">
        <v>98</v>
      </c>
      <c r="E36" t="s">
        <v>83</v>
      </c>
      <c r="F36" t="s">
        <v>88</v>
      </c>
      <c r="G36" t="s">
        <v>292</v>
      </c>
      <c r="H36" t="s">
        <v>284</v>
      </c>
      <c r="I36" t="s">
        <v>94</v>
      </c>
      <c r="J36" t="s">
        <v>519</v>
      </c>
      <c r="K36" t="s">
        <v>589</v>
      </c>
      <c r="L36" t="s">
        <v>334</v>
      </c>
      <c r="M36" t="s">
        <v>1278</v>
      </c>
      <c r="N36" t="s">
        <v>1194</v>
      </c>
      <c r="O36" t="s">
        <v>316</v>
      </c>
      <c r="P36" t="s">
        <v>996</v>
      </c>
      <c r="Q36" t="s">
        <v>289</v>
      </c>
    </row>
    <row r="37" spans="1:17" hidden="1" x14ac:dyDescent="0.3">
      <c r="A37" t="s">
        <v>1279</v>
      </c>
      <c r="B37" t="s">
        <v>148</v>
      </c>
      <c r="C37" t="s">
        <v>121</v>
      </c>
      <c r="D37" t="s">
        <v>82</v>
      </c>
      <c r="E37" t="s">
        <v>83</v>
      </c>
      <c r="F37" t="s">
        <v>84</v>
      </c>
      <c r="G37" t="s">
        <v>292</v>
      </c>
      <c r="H37" t="s">
        <v>292</v>
      </c>
      <c r="I37" t="s">
        <v>358</v>
      </c>
      <c r="J37" t="s">
        <v>70</v>
      </c>
      <c r="K37" t="s">
        <v>70</v>
      </c>
      <c r="L37" t="s">
        <v>527</v>
      </c>
      <c r="M37" t="s">
        <v>1280</v>
      </c>
      <c r="N37" t="s">
        <v>1281</v>
      </c>
      <c r="O37" t="s">
        <v>316</v>
      </c>
      <c r="P37" t="s">
        <v>481</v>
      </c>
      <c r="Q37" t="s">
        <v>771</v>
      </c>
    </row>
    <row r="38" spans="1:17" x14ac:dyDescent="0.3">
      <c r="A38" t="s">
        <v>1282</v>
      </c>
      <c r="B38" t="s">
        <v>81</v>
      </c>
      <c r="C38" t="s">
        <v>415</v>
      </c>
      <c r="D38" t="s">
        <v>105</v>
      </c>
      <c r="E38" t="s">
        <v>83</v>
      </c>
      <c r="F38" t="s">
        <v>88</v>
      </c>
      <c r="G38" t="s">
        <v>292</v>
      </c>
      <c r="H38" t="s">
        <v>293</v>
      </c>
      <c r="I38" t="s">
        <v>101</v>
      </c>
      <c r="J38" t="s">
        <v>721</v>
      </c>
      <c r="K38" t="s">
        <v>531</v>
      </c>
      <c r="L38" t="s">
        <v>527</v>
      </c>
      <c r="M38" t="s">
        <v>1283</v>
      </c>
      <c r="N38" t="s">
        <v>1194</v>
      </c>
      <c r="O38" t="s">
        <v>316</v>
      </c>
      <c r="P38" t="s">
        <v>604</v>
      </c>
      <c r="Q38" t="s">
        <v>303</v>
      </c>
    </row>
    <row r="39" spans="1:17" x14ac:dyDescent="0.3">
      <c r="A39" t="s">
        <v>1284</v>
      </c>
      <c r="B39" t="s">
        <v>81</v>
      </c>
      <c r="C39" t="s">
        <v>453</v>
      </c>
      <c r="D39" t="s">
        <v>86</v>
      </c>
      <c r="E39" t="s">
        <v>87</v>
      </c>
      <c r="F39" t="s">
        <v>88</v>
      </c>
      <c r="G39" t="s">
        <v>306</v>
      </c>
      <c r="H39" t="s">
        <v>293</v>
      </c>
      <c r="I39" t="s">
        <v>166</v>
      </c>
      <c r="J39" t="s">
        <v>552</v>
      </c>
      <c r="K39" t="s">
        <v>643</v>
      </c>
      <c r="L39" t="s">
        <v>500</v>
      </c>
      <c r="M39" t="s">
        <v>1285</v>
      </c>
      <c r="N39" t="s">
        <v>1194</v>
      </c>
      <c r="O39" t="s">
        <v>316</v>
      </c>
      <c r="P39" t="s">
        <v>296</v>
      </c>
      <c r="Q39" t="s">
        <v>310</v>
      </c>
    </row>
    <row r="40" spans="1:17" hidden="1" x14ac:dyDescent="0.3">
      <c r="A40" t="s">
        <v>1286</v>
      </c>
      <c r="B40" t="s">
        <v>148</v>
      </c>
      <c r="C40" t="s">
        <v>121</v>
      </c>
      <c r="D40" t="s">
        <v>143</v>
      </c>
      <c r="E40" t="s">
        <v>87</v>
      </c>
      <c r="F40" t="s">
        <v>88</v>
      </c>
      <c r="G40" t="s">
        <v>284</v>
      </c>
      <c r="H40" t="s">
        <v>293</v>
      </c>
      <c r="I40" t="s">
        <v>358</v>
      </c>
      <c r="J40" t="s">
        <v>70</v>
      </c>
      <c r="K40" t="s">
        <v>70</v>
      </c>
      <c r="L40" t="s">
        <v>350</v>
      </c>
      <c r="M40" t="s">
        <v>1287</v>
      </c>
      <c r="N40" t="s">
        <v>1288</v>
      </c>
      <c r="O40" t="s">
        <v>316</v>
      </c>
      <c r="P40" t="s">
        <v>316</v>
      </c>
      <c r="Q40" t="s">
        <v>817</v>
      </c>
    </row>
    <row r="41" spans="1:17" x14ac:dyDescent="0.3">
      <c r="A41" t="s">
        <v>1289</v>
      </c>
      <c r="B41" t="s">
        <v>81</v>
      </c>
      <c r="C41" t="s">
        <v>462</v>
      </c>
      <c r="D41" t="s">
        <v>86</v>
      </c>
      <c r="E41" t="s">
        <v>83</v>
      </c>
      <c r="F41" t="s">
        <v>88</v>
      </c>
      <c r="G41" t="s">
        <v>284</v>
      </c>
      <c r="H41" t="s">
        <v>293</v>
      </c>
      <c r="I41" t="s">
        <v>156</v>
      </c>
      <c r="J41" t="s">
        <v>789</v>
      </c>
      <c r="K41" t="s">
        <v>513</v>
      </c>
      <c r="L41" t="s">
        <v>294</v>
      </c>
      <c r="M41" t="s">
        <v>1290</v>
      </c>
      <c r="N41" t="s">
        <v>1194</v>
      </c>
      <c r="O41" t="s">
        <v>316</v>
      </c>
      <c r="P41" t="s">
        <v>287</v>
      </c>
      <c r="Q41" t="s">
        <v>763</v>
      </c>
    </row>
    <row r="42" spans="1:17" hidden="1" x14ac:dyDescent="0.3">
      <c r="A42" t="s">
        <v>1291</v>
      </c>
      <c r="B42" t="s">
        <v>312</v>
      </c>
      <c r="C42" t="s">
        <v>169</v>
      </c>
      <c r="D42" t="s">
        <v>143</v>
      </c>
      <c r="E42" t="s">
        <v>83</v>
      </c>
      <c r="F42" t="s">
        <v>108</v>
      </c>
      <c r="G42" t="s">
        <v>293</v>
      </c>
      <c r="H42" t="s">
        <v>284</v>
      </c>
      <c r="I42" t="s">
        <v>830</v>
      </c>
      <c r="J42" t="s">
        <v>526</v>
      </c>
      <c r="K42" t="s">
        <v>691</v>
      </c>
      <c r="L42" t="s">
        <v>537</v>
      </c>
      <c r="M42" t="s">
        <v>1292</v>
      </c>
      <c r="N42" t="s">
        <v>1194</v>
      </c>
      <c r="O42" t="s">
        <v>316</v>
      </c>
      <c r="P42" t="s">
        <v>296</v>
      </c>
      <c r="Q42" t="s">
        <v>540</v>
      </c>
    </row>
    <row r="43" spans="1:17" x14ac:dyDescent="0.3">
      <c r="A43" t="s">
        <v>1293</v>
      </c>
      <c r="B43" t="s">
        <v>81</v>
      </c>
      <c r="C43" t="s">
        <v>496</v>
      </c>
      <c r="D43" t="s">
        <v>146</v>
      </c>
      <c r="E43" t="s">
        <v>87</v>
      </c>
      <c r="F43" t="s">
        <v>88</v>
      </c>
      <c r="G43" t="s">
        <v>283</v>
      </c>
      <c r="H43" t="s">
        <v>292</v>
      </c>
      <c r="I43" t="s">
        <v>101</v>
      </c>
      <c r="J43" t="s">
        <v>530</v>
      </c>
      <c r="K43" t="s">
        <v>531</v>
      </c>
      <c r="L43" t="s">
        <v>692</v>
      </c>
      <c r="M43" t="s">
        <v>1294</v>
      </c>
      <c r="N43" t="s">
        <v>1215</v>
      </c>
      <c r="O43" t="s">
        <v>316</v>
      </c>
      <c r="P43" t="s">
        <v>287</v>
      </c>
      <c r="Q43" t="s">
        <v>303</v>
      </c>
    </row>
    <row r="44" spans="1:17" x14ac:dyDescent="0.3">
      <c r="A44" t="s">
        <v>1295</v>
      </c>
      <c r="B44" t="s">
        <v>81</v>
      </c>
      <c r="C44" t="s">
        <v>467</v>
      </c>
      <c r="D44" t="s">
        <v>86</v>
      </c>
      <c r="E44" t="s">
        <v>83</v>
      </c>
      <c r="F44" t="s">
        <v>108</v>
      </c>
      <c r="G44" t="s">
        <v>293</v>
      </c>
      <c r="H44" t="s">
        <v>283</v>
      </c>
      <c r="I44" t="s">
        <v>426</v>
      </c>
      <c r="J44" t="s">
        <v>513</v>
      </c>
      <c r="K44" t="s">
        <v>580</v>
      </c>
      <c r="L44" t="s">
        <v>527</v>
      </c>
      <c r="M44" t="s">
        <v>1296</v>
      </c>
      <c r="N44" t="s">
        <v>1215</v>
      </c>
      <c r="O44" t="s">
        <v>316</v>
      </c>
      <c r="P44" t="s">
        <v>287</v>
      </c>
      <c r="Q44" t="s">
        <v>289</v>
      </c>
    </row>
    <row r="45" spans="1:17" hidden="1" x14ac:dyDescent="0.3">
      <c r="A45" t="s">
        <v>1297</v>
      </c>
      <c r="B45" t="s">
        <v>148</v>
      </c>
      <c r="C45" t="s">
        <v>665</v>
      </c>
      <c r="D45" t="s">
        <v>143</v>
      </c>
      <c r="E45" t="s">
        <v>83</v>
      </c>
      <c r="F45" t="s">
        <v>108</v>
      </c>
      <c r="G45" t="s">
        <v>293</v>
      </c>
      <c r="H45" t="s">
        <v>292</v>
      </c>
      <c r="I45" t="s">
        <v>36</v>
      </c>
      <c r="J45" t="s">
        <v>70</v>
      </c>
      <c r="K45" t="s">
        <v>70</v>
      </c>
      <c r="L45" t="s">
        <v>350</v>
      </c>
      <c r="M45" t="s">
        <v>1298</v>
      </c>
      <c r="N45" t="s">
        <v>1215</v>
      </c>
      <c r="O45" t="s">
        <v>316</v>
      </c>
      <c r="P45" t="s">
        <v>316</v>
      </c>
      <c r="Q45" t="s">
        <v>784</v>
      </c>
    </row>
    <row r="46" spans="1:17" x14ac:dyDescent="0.3">
      <c r="A46" t="s">
        <v>1299</v>
      </c>
      <c r="B46" t="s">
        <v>81</v>
      </c>
      <c r="C46" t="s">
        <v>475</v>
      </c>
      <c r="D46" t="s">
        <v>86</v>
      </c>
      <c r="E46" t="s">
        <v>87</v>
      </c>
      <c r="F46" t="s">
        <v>88</v>
      </c>
      <c r="G46" t="s">
        <v>292</v>
      </c>
      <c r="H46" t="s">
        <v>284</v>
      </c>
      <c r="I46" t="s">
        <v>89</v>
      </c>
      <c r="J46" t="s">
        <v>589</v>
      </c>
      <c r="K46" t="s">
        <v>525</v>
      </c>
      <c r="L46" t="s">
        <v>378</v>
      </c>
      <c r="M46" t="s">
        <v>1300</v>
      </c>
      <c r="N46" t="s">
        <v>1207</v>
      </c>
      <c r="O46" t="s">
        <v>316</v>
      </c>
      <c r="P46" t="s">
        <v>341</v>
      </c>
      <c r="Q46" t="s">
        <v>605</v>
      </c>
    </row>
    <row r="47" spans="1:17" hidden="1" x14ac:dyDescent="0.3">
      <c r="A47" t="s">
        <v>1301</v>
      </c>
      <c r="B47" t="s">
        <v>312</v>
      </c>
      <c r="C47" t="s">
        <v>169</v>
      </c>
      <c r="D47" t="s">
        <v>105</v>
      </c>
      <c r="E47" t="s">
        <v>87</v>
      </c>
      <c r="F47" t="s">
        <v>108</v>
      </c>
      <c r="G47" t="s">
        <v>292</v>
      </c>
      <c r="H47" t="s">
        <v>283</v>
      </c>
      <c r="I47" t="s">
        <v>830</v>
      </c>
      <c r="J47" t="s">
        <v>618</v>
      </c>
      <c r="K47" t="s">
        <v>519</v>
      </c>
      <c r="L47" t="s">
        <v>527</v>
      </c>
      <c r="M47" t="s">
        <v>1302</v>
      </c>
      <c r="N47" t="s">
        <v>1194</v>
      </c>
      <c r="O47" t="s">
        <v>316</v>
      </c>
      <c r="P47" t="s">
        <v>296</v>
      </c>
      <c r="Q47" t="s">
        <v>352</v>
      </c>
    </row>
    <row r="48" spans="1:17" x14ac:dyDescent="0.3">
      <c r="A48" t="s">
        <v>1303</v>
      </c>
      <c r="B48" t="s">
        <v>81</v>
      </c>
      <c r="C48" t="s">
        <v>478</v>
      </c>
      <c r="D48" t="s">
        <v>82</v>
      </c>
      <c r="E48" t="s">
        <v>83</v>
      </c>
      <c r="F48" t="s">
        <v>84</v>
      </c>
      <c r="G48" t="s">
        <v>293</v>
      </c>
      <c r="H48" t="s">
        <v>293</v>
      </c>
      <c r="I48" t="s">
        <v>115</v>
      </c>
      <c r="J48" t="s">
        <v>531</v>
      </c>
      <c r="K48" t="s">
        <v>556</v>
      </c>
      <c r="L48" t="s">
        <v>692</v>
      </c>
      <c r="M48" t="s">
        <v>70</v>
      </c>
      <c r="N48" t="s">
        <v>1194</v>
      </c>
      <c r="O48" t="s">
        <v>316</v>
      </c>
      <c r="P48" t="s">
        <v>296</v>
      </c>
      <c r="Q48" t="s">
        <v>322</v>
      </c>
    </row>
    <row r="49" spans="1:17" x14ac:dyDescent="0.3">
      <c r="A49" t="s">
        <v>1304</v>
      </c>
      <c r="B49" t="s">
        <v>81</v>
      </c>
      <c r="C49" t="s">
        <v>483</v>
      </c>
      <c r="D49" t="s">
        <v>105</v>
      </c>
      <c r="E49" t="s">
        <v>87</v>
      </c>
      <c r="F49" t="s">
        <v>88</v>
      </c>
      <c r="G49" t="s">
        <v>306</v>
      </c>
      <c r="H49" t="s">
        <v>293</v>
      </c>
      <c r="I49" t="s">
        <v>134</v>
      </c>
      <c r="J49" t="s">
        <v>530</v>
      </c>
      <c r="K49" t="s">
        <v>659</v>
      </c>
      <c r="L49" t="s">
        <v>576</v>
      </c>
      <c r="M49" t="s">
        <v>70</v>
      </c>
      <c r="N49" t="s">
        <v>1194</v>
      </c>
      <c r="O49" t="s">
        <v>316</v>
      </c>
      <c r="P49" t="s">
        <v>341</v>
      </c>
      <c r="Q49" t="s">
        <v>342</v>
      </c>
    </row>
    <row r="50" spans="1:17" x14ac:dyDescent="0.3">
      <c r="A50" t="s">
        <v>1305</v>
      </c>
      <c r="B50" t="s">
        <v>81</v>
      </c>
      <c r="C50" t="s">
        <v>486</v>
      </c>
      <c r="D50" t="s">
        <v>98</v>
      </c>
      <c r="E50" t="s">
        <v>83</v>
      </c>
      <c r="F50" t="s">
        <v>108</v>
      </c>
      <c r="G50" t="s">
        <v>293</v>
      </c>
      <c r="H50" t="s">
        <v>306</v>
      </c>
      <c r="I50" t="s">
        <v>128</v>
      </c>
      <c r="J50" t="s">
        <v>519</v>
      </c>
      <c r="K50" t="s">
        <v>530</v>
      </c>
      <c r="L50" t="s">
        <v>334</v>
      </c>
      <c r="M50" t="s">
        <v>70</v>
      </c>
      <c r="N50" t="s">
        <v>1194</v>
      </c>
      <c r="O50" t="s">
        <v>316</v>
      </c>
      <c r="P50" t="s">
        <v>287</v>
      </c>
      <c r="Q50" t="s">
        <v>374</v>
      </c>
    </row>
    <row r="51" spans="1:17" x14ac:dyDescent="0.3">
      <c r="A51" t="s">
        <v>1306</v>
      </c>
      <c r="B51" t="s">
        <v>81</v>
      </c>
      <c r="C51" t="s">
        <v>489</v>
      </c>
      <c r="D51" t="s">
        <v>82</v>
      </c>
      <c r="E51" t="s">
        <v>87</v>
      </c>
      <c r="F51" t="s">
        <v>88</v>
      </c>
      <c r="G51" t="s">
        <v>292</v>
      </c>
      <c r="H51" t="s">
        <v>293</v>
      </c>
      <c r="I51" t="s">
        <v>54</v>
      </c>
      <c r="J51" t="s">
        <v>531</v>
      </c>
      <c r="K51" t="s">
        <v>531</v>
      </c>
      <c r="L51" t="s">
        <v>527</v>
      </c>
      <c r="M51" t="s">
        <v>70</v>
      </c>
      <c r="N51" t="s">
        <v>1215</v>
      </c>
      <c r="O51" t="s">
        <v>316</v>
      </c>
      <c r="P51" t="s">
        <v>288</v>
      </c>
      <c r="Q51" t="s">
        <v>605</v>
      </c>
    </row>
    <row r="52" spans="1:17" x14ac:dyDescent="0.3">
      <c r="A52" t="s">
        <v>1307</v>
      </c>
      <c r="B52" t="s">
        <v>81</v>
      </c>
      <c r="C52" t="s">
        <v>493</v>
      </c>
      <c r="D52" t="s">
        <v>105</v>
      </c>
      <c r="E52" t="s">
        <v>83</v>
      </c>
      <c r="F52" t="s">
        <v>88</v>
      </c>
      <c r="G52" t="s">
        <v>283</v>
      </c>
      <c r="H52" t="s">
        <v>284</v>
      </c>
      <c r="I52" t="s">
        <v>113</v>
      </c>
      <c r="J52" t="s">
        <v>658</v>
      </c>
      <c r="K52" t="s">
        <v>530</v>
      </c>
      <c r="L52" t="s">
        <v>454</v>
      </c>
      <c r="M52" t="s">
        <v>70</v>
      </c>
      <c r="N52" t="s">
        <v>1194</v>
      </c>
      <c r="O52" t="s">
        <v>316</v>
      </c>
      <c r="P52" t="s">
        <v>1210</v>
      </c>
      <c r="Q52" t="s">
        <v>347</v>
      </c>
    </row>
    <row r="53" spans="1:17" x14ac:dyDescent="0.3">
      <c r="A53" t="s">
        <v>1308</v>
      </c>
      <c r="B53" t="s">
        <v>81</v>
      </c>
      <c r="C53" t="s">
        <v>499</v>
      </c>
      <c r="D53" t="s">
        <v>86</v>
      </c>
      <c r="E53" t="s">
        <v>87</v>
      </c>
      <c r="F53" t="s">
        <v>84</v>
      </c>
      <c r="G53" t="s">
        <v>284</v>
      </c>
      <c r="H53" t="s">
        <v>284</v>
      </c>
      <c r="I53" t="s">
        <v>144</v>
      </c>
      <c r="J53" t="s">
        <v>610</v>
      </c>
      <c r="K53" t="s">
        <v>626</v>
      </c>
      <c r="L53" t="s">
        <v>537</v>
      </c>
      <c r="M53" t="s">
        <v>70</v>
      </c>
      <c r="N53" t="s">
        <v>1215</v>
      </c>
      <c r="O53" t="s">
        <v>316</v>
      </c>
      <c r="P53" t="s">
        <v>296</v>
      </c>
      <c r="Q53" t="s">
        <v>787</v>
      </c>
    </row>
    <row r="54" spans="1:17" x14ac:dyDescent="0.3">
      <c r="A54" t="s">
        <v>1309</v>
      </c>
      <c r="B54" t="s">
        <v>81</v>
      </c>
      <c r="C54" t="s">
        <v>503</v>
      </c>
      <c r="D54" t="s">
        <v>105</v>
      </c>
      <c r="E54" t="s">
        <v>83</v>
      </c>
      <c r="F54" t="s">
        <v>108</v>
      </c>
      <c r="G54" t="s">
        <v>284</v>
      </c>
      <c r="H54" t="s">
        <v>292</v>
      </c>
      <c r="I54" t="s">
        <v>141</v>
      </c>
      <c r="J54" t="s">
        <v>584</v>
      </c>
      <c r="K54" t="s">
        <v>643</v>
      </c>
      <c r="L54" t="s">
        <v>692</v>
      </c>
      <c r="M54" t="s">
        <v>70</v>
      </c>
      <c r="N54" t="s">
        <v>1215</v>
      </c>
      <c r="O54" t="s">
        <v>316</v>
      </c>
      <c r="P54" t="s">
        <v>539</v>
      </c>
      <c r="Q54" t="s">
        <v>605</v>
      </c>
    </row>
    <row r="55" spans="1:17" x14ac:dyDescent="0.3">
      <c r="A55" t="s">
        <v>1310</v>
      </c>
      <c r="B55" t="s">
        <v>81</v>
      </c>
      <c r="C55" t="s">
        <v>506</v>
      </c>
      <c r="D55" t="s">
        <v>105</v>
      </c>
      <c r="E55" t="s">
        <v>87</v>
      </c>
      <c r="F55" t="s">
        <v>88</v>
      </c>
      <c r="G55" t="s">
        <v>381</v>
      </c>
      <c r="H55" t="s">
        <v>283</v>
      </c>
      <c r="I55" t="s">
        <v>36</v>
      </c>
      <c r="J55" t="s">
        <v>610</v>
      </c>
      <c r="K55" t="s">
        <v>530</v>
      </c>
      <c r="L55" t="s">
        <v>314</v>
      </c>
      <c r="M55" t="s">
        <v>70</v>
      </c>
      <c r="N55" t="s">
        <v>1215</v>
      </c>
      <c r="O55" t="s">
        <v>316</v>
      </c>
      <c r="P55" t="s">
        <v>539</v>
      </c>
      <c r="Q55" t="s">
        <v>440</v>
      </c>
    </row>
    <row r="56" spans="1:17" x14ac:dyDescent="0.3">
      <c r="A56" t="s">
        <v>1311</v>
      </c>
      <c r="B56" t="s">
        <v>81</v>
      </c>
      <c r="C56" t="s">
        <v>509</v>
      </c>
      <c r="D56" t="s">
        <v>82</v>
      </c>
      <c r="E56" t="s">
        <v>83</v>
      </c>
      <c r="F56" t="s">
        <v>88</v>
      </c>
      <c r="G56" t="s">
        <v>283</v>
      </c>
      <c r="H56" t="s">
        <v>284</v>
      </c>
      <c r="I56" t="s">
        <v>91</v>
      </c>
      <c r="J56" t="s">
        <v>520</v>
      </c>
      <c r="K56" t="s">
        <v>659</v>
      </c>
      <c r="L56" t="s">
        <v>378</v>
      </c>
      <c r="M56" t="s">
        <v>70</v>
      </c>
      <c r="N56" t="s">
        <v>1207</v>
      </c>
      <c r="O56" t="s">
        <v>316</v>
      </c>
      <c r="P56" t="s">
        <v>481</v>
      </c>
      <c r="Q56" t="s">
        <v>374</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AFE05-49EC-42C0-B80C-FB2EF5F867BE}">
  <dimension ref="A1:Q62"/>
  <sheetViews>
    <sheetView workbookViewId="0"/>
  </sheetViews>
  <sheetFormatPr defaultRowHeight="14.4" x14ac:dyDescent="0.3"/>
  <cols>
    <col min="1" max="1" width="10.33203125" bestFit="1" customWidth="1"/>
    <col min="2" max="2" width="17.109375" bestFit="1" customWidth="1"/>
    <col min="3" max="3" width="19.6640625" bestFit="1" customWidth="1"/>
    <col min="4" max="4" width="6.44140625" bestFit="1" customWidth="1"/>
    <col min="6" max="6" width="8.5546875" bestFit="1" customWidth="1"/>
    <col min="7" max="7" width="5.5546875" bestFit="1" customWidth="1"/>
    <col min="8" max="8" width="5.77734375" bestFit="1" customWidth="1"/>
    <col min="9" max="9" width="15.21875" bestFit="1" customWidth="1"/>
    <col min="10" max="10" width="5.5546875" bestFit="1" customWidth="1"/>
    <col min="11" max="11" width="6.77734375" bestFit="1" customWidth="1"/>
    <col min="12" max="12" width="7.109375" bestFit="1" customWidth="1"/>
    <col min="13" max="13" width="13.21875" bestFit="1" customWidth="1"/>
    <col min="14" max="14" width="16.33203125" bestFit="1" customWidth="1"/>
    <col min="15" max="15" width="12.109375" bestFit="1" customWidth="1"/>
    <col min="16" max="16" width="16.21875" bestFit="1" customWidth="1"/>
    <col min="17" max="17" width="19.44140625" bestFit="1" customWidth="1"/>
  </cols>
  <sheetData>
    <row r="1" spans="1:17" x14ac:dyDescent="0.3">
      <c r="A1" t="s">
        <v>73</v>
      </c>
      <c r="B1" t="s">
        <v>272</v>
      </c>
      <c r="C1" t="s">
        <v>75</v>
      </c>
      <c r="D1" t="s">
        <v>76</v>
      </c>
      <c r="E1" t="s">
        <v>77</v>
      </c>
      <c r="F1" t="s">
        <v>78</v>
      </c>
      <c r="G1" t="s">
        <v>273</v>
      </c>
      <c r="H1" t="s">
        <v>274</v>
      </c>
      <c r="I1" t="s">
        <v>79</v>
      </c>
      <c r="J1" t="s">
        <v>71</v>
      </c>
      <c r="K1" t="s">
        <v>510</v>
      </c>
      <c r="L1" t="s">
        <v>275</v>
      </c>
      <c r="M1" t="s">
        <v>276</v>
      </c>
      <c r="N1" t="s">
        <v>277</v>
      </c>
      <c r="O1" t="s">
        <v>278</v>
      </c>
      <c r="P1" t="s">
        <v>279</v>
      </c>
      <c r="Q1" t="s">
        <v>280</v>
      </c>
    </row>
    <row r="2" spans="1:17" hidden="1" x14ac:dyDescent="0.3">
      <c r="A2" t="s">
        <v>1047</v>
      </c>
      <c r="B2" t="s">
        <v>709</v>
      </c>
      <c r="C2" t="s">
        <v>710</v>
      </c>
      <c r="D2" t="s">
        <v>82</v>
      </c>
      <c r="E2" t="s">
        <v>711</v>
      </c>
      <c r="F2" t="s">
        <v>88</v>
      </c>
      <c r="G2" t="s">
        <v>292</v>
      </c>
      <c r="H2" t="s">
        <v>293</v>
      </c>
      <c r="I2" t="s">
        <v>36</v>
      </c>
      <c r="J2" t="s">
        <v>70</v>
      </c>
      <c r="K2" t="s">
        <v>70</v>
      </c>
      <c r="L2" t="s">
        <v>334</v>
      </c>
      <c r="M2" t="s">
        <v>1048</v>
      </c>
      <c r="N2" t="s">
        <v>586</v>
      </c>
      <c r="O2" t="s">
        <v>316</v>
      </c>
      <c r="P2" t="s">
        <v>316</v>
      </c>
      <c r="Q2" t="s">
        <v>303</v>
      </c>
    </row>
    <row r="3" spans="1:17" x14ac:dyDescent="0.3">
      <c r="A3" t="s">
        <v>1049</v>
      </c>
      <c r="B3" t="s">
        <v>81</v>
      </c>
      <c r="C3" t="s">
        <v>282</v>
      </c>
      <c r="D3" t="s">
        <v>82</v>
      </c>
      <c r="E3" t="s">
        <v>83</v>
      </c>
      <c r="F3" t="s">
        <v>88</v>
      </c>
      <c r="G3" t="s">
        <v>292</v>
      </c>
      <c r="H3" t="s">
        <v>293</v>
      </c>
      <c r="I3" t="s">
        <v>141</v>
      </c>
      <c r="J3" t="s">
        <v>610</v>
      </c>
      <c r="K3" t="s">
        <v>526</v>
      </c>
      <c r="L3" t="s">
        <v>350</v>
      </c>
      <c r="M3" t="s">
        <v>1050</v>
      </c>
      <c r="N3" t="s">
        <v>586</v>
      </c>
      <c r="O3" t="s">
        <v>287</v>
      </c>
      <c r="P3" t="s">
        <v>287</v>
      </c>
      <c r="Q3" t="s">
        <v>289</v>
      </c>
    </row>
    <row r="4" spans="1:17" x14ac:dyDescent="0.3">
      <c r="A4" t="s">
        <v>1051</v>
      </c>
      <c r="B4" t="s">
        <v>81</v>
      </c>
      <c r="C4" t="s">
        <v>291</v>
      </c>
      <c r="D4" t="s">
        <v>82</v>
      </c>
      <c r="E4" t="s">
        <v>87</v>
      </c>
      <c r="F4" t="s">
        <v>88</v>
      </c>
      <c r="G4" t="s">
        <v>300</v>
      </c>
      <c r="H4" t="s">
        <v>284</v>
      </c>
      <c r="I4" t="s">
        <v>598</v>
      </c>
      <c r="J4" t="s">
        <v>1052</v>
      </c>
      <c r="K4" t="s">
        <v>531</v>
      </c>
      <c r="L4" t="s">
        <v>607</v>
      </c>
      <c r="M4" t="s">
        <v>1053</v>
      </c>
      <c r="N4" t="s">
        <v>516</v>
      </c>
      <c r="O4" t="s">
        <v>517</v>
      </c>
      <c r="P4" t="s">
        <v>296</v>
      </c>
      <c r="Q4" t="s">
        <v>440</v>
      </c>
    </row>
    <row r="5" spans="1:17" x14ac:dyDescent="0.3">
      <c r="A5" t="s">
        <v>1054</v>
      </c>
      <c r="B5" t="s">
        <v>81</v>
      </c>
      <c r="C5" t="s">
        <v>299</v>
      </c>
      <c r="D5" t="s">
        <v>86</v>
      </c>
      <c r="E5" t="s">
        <v>83</v>
      </c>
      <c r="F5" t="s">
        <v>84</v>
      </c>
      <c r="G5" t="s">
        <v>284</v>
      </c>
      <c r="H5" t="s">
        <v>284</v>
      </c>
      <c r="I5" t="s">
        <v>94</v>
      </c>
      <c r="J5" t="s">
        <v>677</v>
      </c>
      <c r="K5" t="s">
        <v>633</v>
      </c>
      <c r="L5" t="s">
        <v>537</v>
      </c>
      <c r="M5" t="s">
        <v>1055</v>
      </c>
      <c r="N5" t="s">
        <v>516</v>
      </c>
      <c r="O5" t="s">
        <v>316</v>
      </c>
      <c r="P5" t="s">
        <v>539</v>
      </c>
      <c r="Q5" t="s">
        <v>342</v>
      </c>
    </row>
    <row r="6" spans="1:17" x14ac:dyDescent="0.3">
      <c r="A6" t="s">
        <v>1056</v>
      </c>
      <c r="B6" t="s">
        <v>81</v>
      </c>
      <c r="C6" t="s">
        <v>305</v>
      </c>
      <c r="D6" t="s">
        <v>86</v>
      </c>
      <c r="E6" t="s">
        <v>87</v>
      </c>
      <c r="F6" t="s">
        <v>88</v>
      </c>
      <c r="G6" t="s">
        <v>292</v>
      </c>
      <c r="H6" t="s">
        <v>284</v>
      </c>
      <c r="I6" t="s">
        <v>91</v>
      </c>
      <c r="J6" t="s">
        <v>789</v>
      </c>
      <c r="K6" t="s">
        <v>526</v>
      </c>
      <c r="L6" t="s">
        <v>600</v>
      </c>
      <c r="M6" t="s">
        <v>1057</v>
      </c>
      <c r="N6" t="s">
        <v>533</v>
      </c>
      <c r="O6" t="s">
        <v>1058</v>
      </c>
      <c r="P6" t="s">
        <v>604</v>
      </c>
      <c r="Q6" t="s">
        <v>310</v>
      </c>
    </row>
    <row r="7" spans="1:17" x14ac:dyDescent="0.3">
      <c r="A7" t="s">
        <v>1059</v>
      </c>
      <c r="B7" t="s">
        <v>81</v>
      </c>
      <c r="C7" t="s">
        <v>319</v>
      </c>
      <c r="D7" t="s">
        <v>86</v>
      </c>
      <c r="E7" t="s">
        <v>87</v>
      </c>
      <c r="F7" t="s">
        <v>88</v>
      </c>
      <c r="G7" t="s">
        <v>283</v>
      </c>
      <c r="H7" t="s">
        <v>293</v>
      </c>
      <c r="I7" t="s">
        <v>61</v>
      </c>
      <c r="J7" t="s">
        <v>1060</v>
      </c>
      <c r="K7" t="s">
        <v>626</v>
      </c>
      <c r="L7" t="s">
        <v>521</v>
      </c>
      <c r="M7" t="s">
        <v>1061</v>
      </c>
      <c r="N7" t="s">
        <v>533</v>
      </c>
      <c r="O7" t="s">
        <v>316</v>
      </c>
      <c r="P7" t="s">
        <v>316</v>
      </c>
      <c r="Q7" t="s">
        <v>763</v>
      </c>
    </row>
    <row r="8" spans="1:17" hidden="1" x14ac:dyDescent="0.3">
      <c r="A8" t="s">
        <v>1062</v>
      </c>
      <c r="B8" t="s">
        <v>312</v>
      </c>
      <c r="C8" t="s">
        <v>97</v>
      </c>
      <c r="D8" t="s">
        <v>105</v>
      </c>
      <c r="E8" t="s">
        <v>87</v>
      </c>
      <c r="F8" t="s">
        <v>108</v>
      </c>
      <c r="G8" t="s">
        <v>284</v>
      </c>
      <c r="H8" t="s">
        <v>292</v>
      </c>
      <c r="I8" t="s">
        <v>1063</v>
      </c>
      <c r="J8" t="s">
        <v>691</v>
      </c>
      <c r="K8" t="s">
        <v>643</v>
      </c>
      <c r="L8" t="s">
        <v>692</v>
      </c>
      <c r="M8" t="s">
        <v>1064</v>
      </c>
      <c r="N8" t="s">
        <v>533</v>
      </c>
      <c r="O8" t="s">
        <v>316</v>
      </c>
      <c r="P8" t="s">
        <v>288</v>
      </c>
      <c r="Q8" t="s">
        <v>370</v>
      </c>
    </row>
    <row r="9" spans="1:17" x14ac:dyDescent="0.3">
      <c r="A9" t="s">
        <v>1065</v>
      </c>
      <c r="B9" t="s">
        <v>81</v>
      </c>
      <c r="C9" t="s">
        <v>329</v>
      </c>
      <c r="D9" t="s">
        <v>86</v>
      </c>
      <c r="E9" t="s">
        <v>83</v>
      </c>
      <c r="F9" t="s">
        <v>88</v>
      </c>
      <c r="G9" t="s">
        <v>381</v>
      </c>
      <c r="H9" t="s">
        <v>293</v>
      </c>
      <c r="I9" t="s">
        <v>651</v>
      </c>
      <c r="J9" t="s">
        <v>658</v>
      </c>
      <c r="K9" t="s">
        <v>659</v>
      </c>
      <c r="L9" t="s">
        <v>600</v>
      </c>
      <c r="M9" t="s">
        <v>1066</v>
      </c>
      <c r="N9" t="s">
        <v>586</v>
      </c>
      <c r="O9" t="s">
        <v>316</v>
      </c>
      <c r="P9" t="s">
        <v>288</v>
      </c>
      <c r="Q9" t="s">
        <v>289</v>
      </c>
    </row>
    <row r="10" spans="1:17" hidden="1" x14ac:dyDescent="0.3">
      <c r="A10" t="s">
        <v>1067</v>
      </c>
      <c r="B10" t="s">
        <v>103</v>
      </c>
      <c r="C10" t="s">
        <v>104</v>
      </c>
      <c r="D10" t="s">
        <v>143</v>
      </c>
      <c r="E10" t="s">
        <v>83</v>
      </c>
      <c r="F10" t="s">
        <v>88</v>
      </c>
      <c r="G10" t="s">
        <v>283</v>
      </c>
      <c r="H10" t="s">
        <v>293</v>
      </c>
      <c r="I10" t="s">
        <v>1068</v>
      </c>
      <c r="J10" t="s">
        <v>70</v>
      </c>
      <c r="K10" t="s">
        <v>70</v>
      </c>
      <c r="L10" t="s">
        <v>537</v>
      </c>
      <c r="M10" t="s">
        <v>1069</v>
      </c>
      <c r="N10" t="s">
        <v>516</v>
      </c>
      <c r="O10" t="s">
        <v>539</v>
      </c>
      <c r="P10" t="s">
        <v>287</v>
      </c>
      <c r="Q10" t="s">
        <v>431</v>
      </c>
    </row>
    <row r="11" spans="1:17" x14ac:dyDescent="0.3">
      <c r="A11" t="s">
        <v>1070</v>
      </c>
      <c r="B11" t="s">
        <v>81</v>
      </c>
      <c r="C11" t="s">
        <v>338</v>
      </c>
      <c r="D11" t="s">
        <v>86</v>
      </c>
      <c r="E11" t="s">
        <v>87</v>
      </c>
      <c r="F11" t="s">
        <v>88</v>
      </c>
      <c r="G11" t="s">
        <v>292</v>
      </c>
      <c r="H11" t="s">
        <v>293</v>
      </c>
      <c r="I11" t="s">
        <v>113</v>
      </c>
      <c r="J11" t="s">
        <v>566</v>
      </c>
      <c r="K11" t="s">
        <v>571</v>
      </c>
      <c r="L11" t="s">
        <v>562</v>
      </c>
      <c r="M11" t="s">
        <v>1071</v>
      </c>
      <c r="N11" t="s">
        <v>533</v>
      </c>
      <c r="O11" t="s">
        <v>316</v>
      </c>
      <c r="P11" t="s">
        <v>341</v>
      </c>
      <c r="Q11" t="s">
        <v>297</v>
      </c>
    </row>
    <row r="12" spans="1:17" hidden="1" x14ac:dyDescent="0.3">
      <c r="A12" t="s">
        <v>1072</v>
      </c>
      <c r="B12" t="s">
        <v>312</v>
      </c>
      <c r="C12" t="s">
        <v>97</v>
      </c>
      <c r="D12" t="s">
        <v>143</v>
      </c>
      <c r="E12" t="s">
        <v>83</v>
      </c>
      <c r="F12" t="s">
        <v>88</v>
      </c>
      <c r="G12" t="s">
        <v>292</v>
      </c>
      <c r="H12" t="s">
        <v>284</v>
      </c>
      <c r="I12" t="s">
        <v>1073</v>
      </c>
      <c r="J12" t="s">
        <v>567</v>
      </c>
      <c r="K12" t="s">
        <v>520</v>
      </c>
      <c r="L12" t="s">
        <v>387</v>
      </c>
      <c r="M12" t="s">
        <v>1074</v>
      </c>
      <c r="N12" t="s">
        <v>516</v>
      </c>
      <c r="O12" t="s">
        <v>316</v>
      </c>
      <c r="P12" t="s">
        <v>316</v>
      </c>
      <c r="Q12" t="s">
        <v>1075</v>
      </c>
    </row>
    <row r="13" spans="1:17" x14ac:dyDescent="0.3">
      <c r="A13" t="s">
        <v>1076</v>
      </c>
      <c r="B13" t="s">
        <v>81</v>
      </c>
      <c r="C13" t="s">
        <v>344</v>
      </c>
      <c r="D13" t="s">
        <v>82</v>
      </c>
      <c r="E13" t="s">
        <v>83</v>
      </c>
      <c r="F13" t="s">
        <v>84</v>
      </c>
      <c r="G13" t="s">
        <v>293</v>
      </c>
      <c r="H13" t="s">
        <v>293</v>
      </c>
      <c r="I13" t="s">
        <v>34</v>
      </c>
      <c r="J13" t="s">
        <v>633</v>
      </c>
      <c r="K13" t="s">
        <v>626</v>
      </c>
      <c r="L13" t="s">
        <v>471</v>
      </c>
      <c r="M13" t="s">
        <v>1077</v>
      </c>
      <c r="N13" t="s">
        <v>533</v>
      </c>
      <c r="O13" t="s">
        <v>287</v>
      </c>
      <c r="P13" t="s">
        <v>316</v>
      </c>
      <c r="Q13" t="s">
        <v>342</v>
      </c>
    </row>
    <row r="14" spans="1:17" x14ac:dyDescent="0.3">
      <c r="A14" t="s">
        <v>1078</v>
      </c>
      <c r="B14" t="s">
        <v>81</v>
      </c>
      <c r="C14" t="s">
        <v>354</v>
      </c>
      <c r="D14" t="s">
        <v>86</v>
      </c>
      <c r="E14" t="s">
        <v>87</v>
      </c>
      <c r="F14" t="s">
        <v>88</v>
      </c>
      <c r="G14" t="s">
        <v>381</v>
      </c>
      <c r="H14" t="s">
        <v>293</v>
      </c>
      <c r="I14" t="s">
        <v>144</v>
      </c>
      <c r="J14" t="s">
        <v>1079</v>
      </c>
      <c r="K14" t="s">
        <v>626</v>
      </c>
      <c r="L14" t="s">
        <v>692</v>
      </c>
      <c r="M14" t="s">
        <v>1080</v>
      </c>
      <c r="N14" t="s">
        <v>516</v>
      </c>
      <c r="O14" t="s">
        <v>316</v>
      </c>
      <c r="P14" t="s">
        <v>288</v>
      </c>
      <c r="Q14" t="s">
        <v>303</v>
      </c>
    </row>
    <row r="15" spans="1:17" hidden="1" x14ac:dyDescent="0.3">
      <c r="A15" t="s">
        <v>1081</v>
      </c>
      <c r="B15" t="s">
        <v>312</v>
      </c>
      <c r="C15" t="s">
        <v>97</v>
      </c>
      <c r="D15" t="s">
        <v>143</v>
      </c>
      <c r="E15" t="s">
        <v>83</v>
      </c>
      <c r="F15" t="s">
        <v>88</v>
      </c>
      <c r="G15" t="s">
        <v>283</v>
      </c>
      <c r="H15" t="s">
        <v>293</v>
      </c>
      <c r="I15" t="s">
        <v>551</v>
      </c>
      <c r="J15" t="s">
        <v>599</v>
      </c>
      <c r="K15" t="s">
        <v>519</v>
      </c>
      <c r="L15" t="s">
        <v>619</v>
      </c>
      <c r="M15" t="s">
        <v>1082</v>
      </c>
      <c r="N15" t="s">
        <v>533</v>
      </c>
      <c r="O15" t="s">
        <v>316</v>
      </c>
      <c r="P15" t="s">
        <v>287</v>
      </c>
      <c r="Q15" t="s">
        <v>738</v>
      </c>
    </row>
    <row r="16" spans="1:17" x14ac:dyDescent="0.3">
      <c r="A16" t="s">
        <v>1083</v>
      </c>
      <c r="B16" t="s">
        <v>81</v>
      </c>
      <c r="C16" t="s">
        <v>362</v>
      </c>
      <c r="D16" t="s">
        <v>146</v>
      </c>
      <c r="E16" t="s">
        <v>83</v>
      </c>
      <c r="F16" t="s">
        <v>88</v>
      </c>
      <c r="G16" t="s">
        <v>284</v>
      </c>
      <c r="H16" t="s">
        <v>293</v>
      </c>
      <c r="I16" t="s">
        <v>109</v>
      </c>
      <c r="J16" t="s">
        <v>677</v>
      </c>
      <c r="K16" t="s">
        <v>626</v>
      </c>
      <c r="L16" t="s">
        <v>471</v>
      </c>
      <c r="M16" t="s">
        <v>1084</v>
      </c>
      <c r="N16" t="s">
        <v>533</v>
      </c>
      <c r="O16" t="s">
        <v>316</v>
      </c>
      <c r="P16" t="s">
        <v>287</v>
      </c>
      <c r="Q16" t="s">
        <v>310</v>
      </c>
    </row>
    <row r="17" spans="1:17" hidden="1" x14ac:dyDescent="0.3">
      <c r="A17" t="s">
        <v>1085</v>
      </c>
      <c r="B17" t="s">
        <v>103</v>
      </c>
      <c r="C17" t="s">
        <v>121</v>
      </c>
      <c r="D17" t="s">
        <v>98</v>
      </c>
      <c r="E17" t="s">
        <v>87</v>
      </c>
      <c r="F17" t="s">
        <v>88</v>
      </c>
      <c r="G17" t="s">
        <v>292</v>
      </c>
      <c r="H17" t="s">
        <v>293</v>
      </c>
      <c r="I17" t="s">
        <v>61</v>
      </c>
      <c r="J17" t="s">
        <v>70</v>
      </c>
      <c r="K17" t="s">
        <v>70</v>
      </c>
      <c r="L17" t="s">
        <v>364</v>
      </c>
      <c r="M17" t="s">
        <v>1086</v>
      </c>
      <c r="N17" t="s">
        <v>516</v>
      </c>
      <c r="O17" t="s">
        <v>316</v>
      </c>
      <c r="P17" t="s">
        <v>316</v>
      </c>
      <c r="Q17" t="s">
        <v>342</v>
      </c>
    </row>
    <row r="18" spans="1:17" x14ac:dyDescent="0.3">
      <c r="A18" t="s">
        <v>1087</v>
      </c>
      <c r="B18" t="s">
        <v>81</v>
      </c>
      <c r="C18" t="s">
        <v>372</v>
      </c>
      <c r="D18" t="s">
        <v>82</v>
      </c>
      <c r="E18" t="s">
        <v>87</v>
      </c>
      <c r="F18" t="s">
        <v>88</v>
      </c>
      <c r="G18" t="s">
        <v>300</v>
      </c>
      <c r="H18" t="s">
        <v>284</v>
      </c>
      <c r="I18" t="s">
        <v>166</v>
      </c>
      <c r="J18" t="s">
        <v>567</v>
      </c>
      <c r="K18" t="s">
        <v>789</v>
      </c>
      <c r="L18" t="s">
        <v>387</v>
      </c>
      <c r="M18" t="s">
        <v>1088</v>
      </c>
      <c r="N18" t="s">
        <v>533</v>
      </c>
      <c r="O18" t="s">
        <v>316</v>
      </c>
      <c r="P18" t="s">
        <v>669</v>
      </c>
      <c r="Q18" t="s">
        <v>297</v>
      </c>
    </row>
    <row r="19" spans="1:17" hidden="1" x14ac:dyDescent="0.3">
      <c r="A19" t="s">
        <v>1089</v>
      </c>
      <c r="B19" t="s">
        <v>312</v>
      </c>
      <c r="C19" t="s">
        <v>97</v>
      </c>
      <c r="D19" t="s">
        <v>105</v>
      </c>
      <c r="E19" t="s">
        <v>87</v>
      </c>
      <c r="F19" t="s">
        <v>88</v>
      </c>
      <c r="G19" t="s">
        <v>300</v>
      </c>
      <c r="H19" t="s">
        <v>293</v>
      </c>
      <c r="I19" t="s">
        <v>551</v>
      </c>
      <c r="J19" t="s">
        <v>618</v>
      </c>
      <c r="K19" t="s">
        <v>626</v>
      </c>
      <c r="L19" t="s">
        <v>500</v>
      </c>
      <c r="M19" t="s">
        <v>1090</v>
      </c>
      <c r="N19" t="s">
        <v>533</v>
      </c>
      <c r="O19" t="s">
        <v>316</v>
      </c>
      <c r="P19" t="s">
        <v>287</v>
      </c>
      <c r="Q19" t="s">
        <v>1091</v>
      </c>
    </row>
    <row r="20" spans="1:17" x14ac:dyDescent="0.3">
      <c r="A20" t="s">
        <v>1092</v>
      </c>
      <c r="B20" t="s">
        <v>81</v>
      </c>
      <c r="C20" t="s">
        <v>376</v>
      </c>
      <c r="D20" t="s">
        <v>82</v>
      </c>
      <c r="E20" t="s">
        <v>87</v>
      </c>
      <c r="F20" t="s">
        <v>88</v>
      </c>
      <c r="G20" t="s">
        <v>283</v>
      </c>
      <c r="H20" t="s">
        <v>284</v>
      </c>
      <c r="I20" t="s">
        <v>137</v>
      </c>
      <c r="J20" t="s">
        <v>512</v>
      </c>
      <c r="K20" t="s">
        <v>519</v>
      </c>
      <c r="L20" t="s">
        <v>364</v>
      </c>
      <c r="M20" t="s">
        <v>1093</v>
      </c>
      <c r="N20" t="s">
        <v>533</v>
      </c>
      <c r="O20" t="s">
        <v>316</v>
      </c>
      <c r="P20" t="s">
        <v>316</v>
      </c>
      <c r="Q20" t="s">
        <v>374</v>
      </c>
    </row>
    <row r="21" spans="1:17" x14ac:dyDescent="0.3">
      <c r="A21" t="s">
        <v>1094</v>
      </c>
      <c r="B21" t="s">
        <v>81</v>
      </c>
      <c r="C21" t="s">
        <v>385</v>
      </c>
      <c r="D21" t="s">
        <v>86</v>
      </c>
      <c r="E21" t="s">
        <v>83</v>
      </c>
      <c r="F21" t="s">
        <v>88</v>
      </c>
      <c r="G21" t="s">
        <v>306</v>
      </c>
      <c r="H21" t="s">
        <v>293</v>
      </c>
      <c r="I21" t="s">
        <v>101</v>
      </c>
      <c r="J21" t="s">
        <v>566</v>
      </c>
      <c r="K21" t="s">
        <v>556</v>
      </c>
      <c r="L21" t="s">
        <v>692</v>
      </c>
      <c r="M21" t="s">
        <v>1095</v>
      </c>
      <c r="N21" t="s">
        <v>533</v>
      </c>
      <c r="O21" t="s">
        <v>316</v>
      </c>
      <c r="P21" t="s">
        <v>287</v>
      </c>
      <c r="Q21" t="s">
        <v>440</v>
      </c>
    </row>
    <row r="22" spans="1:17" hidden="1" x14ac:dyDescent="0.3">
      <c r="A22" t="s">
        <v>1096</v>
      </c>
      <c r="B22" t="s">
        <v>312</v>
      </c>
      <c r="C22" t="s">
        <v>97</v>
      </c>
      <c r="D22" t="s">
        <v>143</v>
      </c>
      <c r="E22" t="s">
        <v>83</v>
      </c>
      <c r="F22" t="s">
        <v>84</v>
      </c>
      <c r="G22" t="s">
        <v>292</v>
      </c>
      <c r="H22" t="s">
        <v>292</v>
      </c>
      <c r="I22" t="s">
        <v>1063</v>
      </c>
      <c r="J22" t="s">
        <v>633</v>
      </c>
      <c r="K22" t="s">
        <v>580</v>
      </c>
      <c r="L22" t="s">
        <v>368</v>
      </c>
      <c r="M22" t="s">
        <v>1097</v>
      </c>
      <c r="N22" t="s">
        <v>533</v>
      </c>
      <c r="O22" t="s">
        <v>316</v>
      </c>
      <c r="P22" t="s">
        <v>539</v>
      </c>
      <c r="Q22" t="s">
        <v>1098</v>
      </c>
    </row>
    <row r="23" spans="1:17" x14ac:dyDescent="0.3">
      <c r="A23" t="s">
        <v>1099</v>
      </c>
      <c r="B23" t="s">
        <v>81</v>
      </c>
      <c r="C23" t="s">
        <v>390</v>
      </c>
      <c r="D23" t="s">
        <v>86</v>
      </c>
      <c r="E23" t="s">
        <v>87</v>
      </c>
      <c r="F23" t="s">
        <v>88</v>
      </c>
      <c r="G23" t="s">
        <v>283</v>
      </c>
      <c r="H23" t="s">
        <v>284</v>
      </c>
      <c r="I23" t="s">
        <v>89</v>
      </c>
      <c r="J23" t="s">
        <v>599</v>
      </c>
      <c r="K23" t="s">
        <v>520</v>
      </c>
      <c r="L23" t="s">
        <v>345</v>
      </c>
      <c r="M23" t="s">
        <v>1100</v>
      </c>
      <c r="N23" t="s">
        <v>586</v>
      </c>
      <c r="O23" t="s">
        <v>316</v>
      </c>
      <c r="P23" t="s">
        <v>604</v>
      </c>
      <c r="Q23" t="s">
        <v>763</v>
      </c>
    </row>
    <row r="24" spans="1:17" x14ac:dyDescent="0.3">
      <c r="A24" t="s">
        <v>1101</v>
      </c>
      <c r="B24" t="s">
        <v>81</v>
      </c>
      <c r="C24" t="s">
        <v>393</v>
      </c>
      <c r="D24" t="s">
        <v>143</v>
      </c>
      <c r="E24" t="s">
        <v>83</v>
      </c>
      <c r="F24" t="s">
        <v>88</v>
      </c>
      <c r="G24" t="s">
        <v>292</v>
      </c>
      <c r="H24" t="s">
        <v>284</v>
      </c>
      <c r="I24" t="s">
        <v>426</v>
      </c>
      <c r="J24" t="s">
        <v>658</v>
      </c>
      <c r="K24" t="s">
        <v>589</v>
      </c>
      <c r="L24" t="s">
        <v>527</v>
      </c>
      <c r="M24" t="s">
        <v>1102</v>
      </c>
      <c r="N24" t="s">
        <v>516</v>
      </c>
      <c r="O24" t="s">
        <v>316</v>
      </c>
      <c r="P24" t="s">
        <v>341</v>
      </c>
      <c r="Q24" t="s">
        <v>605</v>
      </c>
    </row>
    <row r="25" spans="1:17" x14ac:dyDescent="0.3">
      <c r="A25" t="s">
        <v>1103</v>
      </c>
      <c r="B25" t="s">
        <v>81</v>
      </c>
      <c r="C25" t="s">
        <v>400</v>
      </c>
      <c r="D25" t="s">
        <v>86</v>
      </c>
      <c r="E25" t="s">
        <v>83</v>
      </c>
      <c r="F25" t="s">
        <v>108</v>
      </c>
      <c r="G25" t="s">
        <v>293</v>
      </c>
      <c r="H25" t="s">
        <v>292</v>
      </c>
      <c r="I25" t="s">
        <v>36</v>
      </c>
      <c r="J25" t="s">
        <v>556</v>
      </c>
      <c r="K25" t="s">
        <v>520</v>
      </c>
      <c r="L25" t="s">
        <v>285</v>
      </c>
      <c r="M25" t="s">
        <v>1104</v>
      </c>
      <c r="N25" t="s">
        <v>533</v>
      </c>
      <c r="O25" t="s">
        <v>316</v>
      </c>
      <c r="P25" t="s">
        <v>316</v>
      </c>
      <c r="Q25" t="s">
        <v>289</v>
      </c>
    </row>
    <row r="26" spans="1:17" hidden="1" x14ac:dyDescent="0.3">
      <c r="A26" t="s">
        <v>1105</v>
      </c>
      <c r="B26" t="s">
        <v>312</v>
      </c>
      <c r="C26" t="s">
        <v>97</v>
      </c>
      <c r="D26" t="s">
        <v>105</v>
      </c>
      <c r="E26" t="s">
        <v>87</v>
      </c>
      <c r="F26" t="s">
        <v>88</v>
      </c>
      <c r="G26" t="s">
        <v>292</v>
      </c>
      <c r="H26" t="s">
        <v>284</v>
      </c>
      <c r="I26" t="s">
        <v>1073</v>
      </c>
      <c r="J26" t="s">
        <v>618</v>
      </c>
      <c r="K26" t="s">
        <v>525</v>
      </c>
      <c r="L26" t="s">
        <v>285</v>
      </c>
      <c r="M26" t="s">
        <v>1106</v>
      </c>
      <c r="N26" t="s">
        <v>1107</v>
      </c>
      <c r="O26" t="s">
        <v>316</v>
      </c>
      <c r="P26" t="s">
        <v>316</v>
      </c>
      <c r="Q26" t="s">
        <v>1108</v>
      </c>
    </row>
    <row r="27" spans="1:17" x14ac:dyDescent="0.3">
      <c r="A27" t="s">
        <v>1109</v>
      </c>
      <c r="B27" t="s">
        <v>81</v>
      </c>
      <c r="C27" t="s">
        <v>410</v>
      </c>
      <c r="D27" t="s">
        <v>86</v>
      </c>
      <c r="E27" t="s">
        <v>87</v>
      </c>
      <c r="F27" t="s">
        <v>88</v>
      </c>
      <c r="G27" t="s">
        <v>283</v>
      </c>
      <c r="H27" t="s">
        <v>284</v>
      </c>
      <c r="I27" t="s">
        <v>115</v>
      </c>
      <c r="J27" t="s">
        <v>610</v>
      </c>
      <c r="K27" t="s">
        <v>581</v>
      </c>
      <c r="L27" t="s">
        <v>394</v>
      </c>
      <c r="M27" t="s">
        <v>1110</v>
      </c>
      <c r="N27" t="s">
        <v>586</v>
      </c>
      <c r="O27" t="s">
        <v>316</v>
      </c>
      <c r="P27" t="s">
        <v>604</v>
      </c>
      <c r="Q27" t="s">
        <v>347</v>
      </c>
    </row>
    <row r="28" spans="1:17" hidden="1" x14ac:dyDescent="0.3">
      <c r="A28" t="s">
        <v>1111</v>
      </c>
      <c r="B28" t="s">
        <v>103</v>
      </c>
      <c r="C28" t="s">
        <v>139</v>
      </c>
      <c r="D28" t="s">
        <v>143</v>
      </c>
      <c r="E28" t="s">
        <v>83</v>
      </c>
      <c r="F28" t="s">
        <v>84</v>
      </c>
      <c r="G28" t="s">
        <v>623</v>
      </c>
      <c r="H28" t="s">
        <v>1112</v>
      </c>
      <c r="I28" t="s">
        <v>106</v>
      </c>
      <c r="J28" t="s">
        <v>70</v>
      </c>
      <c r="K28" t="s">
        <v>70</v>
      </c>
      <c r="L28" t="s">
        <v>387</v>
      </c>
      <c r="M28" t="s">
        <v>1113</v>
      </c>
      <c r="N28" t="s">
        <v>578</v>
      </c>
      <c r="O28" t="s">
        <v>316</v>
      </c>
      <c r="P28" t="s">
        <v>451</v>
      </c>
      <c r="Q28" t="s">
        <v>297</v>
      </c>
    </row>
    <row r="29" spans="1:17" x14ac:dyDescent="0.3">
      <c r="A29" t="s">
        <v>1114</v>
      </c>
      <c r="B29" t="s">
        <v>81</v>
      </c>
      <c r="C29" t="s">
        <v>415</v>
      </c>
      <c r="D29" t="s">
        <v>86</v>
      </c>
      <c r="E29" t="s">
        <v>87</v>
      </c>
      <c r="F29" t="s">
        <v>108</v>
      </c>
      <c r="G29" t="s">
        <v>292</v>
      </c>
      <c r="H29" t="s">
        <v>283</v>
      </c>
      <c r="I29" t="s">
        <v>134</v>
      </c>
      <c r="J29" t="s">
        <v>581</v>
      </c>
      <c r="K29" t="s">
        <v>556</v>
      </c>
      <c r="L29" t="s">
        <v>600</v>
      </c>
      <c r="M29" t="s">
        <v>1115</v>
      </c>
      <c r="N29" t="s">
        <v>1116</v>
      </c>
      <c r="O29" t="s">
        <v>316</v>
      </c>
      <c r="P29" t="s">
        <v>451</v>
      </c>
      <c r="Q29" t="s">
        <v>440</v>
      </c>
    </row>
    <row r="30" spans="1:17" x14ac:dyDescent="0.3">
      <c r="A30" t="s">
        <v>1117</v>
      </c>
      <c r="B30" t="s">
        <v>81</v>
      </c>
      <c r="C30" t="s">
        <v>419</v>
      </c>
      <c r="D30" t="s">
        <v>105</v>
      </c>
      <c r="E30" t="s">
        <v>83</v>
      </c>
      <c r="F30" t="s">
        <v>108</v>
      </c>
      <c r="G30" t="s">
        <v>284</v>
      </c>
      <c r="H30" t="s">
        <v>292</v>
      </c>
      <c r="I30" t="s">
        <v>106</v>
      </c>
      <c r="J30" t="s">
        <v>525</v>
      </c>
      <c r="K30" t="s">
        <v>536</v>
      </c>
      <c r="L30" t="s">
        <v>387</v>
      </c>
      <c r="M30" t="s">
        <v>1118</v>
      </c>
      <c r="N30" t="s">
        <v>578</v>
      </c>
      <c r="O30" t="s">
        <v>316</v>
      </c>
      <c r="P30" t="s">
        <v>316</v>
      </c>
      <c r="Q30" t="s">
        <v>322</v>
      </c>
    </row>
    <row r="31" spans="1:17" x14ac:dyDescent="0.3">
      <c r="A31" t="s">
        <v>1119</v>
      </c>
      <c r="B31" t="s">
        <v>81</v>
      </c>
      <c r="C31" t="s">
        <v>422</v>
      </c>
      <c r="D31" t="s">
        <v>82</v>
      </c>
      <c r="E31" t="s">
        <v>83</v>
      </c>
      <c r="F31" t="s">
        <v>88</v>
      </c>
      <c r="G31" t="s">
        <v>283</v>
      </c>
      <c r="H31" t="s">
        <v>284</v>
      </c>
      <c r="I31" t="s">
        <v>166</v>
      </c>
      <c r="J31" t="s">
        <v>658</v>
      </c>
      <c r="K31" t="s">
        <v>571</v>
      </c>
      <c r="L31" t="s">
        <v>607</v>
      </c>
      <c r="M31" t="s">
        <v>1120</v>
      </c>
      <c r="N31" t="s">
        <v>516</v>
      </c>
      <c r="O31" t="s">
        <v>316</v>
      </c>
      <c r="P31" t="s">
        <v>669</v>
      </c>
      <c r="Q31" t="s">
        <v>605</v>
      </c>
    </row>
    <row r="32" spans="1:17" x14ac:dyDescent="0.3">
      <c r="A32" t="s">
        <v>1121</v>
      </c>
      <c r="B32" t="s">
        <v>81</v>
      </c>
      <c r="C32" t="s">
        <v>429</v>
      </c>
      <c r="D32" t="s">
        <v>98</v>
      </c>
      <c r="E32" t="s">
        <v>87</v>
      </c>
      <c r="F32" t="s">
        <v>88</v>
      </c>
      <c r="G32" t="s">
        <v>292</v>
      </c>
      <c r="H32" t="s">
        <v>284</v>
      </c>
      <c r="I32" t="s">
        <v>34</v>
      </c>
      <c r="J32" t="s">
        <v>519</v>
      </c>
      <c r="K32" t="s">
        <v>581</v>
      </c>
      <c r="L32" t="s">
        <v>412</v>
      </c>
      <c r="M32" t="s">
        <v>1122</v>
      </c>
      <c r="N32" t="s">
        <v>516</v>
      </c>
      <c r="O32" t="s">
        <v>316</v>
      </c>
      <c r="P32" t="s">
        <v>316</v>
      </c>
      <c r="Q32" t="s">
        <v>374</v>
      </c>
    </row>
    <row r="33" spans="1:17" hidden="1" x14ac:dyDescent="0.3">
      <c r="A33" t="s">
        <v>1123</v>
      </c>
      <c r="B33" t="s">
        <v>148</v>
      </c>
      <c r="C33" t="s">
        <v>104</v>
      </c>
      <c r="D33" t="s">
        <v>82</v>
      </c>
      <c r="E33" t="s">
        <v>87</v>
      </c>
      <c r="F33" t="s">
        <v>88</v>
      </c>
      <c r="G33" t="s">
        <v>560</v>
      </c>
      <c r="H33" t="s">
        <v>293</v>
      </c>
      <c r="I33" t="s">
        <v>1124</v>
      </c>
      <c r="J33" t="s">
        <v>70</v>
      </c>
      <c r="K33" t="s">
        <v>70</v>
      </c>
      <c r="L33" t="s">
        <v>527</v>
      </c>
      <c r="M33" t="s">
        <v>1125</v>
      </c>
      <c r="N33" t="s">
        <v>641</v>
      </c>
      <c r="O33" t="s">
        <v>316</v>
      </c>
      <c r="P33" t="s">
        <v>451</v>
      </c>
      <c r="Q33" t="s">
        <v>787</v>
      </c>
    </row>
    <row r="34" spans="1:17" hidden="1" x14ac:dyDescent="0.3">
      <c r="A34" t="s">
        <v>1126</v>
      </c>
      <c r="B34" t="s">
        <v>103</v>
      </c>
      <c r="C34" t="s">
        <v>151</v>
      </c>
      <c r="D34" t="s">
        <v>105</v>
      </c>
      <c r="E34" t="s">
        <v>87</v>
      </c>
      <c r="F34" t="s">
        <v>88</v>
      </c>
      <c r="G34" t="s">
        <v>1127</v>
      </c>
      <c r="H34" t="s">
        <v>293</v>
      </c>
      <c r="I34" t="s">
        <v>1128</v>
      </c>
      <c r="J34" t="s">
        <v>70</v>
      </c>
      <c r="K34" t="s">
        <v>70</v>
      </c>
      <c r="L34" t="s">
        <v>378</v>
      </c>
      <c r="M34" t="s">
        <v>1129</v>
      </c>
      <c r="N34" t="s">
        <v>533</v>
      </c>
      <c r="O34" t="s">
        <v>316</v>
      </c>
      <c r="P34" t="s">
        <v>451</v>
      </c>
      <c r="Q34" t="s">
        <v>322</v>
      </c>
    </row>
    <row r="35" spans="1:17" x14ac:dyDescent="0.3">
      <c r="A35" t="s">
        <v>1130</v>
      </c>
      <c r="B35" t="s">
        <v>81</v>
      </c>
      <c r="C35" t="s">
        <v>433</v>
      </c>
      <c r="D35" t="s">
        <v>146</v>
      </c>
      <c r="E35" t="s">
        <v>87</v>
      </c>
      <c r="F35" t="s">
        <v>88</v>
      </c>
      <c r="G35" t="s">
        <v>283</v>
      </c>
      <c r="H35" t="s">
        <v>293</v>
      </c>
      <c r="I35" t="s">
        <v>94</v>
      </c>
      <c r="J35" t="s">
        <v>721</v>
      </c>
      <c r="K35" t="s">
        <v>659</v>
      </c>
      <c r="L35" t="s">
        <v>607</v>
      </c>
      <c r="M35" t="s">
        <v>1131</v>
      </c>
      <c r="N35" t="s">
        <v>533</v>
      </c>
      <c r="O35" t="s">
        <v>316</v>
      </c>
      <c r="P35" t="s">
        <v>481</v>
      </c>
      <c r="Q35" t="s">
        <v>347</v>
      </c>
    </row>
    <row r="36" spans="1:17" x14ac:dyDescent="0.3">
      <c r="A36" t="s">
        <v>1132</v>
      </c>
      <c r="B36" t="s">
        <v>81</v>
      </c>
      <c r="C36" t="s">
        <v>444</v>
      </c>
      <c r="D36" t="s">
        <v>82</v>
      </c>
      <c r="E36" t="s">
        <v>83</v>
      </c>
      <c r="F36" t="s">
        <v>88</v>
      </c>
      <c r="G36" t="s">
        <v>283</v>
      </c>
      <c r="H36" t="s">
        <v>293</v>
      </c>
      <c r="I36" t="s">
        <v>598</v>
      </c>
      <c r="J36" t="s">
        <v>789</v>
      </c>
      <c r="K36" t="s">
        <v>556</v>
      </c>
      <c r="L36" t="s">
        <v>394</v>
      </c>
      <c r="M36" t="s">
        <v>1133</v>
      </c>
      <c r="N36" t="s">
        <v>586</v>
      </c>
      <c r="O36" t="s">
        <v>316</v>
      </c>
      <c r="P36" t="s">
        <v>451</v>
      </c>
      <c r="Q36" t="s">
        <v>440</v>
      </c>
    </row>
    <row r="37" spans="1:17" hidden="1" x14ac:dyDescent="0.3">
      <c r="A37" t="s">
        <v>1134</v>
      </c>
      <c r="B37" t="s">
        <v>103</v>
      </c>
      <c r="C37" t="s">
        <v>151</v>
      </c>
      <c r="D37" t="s">
        <v>105</v>
      </c>
      <c r="E37" t="s">
        <v>83</v>
      </c>
      <c r="F37" t="s">
        <v>88</v>
      </c>
      <c r="G37" t="s">
        <v>284</v>
      </c>
      <c r="H37" t="s">
        <v>293</v>
      </c>
      <c r="I37" t="s">
        <v>1128</v>
      </c>
      <c r="J37" t="s">
        <v>70</v>
      </c>
      <c r="K37" t="s">
        <v>70</v>
      </c>
      <c r="L37" t="s">
        <v>527</v>
      </c>
      <c r="M37" t="s">
        <v>1135</v>
      </c>
      <c r="N37" t="s">
        <v>578</v>
      </c>
      <c r="O37" t="s">
        <v>316</v>
      </c>
      <c r="P37" t="s">
        <v>287</v>
      </c>
      <c r="Q37" t="s">
        <v>310</v>
      </c>
    </row>
    <row r="38" spans="1:17" hidden="1" x14ac:dyDescent="0.3">
      <c r="A38" t="s">
        <v>1136</v>
      </c>
      <c r="B38" t="s">
        <v>148</v>
      </c>
      <c r="C38" t="s">
        <v>121</v>
      </c>
      <c r="D38" t="s">
        <v>86</v>
      </c>
      <c r="E38" t="s">
        <v>87</v>
      </c>
      <c r="F38" t="s">
        <v>88</v>
      </c>
      <c r="G38" t="s">
        <v>381</v>
      </c>
      <c r="H38" t="s">
        <v>293</v>
      </c>
      <c r="I38" t="s">
        <v>144</v>
      </c>
      <c r="J38" t="s">
        <v>70</v>
      </c>
      <c r="K38" t="s">
        <v>70</v>
      </c>
      <c r="L38" t="s">
        <v>594</v>
      </c>
      <c r="M38" t="s">
        <v>1137</v>
      </c>
      <c r="N38" t="s">
        <v>586</v>
      </c>
      <c r="O38" t="s">
        <v>316</v>
      </c>
      <c r="P38" t="s">
        <v>604</v>
      </c>
      <c r="Q38" t="s">
        <v>327</v>
      </c>
    </row>
    <row r="39" spans="1:17" x14ac:dyDescent="0.3">
      <c r="A39" t="s">
        <v>1138</v>
      </c>
      <c r="B39" t="s">
        <v>81</v>
      </c>
      <c r="C39" t="s">
        <v>449</v>
      </c>
      <c r="D39" t="s">
        <v>143</v>
      </c>
      <c r="E39" t="s">
        <v>83</v>
      </c>
      <c r="F39" t="s">
        <v>108</v>
      </c>
      <c r="G39" t="s">
        <v>284</v>
      </c>
      <c r="H39" t="s">
        <v>292</v>
      </c>
      <c r="I39" t="s">
        <v>91</v>
      </c>
      <c r="J39" t="s">
        <v>525</v>
      </c>
      <c r="K39" t="s">
        <v>519</v>
      </c>
      <c r="L39" t="s">
        <v>594</v>
      </c>
      <c r="M39" t="s">
        <v>1139</v>
      </c>
      <c r="N39" t="s">
        <v>533</v>
      </c>
      <c r="O39" t="s">
        <v>316</v>
      </c>
      <c r="P39" t="s">
        <v>604</v>
      </c>
      <c r="Q39" t="s">
        <v>605</v>
      </c>
    </row>
    <row r="40" spans="1:17" x14ac:dyDescent="0.3">
      <c r="A40" t="s">
        <v>1140</v>
      </c>
      <c r="B40" t="s">
        <v>81</v>
      </c>
      <c r="C40" t="s">
        <v>453</v>
      </c>
      <c r="D40" t="s">
        <v>82</v>
      </c>
      <c r="E40" t="s">
        <v>87</v>
      </c>
      <c r="F40" t="s">
        <v>88</v>
      </c>
      <c r="G40" t="s">
        <v>283</v>
      </c>
      <c r="H40" t="s">
        <v>284</v>
      </c>
      <c r="I40" t="s">
        <v>141</v>
      </c>
      <c r="J40" t="s">
        <v>566</v>
      </c>
      <c r="K40" t="s">
        <v>531</v>
      </c>
      <c r="L40" t="s">
        <v>368</v>
      </c>
      <c r="M40" t="s">
        <v>1141</v>
      </c>
      <c r="N40" t="s">
        <v>533</v>
      </c>
      <c r="O40" t="s">
        <v>316</v>
      </c>
      <c r="P40" t="s">
        <v>296</v>
      </c>
      <c r="Q40" t="s">
        <v>342</v>
      </c>
    </row>
    <row r="41" spans="1:17" x14ac:dyDescent="0.3">
      <c r="A41" t="s">
        <v>1142</v>
      </c>
      <c r="B41" t="s">
        <v>81</v>
      </c>
      <c r="C41" t="s">
        <v>496</v>
      </c>
      <c r="D41" t="s">
        <v>105</v>
      </c>
      <c r="E41" t="s">
        <v>83</v>
      </c>
      <c r="F41" t="s">
        <v>88</v>
      </c>
      <c r="G41" t="s">
        <v>292</v>
      </c>
      <c r="H41" t="s">
        <v>293</v>
      </c>
      <c r="I41" t="s">
        <v>115</v>
      </c>
      <c r="J41" t="s">
        <v>567</v>
      </c>
      <c r="K41" t="s">
        <v>659</v>
      </c>
      <c r="L41" t="s">
        <v>285</v>
      </c>
      <c r="M41" t="s">
        <v>1143</v>
      </c>
      <c r="N41" t="s">
        <v>533</v>
      </c>
      <c r="O41" t="s">
        <v>316</v>
      </c>
      <c r="P41" t="s">
        <v>287</v>
      </c>
      <c r="Q41" t="s">
        <v>347</v>
      </c>
    </row>
    <row r="42" spans="1:17" x14ac:dyDescent="0.3">
      <c r="A42" t="s">
        <v>1144</v>
      </c>
      <c r="B42" t="s">
        <v>81</v>
      </c>
      <c r="C42" t="s">
        <v>462</v>
      </c>
      <c r="D42" t="s">
        <v>82</v>
      </c>
      <c r="E42" t="s">
        <v>87</v>
      </c>
      <c r="F42" t="s">
        <v>88</v>
      </c>
      <c r="G42" t="s">
        <v>300</v>
      </c>
      <c r="H42" t="s">
        <v>293</v>
      </c>
      <c r="I42" t="s">
        <v>36</v>
      </c>
      <c r="J42" t="s">
        <v>1145</v>
      </c>
      <c r="K42" t="s">
        <v>556</v>
      </c>
      <c r="L42" t="s">
        <v>454</v>
      </c>
      <c r="M42" t="s">
        <v>647</v>
      </c>
      <c r="N42" t="s">
        <v>586</v>
      </c>
      <c r="O42" t="s">
        <v>316</v>
      </c>
      <c r="P42" t="s">
        <v>316</v>
      </c>
      <c r="Q42" t="s">
        <v>322</v>
      </c>
    </row>
    <row r="43" spans="1:17" hidden="1" x14ac:dyDescent="0.3">
      <c r="A43" t="s">
        <v>1146</v>
      </c>
      <c r="B43" t="s">
        <v>148</v>
      </c>
      <c r="C43" t="s">
        <v>665</v>
      </c>
      <c r="D43" t="s">
        <v>86</v>
      </c>
      <c r="E43" t="s">
        <v>83</v>
      </c>
      <c r="F43" t="s">
        <v>88</v>
      </c>
      <c r="G43" t="s">
        <v>306</v>
      </c>
      <c r="H43" t="s">
        <v>284</v>
      </c>
      <c r="I43" t="s">
        <v>1147</v>
      </c>
      <c r="J43" t="s">
        <v>70</v>
      </c>
      <c r="K43" t="s">
        <v>70</v>
      </c>
      <c r="L43" t="s">
        <v>514</v>
      </c>
      <c r="M43" t="s">
        <v>1148</v>
      </c>
      <c r="N43" t="s">
        <v>533</v>
      </c>
      <c r="O43" t="s">
        <v>316</v>
      </c>
      <c r="P43" t="s">
        <v>481</v>
      </c>
      <c r="Q43" t="s">
        <v>440</v>
      </c>
    </row>
    <row r="44" spans="1:17" hidden="1" x14ac:dyDescent="0.3">
      <c r="A44" t="s">
        <v>1149</v>
      </c>
      <c r="B44" t="s">
        <v>312</v>
      </c>
      <c r="C44" t="s">
        <v>169</v>
      </c>
      <c r="D44" t="s">
        <v>105</v>
      </c>
      <c r="E44" t="s">
        <v>83</v>
      </c>
      <c r="F44" t="s">
        <v>88</v>
      </c>
      <c r="G44" t="s">
        <v>283</v>
      </c>
      <c r="H44" t="s">
        <v>292</v>
      </c>
      <c r="I44" t="s">
        <v>313</v>
      </c>
      <c r="J44" t="s">
        <v>677</v>
      </c>
      <c r="K44" t="s">
        <v>589</v>
      </c>
      <c r="L44" t="s">
        <v>387</v>
      </c>
      <c r="M44" t="s">
        <v>1150</v>
      </c>
      <c r="N44" t="s">
        <v>533</v>
      </c>
      <c r="O44" t="s">
        <v>316</v>
      </c>
      <c r="P44" t="s">
        <v>604</v>
      </c>
      <c r="Q44" t="s">
        <v>1151</v>
      </c>
    </row>
    <row r="45" spans="1:17" hidden="1" x14ac:dyDescent="0.3">
      <c r="A45" t="s">
        <v>1152</v>
      </c>
      <c r="B45" t="s">
        <v>103</v>
      </c>
      <c r="C45" t="s">
        <v>163</v>
      </c>
      <c r="D45" t="s">
        <v>82</v>
      </c>
      <c r="E45" t="s">
        <v>83</v>
      </c>
      <c r="F45" t="s">
        <v>84</v>
      </c>
      <c r="G45" t="s">
        <v>574</v>
      </c>
      <c r="H45" t="s">
        <v>751</v>
      </c>
      <c r="I45" t="s">
        <v>36</v>
      </c>
      <c r="J45" t="s">
        <v>70</v>
      </c>
      <c r="K45" t="s">
        <v>70</v>
      </c>
      <c r="L45" t="s">
        <v>285</v>
      </c>
      <c r="M45" t="s">
        <v>1153</v>
      </c>
      <c r="N45" t="s">
        <v>533</v>
      </c>
      <c r="O45" t="s">
        <v>316</v>
      </c>
      <c r="P45" t="s">
        <v>316</v>
      </c>
      <c r="Q45" t="s">
        <v>303</v>
      </c>
    </row>
    <row r="46" spans="1:17" x14ac:dyDescent="0.3">
      <c r="A46" t="s">
        <v>1154</v>
      </c>
      <c r="B46" t="s">
        <v>81</v>
      </c>
      <c r="C46" t="s">
        <v>467</v>
      </c>
      <c r="D46" t="s">
        <v>105</v>
      </c>
      <c r="E46" t="s">
        <v>87</v>
      </c>
      <c r="F46" t="s">
        <v>88</v>
      </c>
      <c r="G46" t="s">
        <v>284</v>
      </c>
      <c r="H46" t="s">
        <v>293</v>
      </c>
      <c r="I46" t="s">
        <v>101</v>
      </c>
      <c r="J46" t="s">
        <v>1155</v>
      </c>
      <c r="K46" t="s">
        <v>626</v>
      </c>
      <c r="L46" t="s">
        <v>594</v>
      </c>
      <c r="M46" t="s">
        <v>1156</v>
      </c>
      <c r="N46" t="s">
        <v>516</v>
      </c>
      <c r="O46" t="s">
        <v>316</v>
      </c>
      <c r="P46" t="s">
        <v>287</v>
      </c>
      <c r="Q46" t="s">
        <v>763</v>
      </c>
    </row>
    <row r="47" spans="1:17" x14ac:dyDescent="0.3">
      <c r="A47" t="s">
        <v>1157</v>
      </c>
      <c r="B47" t="s">
        <v>81</v>
      </c>
      <c r="C47" t="s">
        <v>475</v>
      </c>
      <c r="D47" t="s">
        <v>86</v>
      </c>
      <c r="E47" t="s">
        <v>83</v>
      </c>
      <c r="F47" t="s">
        <v>88</v>
      </c>
      <c r="G47" t="s">
        <v>284</v>
      </c>
      <c r="H47" t="s">
        <v>293</v>
      </c>
      <c r="I47" t="s">
        <v>89</v>
      </c>
      <c r="J47" t="s">
        <v>691</v>
      </c>
      <c r="K47" t="s">
        <v>831</v>
      </c>
      <c r="L47" t="s">
        <v>683</v>
      </c>
      <c r="M47" t="s">
        <v>1158</v>
      </c>
      <c r="N47" t="s">
        <v>533</v>
      </c>
      <c r="O47" t="s">
        <v>316</v>
      </c>
      <c r="P47" t="s">
        <v>604</v>
      </c>
      <c r="Q47" t="s">
        <v>310</v>
      </c>
    </row>
    <row r="48" spans="1:17" x14ac:dyDescent="0.3">
      <c r="A48" t="s">
        <v>1159</v>
      </c>
      <c r="B48" t="s">
        <v>81</v>
      </c>
      <c r="C48" t="s">
        <v>478</v>
      </c>
      <c r="D48" t="s">
        <v>86</v>
      </c>
      <c r="E48" t="s">
        <v>87</v>
      </c>
      <c r="F48" t="s">
        <v>88</v>
      </c>
      <c r="G48" t="s">
        <v>283</v>
      </c>
      <c r="H48" t="s">
        <v>284</v>
      </c>
      <c r="I48" t="s">
        <v>426</v>
      </c>
      <c r="J48" t="s">
        <v>618</v>
      </c>
      <c r="K48" t="s">
        <v>571</v>
      </c>
      <c r="L48" t="s">
        <v>537</v>
      </c>
      <c r="M48" t="s">
        <v>1160</v>
      </c>
      <c r="N48" t="s">
        <v>516</v>
      </c>
      <c r="O48" t="s">
        <v>316</v>
      </c>
      <c r="P48" t="s">
        <v>451</v>
      </c>
      <c r="Q48" t="s">
        <v>605</v>
      </c>
    </row>
    <row r="49" spans="1:17" hidden="1" x14ac:dyDescent="0.3">
      <c r="A49" t="s">
        <v>1161</v>
      </c>
      <c r="B49" t="s">
        <v>312</v>
      </c>
      <c r="C49" t="s">
        <v>169</v>
      </c>
      <c r="D49" t="s">
        <v>143</v>
      </c>
      <c r="E49" t="s">
        <v>87</v>
      </c>
      <c r="F49" t="s">
        <v>88</v>
      </c>
      <c r="G49" t="s">
        <v>560</v>
      </c>
      <c r="H49" t="s">
        <v>293</v>
      </c>
      <c r="I49" t="s">
        <v>313</v>
      </c>
      <c r="J49" t="s">
        <v>1162</v>
      </c>
      <c r="K49" t="s">
        <v>659</v>
      </c>
      <c r="L49" t="s">
        <v>345</v>
      </c>
      <c r="M49" t="s">
        <v>1163</v>
      </c>
      <c r="N49" t="s">
        <v>533</v>
      </c>
      <c r="O49" t="s">
        <v>316</v>
      </c>
      <c r="P49" t="s">
        <v>604</v>
      </c>
      <c r="Q49" t="s">
        <v>1164</v>
      </c>
    </row>
    <row r="50" spans="1:17" hidden="1" x14ac:dyDescent="0.3">
      <c r="A50" t="s">
        <v>1165</v>
      </c>
      <c r="B50" t="s">
        <v>148</v>
      </c>
      <c r="C50" t="s">
        <v>139</v>
      </c>
      <c r="D50" t="s">
        <v>86</v>
      </c>
      <c r="E50" t="s">
        <v>83</v>
      </c>
      <c r="F50" t="s">
        <v>88</v>
      </c>
      <c r="G50" t="s">
        <v>283</v>
      </c>
      <c r="H50" t="s">
        <v>292</v>
      </c>
      <c r="I50" t="s">
        <v>307</v>
      </c>
      <c r="J50" t="s">
        <v>70</v>
      </c>
      <c r="K50" t="s">
        <v>70</v>
      </c>
      <c r="L50" t="s">
        <v>692</v>
      </c>
      <c r="M50" t="s">
        <v>1166</v>
      </c>
      <c r="N50" t="s">
        <v>533</v>
      </c>
      <c r="O50" t="s">
        <v>316</v>
      </c>
      <c r="P50" t="s">
        <v>296</v>
      </c>
      <c r="Q50" t="s">
        <v>440</v>
      </c>
    </row>
    <row r="51" spans="1:17" x14ac:dyDescent="0.3">
      <c r="A51" t="s">
        <v>1167</v>
      </c>
      <c r="B51" t="s">
        <v>81</v>
      </c>
      <c r="C51" t="s">
        <v>486</v>
      </c>
      <c r="D51" t="s">
        <v>86</v>
      </c>
      <c r="E51" t="s">
        <v>83</v>
      </c>
      <c r="F51" t="s">
        <v>88</v>
      </c>
      <c r="G51" t="s">
        <v>292</v>
      </c>
      <c r="H51" t="s">
        <v>293</v>
      </c>
      <c r="I51" t="s">
        <v>61</v>
      </c>
      <c r="J51" t="s">
        <v>589</v>
      </c>
      <c r="K51" t="s">
        <v>526</v>
      </c>
      <c r="L51" t="s">
        <v>364</v>
      </c>
      <c r="M51" t="s">
        <v>1168</v>
      </c>
      <c r="N51" t="s">
        <v>533</v>
      </c>
      <c r="O51" t="s">
        <v>316</v>
      </c>
      <c r="P51" t="s">
        <v>604</v>
      </c>
      <c r="Q51" t="s">
        <v>310</v>
      </c>
    </row>
    <row r="52" spans="1:17" x14ac:dyDescent="0.3">
      <c r="A52" t="s">
        <v>1169</v>
      </c>
      <c r="B52" t="s">
        <v>81</v>
      </c>
      <c r="C52" t="s">
        <v>489</v>
      </c>
      <c r="D52" t="s">
        <v>105</v>
      </c>
      <c r="E52" t="s">
        <v>87</v>
      </c>
      <c r="F52" t="s">
        <v>88</v>
      </c>
      <c r="G52" t="s">
        <v>292</v>
      </c>
      <c r="H52" t="s">
        <v>293</v>
      </c>
      <c r="I52" t="s">
        <v>651</v>
      </c>
      <c r="J52" t="s">
        <v>552</v>
      </c>
      <c r="K52" t="s">
        <v>659</v>
      </c>
      <c r="L52" t="s">
        <v>562</v>
      </c>
      <c r="M52" t="s">
        <v>1170</v>
      </c>
      <c r="N52" t="s">
        <v>586</v>
      </c>
      <c r="O52" t="s">
        <v>316</v>
      </c>
      <c r="P52" t="s">
        <v>288</v>
      </c>
      <c r="Q52" t="s">
        <v>303</v>
      </c>
    </row>
    <row r="53" spans="1:17" hidden="1" x14ac:dyDescent="0.3">
      <c r="A53" t="s">
        <v>1171</v>
      </c>
      <c r="B53" t="s">
        <v>148</v>
      </c>
      <c r="C53" t="s">
        <v>151</v>
      </c>
      <c r="D53" t="s">
        <v>86</v>
      </c>
      <c r="E53" t="s">
        <v>87</v>
      </c>
      <c r="F53" t="s">
        <v>88</v>
      </c>
      <c r="G53" t="s">
        <v>284</v>
      </c>
      <c r="H53" t="s">
        <v>293</v>
      </c>
      <c r="I53" t="s">
        <v>113</v>
      </c>
      <c r="J53" t="s">
        <v>70</v>
      </c>
      <c r="K53" t="s">
        <v>70</v>
      </c>
      <c r="L53" t="s">
        <v>527</v>
      </c>
      <c r="M53" t="s">
        <v>1172</v>
      </c>
      <c r="N53" t="s">
        <v>533</v>
      </c>
      <c r="O53" t="s">
        <v>316</v>
      </c>
      <c r="P53" t="s">
        <v>316</v>
      </c>
      <c r="Q53" t="s">
        <v>374</v>
      </c>
    </row>
    <row r="54" spans="1:17" hidden="1" x14ac:dyDescent="0.3">
      <c r="A54" t="s">
        <v>1173</v>
      </c>
      <c r="B54" t="s">
        <v>312</v>
      </c>
      <c r="C54" t="s">
        <v>139</v>
      </c>
      <c r="D54" t="s">
        <v>143</v>
      </c>
      <c r="E54" t="s">
        <v>83</v>
      </c>
      <c r="F54" t="s">
        <v>108</v>
      </c>
      <c r="G54" t="s">
        <v>293</v>
      </c>
      <c r="H54" t="s">
        <v>284</v>
      </c>
      <c r="I54" t="s">
        <v>1174</v>
      </c>
      <c r="J54" t="s">
        <v>536</v>
      </c>
      <c r="K54" t="s">
        <v>556</v>
      </c>
      <c r="L54" t="s">
        <v>350</v>
      </c>
      <c r="M54" t="s">
        <v>1175</v>
      </c>
      <c r="N54" t="s">
        <v>533</v>
      </c>
      <c r="O54" t="s">
        <v>287</v>
      </c>
      <c r="P54" t="s">
        <v>287</v>
      </c>
      <c r="Q54" t="s">
        <v>473</v>
      </c>
    </row>
    <row r="55" spans="1:17" x14ac:dyDescent="0.3">
      <c r="A55" t="s">
        <v>1176</v>
      </c>
      <c r="B55" t="s">
        <v>81</v>
      </c>
      <c r="C55" t="s">
        <v>493</v>
      </c>
      <c r="D55" t="s">
        <v>82</v>
      </c>
      <c r="E55" t="s">
        <v>83</v>
      </c>
      <c r="F55" t="s">
        <v>88</v>
      </c>
      <c r="G55" t="s">
        <v>283</v>
      </c>
      <c r="H55" t="s">
        <v>284</v>
      </c>
      <c r="I55" t="s">
        <v>134</v>
      </c>
      <c r="J55" t="s">
        <v>658</v>
      </c>
      <c r="K55" t="s">
        <v>626</v>
      </c>
      <c r="L55" t="s">
        <v>576</v>
      </c>
      <c r="M55" t="s">
        <v>1177</v>
      </c>
      <c r="N55" t="s">
        <v>516</v>
      </c>
      <c r="O55" t="s">
        <v>287</v>
      </c>
      <c r="P55" t="s">
        <v>451</v>
      </c>
      <c r="Q55" t="s">
        <v>342</v>
      </c>
    </row>
    <row r="56" spans="1:17" hidden="1" x14ac:dyDescent="0.3">
      <c r="A56" t="s">
        <v>1178</v>
      </c>
      <c r="B56" t="s">
        <v>312</v>
      </c>
      <c r="C56" t="s">
        <v>139</v>
      </c>
      <c r="D56" t="s">
        <v>105</v>
      </c>
      <c r="E56" t="s">
        <v>87</v>
      </c>
      <c r="F56" t="s">
        <v>88</v>
      </c>
      <c r="G56" t="s">
        <v>306</v>
      </c>
      <c r="H56" t="s">
        <v>283</v>
      </c>
      <c r="I56" t="s">
        <v>1174</v>
      </c>
      <c r="J56" t="s">
        <v>658</v>
      </c>
      <c r="K56" t="s">
        <v>531</v>
      </c>
      <c r="L56" t="s">
        <v>364</v>
      </c>
      <c r="M56" t="s">
        <v>1179</v>
      </c>
      <c r="N56" t="s">
        <v>516</v>
      </c>
      <c r="O56" t="s">
        <v>316</v>
      </c>
      <c r="P56" t="s">
        <v>469</v>
      </c>
      <c r="Q56" t="s">
        <v>460</v>
      </c>
    </row>
    <row r="57" spans="1:17" x14ac:dyDescent="0.3">
      <c r="A57" t="s">
        <v>1180</v>
      </c>
      <c r="B57" t="s">
        <v>81</v>
      </c>
      <c r="C57" t="s">
        <v>499</v>
      </c>
      <c r="D57" t="s">
        <v>86</v>
      </c>
      <c r="E57" t="s">
        <v>87</v>
      </c>
      <c r="F57" t="s">
        <v>88</v>
      </c>
      <c r="G57" t="s">
        <v>284</v>
      </c>
      <c r="H57" t="s">
        <v>293</v>
      </c>
      <c r="I57" t="s">
        <v>109</v>
      </c>
      <c r="J57" t="s">
        <v>512</v>
      </c>
      <c r="K57" t="s">
        <v>633</v>
      </c>
      <c r="L57" t="s">
        <v>285</v>
      </c>
      <c r="M57" t="s">
        <v>1181</v>
      </c>
      <c r="N57" t="s">
        <v>578</v>
      </c>
      <c r="O57" t="s">
        <v>316</v>
      </c>
      <c r="P57" t="s">
        <v>404</v>
      </c>
      <c r="Q57" t="s">
        <v>289</v>
      </c>
    </row>
    <row r="58" spans="1:17" x14ac:dyDescent="0.3">
      <c r="A58" t="s">
        <v>1182</v>
      </c>
      <c r="B58" t="s">
        <v>81</v>
      </c>
      <c r="C58" t="s">
        <v>483</v>
      </c>
      <c r="D58" t="s">
        <v>105</v>
      </c>
      <c r="E58" t="s">
        <v>83</v>
      </c>
      <c r="F58" t="s">
        <v>88</v>
      </c>
      <c r="G58" t="s">
        <v>292</v>
      </c>
      <c r="H58" t="s">
        <v>293</v>
      </c>
      <c r="I58" t="s">
        <v>137</v>
      </c>
      <c r="J58" t="s">
        <v>526</v>
      </c>
      <c r="K58" t="s">
        <v>526</v>
      </c>
      <c r="L58" t="s">
        <v>294</v>
      </c>
      <c r="M58" t="s">
        <v>1183</v>
      </c>
      <c r="N58" t="s">
        <v>516</v>
      </c>
      <c r="O58" t="s">
        <v>316</v>
      </c>
      <c r="P58" t="s">
        <v>404</v>
      </c>
      <c r="Q58" t="s">
        <v>440</v>
      </c>
    </row>
    <row r="59" spans="1:17" x14ac:dyDescent="0.3">
      <c r="A59" t="s">
        <v>1184</v>
      </c>
      <c r="B59" t="s">
        <v>81</v>
      </c>
      <c r="C59" t="s">
        <v>503</v>
      </c>
      <c r="D59" t="s">
        <v>82</v>
      </c>
      <c r="E59" t="s">
        <v>83</v>
      </c>
      <c r="F59" t="s">
        <v>88</v>
      </c>
      <c r="G59" t="s">
        <v>284</v>
      </c>
      <c r="H59" t="s">
        <v>293</v>
      </c>
      <c r="I59" t="s">
        <v>144</v>
      </c>
      <c r="J59" t="s">
        <v>658</v>
      </c>
      <c r="K59" t="s">
        <v>659</v>
      </c>
      <c r="L59" t="s">
        <v>692</v>
      </c>
      <c r="M59" t="s">
        <v>1185</v>
      </c>
      <c r="N59" t="s">
        <v>516</v>
      </c>
      <c r="O59" t="s">
        <v>316</v>
      </c>
      <c r="P59" t="s">
        <v>296</v>
      </c>
      <c r="Q59" t="s">
        <v>605</v>
      </c>
    </row>
    <row r="60" spans="1:17" x14ac:dyDescent="0.3">
      <c r="A60" t="s">
        <v>1186</v>
      </c>
      <c r="B60" t="s">
        <v>81</v>
      </c>
      <c r="C60" t="s">
        <v>506</v>
      </c>
      <c r="D60" t="s">
        <v>146</v>
      </c>
      <c r="E60" t="s">
        <v>87</v>
      </c>
      <c r="F60" t="s">
        <v>88</v>
      </c>
      <c r="G60" t="s">
        <v>284</v>
      </c>
      <c r="H60" t="s">
        <v>293</v>
      </c>
      <c r="I60" t="s">
        <v>106</v>
      </c>
      <c r="J60" t="s">
        <v>633</v>
      </c>
      <c r="K60" t="s">
        <v>526</v>
      </c>
      <c r="L60" t="s">
        <v>285</v>
      </c>
      <c r="M60" t="s">
        <v>1187</v>
      </c>
      <c r="N60" t="s">
        <v>516</v>
      </c>
      <c r="O60" t="s">
        <v>316</v>
      </c>
      <c r="P60" t="s">
        <v>451</v>
      </c>
      <c r="Q60" t="s">
        <v>322</v>
      </c>
    </row>
    <row r="61" spans="1:17" x14ac:dyDescent="0.3">
      <c r="A61" t="s">
        <v>1188</v>
      </c>
      <c r="B61" t="s">
        <v>81</v>
      </c>
      <c r="C61" t="s">
        <v>509</v>
      </c>
      <c r="D61" t="s">
        <v>82</v>
      </c>
      <c r="E61" t="s">
        <v>83</v>
      </c>
      <c r="F61" t="s">
        <v>88</v>
      </c>
      <c r="G61" t="s">
        <v>306</v>
      </c>
      <c r="H61" t="s">
        <v>284</v>
      </c>
      <c r="I61" t="s">
        <v>113</v>
      </c>
      <c r="J61" t="s">
        <v>677</v>
      </c>
      <c r="K61" t="s">
        <v>526</v>
      </c>
      <c r="L61" t="s">
        <v>594</v>
      </c>
      <c r="M61" t="s">
        <v>1189</v>
      </c>
      <c r="N61" t="s">
        <v>516</v>
      </c>
      <c r="O61" t="s">
        <v>288</v>
      </c>
      <c r="P61" t="s">
        <v>451</v>
      </c>
      <c r="Q61" t="s">
        <v>289</v>
      </c>
    </row>
    <row r="62" spans="1:17" hidden="1" x14ac:dyDescent="0.3">
      <c r="A62" t="s">
        <v>1190</v>
      </c>
      <c r="B62" t="s">
        <v>148</v>
      </c>
      <c r="C62" t="s">
        <v>163</v>
      </c>
      <c r="D62" t="s">
        <v>86</v>
      </c>
      <c r="E62" t="s">
        <v>87</v>
      </c>
      <c r="F62" t="s">
        <v>88</v>
      </c>
      <c r="G62" t="s">
        <v>300</v>
      </c>
      <c r="H62" t="s">
        <v>293</v>
      </c>
      <c r="I62" t="s">
        <v>426</v>
      </c>
      <c r="J62" t="s">
        <v>70</v>
      </c>
      <c r="K62" t="s">
        <v>70</v>
      </c>
      <c r="L62" t="s">
        <v>527</v>
      </c>
      <c r="M62" t="s">
        <v>1191</v>
      </c>
      <c r="N62" t="s">
        <v>516</v>
      </c>
      <c r="O62" t="s">
        <v>316</v>
      </c>
      <c r="P62" t="s">
        <v>451</v>
      </c>
      <c r="Q62" t="s">
        <v>310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DD6F2-945F-419A-9E74-B49A0BEA1DCA}">
  <dimension ref="A1:Q58"/>
  <sheetViews>
    <sheetView workbookViewId="0"/>
  </sheetViews>
  <sheetFormatPr defaultRowHeight="14.4" x14ac:dyDescent="0.3"/>
  <cols>
    <col min="1" max="1" width="10.33203125" bestFit="1" customWidth="1"/>
    <col min="2" max="2" width="14.5546875" bestFit="1" customWidth="1"/>
    <col min="3" max="3" width="13.44140625" bestFit="1" customWidth="1"/>
    <col min="4" max="4" width="6.44140625" bestFit="1" customWidth="1"/>
    <col min="6" max="6" width="8.5546875" bestFit="1" customWidth="1"/>
    <col min="7" max="7" width="5.5546875" bestFit="1" customWidth="1"/>
    <col min="8" max="8" width="5.77734375" bestFit="1" customWidth="1"/>
    <col min="9" max="9" width="14.6640625" bestFit="1" customWidth="1"/>
    <col min="10" max="10" width="5.5546875" bestFit="1" customWidth="1"/>
    <col min="11" max="11" width="6.77734375" bestFit="1" customWidth="1"/>
    <col min="12" max="12" width="7.109375" bestFit="1" customWidth="1"/>
    <col min="13" max="13" width="13.21875" bestFit="1" customWidth="1"/>
    <col min="14" max="14" width="16.21875" bestFit="1" customWidth="1"/>
    <col min="15" max="15" width="12.109375" bestFit="1" customWidth="1"/>
    <col min="16" max="16" width="16.21875" bestFit="1" customWidth="1"/>
    <col min="17" max="17" width="19.44140625" bestFit="1" customWidth="1"/>
  </cols>
  <sheetData>
    <row r="1" spans="1:17" x14ac:dyDescent="0.3">
      <c r="A1" t="s">
        <v>73</v>
      </c>
      <c r="B1" t="s">
        <v>272</v>
      </c>
      <c r="C1" t="s">
        <v>75</v>
      </c>
      <c r="D1" t="s">
        <v>76</v>
      </c>
      <c r="E1" t="s">
        <v>77</v>
      </c>
      <c r="F1" t="s">
        <v>78</v>
      </c>
      <c r="G1" t="s">
        <v>273</v>
      </c>
      <c r="H1" t="s">
        <v>274</v>
      </c>
      <c r="I1" t="s">
        <v>79</v>
      </c>
      <c r="J1" t="s">
        <v>71</v>
      </c>
      <c r="K1" t="s">
        <v>510</v>
      </c>
      <c r="L1" t="s">
        <v>275</v>
      </c>
      <c r="M1" t="s">
        <v>276</v>
      </c>
      <c r="N1" t="s">
        <v>277</v>
      </c>
      <c r="O1" t="s">
        <v>278</v>
      </c>
      <c r="P1" t="s">
        <v>279</v>
      </c>
      <c r="Q1" t="s">
        <v>280</v>
      </c>
    </row>
    <row r="2" spans="1:17" x14ac:dyDescent="0.3">
      <c r="A2" t="s">
        <v>511</v>
      </c>
      <c r="B2" t="s">
        <v>81</v>
      </c>
      <c r="C2" t="s">
        <v>282</v>
      </c>
      <c r="D2" t="s">
        <v>86</v>
      </c>
      <c r="E2" t="s">
        <v>83</v>
      </c>
      <c r="F2" t="s">
        <v>88</v>
      </c>
      <c r="G2" t="s">
        <v>292</v>
      </c>
      <c r="H2" t="s">
        <v>293</v>
      </c>
      <c r="I2" t="s">
        <v>113</v>
      </c>
      <c r="J2" t="s">
        <v>512</v>
      </c>
      <c r="K2" t="s">
        <v>513</v>
      </c>
      <c r="L2" t="s">
        <v>514</v>
      </c>
      <c r="M2" t="s">
        <v>515</v>
      </c>
      <c r="N2" t="s">
        <v>516</v>
      </c>
      <c r="O2" t="s">
        <v>517</v>
      </c>
      <c r="P2" t="s">
        <v>296</v>
      </c>
      <c r="Q2" t="s">
        <v>289</v>
      </c>
    </row>
    <row r="3" spans="1:17" x14ac:dyDescent="0.3">
      <c r="A3" t="s">
        <v>518</v>
      </c>
      <c r="B3" t="s">
        <v>81</v>
      </c>
      <c r="C3" t="s">
        <v>291</v>
      </c>
      <c r="D3" t="s">
        <v>146</v>
      </c>
      <c r="E3" t="s">
        <v>87</v>
      </c>
      <c r="F3" t="s">
        <v>84</v>
      </c>
      <c r="G3" t="s">
        <v>284</v>
      </c>
      <c r="H3" t="s">
        <v>284</v>
      </c>
      <c r="I3" t="s">
        <v>115</v>
      </c>
      <c r="J3" t="s">
        <v>519</v>
      </c>
      <c r="K3" t="s">
        <v>520</v>
      </c>
      <c r="L3" t="s">
        <v>521</v>
      </c>
      <c r="M3" t="s">
        <v>522</v>
      </c>
      <c r="N3" t="s">
        <v>516</v>
      </c>
      <c r="O3" t="s">
        <v>517</v>
      </c>
      <c r="P3" t="s">
        <v>481</v>
      </c>
      <c r="Q3" t="s">
        <v>523</v>
      </c>
    </row>
    <row r="4" spans="1:17" x14ac:dyDescent="0.3">
      <c r="A4" t="s">
        <v>524</v>
      </c>
      <c r="B4" t="s">
        <v>81</v>
      </c>
      <c r="C4" t="s">
        <v>299</v>
      </c>
      <c r="D4" t="s">
        <v>86</v>
      </c>
      <c r="E4" t="s">
        <v>83</v>
      </c>
      <c r="F4" t="s">
        <v>88</v>
      </c>
      <c r="G4" t="s">
        <v>292</v>
      </c>
      <c r="H4" t="s">
        <v>284</v>
      </c>
      <c r="I4" t="s">
        <v>89</v>
      </c>
      <c r="J4" t="s">
        <v>525</v>
      </c>
      <c r="K4" t="s">
        <v>526</v>
      </c>
      <c r="L4" t="s">
        <v>527</v>
      </c>
      <c r="M4" t="s">
        <v>528</v>
      </c>
      <c r="N4" t="s">
        <v>516</v>
      </c>
      <c r="O4" t="s">
        <v>316</v>
      </c>
      <c r="P4" t="s">
        <v>404</v>
      </c>
      <c r="Q4" t="s">
        <v>322</v>
      </c>
    </row>
    <row r="5" spans="1:17" x14ac:dyDescent="0.3">
      <c r="A5" t="s">
        <v>529</v>
      </c>
      <c r="B5" t="s">
        <v>81</v>
      </c>
      <c r="C5" t="s">
        <v>305</v>
      </c>
      <c r="D5" t="s">
        <v>86</v>
      </c>
      <c r="E5" t="s">
        <v>87</v>
      </c>
      <c r="F5" t="s">
        <v>88</v>
      </c>
      <c r="G5" t="s">
        <v>381</v>
      </c>
      <c r="H5" t="s">
        <v>293</v>
      </c>
      <c r="I5" t="s">
        <v>34</v>
      </c>
      <c r="J5" t="s">
        <v>530</v>
      </c>
      <c r="K5" t="s">
        <v>531</v>
      </c>
      <c r="L5" t="s">
        <v>387</v>
      </c>
      <c r="M5" t="s">
        <v>532</v>
      </c>
      <c r="N5" t="s">
        <v>533</v>
      </c>
      <c r="O5" t="s">
        <v>517</v>
      </c>
      <c r="P5" t="s">
        <v>316</v>
      </c>
      <c r="Q5" t="s">
        <v>303</v>
      </c>
    </row>
    <row r="6" spans="1:17" hidden="1" x14ac:dyDescent="0.3">
      <c r="A6" t="s">
        <v>534</v>
      </c>
      <c r="B6" t="s">
        <v>312</v>
      </c>
      <c r="C6" t="s">
        <v>97</v>
      </c>
      <c r="D6" t="s">
        <v>105</v>
      </c>
      <c r="E6" t="s">
        <v>83</v>
      </c>
      <c r="F6" t="s">
        <v>88</v>
      </c>
      <c r="G6" t="s">
        <v>306</v>
      </c>
      <c r="H6" t="s">
        <v>293</v>
      </c>
      <c r="I6" t="s">
        <v>535</v>
      </c>
      <c r="J6" t="s">
        <v>536</v>
      </c>
      <c r="K6" t="s">
        <v>513</v>
      </c>
      <c r="L6" t="s">
        <v>537</v>
      </c>
      <c r="M6" t="s">
        <v>538</v>
      </c>
      <c r="N6" t="s">
        <v>533</v>
      </c>
      <c r="O6" t="s">
        <v>316</v>
      </c>
      <c r="P6" t="s">
        <v>539</v>
      </c>
      <c r="Q6" t="s">
        <v>540</v>
      </c>
    </row>
    <row r="7" spans="1:17" x14ac:dyDescent="0.3">
      <c r="A7" t="s">
        <v>541</v>
      </c>
      <c r="B7" t="s">
        <v>81</v>
      </c>
      <c r="C7" t="s">
        <v>319</v>
      </c>
      <c r="D7" t="s">
        <v>86</v>
      </c>
      <c r="E7" t="s">
        <v>83</v>
      </c>
      <c r="F7" t="s">
        <v>88</v>
      </c>
      <c r="G7" t="s">
        <v>300</v>
      </c>
      <c r="H7" t="s">
        <v>293</v>
      </c>
      <c r="I7" t="s">
        <v>426</v>
      </c>
      <c r="J7" t="s">
        <v>542</v>
      </c>
      <c r="K7" t="s">
        <v>526</v>
      </c>
      <c r="L7" t="s">
        <v>394</v>
      </c>
      <c r="M7" t="s">
        <v>543</v>
      </c>
      <c r="N7" t="s">
        <v>533</v>
      </c>
      <c r="O7" t="s">
        <v>316</v>
      </c>
      <c r="P7" t="s">
        <v>287</v>
      </c>
      <c r="Q7" t="s">
        <v>374</v>
      </c>
    </row>
    <row r="8" spans="1:17" hidden="1" x14ac:dyDescent="0.3">
      <c r="A8" t="s">
        <v>544</v>
      </c>
      <c r="B8" t="s">
        <v>103</v>
      </c>
      <c r="C8" t="s">
        <v>104</v>
      </c>
      <c r="D8" t="s">
        <v>105</v>
      </c>
      <c r="E8" t="s">
        <v>83</v>
      </c>
      <c r="F8" t="s">
        <v>88</v>
      </c>
      <c r="G8" t="s">
        <v>292</v>
      </c>
      <c r="H8" t="s">
        <v>284</v>
      </c>
      <c r="I8" t="s">
        <v>377</v>
      </c>
      <c r="J8" t="s">
        <v>70</v>
      </c>
      <c r="K8" t="s">
        <v>70</v>
      </c>
      <c r="L8" t="s">
        <v>387</v>
      </c>
      <c r="M8" t="s">
        <v>545</v>
      </c>
      <c r="N8" t="s">
        <v>546</v>
      </c>
      <c r="O8" t="s">
        <v>287</v>
      </c>
      <c r="P8" t="s">
        <v>404</v>
      </c>
      <c r="Q8" t="s">
        <v>366</v>
      </c>
    </row>
    <row r="9" spans="1:17" x14ac:dyDescent="0.3">
      <c r="A9" t="s">
        <v>547</v>
      </c>
      <c r="B9" t="s">
        <v>81</v>
      </c>
      <c r="C9" t="s">
        <v>329</v>
      </c>
      <c r="D9" t="s">
        <v>86</v>
      </c>
      <c r="E9" t="s">
        <v>87</v>
      </c>
      <c r="F9" t="s">
        <v>88</v>
      </c>
      <c r="G9" t="s">
        <v>381</v>
      </c>
      <c r="H9" t="s">
        <v>293</v>
      </c>
      <c r="I9" t="s">
        <v>134</v>
      </c>
      <c r="J9" t="s">
        <v>548</v>
      </c>
      <c r="K9" t="s">
        <v>520</v>
      </c>
      <c r="L9" t="s">
        <v>537</v>
      </c>
      <c r="M9" t="s">
        <v>549</v>
      </c>
      <c r="N9" t="s">
        <v>533</v>
      </c>
      <c r="O9" t="s">
        <v>316</v>
      </c>
      <c r="P9" t="s">
        <v>287</v>
      </c>
      <c r="Q9" t="s">
        <v>360</v>
      </c>
    </row>
    <row r="10" spans="1:17" hidden="1" x14ac:dyDescent="0.3">
      <c r="A10" t="s">
        <v>550</v>
      </c>
      <c r="B10" t="s">
        <v>312</v>
      </c>
      <c r="C10" t="s">
        <v>97</v>
      </c>
      <c r="D10" t="s">
        <v>143</v>
      </c>
      <c r="E10" t="s">
        <v>87</v>
      </c>
      <c r="F10" t="s">
        <v>88</v>
      </c>
      <c r="G10" t="s">
        <v>292</v>
      </c>
      <c r="H10" t="s">
        <v>293</v>
      </c>
      <c r="I10" t="s">
        <v>551</v>
      </c>
      <c r="J10" t="s">
        <v>552</v>
      </c>
      <c r="K10" t="s">
        <v>526</v>
      </c>
      <c r="L10" t="s">
        <v>454</v>
      </c>
      <c r="M10" t="s">
        <v>553</v>
      </c>
      <c r="N10" t="s">
        <v>533</v>
      </c>
      <c r="O10" t="s">
        <v>316</v>
      </c>
      <c r="P10" t="s">
        <v>287</v>
      </c>
      <c r="Q10" t="s">
        <v>554</v>
      </c>
    </row>
    <row r="11" spans="1:17" x14ac:dyDescent="0.3">
      <c r="A11" t="s">
        <v>555</v>
      </c>
      <c r="B11" t="s">
        <v>81</v>
      </c>
      <c r="C11" t="s">
        <v>338</v>
      </c>
      <c r="D11" t="s">
        <v>86</v>
      </c>
      <c r="E11" t="s">
        <v>83</v>
      </c>
      <c r="F11" t="s">
        <v>88</v>
      </c>
      <c r="G11" t="s">
        <v>284</v>
      </c>
      <c r="H11" t="s">
        <v>293</v>
      </c>
      <c r="I11" t="s">
        <v>36</v>
      </c>
      <c r="J11" t="s">
        <v>556</v>
      </c>
      <c r="K11" t="s">
        <v>526</v>
      </c>
      <c r="L11" t="s">
        <v>285</v>
      </c>
      <c r="M11" t="s">
        <v>557</v>
      </c>
      <c r="N11" t="s">
        <v>533</v>
      </c>
      <c r="O11" t="s">
        <v>316</v>
      </c>
      <c r="P11" t="s">
        <v>558</v>
      </c>
      <c r="Q11" t="s">
        <v>342</v>
      </c>
    </row>
    <row r="12" spans="1:17" x14ac:dyDescent="0.3">
      <c r="A12" t="s">
        <v>559</v>
      </c>
      <c r="B12" t="s">
        <v>81</v>
      </c>
      <c r="C12" t="s">
        <v>344</v>
      </c>
      <c r="D12" t="s">
        <v>86</v>
      </c>
      <c r="E12" t="s">
        <v>87</v>
      </c>
      <c r="F12" t="s">
        <v>88</v>
      </c>
      <c r="G12" t="s">
        <v>560</v>
      </c>
      <c r="H12" t="s">
        <v>292</v>
      </c>
      <c r="I12" t="s">
        <v>411</v>
      </c>
      <c r="J12" t="s">
        <v>561</v>
      </c>
      <c r="K12" t="s">
        <v>526</v>
      </c>
      <c r="L12" t="s">
        <v>562</v>
      </c>
      <c r="M12" t="s">
        <v>563</v>
      </c>
      <c r="N12" t="s">
        <v>533</v>
      </c>
      <c r="O12" t="s">
        <v>316</v>
      </c>
      <c r="P12" t="s">
        <v>288</v>
      </c>
      <c r="Q12" t="s">
        <v>347</v>
      </c>
    </row>
    <row r="13" spans="1:17" hidden="1" x14ac:dyDescent="0.3">
      <c r="A13" t="s">
        <v>564</v>
      </c>
      <c r="B13" t="s">
        <v>312</v>
      </c>
      <c r="C13" t="s">
        <v>97</v>
      </c>
      <c r="D13" t="s">
        <v>143</v>
      </c>
      <c r="E13" t="s">
        <v>87</v>
      </c>
      <c r="F13" t="s">
        <v>88</v>
      </c>
      <c r="G13" t="s">
        <v>292</v>
      </c>
      <c r="H13" t="s">
        <v>284</v>
      </c>
      <c r="I13" t="s">
        <v>565</v>
      </c>
      <c r="J13" t="s">
        <v>566</v>
      </c>
      <c r="K13" t="s">
        <v>567</v>
      </c>
      <c r="L13" t="s">
        <v>334</v>
      </c>
      <c r="M13" t="s">
        <v>568</v>
      </c>
      <c r="N13" t="s">
        <v>533</v>
      </c>
      <c r="O13" t="s">
        <v>316</v>
      </c>
      <c r="P13" t="s">
        <v>316</v>
      </c>
      <c r="Q13" t="s">
        <v>336</v>
      </c>
    </row>
    <row r="14" spans="1:17" x14ac:dyDescent="0.3">
      <c r="A14" t="s">
        <v>569</v>
      </c>
      <c r="B14" t="s">
        <v>81</v>
      </c>
      <c r="C14" t="s">
        <v>354</v>
      </c>
      <c r="D14" t="s">
        <v>86</v>
      </c>
      <c r="E14" t="s">
        <v>87</v>
      </c>
      <c r="F14" t="s">
        <v>88</v>
      </c>
      <c r="G14" t="s">
        <v>283</v>
      </c>
      <c r="H14" t="s">
        <v>293</v>
      </c>
      <c r="I14" t="s">
        <v>144</v>
      </c>
      <c r="J14" t="s">
        <v>570</v>
      </c>
      <c r="K14" t="s">
        <v>571</v>
      </c>
      <c r="L14" t="s">
        <v>514</v>
      </c>
      <c r="M14" t="s">
        <v>572</v>
      </c>
      <c r="N14" t="s">
        <v>533</v>
      </c>
      <c r="O14" t="s">
        <v>316</v>
      </c>
      <c r="P14" t="s">
        <v>288</v>
      </c>
      <c r="Q14" t="s">
        <v>431</v>
      </c>
    </row>
    <row r="15" spans="1:17" hidden="1" x14ac:dyDescent="0.3">
      <c r="A15" t="s">
        <v>573</v>
      </c>
      <c r="B15" t="s">
        <v>103</v>
      </c>
      <c r="C15" t="s">
        <v>121</v>
      </c>
      <c r="D15" t="s">
        <v>143</v>
      </c>
      <c r="E15" t="s">
        <v>87</v>
      </c>
      <c r="F15" t="s">
        <v>84</v>
      </c>
      <c r="G15" t="s">
        <v>574</v>
      </c>
      <c r="H15" t="s">
        <v>575</v>
      </c>
      <c r="I15" t="s">
        <v>94</v>
      </c>
      <c r="J15" t="s">
        <v>70</v>
      </c>
      <c r="K15" t="s">
        <v>70</v>
      </c>
      <c r="L15" t="s">
        <v>576</v>
      </c>
      <c r="M15" t="s">
        <v>577</v>
      </c>
      <c r="N15" t="s">
        <v>578</v>
      </c>
      <c r="O15" t="s">
        <v>539</v>
      </c>
      <c r="P15" t="s">
        <v>539</v>
      </c>
      <c r="Q15" t="s">
        <v>310</v>
      </c>
    </row>
    <row r="16" spans="1:17" x14ac:dyDescent="0.3">
      <c r="A16" t="s">
        <v>579</v>
      </c>
      <c r="B16" t="s">
        <v>81</v>
      </c>
      <c r="C16" t="s">
        <v>362</v>
      </c>
      <c r="D16" t="s">
        <v>86</v>
      </c>
      <c r="E16" t="s">
        <v>83</v>
      </c>
      <c r="F16" t="s">
        <v>88</v>
      </c>
      <c r="G16" t="s">
        <v>283</v>
      </c>
      <c r="H16" t="s">
        <v>292</v>
      </c>
      <c r="I16" t="s">
        <v>377</v>
      </c>
      <c r="J16" t="s">
        <v>580</v>
      </c>
      <c r="K16" t="s">
        <v>581</v>
      </c>
      <c r="L16" t="s">
        <v>514</v>
      </c>
      <c r="M16" t="s">
        <v>582</v>
      </c>
      <c r="N16" t="s">
        <v>533</v>
      </c>
      <c r="O16" t="s">
        <v>316</v>
      </c>
      <c r="P16" t="s">
        <v>481</v>
      </c>
      <c r="Q16" t="s">
        <v>366</v>
      </c>
    </row>
    <row r="17" spans="1:17" hidden="1" x14ac:dyDescent="0.3">
      <c r="A17" t="s">
        <v>583</v>
      </c>
      <c r="B17" t="s">
        <v>312</v>
      </c>
      <c r="C17" t="s">
        <v>97</v>
      </c>
      <c r="D17" t="s">
        <v>105</v>
      </c>
      <c r="E17" t="s">
        <v>83</v>
      </c>
      <c r="F17" t="s">
        <v>88</v>
      </c>
      <c r="G17" t="s">
        <v>306</v>
      </c>
      <c r="H17" t="s">
        <v>292</v>
      </c>
      <c r="I17" t="s">
        <v>565</v>
      </c>
      <c r="J17" t="s">
        <v>525</v>
      </c>
      <c r="K17" t="s">
        <v>584</v>
      </c>
      <c r="L17" t="s">
        <v>471</v>
      </c>
      <c r="M17" t="s">
        <v>585</v>
      </c>
      <c r="N17" t="s">
        <v>586</v>
      </c>
      <c r="O17" t="s">
        <v>316</v>
      </c>
      <c r="P17" t="s">
        <v>316</v>
      </c>
      <c r="Q17" t="s">
        <v>587</v>
      </c>
    </row>
    <row r="18" spans="1:17" x14ac:dyDescent="0.3">
      <c r="A18" t="s">
        <v>588</v>
      </c>
      <c r="B18" t="s">
        <v>81</v>
      </c>
      <c r="C18" t="s">
        <v>372</v>
      </c>
      <c r="D18" t="s">
        <v>82</v>
      </c>
      <c r="E18" t="s">
        <v>87</v>
      </c>
      <c r="F18" t="s">
        <v>88</v>
      </c>
      <c r="G18" t="s">
        <v>283</v>
      </c>
      <c r="H18" t="s">
        <v>284</v>
      </c>
      <c r="I18" t="s">
        <v>141</v>
      </c>
      <c r="J18" t="s">
        <v>589</v>
      </c>
      <c r="K18" t="s">
        <v>513</v>
      </c>
      <c r="L18" t="s">
        <v>479</v>
      </c>
      <c r="M18" t="s">
        <v>590</v>
      </c>
      <c r="N18" t="s">
        <v>533</v>
      </c>
      <c r="O18" t="s">
        <v>316</v>
      </c>
      <c r="P18" t="s">
        <v>539</v>
      </c>
      <c r="Q18" t="s">
        <v>289</v>
      </c>
    </row>
    <row r="19" spans="1:17" x14ac:dyDescent="0.3">
      <c r="A19" t="s">
        <v>591</v>
      </c>
      <c r="B19" t="s">
        <v>81</v>
      </c>
      <c r="C19" t="s">
        <v>376</v>
      </c>
      <c r="D19" t="s">
        <v>86</v>
      </c>
      <c r="E19" t="s">
        <v>83</v>
      </c>
      <c r="F19" t="s">
        <v>88</v>
      </c>
      <c r="G19" t="s">
        <v>292</v>
      </c>
      <c r="H19" t="s">
        <v>293</v>
      </c>
      <c r="I19" t="s">
        <v>106</v>
      </c>
      <c r="J19" t="s">
        <v>512</v>
      </c>
      <c r="K19" t="s">
        <v>571</v>
      </c>
      <c r="L19" t="s">
        <v>576</v>
      </c>
      <c r="M19" t="s">
        <v>592</v>
      </c>
      <c r="N19" t="s">
        <v>516</v>
      </c>
      <c r="O19" t="s">
        <v>316</v>
      </c>
      <c r="P19" t="s">
        <v>288</v>
      </c>
      <c r="Q19" t="s">
        <v>327</v>
      </c>
    </row>
    <row r="20" spans="1:17" hidden="1" x14ac:dyDescent="0.3">
      <c r="A20" t="s">
        <v>593</v>
      </c>
      <c r="B20" t="s">
        <v>312</v>
      </c>
      <c r="C20" t="s">
        <v>97</v>
      </c>
      <c r="D20" t="s">
        <v>143</v>
      </c>
      <c r="E20" t="s">
        <v>87</v>
      </c>
      <c r="F20" t="s">
        <v>88</v>
      </c>
      <c r="G20" t="s">
        <v>284</v>
      </c>
      <c r="H20" t="s">
        <v>293</v>
      </c>
      <c r="I20" t="s">
        <v>535</v>
      </c>
      <c r="J20" t="s">
        <v>536</v>
      </c>
      <c r="K20" t="s">
        <v>513</v>
      </c>
      <c r="L20" t="s">
        <v>594</v>
      </c>
      <c r="M20" t="s">
        <v>595</v>
      </c>
      <c r="N20" t="s">
        <v>578</v>
      </c>
      <c r="O20" t="s">
        <v>316</v>
      </c>
      <c r="P20" t="s">
        <v>316</v>
      </c>
      <c r="Q20" t="s">
        <v>596</v>
      </c>
    </row>
    <row r="21" spans="1:17" x14ac:dyDescent="0.3">
      <c r="A21" t="s">
        <v>597</v>
      </c>
      <c r="B21" t="s">
        <v>81</v>
      </c>
      <c r="C21" t="s">
        <v>385</v>
      </c>
      <c r="D21" t="s">
        <v>82</v>
      </c>
      <c r="E21" t="s">
        <v>83</v>
      </c>
      <c r="F21" t="s">
        <v>88</v>
      </c>
      <c r="G21" t="s">
        <v>292</v>
      </c>
      <c r="H21" t="s">
        <v>284</v>
      </c>
      <c r="I21" t="s">
        <v>598</v>
      </c>
      <c r="J21" t="s">
        <v>599</v>
      </c>
      <c r="K21" t="s">
        <v>520</v>
      </c>
      <c r="L21" t="s">
        <v>600</v>
      </c>
      <c r="M21" t="s">
        <v>601</v>
      </c>
      <c r="N21" t="s">
        <v>516</v>
      </c>
      <c r="O21" t="s">
        <v>316</v>
      </c>
      <c r="P21" t="s">
        <v>451</v>
      </c>
      <c r="Q21" t="s">
        <v>347</v>
      </c>
    </row>
    <row r="22" spans="1:17" x14ac:dyDescent="0.3">
      <c r="A22" t="s">
        <v>602</v>
      </c>
      <c r="B22" t="s">
        <v>81</v>
      </c>
      <c r="C22" t="s">
        <v>390</v>
      </c>
      <c r="D22" t="s">
        <v>105</v>
      </c>
      <c r="E22" t="s">
        <v>87</v>
      </c>
      <c r="F22" t="s">
        <v>88</v>
      </c>
      <c r="G22" t="s">
        <v>292</v>
      </c>
      <c r="H22" t="s">
        <v>284</v>
      </c>
      <c r="I22" t="s">
        <v>166</v>
      </c>
      <c r="J22" t="s">
        <v>525</v>
      </c>
      <c r="K22" t="s">
        <v>536</v>
      </c>
      <c r="L22" t="s">
        <v>378</v>
      </c>
      <c r="M22" t="s">
        <v>603</v>
      </c>
      <c r="N22" t="s">
        <v>516</v>
      </c>
      <c r="O22" t="s">
        <v>316</v>
      </c>
      <c r="P22" t="s">
        <v>604</v>
      </c>
      <c r="Q22" t="s">
        <v>605</v>
      </c>
    </row>
    <row r="23" spans="1:17" x14ac:dyDescent="0.3">
      <c r="A23" t="s">
        <v>606</v>
      </c>
      <c r="B23" t="s">
        <v>81</v>
      </c>
      <c r="C23" t="s">
        <v>393</v>
      </c>
      <c r="D23" t="s">
        <v>82</v>
      </c>
      <c r="E23" t="s">
        <v>87</v>
      </c>
      <c r="F23" t="s">
        <v>88</v>
      </c>
      <c r="G23" t="s">
        <v>292</v>
      </c>
      <c r="H23" t="s">
        <v>284</v>
      </c>
      <c r="I23" t="s">
        <v>101</v>
      </c>
      <c r="J23" t="s">
        <v>580</v>
      </c>
      <c r="K23" t="s">
        <v>520</v>
      </c>
      <c r="L23" t="s">
        <v>607</v>
      </c>
      <c r="M23" t="s">
        <v>608</v>
      </c>
      <c r="N23" t="s">
        <v>533</v>
      </c>
      <c r="O23" t="s">
        <v>316</v>
      </c>
      <c r="P23" t="s">
        <v>558</v>
      </c>
      <c r="Q23" t="s">
        <v>322</v>
      </c>
    </row>
    <row r="24" spans="1:17" hidden="1" x14ac:dyDescent="0.3">
      <c r="A24" t="s">
        <v>609</v>
      </c>
      <c r="B24" t="s">
        <v>312</v>
      </c>
      <c r="C24" t="s">
        <v>97</v>
      </c>
      <c r="D24" t="s">
        <v>105</v>
      </c>
      <c r="E24" t="s">
        <v>83</v>
      </c>
      <c r="F24" t="s">
        <v>108</v>
      </c>
      <c r="G24" t="s">
        <v>284</v>
      </c>
      <c r="H24" t="s">
        <v>292</v>
      </c>
      <c r="I24" t="s">
        <v>551</v>
      </c>
      <c r="J24" t="s">
        <v>610</v>
      </c>
      <c r="K24" t="s">
        <v>610</v>
      </c>
      <c r="L24" t="s">
        <v>394</v>
      </c>
      <c r="M24" t="s">
        <v>611</v>
      </c>
      <c r="N24" t="s">
        <v>586</v>
      </c>
      <c r="O24" t="s">
        <v>539</v>
      </c>
      <c r="P24" t="s">
        <v>287</v>
      </c>
      <c r="Q24" t="s">
        <v>612</v>
      </c>
    </row>
    <row r="25" spans="1:17" x14ac:dyDescent="0.3">
      <c r="A25" t="s">
        <v>613</v>
      </c>
      <c r="B25" t="s">
        <v>81</v>
      </c>
      <c r="C25" t="s">
        <v>400</v>
      </c>
      <c r="D25" t="s">
        <v>82</v>
      </c>
      <c r="E25" t="s">
        <v>83</v>
      </c>
      <c r="F25" t="s">
        <v>88</v>
      </c>
      <c r="G25" t="s">
        <v>292</v>
      </c>
      <c r="H25" t="s">
        <v>284</v>
      </c>
      <c r="I25" t="s">
        <v>137</v>
      </c>
      <c r="J25" t="s">
        <v>610</v>
      </c>
      <c r="K25" t="s">
        <v>525</v>
      </c>
      <c r="L25" t="s">
        <v>521</v>
      </c>
      <c r="M25" t="s">
        <v>614</v>
      </c>
      <c r="N25" t="s">
        <v>516</v>
      </c>
      <c r="O25" t="s">
        <v>316</v>
      </c>
      <c r="P25" t="s">
        <v>287</v>
      </c>
      <c r="Q25" t="s">
        <v>289</v>
      </c>
    </row>
    <row r="26" spans="1:17" x14ac:dyDescent="0.3">
      <c r="A26" t="s">
        <v>615</v>
      </c>
      <c r="B26" t="s">
        <v>81</v>
      </c>
      <c r="C26" t="s">
        <v>410</v>
      </c>
      <c r="D26" t="s">
        <v>105</v>
      </c>
      <c r="E26" t="s">
        <v>83</v>
      </c>
      <c r="F26" t="s">
        <v>88</v>
      </c>
      <c r="G26" t="s">
        <v>306</v>
      </c>
      <c r="H26" t="s">
        <v>293</v>
      </c>
      <c r="I26" t="s">
        <v>307</v>
      </c>
      <c r="J26" t="s">
        <v>566</v>
      </c>
      <c r="K26" t="s">
        <v>520</v>
      </c>
      <c r="L26" t="s">
        <v>600</v>
      </c>
      <c r="M26" t="s">
        <v>616</v>
      </c>
      <c r="N26" t="s">
        <v>533</v>
      </c>
      <c r="O26" t="s">
        <v>316</v>
      </c>
      <c r="P26" t="s">
        <v>451</v>
      </c>
      <c r="Q26" t="s">
        <v>374</v>
      </c>
    </row>
    <row r="27" spans="1:17" x14ac:dyDescent="0.3">
      <c r="A27" t="s">
        <v>617</v>
      </c>
      <c r="B27" t="s">
        <v>81</v>
      </c>
      <c r="C27" t="s">
        <v>415</v>
      </c>
      <c r="D27" t="s">
        <v>86</v>
      </c>
      <c r="E27" t="s">
        <v>87</v>
      </c>
      <c r="F27" t="s">
        <v>88</v>
      </c>
      <c r="G27" t="s">
        <v>306</v>
      </c>
      <c r="H27" t="s">
        <v>284</v>
      </c>
      <c r="I27" t="s">
        <v>109</v>
      </c>
      <c r="J27" t="s">
        <v>618</v>
      </c>
      <c r="K27" t="s">
        <v>571</v>
      </c>
      <c r="L27" t="s">
        <v>619</v>
      </c>
      <c r="M27" t="s">
        <v>620</v>
      </c>
      <c r="N27" t="s">
        <v>586</v>
      </c>
      <c r="O27" t="s">
        <v>316</v>
      </c>
      <c r="P27" t="s">
        <v>469</v>
      </c>
      <c r="Q27" t="s">
        <v>347</v>
      </c>
    </row>
    <row r="28" spans="1:17" hidden="1" x14ac:dyDescent="0.3">
      <c r="A28" t="s">
        <v>621</v>
      </c>
      <c r="B28" t="s">
        <v>103</v>
      </c>
      <c r="C28" t="s">
        <v>139</v>
      </c>
      <c r="D28" t="s">
        <v>143</v>
      </c>
      <c r="E28" t="s">
        <v>83</v>
      </c>
      <c r="F28" t="s">
        <v>84</v>
      </c>
      <c r="G28" t="s">
        <v>622</v>
      </c>
      <c r="H28" t="s">
        <v>623</v>
      </c>
      <c r="I28" t="s">
        <v>106</v>
      </c>
      <c r="J28" t="s">
        <v>70</v>
      </c>
      <c r="K28" t="s">
        <v>70</v>
      </c>
      <c r="L28" t="s">
        <v>402</v>
      </c>
      <c r="M28" t="s">
        <v>624</v>
      </c>
      <c r="N28" t="s">
        <v>546</v>
      </c>
      <c r="O28" t="s">
        <v>316</v>
      </c>
      <c r="P28" t="s">
        <v>288</v>
      </c>
      <c r="Q28" t="s">
        <v>523</v>
      </c>
    </row>
    <row r="29" spans="1:17" x14ac:dyDescent="0.3">
      <c r="A29" t="s">
        <v>625</v>
      </c>
      <c r="B29" t="s">
        <v>81</v>
      </c>
      <c r="C29" t="s">
        <v>419</v>
      </c>
      <c r="D29" t="s">
        <v>86</v>
      </c>
      <c r="E29" t="s">
        <v>87</v>
      </c>
      <c r="F29" t="s">
        <v>88</v>
      </c>
      <c r="G29" t="s">
        <v>306</v>
      </c>
      <c r="H29" t="s">
        <v>293</v>
      </c>
      <c r="I29" t="s">
        <v>89</v>
      </c>
      <c r="J29" t="s">
        <v>581</v>
      </c>
      <c r="K29" t="s">
        <v>626</v>
      </c>
      <c r="L29" t="s">
        <v>600</v>
      </c>
      <c r="M29" t="s">
        <v>627</v>
      </c>
      <c r="N29" t="s">
        <v>516</v>
      </c>
      <c r="O29" t="s">
        <v>316</v>
      </c>
      <c r="P29" t="s">
        <v>539</v>
      </c>
      <c r="Q29" t="s">
        <v>366</v>
      </c>
    </row>
    <row r="30" spans="1:17" x14ac:dyDescent="0.3">
      <c r="A30" t="s">
        <v>628</v>
      </c>
      <c r="B30" t="s">
        <v>81</v>
      </c>
      <c r="C30" t="s">
        <v>422</v>
      </c>
      <c r="D30" t="s">
        <v>105</v>
      </c>
      <c r="E30" t="s">
        <v>83</v>
      </c>
      <c r="F30" t="s">
        <v>88</v>
      </c>
      <c r="G30" t="s">
        <v>284</v>
      </c>
      <c r="H30" t="s">
        <v>293</v>
      </c>
      <c r="I30" t="s">
        <v>91</v>
      </c>
      <c r="J30" t="s">
        <v>589</v>
      </c>
      <c r="K30" t="s">
        <v>571</v>
      </c>
      <c r="L30" t="s">
        <v>514</v>
      </c>
      <c r="M30" t="s">
        <v>629</v>
      </c>
      <c r="N30" t="s">
        <v>516</v>
      </c>
      <c r="O30" t="s">
        <v>316</v>
      </c>
      <c r="P30" t="s">
        <v>604</v>
      </c>
      <c r="Q30" t="s">
        <v>440</v>
      </c>
    </row>
    <row r="31" spans="1:17" x14ac:dyDescent="0.3">
      <c r="A31" t="s">
        <v>630</v>
      </c>
      <c r="B31" t="s">
        <v>81</v>
      </c>
      <c r="C31" t="s">
        <v>429</v>
      </c>
      <c r="D31" t="s">
        <v>82</v>
      </c>
      <c r="E31" t="s">
        <v>83</v>
      </c>
      <c r="F31" t="s">
        <v>84</v>
      </c>
      <c r="G31" t="s">
        <v>293</v>
      </c>
      <c r="H31" t="s">
        <v>293</v>
      </c>
      <c r="I31" t="s">
        <v>134</v>
      </c>
      <c r="J31" t="s">
        <v>536</v>
      </c>
      <c r="K31" t="s">
        <v>536</v>
      </c>
      <c r="L31" t="s">
        <v>378</v>
      </c>
      <c r="M31" t="s">
        <v>631</v>
      </c>
      <c r="N31" t="s">
        <v>586</v>
      </c>
      <c r="O31" t="s">
        <v>316</v>
      </c>
      <c r="P31" t="s">
        <v>316</v>
      </c>
      <c r="Q31" t="s">
        <v>303</v>
      </c>
    </row>
    <row r="32" spans="1:17" x14ac:dyDescent="0.3">
      <c r="A32" t="s">
        <v>632</v>
      </c>
      <c r="B32" t="s">
        <v>81</v>
      </c>
      <c r="C32" t="s">
        <v>433</v>
      </c>
      <c r="D32" t="s">
        <v>143</v>
      </c>
      <c r="E32" t="s">
        <v>87</v>
      </c>
      <c r="F32" t="s">
        <v>88</v>
      </c>
      <c r="G32" t="s">
        <v>283</v>
      </c>
      <c r="H32" t="s">
        <v>284</v>
      </c>
      <c r="I32" t="s">
        <v>426</v>
      </c>
      <c r="J32" t="s">
        <v>584</v>
      </c>
      <c r="K32" t="s">
        <v>633</v>
      </c>
      <c r="L32" t="s">
        <v>607</v>
      </c>
      <c r="M32" t="s">
        <v>634</v>
      </c>
      <c r="N32" t="s">
        <v>533</v>
      </c>
      <c r="O32" t="s">
        <v>316</v>
      </c>
      <c r="P32" t="s">
        <v>287</v>
      </c>
      <c r="Q32" t="s">
        <v>297</v>
      </c>
    </row>
    <row r="33" spans="1:17" hidden="1" x14ac:dyDescent="0.3">
      <c r="A33" t="s">
        <v>635</v>
      </c>
      <c r="B33" t="s">
        <v>148</v>
      </c>
      <c r="C33" t="s">
        <v>104</v>
      </c>
      <c r="D33" t="s">
        <v>86</v>
      </c>
      <c r="E33" t="s">
        <v>87</v>
      </c>
      <c r="F33" t="s">
        <v>88</v>
      </c>
      <c r="G33" t="s">
        <v>306</v>
      </c>
      <c r="H33" t="s">
        <v>284</v>
      </c>
      <c r="I33" t="s">
        <v>144</v>
      </c>
      <c r="J33" t="s">
        <v>70</v>
      </c>
      <c r="K33" t="s">
        <v>70</v>
      </c>
      <c r="L33" t="s">
        <v>514</v>
      </c>
      <c r="M33" t="s">
        <v>636</v>
      </c>
      <c r="N33" t="s">
        <v>533</v>
      </c>
      <c r="O33" t="s">
        <v>316</v>
      </c>
      <c r="P33" t="s">
        <v>288</v>
      </c>
      <c r="Q33" t="s">
        <v>327</v>
      </c>
    </row>
    <row r="34" spans="1:17" hidden="1" x14ac:dyDescent="0.3">
      <c r="A34" t="s">
        <v>637</v>
      </c>
      <c r="B34" t="s">
        <v>103</v>
      </c>
      <c r="C34" t="s">
        <v>151</v>
      </c>
      <c r="D34" t="s">
        <v>143</v>
      </c>
      <c r="E34" t="s">
        <v>87</v>
      </c>
      <c r="F34" t="s">
        <v>88</v>
      </c>
      <c r="G34" t="s">
        <v>292</v>
      </c>
      <c r="H34" t="s">
        <v>284</v>
      </c>
      <c r="I34" t="s">
        <v>638</v>
      </c>
      <c r="J34" t="s">
        <v>70</v>
      </c>
      <c r="K34" t="s">
        <v>70</v>
      </c>
      <c r="L34" t="s">
        <v>639</v>
      </c>
      <c r="M34" t="s">
        <v>640</v>
      </c>
      <c r="N34" t="s">
        <v>641</v>
      </c>
      <c r="O34" t="s">
        <v>316</v>
      </c>
      <c r="P34" t="s">
        <v>288</v>
      </c>
      <c r="Q34" t="s">
        <v>374</v>
      </c>
    </row>
    <row r="35" spans="1:17" x14ac:dyDescent="0.3">
      <c r="A35" t="s">
        <v>642</v>
      </c>
      <c r="B35" t="s">
        <v>81</v>
      </c>
      <c r="C35" t="s">
        <v>444</v>
      </c>
      <c r="D35" t="s">
        <v>82</v>
      </c>
      <c r="E35" t="s">
        <v>83</v>
      </c>
      <c r="F35" t="s">
        <v>108</v>
      </c>
      <c r="G35" t="s">
        <v>283</v>
      </c>
      <c r="H35" t="s">
        <v>306</v>
      </c>
      <c r="I35" t="s">
        <v>34</v>
      </c>
      <c r="J35" t="s">
        <v>643</v>
      </c>
      <c r="K35" t="s">
        <v>643</v>
      </c>
      <c r="L35" t="s">
        <v>521</v>
      </c>
      <c r="M35" t="s">
        <v>644</v>
      </c>
      <c r="N35" t="s">
        <v>586</v>
      </c>
      <c r="O35" t="s">
        <v>316</v>
      </c>
      <c r="P35" t="s">
        <v>316</v>
      </c>
      <c r="Q35" t="s">
        <v>440</v>
      </c>
    </row>
    <row r="36" spans="1:17" x14ac:dyDescent="0.3">
      <c r="A36" t="s">
        <v>645</v>
      </c>
      <c r="B36" t="s">
        <v>81</v>
      </c>
      <c r="C36" t="s">
        <v>449</v>
      </c>
      <c r="D36" t="s">
        <v>86</v>
      </c>
      <c r="E36" t="s">
        <v>87</v>
      </c>
      <c r="F36" t="s">
        <v>88</v>
      </c>
      <c r="G36" t="s">
        <v>283</v>
      </c>
      <c r="H36" t="s">
        <v>284</v>
      </c>
      <c r="I36" t="s">
        <v>91</v>
      </c>
      <c r="J36" t="s">
        <v>584</v>
      </c>
      <c r="K36" t="s">
        <v>633</v>
      </c>
      <c r="L36" t="s">
        <v>646</v>
      </c>
      <c r="M36" t="s">
        <v>647</v>
      </c>
      <c r="N36" t="s">
        <v>533</v>
      </c>
      <c r="O36" t="s">
        <v>316</v>
      </c>
      <c r="P36" t="s">
        <v>604</v>
      </c>
      <c r="Q36" t="s">
        <v>605</v>
      </c>
    </row>
    <row r="37" spans="1:17" hidden="1" x14ac:dyDescent="0.3">
      <c r="A37" t="s">
        <v>648</v>
      </c>
      <c r="B37" t="s">
        <v>103</v>
      </c>
      <c r="C37" t="s">
        <v>151</v>
      </c>
      <c r="D37" t="s">
        <v>143</v>
      </c>
      <c r="E37" t="s">
        <v>83</v>
      </c>
      <c r="F37" t="s">
        <v>88</v>
      </c>
      <c r="G37" t="s">
        <v>283</v>
      </c>
      <c r="H37" t="s">
        <v>292</v>
      </c>
      <c r="I37" t="s">
        <v>638</v>
      </c>
      <c r="J37" t="s">
        <v>70</v>
      </c>
      <c r="K37" t="s">
        <v>70</v>
      </c>
      <c r="L37" t="s">
        <v>639</v>
      </c>
      <c r="M37" t="s">
        <v>649</v>
      </c>
      <c r="N37" t="s">
        <v>533</v>
      </c>
      <c r="O37" t="s">
        <v>316</v>
      </c>
      <c r="P37" t="s">
        <v>451</v>
      </c>
      <c r="Q37" t="s">
        <v>327</v>
      </c>
    </row>
    <row r="38" spans="1:17" hidden="1" x14ac:dyDescent="0.3">
      <c r="A38" t="s">
        <v>650</v>
      </c>
      <c r="B38" t="s">
        <v>148</v>
      </c>
      <c r="C38" t="s">
        <v>121</v>
      </c>
      <c r="D38" t="s">
        <v>82</v>
      </c>
      <c r="E38" t="s">
        <v>83</v>
      </c>
      <c r="F38" t="s">
        <v>88</v>
      </c>
      <c r="G38" t="s">
        <v>292</v>
      </c>
      <c r="H38" t="s">
        <v>293</v>
      </c>
      <c r="I38" t="s">
        <v>651</v>
      </c>
      <c r="J38" t="s">
        <v>70</v>
      </c>
      <c r="K38" t="s">
        <v>70</v>
      </c>
      <c r="L38" t="s">
        <v>514</v>
      </c>
      <c r="M38" t="s">
        <v>652</v>
      </c>
      <c r="N38" t="s">
        <v>516</v>
      </c>
      <c r="O38" t="s">
        <v>316</v>
      </c>
      <c r="P38" t="s">
        <v>287</v>
      </c>
      <c r="Q38" t="s">
        <v>297</v>
      </c>
    </row>
    <row r="39" spans="1:17" x14ac:dyDescent="0.3">
      <c r="A39" t="s">
        <v>653</v>
      </c>
      <c r="B39" t="s">
        <v>81</v>
      </c>
      <c r="C39" t="s">
        <v>453</v>
      </c>
      <c r="D39" t="s">
        <v>105</v>
      </c>
      <c r="E39" t="s">
        <v>87</v>
      </c>
      <c r="F39" t="s">
        <v>88</v>
      </c>
      <c r="G39" t="s">
        <v>283</v>
      </c>
      <c r="H39" t="s">
        <v>293</v>
      </c>
      <c r="I39" t="s">
        <v>377</v>
      </c>
      <c r="J39" t="s">
        <v>580</v>
      </c>
      <c r="K39" t="s">
        <v>571</v>
      </c>
      <c r="L39" t="s">
        <v>576</v>
      </c>
      <c r="M39" t="s">
        <v>654</v>
      </c>
      <c r="N39" t="s">
        <v>533</v>
      </c>
      <c r="O39" t="s">
        <v>316</v>
      </c>
      <c r="P39" t="s">
        <v>288</v>
      </c>
      <c r="Q39" t="s">
        <v>523</v>
      </c>
    </row>
    <row r="40" spans="1:17" x14ac:dyDescent="0.3">
      <c r="A40" t="s">
        <v>655</v>
      </c>
      <c r="B40" t="s">
        <v>81</v>
      </c>
      <c r="C40" t="s">
        <v>462</v>
      </c>
      <c r="D40" t="s">
        <v>86</v>
      </c>
      <c r="E40" t="s">
        <v>83</v>
      </c>
      <c r="F40" t="s">
        <v>84</v>
      </c>
      <c r="G40" t="s">
        <v>284</v>
      </c>
      <c r="H40" t="s">
        <v>284</v>
      </c>
      <c r="I40" t="s">
        <v>144</v>
      </c>
      <c r="J40" t="s">
        <v>589</v>
      </c>
      <c r="K40" t="s">
        <v>556</v>
      </c>
      <c r="L40" t="s">
        <v>527</v>
      </c>
      <c r="M40" t="s">
        <v>656</v>
      </c>
      <c r="N40" t="s">
        <v>516</v>
      </c>
      <c r="O40" t="s">
        <v>316</v>
      </c>
      <c r="P40" t="s">
        <v>296</v>
      </c>
      <c r="Q40" t="s">
        <v>342</v>
      </c>
    </row>
    <row r="41" spans="1:17" x14ac:dyDescent="0.3">
      <c r="A41" t="s">
        <v>657</v>
      </c>
      <c r="B41" t="s">
        <v>81</v>
      </c>
      <c r="C41" t="s">
        <v>496</v>
      </c>
      <c r="D41" t="s">
        <v>86</v>
      </c>
      <c r="E41" t="s">
        <v>87</v>
      </c>
      <c r="F41" t="s">
        <v>88</v>
      </c>
      <c r="G41" t="s">
        <v>381</v>
      </c>
      <c r="H41" t="s">
        <v>284</v>
      </c>
      <c r="I41" t="s">
        <v>106</v>
      </c>
      <c r="J41" t="s">
        <v>658</v>
      </c>
      <c r="K41" t="s">
        <v>659</v>
      </c>
      <c r="L41" t="s">
        <v>527</v>
      </c>
      <c r="M41" t="s">
        <v>660</v>
      </c>
      <c r="N41" t="s">
        <v>586</v>
      </c>
      <c r="O41" t="s">
        <v>316</v>
      </c>
      <c r="P41" t="s">
        <v>481</v>
      </c>
      <c r="Q41" t="s">
        <v>366</v>
      </c>
    </row>
    <row r="42" spans="1:17" hidden="1" x14ac:dyDescent="0.3">
      <c r="A42" t="s">
        <v>661</v>
      </c>
      <c r="B42" t="s">
        <v>312</v>
      </c>
      <c r="C42" t="s">
        <v>169</v>
      </c>
      <c r="D42" t="s">
        <v>143</v>
      </c>
      <c r="E42" t="s">
        <v>83</v>
      </c>
      <c r="F42" t="s">
        <v>88</v>
      </c>
      <c r="G42" t="s">
        <v>306</v>
      </c>
      <c r="H42" t="s">
        <v>293</v>
      </c>
      <c r="I42" t="s">
        <v>662</v>
      </c>
      <c r="J42" t="s">
        <v>531</v>
      </c>
      <c r="K42" t="s">
        <v>633</v>
      </c>
      <c r="L42" t="s">
        <v>576</v>
      </c>
      <c r="M42" t="s">
        <v>663</v>
      </c>
      <c r="N42" t="s">
        <v>516</v>
      </c>
      <c r="O42" t="s">
        <v>316</v>
      </c>
      <c r="P42" t="s">
        <v>539</v>
      </c>
      <c r="Q42" t="s">
        <v>383</v>
      </c>
    </row>
    <row r="43" spans="1:17" hidden="1" x14ac:dyDescent="0.3">
      <c r="A43" t="s">
        <v>664</v>
      </c>
      <c r="B43" t="s">
        <v>148</v>
      </c>
      <c r="C43" t="s">
        <v>665</v>
      </c>
      <c r="D43" t="s">
        <v>146</v>
      </c>
      <c r="E43" t="s">
        <v>83</v>
      </c>
      <c r="F43" t="s">
        <v>108</v>
      </c>
      <c r="G43" t="s">
        <v>293</v>
      </c>
      <c r="H43" t="s">
        <v>284</v>
      </c>
      <c r="I43" t="s">
        <v>666</v>
      </c>
      <c r="J43" t="s">
        <v>70</v>
      </c>
      <c r="K43" t="s">
        <v>70</v>
      </c>
      <c r="L43" t="s">
        <v>667</v>
      </c>
      <c r="M43" t="s">
        <v>668</v>
      </c>
      <c r="N43" t="s">
        <v>533</v>
      </c>
      <c r="O43" t="s">
        <v>316</v>
      </c>
      <c r="P43" t="s">
        <v>669</v>
      </c>
      <c r="Q43" t="s">
        <v>374</v>
      </c>
    </row>
    <row r="44" spans="1:17" hidden="1" x14ac:dyDescent="0.3">
      <c r="A44" t="s">
        <v>670</v>
      </c>
      <c r="B44" t="s">
        <v>103</v>
      </c>
      <c r="C44" t="s">
        <v>163</v>
      </c>
      <c r="D44" t="s">
        <v>82</v>
      </c>
      <c r="E44" t="s">
        <v>83</v>
      </c>
      <c r="F44" t="s">
        <v>88</v>
      </c>
      <c r="G44" t="s">
        <v>283</v>
      </c>
      <c r="H44" t="s">
        <v>293</v>
      </c>
      <c r="I44" t="s">
        <v>141</v>
      </c>
      <c r="J44" t="s">
        <v>70</v>
      </c>
      <c r="K44" t="s">
        <v>70</v>
      </c>
      <c r="L44" t="s">
        <v>479</v>
      </c>
      <c r="M44" t="s">
        <v>671</v>
      </c>
      <c r="N44" t="s">
        <v>516</v>
      </c>
      <c r="O44" t="s">
        <v>287</v>
      </c>
      <c r="P44" t="s">
        <v>539</v>
      </c>
      <c r="Q44" t="s">
        <v>347</v>
      </c>
    </row>
    <row r="45" spans="1:17" x14ac:dyDescent="0.3">
      <c r="A45" t="s">
        <v>672</v>
      </c>
      <c r="B45" t="s">
        <v>81</v>
      </c>
      <c r="C45" t="s">
        <v>467</v>
      </c>
      <c r="D45" t="s">
        <v>98</v>
      </c>
      <c r="E45" t="s">
        <v>83</v>
      </c>
      <c r="F45" t="s">
        <v>88</v>
      </c>
      <c r="G45" t="s">
        <v>283</v>
      </c>
      <c r="H45" t="s">
        <v>293</v>
      </c>
      <c r="I45" t="s">
        <v>141</v>
      </c>
      <c r="J45" t="s">
        <v>581</v>
      </c>
      <c r="K45" t="s">
        <v>536</v>
      </c>
      <c r="L45" t="s">
        <v>423</v>
      </c>
      <c r="M45" t="s">
        <v>673</v>
      </c>
      <c r="N45" t="s">
        <v>516</v>
      </c>
      <c r="O45" t="s">
        <v>316</v>
      </c>
      <c r="P45" t="s">
        <v>287</v>
      </c>
      <c r="Q45" t="s">
        <v>440</v>
      </c>
    </row>
    <row r="46" spans="1:17" x14ac:dyDescent="0.3">
      <c r="A46" t="s">
        <v>674</v>
      </c>
      <c r="B46" t="s">
        <v>81</v>
      </c>
      <c r="C46" t="s">
        <v>475</v>
      </c>
      <c r="D46" t="s">
        <v>82</v>
      </c>
      <c r="E46" t="s">
        <v>87</v>
      </c>
      <c r="F46" t="s">
        <v>88</v>
      </c>
      <c r="G46" t="s">
        <v>284</v>
      </c>
      <c r="H46" t="s">
        <v>293</v>
      </c>
      <c r="I46" t="s">
        <v>36</v>
      </c>
      <c r="J46" t="s">
        <v>556</v>
      </c>
      <c r="K46" t="s">
        <v>659</v>
      </c>
      <c r="L46" t="s">
        <v>537</v>
      </c>
      <c r="M46" t="s">
        <v>675</v>
      </c>
      <c r="N46" t="s">
        <v>533</v>
      </c>
      <c r="O46" t="s">
        <v>316</v>
      </c>
      <c r="P46" t="s">
        <v>539</v>
      </c>
      <c r="Q46" t="s">
        <v>289</v>
      </c>
    </row>
    <row r="47" spans="1:17" hidden="1" x14ac:dyDescent="0.3">
      <c r="A47" t="s">
        <v>676</v>
      </c>
      <c r="B47" t="s">
        <v>312</v>
      </c>
      <c r="C47" t="s">
        <v>169</v>
      </c>
      <c r="D47" t="s">
        <v>105</v>
      </c>
      <c r="E47" t="s">
        <v>87</v>
      </c>
      <c r="F47" t="s">
        <v>108</v>
      </c>
      <c r="G47" t="s">
        <v>284</v>
      </c>
      <c r="H47" t="s">
        <v>292</v>
      </c>
      <c r="I47" t="s">
        <v>662</v>
      </c>
      <c r="J47" t="s">
        <v>677</v>
      </c>
      <c r="K47" t="s">
        <v>520</v>
      </c>
      <c r="L47" t="s">
        <v>514</v>
      </c>
      <c r="M47" t="s">
        <v>678</v>
      </c>
      <c r="N47" t="s">
        <v>546</v>
      </c>
      <c r="O47" t="s">
        <v>316</v>
      </c>
      <c r="P47" t="s">
        <v>539</v>
      </c>
      <c r="Q47" t="s">
        <v>679</v>
      </c>
    </row>
    <row r="48" spans="1:17" x14ac:dyDescent="0.3">
      <c r="A48" t="s">
        <v>680</v>
      </c>
      <c r="B48" t="s">
        <v>81</v>
      </c>
      <c r="C48" t="s">
        <v>478</v>
      </c>
      <c r="D48" t="s">
        <v>146</v>
      </c>
      <c r="E48" t="s">
        <v>83</v>
      </c>
      <c r="F48" t="s">
        <v>88</v>
      </c>
      <c r="G48" t="s">
        <v>292</v>
      </c>
      <c r="H48" t="s">
        <v>293</v>
      </c>
      <c r="I48" t="s">
        <v>411</v>
      </c>
      <c r="J48" t="s">
        <v>677</v>
      </c>
      <c r="K48" t="s">
        <v>626</v>
      </c>
      <c r="L48" t="s">
        <v>607</v>
      </c>
      <c r="M48" t="s">
        <v>681</v>
      </c>
      <c r="N48" t="s">
        <v>516</v>
      </c>
      <c r="O48" t="s">
        <v>316</v>
      </c>
      <c r="P48" t="s">
        <v>316</v>
      </c>
      <c r="Q48" t="s">
        <v>303</v>
      </c>
    </row>
    <row r="49" spans="1:17" x14ac:dyDescent="0.3">
      <c r="A49" t="s">
        <v>682</v>
      </c>
      <c r="B49" t="s">
        <v>81</v>
      </c>
      <c r="C49" t="s">
        <v>486</v>
      </c>
      <c r="D49" t="s">
        <v>86</v>
      </c>
      <c r="E49" t="s">
        <v>83</v>
      </c>
      <c r="F49" t="s">
        <v>88</v>
      </c>
      <c r="G49" t="s">
        <v>283</v>
      </c>
      <c r="H49" t="s">
        <v>284</v>
      </c>
      <c r="I49" t="s">
        <v>115</v>
      </c>
      <c r="J49" t="s">
        <v>581</v>
      </c>
      <c r="K49" t="s">
        <v>556</v>
      </c>
      <c r="L49" t="s">
        <v>683</v>
      </c>
      <c r="M49" t="s">
        <v>684</v>
      </c>
      <c r="N49" t="s">
        <v>516</v>
      </c>
      <c r="O49" t="s">
        <v>481</v>
      </c>
      <c r="P49" t="s">
        <v>287</v>
      </c>
      <c r="Q49" t="s">
        <v>605</v>
      </c>
    </row>
    <row r="50" spans="1:17" hidden="1" x14ac:dyDescent="0.3">
      <c r="A50" t="s">
        <v>685</v>
      </c>
      <c r="B50" t="s">
        <v>312</v>
      </c>
      <c r="C50" t="s">
        <v>139</v>
      </c>
      <c r="D50" t="s">
        <v>105</v>
      </c>
      <c r="E50" t="s">
        <v>83</v>
      </c>
      <c r="F50" t="s">
        <v>108</v>
      </c>
      <c r="G50" t="s">
        <v>293</v>
      </c>
      <c r="H50" t="s">
        <v>283</v>
      </c>
      <c r="I50" t="s">
        <v>686</v>
      </c>
      <c r="J50" t="s">
        <v>520</v>
      </c>
      <c r="K50" t="s">
        <v>677</v>
      </c>
      <c r="L50" t="s">
        <v>387</v>
      </c>
      <c r="M50" t="s">
        <v>687</v>
      </c>
      <c r="N50" t="s">
        <v>516</v>
      </c>
      <c r="O50" t="s">
        <v>287</v>
      </c>
      <c r="P50" t="s">
        <v>316</v>
      </c>
      <c r="Q50" t="s">
        <v>587</v>
      </c>
    </row>
    <row r="51" spans="1:17" x14ac:dyDescent="0.3">
      <c r="A51" t="s">
        <v>688</v>
      </c>
      <c r="B51" t="s">
        <v>81</v>
      </c>
      <c r="C51" t="s">
        <v>489</v>
      </c>
      <c r="D51" t="s">
        <v>86</v>
      </c>
      <c r="E51" t="s">
        <v>87</v>
      </c>
      <c r="F51" t="s">
        <v>108</v>
      </c>
      <c r="G51" t="s">
        <v>292</v>
      </c>
      <c r="H51" t="s">
        <v>283</v>
      </c>
      <c r="I51" t="s">
        <v>137</v>
      </c>
      <c r="J51" t="s">
        <v>599</v>
      </c>
      <c r="K51" t="s">
        <v>519</v>
      </c>
      <c r="L51" t="s">
        <v>521</v>
      </c>
      <c r="M51" t="s">
        <v>689</v>
      </c>
      <c r="N51" t="s">
        <v>516</v>
      </c>
      <c r="O51" t="s">
        <v>316</v>
      </c>
      <c r="P51" t="s">
        <v>316</v>
      </c>
      <c r="Q51" t="s">
        <v>342</v>
      </c>
    </row>
    <row r="52" spans="1:17" hidden="1" x14ac:dyDescent="0.3">
      <c r="A52" t="s">
        <v>690</v>
      </c>
      <c r="B52" t="s">
        <v>312</v>
      </c>
      <c r="C52" t="s">
        <v>139</v>
      </c>
      <c r="D52" t="s">
        <v>143</v>
      </c>
      <c r="E52" t="s">
        <v>87</v>
      </c>
      <c r="F52" t="s">
        <v>108</v>
      </c>
      <c r="G52" t="s">
        <v>284</v>
      </c>
      <c r="H52" t="s">
        <v>292</v>
      </c>
      <c r="I52" t="s">
        <v>686</v>
      </c>
      <c r="J52" t="s">
        <v>691</v>
      </c>
      <c r="K52" t="s">
        <v>643</v>
      </c>
      <c r="L52" t="s">
        <v>692</v>
      </c>
      <c r="M52" t="s">
        <v>693</v>
      </c>
      <c r="N52" t="s">
        <v>533</v>
      </c>
      <c r="O52" t="s">
        <v>694</v>
      </c>
      <c r="P52" t="s">
        <v>316</v>
      </c>
      <c r="Q52" t="s">
        <v>336</v>
      </c>
    </row>
    <row r="53" spans="1:17" x14ac:dyDescent="0.3">
      <c r="A53" t="s">
        <v>695</v>
      </c>
      <c r="B53" t="s">
        <v>81</v>
      </c>
      <c r="C53" t="s">
        <v>493</v>
      </c>
      <c r="D53" t="s">
        <v>86</v>
      </c>
      <c r="E53" t="s">
        <v>83</v>
      </c>
      <c r="F53" t="s">
        <v>88</v>
      </c>
      <c r="G53" t="s">
        <v>283</v>
      </c>
      <c r="H53" t="s">
        <v>284</v>
      </c>
      <c r="I53" t="s">
        <v>109</v>
      </c>
      <c r="J53" t="s">
        <v>696</v>
      </c>
      <c r="K53" t="s">
        <v>626</v>
      </c>
      <c r="L53" t="s">
        <v>619</v>
      </c>
      <c r="M53" t="s">
        <v>697</v>
      </c>
      <c r="N53" t="s">
        <v>516</v>
      </c>
      <c r="O53" t="s">
        <v>316</v>
      </c>
      <c r="P53" t="s">
        <v>287</v>
      </c>
      <c r="Q53" t="s">
        <v>303</v>
      </c>
    </row>
    <row r="54" spans="1:17" x14ac:dyDescent="0.3">
      <c r="A54" t="s">
        <v>698</v>
      </c>
      <c r="B54" t="s">
        <v>81</v>
      </c>
      <c r="C54" t="s">
        <v>499</v>
      </c>
      <c r="D54" t="s">
        <v>82</v>
      </c>
      <c r="E54" t="s">
        <v>87</v>
      </c>
      <c r="F54" t="s">
        <v>88</v>
      </c>
      <c r="G54" t="s">
        <v>381</v>
      </c>
      <c r="H54" t="s">
        <v>293</v>
      </c>
      <c r="I54" t="s">
        <v>307</v>
      </c>
      <c r="J54" t="s">
        <v>552</v>
      </c>
      <c r="K54" t="s">
        <v>513</v>
      </c>
      <c r="L54" t="s">
        <v>667</v>
      </c>
      <c r="M54" t="s">
        <v>699</v>
      </c>
      <c r="N54" t="s">
        <v>516</v>
      </c>
      <c r="O54" t="s">
        <v>316</v>
      </c>
      <c r="P54" t="s">
        <v>604</v>
      </c>
      <c r="Q54" t="s">
        <v>347</v>
      </c>
    </row>
    <row r="55" spans="1:17" x14ac:dyDescent="0.3">
      <c r="A55" t="s">
        <v>700</v>
      </c>
      <c r="B55" t="s">
        <v>81</v>
      </c>
      <c r="C55" t="s">
        <v>503</v>
      </c>
      <c r="D55" t="s">
        <v>82</v>
      </c>
      <c r="E55" t="s">
        <v>83</v>
      </c>
      <c r="F55" t="s">
        <v>88</v>
      </c>
      <c r="G55" t="s">
        <v>306</v>
      </c>
      <c r="H55" t="s">
        <v>284</v>
      </c>
      <c r="I55" t="s">
        <v>101</v>
      </c>
      <c r="J55" t="s">
        <v>530</v>
      </c>
      <c r="K55" t="s">
        <v>571</v>
      </c>
      <c r="L55" t="s">
        <v>378</v>
      </c>
      <c r="M55" t="s">
        <v>701</v>
      </c>
      <c r="N55" t="s">
        <v>586</v>
      </c>
      <c r="O55" t="s">
        <v>316</v>
      </c>
      <c r="P55" t="s">
        <v>558</v>
      </c>
      <c r="Q55" t="s">
        <v>360</v>
      </c>
    </row>
    <row r="56" spans="1:17" x14ac:dyDescent="0.3">
      <c r="A56" t="s">
        <v>702</v>
      </c>
      <c r="B56" t="s">
        <v>81</v>
      </c>
      <c r="C56" t="s">
        <v>506</v>
      </c>
      <c r="D56" t="s">
        <v>82</v>
      </c>
      <c r="E56" t="s">
        <v>87</v>
      </c>
      <c r="F56" t="s">
        <v>84</v>
      </c>
      <c r="G56" t="s">
        <v>293</v>
      </c>
      <c r="H56" t="s">
        <v>293</v>
      </c>
      <c r="I56" t="s">
        <v>598</v>
      </c>
      <c r="J56" t="s">
        <v>643</v>
      </c>
      <c r="K56" t="s">
        <v>571</v>
      </c>
      <c r="L56" t="s">
        <v>600</v>
      </c>
      <c r="M56" t="s">
        <v>703</v>
      </c>
      <c r="N56" t="s">
        <v>533</v>
      </c>
      <c r="O56" t="s">
        <v>316</v>
      </c>
      <c r="P56" t="s">
        <v>404</v>
      </c>
      <c r="Q56" t="s">
        <v>322</v>
      </c>
    </row>
    <row r="57" spans="1:17" x14ac:dyDescent="0.3">
      <c r="A57" t="s">
        <v>704</v>
      </c>
      <c r="B57" t="s">
        <v>81</v>
      </c>
      <c r="C57" t="s">
        <v>483</v>
      </c>
      <c r="D57" t="s">
        <v>105</v>
      </c>
      <c r="E57" t="s">
        <v>87</v>
      </c>
      <c r="F57" t="s">
        <v>88</v>
      </c>
      <c r="G57" t="s">
        <v>283</v>
      </c>
      <c r="H57" t="s">
        <v>284</v>
      </c>
      <c r="I57" t="s">
        <v>113</v>
      </c>
      <c r="J57" t="s">
        <v>677</v>
      </c>
      <c r="K57" t="s">
        <v>691</v>
      </c>
      <c r="L57" t="s">
        <v>576</v>
      </c>
      <c r="M57" t="s">
        <v>705</v>
      </c>
      <c r="N57" t="s">
        <v>546</v>
      </c>
      <c r="O57" t="s">
        <v>316</v>
      </c>
      <c r="P57" t="s">
        <v>451</v>
      </c>
      <c r="Q57" t="s">
        <v>605</v>
      </c>
    </row>
    <row r="58" spans="1:17" x14ac:dyDescent="0.3">
      <c r="A58" t="s">
        <v>706</v>
      </c>
      <c r="B58" t="s">
        <v>81</v>
      </c>
      <c r="C58" t="s">
        <v>509</v>
      </c>
      <c r="D58" t="s">
        <v>82</v>
      </c>
      <c r="E58" t="s">
        <v>83</v>
      </c>
      <c r="F58" t="s">
        <v>88</v>
      </c>
      <c r="G58" t="s">
        <v>284</v>
      </c>
      <c r="H58" t="s">
        <v>293</v>
      </c>
      <c r="I58" t="s">
        <v>166</v>
      </c>
      <c r="J58" t="s">
        <v>643</v>
      </c>
      <c r="K58" t="s">
        <v>526</v>
      </c>
      <c r="L58" t="s">
        <v>692</v>
      </c>
      <c r="M58" t="s">
        <v>707</v>
      </c>
      <c r="N58" t="s">
        <v>586</v>
      </c>
      <c r="O58" t="s">
        <v>316</v>
      </c>
      <c r="P58" t="s">
        <v>604</v>
      </c>
      <c r="Q58" t="s">
        <v>440</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8ADBF-119B-409B-BC64-AEABACECE81A}">
  <dimension ref="A1:O48"/>
  <sheetViews>
    <sheetView workbookViewId="0"/>
  </sheetViews>
  <sheetFormatPr defaultRowHeight="14.4" x14ac:dyDescent="0.3"/>
  <cols>
    <col min="1" max="1" width="10.33203125" bestFit="1" customWidth="1"/>
    <col min="2" max="2" width="14.5546875" bestFit="1" customWidth="1"/>
    <col min="3" max="3" width="13.44140625" bestFit="1" customWidth="1"/>
    <col min="4" max="4" width="6.44140625" bestFit="1" customWidth="1"/>
    <col min="6" max="6" width="8.5546875" bestFit="1" customWidth="1"/>
    <col min="7" max="7" width="5.5546875" bestFit="1" customWidth="1"/>
    <col min="8" max="8" width="5.77734375" bestFit="1" customWidth="1"/>
    <col min="9" max="9" width="15" bestFit="1" customWidth="1"/>
    <col min="10" max="10" width="7.109375" bestFit="1" customWidth="1"/>
    <col min="11" max="11" width="13.21875" bestFit="1" customWidth="1"/>
    <col min="12" max="12" width="16.33203125" bestFit="1" customWidth="1"/>
    <col min="13" max="13" width="12.109375" bestFit="1" customWidth="1"/>
    <col min="14" max="14" width="16.21875" bestFit="1" customWidth="1"/>
    <col min="15" max="15" width="16" bestFit="1" customWidth="1"/>
  </cols>
  <sheetData>
    <row r="1" spans="1:15" x14ac:dyDescent="0.3">
      <c r="A1" t="s">
        <v>73</v>
      </c>
      <c r="B1" t="s">
        <v>272</v>
      </c>
      <c r="C1" t="s">
        <v>75</v>
      </c>
      <c r="D1" t="s">
        <v>76</v>
      </c>
      <c r="E1" t="s">
        <v>77</v>
      </c>
      <c r="F1" t="s">
        <v>78</v>
      </c>
      <c r="G1" t="s">
        <v>273</v>
      </c>
      <c r="H1" t="s">
        <v>274</v>
      </c>
      <c r="I1" t="s">
        <v>79</v>
      </c>
      <c r="J1" t="s">
        <v>275</v>
      </c>
      <c r="K1" t="s">
        <v>276</v>
      </c>
      <c r="L1" t="s">
        <v>277</v>
      </c>
      <c r="M1" t="s">
        <v>278</v>
      </c>
      <c r="N1" t="s">
        <v>279</v>
      </c>
      <c r="O1" t="s">
        <v>280</v>
      </c>
    </row>
    <row r="2" spans="1:15" x14ac:dyDescent="0.3">
      <c r="A2" t="s">
        <v>859</v>
      </c>
      <c r="B2" t="s">
        <v>81</v>
      </c>
      <c r="C2" t="s">
        <v>282</v>
      </c>
      <c r="D2" t="s">
        <v>146</v>
      </c>
      <c r="E2" t="s">
        <v>87</v>
      </c>
      <c r="F2" t="s">
        <v>88</v>
      </c>
      <c r="G2" t="s">
        <v>292</v>
      </c>
      <c r="H2" t="s">
        <v>284</v>
      </c>
      <c r="I2" t="s">
        <v>101</v>
      </c>
      <c r="J2" t="s">
        <v>500</v>
      </c>
      <c r="K2" t="s">
        <v>860</v>
      </c>
      <c r="L2" t="s">
        <v>861</v>
      </c>
      <c r="M2" t="s">
        <v>341</v>
      </c>
      <c r="N2" t="s">
        <v>316</v>
      </c>
      <c r="O2" t="s">
        <v>374</v>
      </c>
    </row>
    <row r="3" spans="1:15" x14ac:dyDescent="0.3">
      <c r="A3" t="s">
        <v>862</v>
      </c>
      <c r="B3" t="s">
        <v>81</v>
      </c>
      <c r="C3" t="s">
        <v>291</v>
      </c>
      <c r="D3" t="s">
        <v>86</v>
      </c>
      <c r="E3" t="s">
        <v>83</v>
      </c>
      <c r="F3" t="s">
        <v>88</v>
      </c>
      <c r="G3" t="s">
        <v>292</v>
      </c>
      <c r="H3" t="s">
        <v>284</v>
      </c>
      <c r="I3" t="s">
        <v>426</v>
      </c>
      <c r="J3" t="s">
        <v>500</v>
      </c>
      <c r="K3" t="s">
        <v>863</v>
      </c>
      <c r="L3" t="s">
        <v>861</v>
      </c>
      <c r="M3" t="s">
        <v>341</v>
      </c>
      <c r="N3" t="s">
        <v>517</v>
      </c>
      <c r="O3" t="s">
        <v>303</v>
      </c>
    </row>
    <row r="4" spans="1:15" hidden="1" x14ac:dyDescent="0.3">
      <c r="A4" t="s">
        <v>864</v>
      </c>
      <c r="B4" t="s">
        <v>103</v>
      </c>
      <c r="C4" t="s">
        <v>865</v>
      </c>
      <c r="D4" t="s">
        <v>143</v>
      </c>
      <c r="E4" t="s">
        <v>87</v>
      </c>
      <c r="F4" t="s">
        <v>88</v>
      </c>
      <c r="G4" t="s">
        <v>283</v>
      </c>
      <c r="H4" t="s">
        <v>292</v>
      </c>
      <c r="I4" t="s">
        <v>866</v>
      </c>
      <c r="J4" t="s">
        <v>423</v>
      </c>
      <c r="K4" t="s">
        <v>867</v>
      </c>
      <c r="L4" t="s">
        <v>868</v>
      </c>
      <c r="M4" t="s">
        <v>287</v>
      </c>
      <c r="N4" t="s">
        <v>287</v>
      </c>
      <c r="O4" t="s">
        <v>869</v>
      </c>
    </row>
    <row r="5" spans="1:15" x14ac:dyDescent="0.3">
      <c r="A5" t="s">
        <v>870</v>
      </c>
      <c r="B5" t="s">
        <v>81</v>
      </c>
      <c r="C5" t="s">
        <v>299</v>
      </c>
      <c r="D5" t="s">
        <v>86</v>
      </c>
      <c r="E5" t="s">
        <v>87</v>
      </c>
      <c r="F5" t="s">
        <v>88</v>
      </c>
      <c r="G5" t="s">
        <v>283</v>
      </c>
      <c r="H5" t="s">
        <v>293</v>
      </c>
      <c r="I5" t="s">
        <v>144</v>
      </c>
      <c r="J5" t="s">
        <v>402</v>
      </c>
      <c r="K5" t="s">
        <v>340</v>
      </c>
      <c r="L5" t="s">
        <v>861</v>
      </c>
      <c r="M5" t="s">
        <v>341</v>
      </c>
      <c r="N5" t="s">
        <v>296</v>
      </c>
      <c r="O5" t="s">
        <v>447</v>
      </c>
    </row>
    <row r="6" spans="1:15" x14ac:dyDescent="0.3">
      <c r="A6" t="s">
        <v>871</v>
      </c>
      <c r="B6" t="s">
        <v>81</v>
      </c>
      <c r="C6" t="s">
        <v>305</v>
      </c>
      <c r="D6" t="s">
        <v>82</v>
      </c>
      <c r="E6" t="s">
        <v>83</v>
      </c>
      <c r="F6" t="s">
        <v>84</v>
      </c>
      <c r="G6" t="s">
        <v>292</v>
      </c>
      <c r="H6" t="s">
        <v>292</v>
      </c>
      <c r="I6" t="s">
        <v>307</v>
      </c>
      <c r="J6" t="s">
        <v>308</v>
      </c>
      <c r="K6" t="s">
        <v>872</v>
      </c>
      <c r="L6" t="s">
        <v>861</v>
      </c>
      <c r="M6" t="s">
        <v>341</v>
      </c>
      <c r="N6" t="s">
        <v>558</v>
      </c>
      <c r="O6" t="s">
        <v>440</v>
      </c>
    </row>
    <row r="7" spans="1:15" x14ac:dyDescent="0.3">
      <c r="A7" t="s">
        <v>873</v>
      </c>
      <c r="B7" t="s">
        <v>81</v>
      </c>
      <c r="C7" t="s">
        <v>319</v>
      </c>
      <c r="D7" t="s">
        <v>416</v>
      </c>
      <c r="E7" t="s">
        <v>87</v>
      </c>
      <c r="F7" t="s">
        <v>108</v>
      </c>
      <c r="G7" t="s">
        <v>284</v>
      </c>
      <c r="H7" t="s">
        <v>292</v>
      </c>
      <c r="I7" t="s">
        <v>34</v>
      </c>
      <c r="J7" t="s">
        <v>334</v>
      </c>
      <c r="K7" t="s">
        <v>874</v>
      </c>
      <c r="L7" t="s">
        <v>868</v>
      </c>
      <c r="M7" t="s">
        <v>287</v>
      </c>
      <c r="N7" t="s">
        <v>316</v>
      </c>
      <c r="O7" t="s">
        <v>342</v>
      </c>
    </row>
    <row r="8" spans="1:15" hidden="1" x14ac:dyDescent="0.3">
      <c r="A8" t="s">
        <v>875</v>
      </c>
      <c r="B8" t="s">
        <v>103</v>
      </c>
      <c r="C8" t="s">
        <v>104</v>
      </c>
      <c r="D8" t="s">
        <v>143</v>
      </c>
      <c r="E8" t="s">
        <v>83</v>
      </c>
      <c r="F8" t="s">
        <v>88</v>
      </c>
      <c r="G8" t="s">
        <v>306</v>
      </c>
      <c r="H8" t="s">
        <v>292</v>
      </c>
      <c r="I8" t="s">
        <v>106</v>
      </c>
      <c r="J8" t="s">
        <v>394</v>
      </c>
      <c r="K8" t="s">
        <v>876</v>
      </c>
      <c r="L8" t="s">
        <v>877</v>
      </c>
      <c r="M8" t="s">
        <v>287</v>
      </c>
      <c r="N8" t="s">
        <v>288</v>
      </c>
      <c r="O8" t="s">
        <v>523</v>
      </c>
    </row>
    <row r="9" spans="1:15" x14ac:dyDescent="0.3">
      <c r="A9" t="s">
        <v>878</v>
      </c>
      <c r="B9" t="s">
        <v>81</v>
      </c>
      <c r="C9" t="s">
        <v>329</v>
      </c>
      <c r="D9" t="s">
        <v>86</v>
      </c>
      <c r="E9" t="s">
        <v>83</v>
      </c>
      <c r="F9" t="s">
        <v>108</v>
      </c>
      <c r="G9" t="s">
        <v>293</v>
      </c>
      <c r="H9" t="s">
        <v>283</v>
      </c>
      <c r="I9" t="s">
        <v>141</v>
      </c>
      <c r="J9" t="s">
        <v>471</v>
      </c>
      <c r="K9" t="s">
        <v>879</v>
      </c>
      <c r="L9" t="s">
        <v>868</v>
      </c>
      <c r="M9" t="s">
        <v>341</v>
      </c>
      <c r="N9" t="s">
        <v>287</v>
      </c>
      <c r="O9" t="s">
        <v>289</v>
      </c>
    </row>
    <row r="10" spans="1:15" x14ac:dyDescent="0.3">
      <c r="A10" t="s">
        <v>880</v>
      </c>
      <c r="B10" t="s">
        <v>81</v>
      </c>
      <c r="C10" t="s">
        <v>338</v>
      </c>
      <c r="D10" t="s">
        <v>86</v>
      </c>
      <c r="E10" t="s">
        <v>83</v>
      </c>
      <c r="F10" t="s">
        <v>88</v>
      </c>
      <c r="G10" t="s">
        <v>292</v>
      </c>
      <c r="H10" t="s">
        <v>293</v>
      </c>
      <c r="I10" t="s">
        <v>401</v>
      </c>
      <c r="J10" t="s">
        <v>368</v>
      </c>
      <c r="K10" t="s">
        <v>881</v>
      </c>
      <c r="L10" t="s">
        <v>877</v>
      </c>
      <c r="M10" t="s">
        <v>539</v>
      </c>
      <c r="N10" t="s">
        <v>451</v>
      </c>
      <c r="O10" t="s">
        <v>374</v>
      </c>
    </row>
    <row r="11" spans="1:15" x14ac:dyDescent="0.3">
      <c r="A11" t="s">
        <v>882</v>
      </c>
      <c r="B11" t="s">
        <v>81</v>
      </c>
      <c r="C11" t="s">
        <v>344</v>
      </c>
      <c r="D11" t="s">
        <v>86</v>
      </c>
      <c r="E11" t="s">
        <v>87</v>
      </c>
      <c r="F11" t="s">
        <v>88</v>
      </c>
      <c r="G11" t="s">
        <v>283</v>
      </c>
      <c r="H11" t="s">
        <v>293</v>
      </c>
      <c r="I11" t="s">
        <v>106</v>
      </c>
      <c r="J11" t="s">
        <v>308</v>
      </c>
      <c r="K11" t="s">
        <v>504</v>
      </c>
      <c r="L11" t="s">
        <v>877</v>
      </c>
      <c r="M11" t="s">
        <v>539</v>
      </c>
      <c r="N11" t="s">
        <v>296</v>
      </c>
      <c r="O11" t="s">
        <v>440</v>
      </c>
    </row>
    <row r="12" spans="1:15" x14ac:dyDescent="0.3">
      <c r="A12" t="s">
        <v>883</v>
      </c>
      <c r="B12" t="s">
        <v>81</v>
      </c>
      <c r="C12" t="s">
        <v>354</v>
      </c>
      <c r="D12" t="s">
        <v>82</v>
      </c>
      <c r="E12" t="s">
        <v>87</v>
      </c>
      <c r="F12" t="s">
        <v>88</v>
      </c>
      <c r="G12" t="s">
        <v>306</v>
      </c>
      <c r="H12" t="s">
        <v>293</v>
      </c>
      <c r="I12" t="s">
        <v>137</v>
      </c>
      <c r="J12" t="s">
        <v>884</v>
      </c>
      <c r="K12" t="s">
        <v>885</v>
      </c>
      <c r="L12" t="s">
        <v>877</v>
      </c>
      <c r="M12" t="s">
        <v>539</v>
      </c>
      <c r="N12" t="s">
        <v>287</v>
      </c>
      <c r="O12" t="s">
        <v>342</v>
      </c>
    </row>
    <row r="13" spans="1:15" hidden="1" x14ac:dyDescent="0.3">
      <c r="A13" t="s">
        <v>886</v>
      </c>
      <c r="B13" t="s">
        <v>103</v>
      </c>
      <c r="C13" t="s">
        <v>121</v>
      </c>
      <c r="D13" t="s">
        <v>105</v>
      </c>
      <c r="E13" t="s">
        <v>83</v>
      </c>
      <c r="F13" t="s">
        <v>108</v>
      </c>
      <c r="G13" t="s">
        <v>284</v>
      </c>
      <c r="H13" t="s">
        <v>292</v>
      </c>
      <c r="I13" t="s">
        <v>101</v>
      </c>
      <c r="J13" t="s">
        <v>334</v>
      </c>
      <c r="K13" t="s">
        <v>887</v>
      </c>
      <c r="L13" t="s">
        <v>861</v>
      </c>
      <c r="M13" t="s">
        <v>539</v>
      </c>
      <c r="N13" t="s">
        <v>539</v>
      </c>
      <c r="O13" t="s">
        <v>347</v>
      </c>
    </row>
    <row r="14" spans="1:15" x14ac:dyDescent="0.3">
      <c r="A14" t="s">
        <v>888</v>
      </c>
      <c r="B14" t="s">
        <v>81</v>
      </c>
      <c r="C14" t="s">
        <v>362</v>
      </c>
      <c r="D14" t="s">
        <v>82</v>
      </c>
      <c r="E14" t="s">
        <v>83</v>
      </c>
      <c r="F14" t="s">
        <v>88</v>
      </c>
      <c r="G14" t="s">
        <v>292</v>
      </c>
      <c r="H14" t="s">
        <v>293</v>
      </c>
      <c r="I14" t="s">
        <v>166</v>
      </c>
      <c r="J14" t="s">
        <v>889</v>
      </c>
      <c r="K14" t="s">
        <v>890</v>
      </c>
      <c r="L14" t="s">
        <v>877</v>
      </c>
      <c r="M14" t="s">
        <v>539</v>
      </c>
      <c r="N14" t="s">
        <v>469</v>
      </c>
      <c r="O14" t="s">
        <v>366</v>
      </c>
    </row>
    <row r="15" spans="1:15" x14ac:dyDescent="0.3">
      <c r="A15" t="s">
        <v>891</v>
      </c>
      <c r="B15" t="s">
        <v>81</v>
      </c>
      <c r="C15" t="s">
        <v>372</v>
      </c>
      <c r="D15" t="s">
        <v>86</v>
      </c>
      <c r="E15" t="s">
        <v>87</v>
      </c>
      <c r="F15" t="s">
        <v>88</v>
      </c>
      <c r="G15" t="s">
        <v>381</v>
      </c>
      <c r="H15" t="s">
        <v>293</v>
      </c>
      <c r="I15" t="s">
        <v>115</v>
      </c>
      <c r="J15" t="s">
        <v>402</v>
      </c>
      <c r="K15" t="s">
        <v>892</v>
      </c>
      <c r="L15" t="s">
        <v>877</v>
      </c>
      <c r="M15" t="s">
        <v>539</v>
      </c>
      <c r="N15" t="s">
        <v>404</v>
      </c>
      <c r="O15" t="s">
        <v>523</v>
      </c>
    </row>
    <row r="16" spans="1:15" x14ac:dyDescent="0.3">
      <c r="A16" t="s">
        <v>893</v>
      </c>
      <c r="B16" t="s">
        <v>81</v>
      </c>
      <c r="C16" t="s">
        <v>376</v>
      </c>
      <c r="D16" t="s">
        <v>82</v>
      </c>
      <c r="E16" t="s">
        <v>83</v>
      </c>
      <c r="F16" t="s">
        <v>88</v>
      </c>
      <c r="G16" t="s">
        <v>284</v>
      </c>
      <c r="H16" t="s">
        <v>293</v>
      </c>
      <c r="I16" t="s">
        <v>894</v>
      </c>
      <c r="J16" t="s">
        <v>350</v>
      </c>
      <c r="K16" t="s">
        <v>895</v>
      </c>
      <c r="L16" t="s">
        <v>877</v>
      </c>
      <c r="M16" t="s">
        <v>539</v>
      </c>
      <c r="N16" t="s">
        <v>451</v>
      </c>
      <c r="O16" t="s">
        <v>303</v>
      </c>
    </row>
    <row r="17" spans="1:15" x14ac:dyDescent="0.3">
      <c r="A17" t="s">
        <v>896</v>
      </c>
      <c r="B17" t="s">
        <v>81</v>
      </c>
      <c r="C17" t="s">
        <v>385</v>
      </c>
      <c r="D17" t="s">
        <v>86</v>
      </c>
      <c r="E17" t="s">
        <v>87</v>
      </c>
      <c r="F17" t="s">
        <v>88</v>
      </c>
      <c r="G17" t="s">
        <v>292</v>
      </c>
      <c r="H17" t="s">
        <v>284</v>
      </c>
      <c r="I17" t="s">
        <v>109</v>
      </c>
      <c r="J17" t="s">
        <v>458</v>
      </c>
      <c r="K17" t="s">
        <v>897</v>
      </c>
      <c r="L17" t="s">
        <v>877</v>
      </c>
      <c r="M17" t="s">
        <v>539</v>
      </c>
      <c r="N17" t="s">
        <v>287</v>
      </c>
      <c r="O17" t="s">
        <v>289</v>
      </c>
    </row>
    <row r="18" spans="1:15" x14ac:dyDescent="0.3">
      <c r="A18" t="s">
        <v>898</v>
      </c>
      <c r="B18" t="s">
        <v>81</v>
      </c>
      <c r="C18" t="s">
        <v>390</v>
      </c>
      <c r="D18" t="s">
        <v>86</v>
      </c>
      <c r="E18" t="s">
        <v>83</v>
      </c>
      <c r="F18" t="s">
        <v>88</v>
      </c>
      <c r="G18" t="s">
        <v>283</v>
      </c>
      <c r="H18" t="s">
        <v>284</v>
      </c>
      <c r="I18" t="s">
        <v>128</v>
      </c>
      <c r="J18" t="s">
        <v>301</v>
      </c>
      <c r="K18" t="s">
        <v>899</v>
      </c>
      <c r="L18" t="s">
        <v>877</v>
      </c>
      <c r="M18" t="s">
        <v>539</v>
      </c>
      <c r="N18" t="s">
        <v>539</v>
      </c>
      <c r="O18" t="s">
        <v>374</v>
      </c>
    </row>
    <row r="19" spans="1:15" x14ac:dyDescent="0.3">
      <c r="A19" t="s">
        <v>900</v>
      </c>
      <c r="B19" t="s">
        <v>81</v>
      </c>
      <c r="C19" t="s">
        <v>393</v>
      </c>
      <c r="D19" t="s">
        <v>82</v>
      </c>
      <c r="E19" t="s">
        <v>87</v>
      </c>
      <c r="F19" t="s">
        <v>88</v>
      </c>
      <c r="G19" t="s">
        <v>284</v>
      </c>
      <c r="H19" t="s">
        <v>293</v>
      </c>
      <c r="I19" t="s">
        <v>377</v>
      </c>
      <c r="J19" t="s">
        <v>394</v>
      </c>
      <c r="K19" t="s">
        <v>901</v>
      </c>
      <c r="L19" t="s">
        <v>877</v>
      </c>
      <c r="M19" t="s">
        <v>539</v>
      </c>
      <c r="N19" t="s">
        <v>287</v>
      </c>
      <c r="O19" t="s">
        <v>322</v>
      </c>
    </row>
    <row r="20" spans="1:15" x14ac:dyDescent="0.3">
      <c r="A20" t="s">
        <v>902</v>
      </c>
      <c r="B20" t="s">
        <v>81</v>
      </c>
      <c r="C20" t="s">
        <v>400</v>
      </c>
      <c r="D20" t="s">
        <v>105</v>
      </c>
      <c r="E20" t="s">
        <v>83</v>
      </c>
      <c r="F20" t="s">
        <v>88</v>
      </c>
      <c r="G20" t="s">
        <v>284</v>
      </c>
      <c r="H20" t="s">
        <v>293</v>
      </c>
      <c r="I20" t="s">
        <v>386</v>
      </c>
      <c r="J20" t="s">
        <v>387</v>
      </c>
      <c r="K20" t="s">
        <v>903</v>
      </c>
      <c r="L20" t="s">
        <v>877</v>
      </c>
      <c r="M20" t="s">
        <v>539</v>
      </c>
      <c r="N20" t="s">
        <v>539</v>
      </c>
      <c r="O20" t="s">
        <v>360</v>
      </c>
    </row>
    <row r="21" spans="1:15" x14ac:dyDescent="0.3">
      <c r="A21" t="s">
        <v>904</v>
      </c>
      <c r="B21" t="s">
        <v>81</v>
      </c>
      <c r="C21" t="s">
        <v>410</v>
      </c>
      <c r="D21" t="s">
        <v>86</v>
      </c>
      <c r="E21" t="s">
        <v>83</v>
      </c>
      <c r="F21" t="s">
        <v>88</v>
      </c>
      <c r="G21" t="s">
        <v>284</v>
      </c>
      <c r="H21" t="s">
        <v>293</v>
      </c>
      <c r="I21" t="s">
        <v>134</v>
      </c>
      <c r="J21" t="s">
        <v>339</v>
      </c>
      <c r="K21" t="s">
        <v>905</v>
      </c>
      <c r="L21" t="s">
        <v>877</v>
      </c>
      <c r="M21" t="s">
        <v>539</v>
      </c>
      <c r="N21" t="s">
        <v>287</v>
      </c>
      <c r="O21" t="s">
        <v>303</v>
      </c>
    </row>
    <row r="22" spans="1:15" x14ac:dyDescent="0.3">
      <c r="A22" t="s">
        <v>906</v>
      </c>
      <c r="B22" t="s">
        <v>81</v>
      </c>
      <c r="C22" t="s">
        <v>415</v>
      </c>
      <c r="D22" t="s">
        <v>146</v>
      </c>
      <c r="E22" t="s">
        <v>87</v>
      </c>
      <c r="F22" t="s">
        <v>88</v>
      </c>
      <c r="G22" t="s">
        <v>283</v>
      </c>
      <c r="H22" t="s">
        <v>293</v>
      </c>
      <c r="I22" t="s">
        <v>89</v>
      </c>
      <c r="J22" t="s">
        <v>884</v>
      </c>
      <c r="K22" t="s">
        <v>907</v>
      </c>
      <c r="L22" t="s">
        <v>877</v>
      </c>
      <c r="M22" t="s">
        <v>539</v>
      </c>
      <c r="N22" t="s">
        <v>558</v>
      </c>
      <c r="O22" t="s">
        <v>366</v>
      </c>
    </row>
    <row r="23" spans="1:15" x14ac:dyDescent="0.3">
      <c r="A23" t="s">
        <v>908</v>
      </c>
      <c r="B23" t="s">
        <v>81</v>
      </c>
      <c r="C23" t="s">
        <v>419</v>
      </c>
      <c r="D23" t="s">
        <v>86</v>
      </c>
      <c r="E23" t="s">
        <v>87</v>
      </c>
      <c r="F23" t="s">
        <v>88</v>
      </c>
      <c r="G23" t="s">
        <v>306</v>
      </c>
      <c r="H23" t="s">
        <v>292</v>
      </c>
      <c r="I23" t="s">
        <v>411</v>
      </c>
      <c r="J23" t="s">
        <v>402</v>
      </c>
      <c r="K23" t="s">
        <v>909</v>
      </c>
      <c r="L23" t="s">
        <v>877</v>
      </c>
      <c r="M23" t="s">
        <v>539</v>
      </c>
      <c r="N23" t="s">
        <v>539</v>
      </c>
      <c r="O23" t="s">
        <v>523</v>
      </c>
    </row>
    <row r="24" spans="1:15" x14ac:dyDescent="0.3">
      <c r="A24" t="s">
        <v>910</v>
      </c>
      <c r="B24" t="s">
        <v>81</v>
      </c>
      <c r="C24" t="s">
        <v>422</v>
      </c>
      <c r="D24" t="s">
        <v>105</v>
      </c>
      <c r="E24" t="s">
        <v>83</v>
      </c>
      <c r="F24" t="s">
        <v>108</v>
      </c>
      <c r="G24" t="s">
        <v>293</v>
      </c>
      <c r="H24" t="s">
        <v>292</v>
      </c>
      <c r="I24" t="s">
        <v>109</v>
      </c>
      <c r="J24" t="s">
        <v>308</v>
      </c>
      <c r="K24" t="s">
        <v>911</v>
      </c>
      <c r="L24" t="s">
        <v>877</v>
      </c>
      <c r="M24" t="s">
        <v>539</v>
      </c>
      <c r="N24" t="s">
        <v>539</v>
      </c>
      <c r="O24" t="s">
        <v>342</v>
      </c>
    </row>
    <row r="25" spans="1:15" hidden="1" x14ac:dyDescent="0.3">
      <c r="A25" t="s">
        <v>912</v>
      </c>
      <c r="B25" t="s">
        <v>148</v>
      </c>
      <c r="C25" t="s">
        <v>104</v>
      </c>
      <c r="D25" t="s">
        <v>82</v>
      </c>
      <c r="E25" t="s">
        <v>87</v>
      </c>
      <c r="F25" t="s">
        <v>88</v>
      </c>
      <c r="G25" t="s">
        <v>306</v>
      </c>
      <c r="H25" t="s">
        <v>284</v>
      </c>
      <c r="I25" t="s">
        <v>814</v>
      </c>
      <c r="J25" t="s">
        <v>70</v>
      </c>
      <c r="K25" t="s">
        <v>913</v>
      </c>
      <c r="L25" t="s">
        <v>70</v>
      </c>
      <c r="M25" t="s">
        <v>70</v>
      </c>
      <c r="N25" t="s">
        <v>70</v>
      </c>
      <c r="O25" t="s">
        <v>310</v>
      </c>
    </row>
    <row r="26" spans="1:15" x14ac:dyDescent="0.3">
      <c r="A26" t="s">
        <v>914</v>
      </c>
      <c r="B26" t="s">
        <v>81</v>
      </c>
      <c r="C26" t="s">
        <v>429</v>
      </c>
      <c r="D26" t="s">
        <v>86</v>
      </c>
      <c r="E26" t="s">
        <v>83</v>
      </c>
      <c r="F26" t="s">
        <v>88</v>
      </c>
      <c r="G26" t="s">
        <v>283</v>
      </c>
      <c r="H26" t="s">
        <v>293</v>
      </c>
      <c r="I26" t="s">
        <v>106</v>
      </c>
      <c r="J26" t="s">
        <v>364</v>
      </c>
      <c r="K26" t="s">
        <v>915</v>
      </c>
      <c r="L26" t="s">
        <v>877</v>
      </c>
      <c r="M26" t="s">
        <v>539</v>
      </c>
      <c r="N26" t="s">
        <v>481</v>
      </c>
      <c r="O26" t="s">
        <v>440</v>
      </c>
    </row>
    <row r="27" spans="1:15" x14ac:dyDescent="0.3">
      <c r="A27" t="s">
        <v>916</v>
      </c>
      <c r="B27" t="s">
        <v>81</v>
      </c>
      <c r="C27" t="s">
        <v>433</v>
      </c>
      <c r="D27" t="s">
        <v>82</v>
      </c>
      <c r="E27" t="s">
        <v>87</v>
      </c>
      <c r="F27" t="s">
        <v>88</v>
      </c>
      <c r="G27" t="s">
        <v>292</v>
      </c>
      <c r="H27" t="s">
        <v>293</v>
      </c>
      <c r="I27" t="s">
        <v>401</v>
      </c>
      <c r="J27" t="s">
        <v>334</v>
      </c>
      <c r="K27" t="s">
        <v>917</v>
      </c>
      <c r="L27" t="s">
        <v>877</v>
      </c>
      <c r="M27" t="s">
        <v>539</v>
      </c>
      <c r="N27" t="s">
        <v>539</v>
      </c>
      <c r="O27" t="s">
        <v>360</v>
      </c>
    </row>
    <row r="28" spans="1:15" hidden="1" x14ac:dyDescent="0.3">
      <c r="A28" t="s">
        <v>918</v>
      </c>
      <c r="B28" t="s">
        <v>148</v>
      </c>
      <c r="C28" t="s">
        <v>121</v>
      </c>
      <c r="D28" t="s">
        <v>86</v>
      </c>
      <c r="E28" t="s">
        <v>87</v>
      </c>
      <c r="F28" t="s">
        <v>88</v>
      </c>
      <c r="G28" t="s">
        <v>306</v>
      </c>
      <c r="H28" t="s">
        <v>293</v>
      </c>
      <c r="I28" t="s">
        <v>126</v>
      </c>
      <c r="J28" t="s">
        <v>70</v>
      </c>
      <c r="K28" t="s">
        <v>919</v>
      </c>
      <c r="L28" t="s">
        <v>70</v>
      </c>
      <c r="M28" t="s">
        <v>70</v>
      </c>
      <c r="N28" t="s">
        <v>70</v>
      </c>
      <c r="O28" t="s">
        <v>289</v>
      </c>
    </row>
    <row r="29" spans="1:15" x14ac:dyDescent="0.3">
      <c r="A29" t="s">
        <v>920</v>
      </c>
      <c r="B29" t="s">
        <v>81</v>
      </c>
      <c r="C29" t="s">
        <v>444</v>
      </c>
      <c r="D29" t="s">
        <v>143</v>
      </c>
      <c r="E29" t="s">
        <v>83</v>
      </c>
      <c r="F29" t="s">
        <v>84</v>
      </c>
      <c r="G29" t="s">
        <v>284</v>
      </c>
      <c r="H29" t="s">
        <v>284</v>
      </c>
      <c r="I29" t="s">
        <v>34</v>
      </c>
      <c r="J29" t="s">
        <v>921</v>
      </c>
      <c r="K29" t="s">
        <v>922</v>
      </c>
      <c r="L29" t="s">
        <v>877</v>
      </c>
      <c r="M29" t="s">
        <v>539</v>
      </c>
      <c r="N29" t="s">
        <v>316</v>
      </c>
      <c r="O29" t="s">
        <v>447</v>
      </c>
    </row>
    <row r="30" spans="1:15" x14ac:dyDescent="0.3">
      <c r="A30" t="s">
        <v>923</v>
      </c>
      <c r="B30" t="s">
        <v>81</v>
      </c>
      <c r="C30" t="s">
        <v>449</v>
      </c>
      <c r="D30" t="s">
        <v>86</v>
      </c>
      <c r="E30" t="s">
        <v>87</v>
      </c>
      <c r="F30" t="s">
        <v>88</v>
      </c>
      <c r="G30" t="s">
        <v>283</v>
      </c>
      <c r="H30" t="s">
        <v>284</v>
      </c>
      <c r="I30" t="s">
        <v>141</v>
      </c>
      <c r="J30" t="s">
        <v>320</v>
      </c>
      <c r="K30" t="s">
        <v>924</v>
      </c>
      <c r="L30" t="s">
        <v>877</v>
      </c>
      <c r="M30" t="s">
        <v>539</v>
      </c>
      <c r="N30" t="s">
        <v>287</v>
      </c>
      <c r="O30" t="s">
        <v>342</v>
      </c>
    </row>
    <row r="31" spans="1:15" x14ac:dyDescent="0.3">
      <c r="A31" t="s">
        <v>925</v>
      </c>
      <c r="B31" t="s">
        <v>81</v>
      </c>
      <c r="C31" t="s">
        <v>453</v>
      </c>
      <c r="D31" t="s">
        <v>82</v>
      </c>
      <c r="E31" t="s">
        <v>83</v>
      </c>
      <c r="F31" t="s">
        <v>84</v>
      </c>
      <c r="G31" t="s">
        <v>284</v>
      </c>
      <c r="H31" t="s">
        <v>284</v>
      </c>
      <c r="I31" t="s">
        <v>144</v>
      </c>
      <c r="J31" t="s">
        <v>537</v>
      </c>
      <c r="K31" t="s">
        <v>926</v>
      </c>
      <c r="L31" t="s">
        <v>877</v>
      </c>
      <c r="M31" t="s">
        <v>539</v>
      </c>
      <c r="N31" t="s">
        <v>296</v>
      </c>
      <c r="O31" t="s">
        <v>310</v>
      </c>
    </row>
    <row r="32" spans="1:15" hidden="1" x14ac:dyDescent="0.3">
      <c r="A32" t="s">
        <v>927</v>
      </c>
      <c r="B32" t="s">
        <v>148</v>
      </c>
      <c r="C32" t="s">
        <v>665</v>
      </c>
      <c r="D32" t="s">
        <v>86</v>
      </c>
      <c r="E32" t="s">
        <v>83</v>
      </c>
      <c r="F32" t="s">
        <v>88</v>
      </c>
      <c r="G32" t="s">
        <v>292</v>
      </c>
      <c r="H32" t="s">
        <v>293</v>
      </c>
      <c r="I32" t="s">
        <v>94</v>
      </c>
      <c r="J32" t="s">
        <v>70</v>
      </c>
      <c r="K32" t="s">
        <v>928</v>
      </c>
      <c r="L32" t="s">
        <v>70</v>
      </c>
      <c r="M32" t="s">
        <v>70</v>
      </c>
      <c r="N32" t="s">
        <v>70</v>
      </c>
      <c r="O32" t="s">
        <v>303</v>
      </c>
    </row>
    <row r="33" spans="1:15" x14ac:dyDescent="0.3">
      <c r="A33" t="s">
        <v>929</v>
      </c>
      <c r="B33" t="s">
        <v>81</v>
      </c>
      <c r="C33" t="s">
        <v>462</v>
      </c>
      <c r="D33" t="s">
        <v>86</v>
      </c>
      <c r="E33" t="s">
        <v>87</v>
      </c>
      <c r="F33" t="s">
        <v>88</v>
      </c>
      <c r="G33" t="s">
        <v>283</v>
      </c>
      <c r="H33" t="s">
        <v>284</v>
      </c>
      <c r="I33" t="s">
        <v>307</v>
      </c>
      <c r="J33" t="s">
        <v>387</v>
      </c>
      <c r="K33" t="s">
        <v>430</v>
      </c>
      <c r="L33" t="s">
        <v>877</v>
      </c>
      <c r="M33" t="s">
        <v>539</v>
      </c>
      <c r="N33" t="s">
        <v>316</v>
      </c>
      <c r="O33" t="s">
        <v>360</v>
      </c>
    </row>
    <row r="34" spans="1:15" x14ac:dyDescent="0.3">
      <c r="A34" t="s">
        <v>930</v>
      </c>
      <c r="B34" t="s">
        <v>81</v>
      </c>
      <c r="C34" t="s">
        <v>496</v>
      </c>
      <c r="D34" t="s">
        <v>146</v>
      </c>
      <c r="E34" t="s">
        <v>83</v>
      </c>
      <c r="F34" t="s">
        <v>88</v>
      </c>
      <c r="G34" t="s">
        <v>292</v>
      </c>
      <c r="H34" t="s">
        <v>284</v>
      </c>
      <c r="I34" t="s">
        <v>101</v>
      </c>
      <c r="J34" t="s">
        <v>355</v>
      </c>
      <c r="K34" t="s">
        <v>931</v>
      </c>
      <c r="L34" t="s">
        <v>877</v>
      </c>
      <c r="M34" t="s">
        <v>539</v>
      </c>
      <c r="N34" t="s">
        <v>316</v>
      </c>
      <c r="O34" t="s">
        <v>440</v>
      </c>
    </row>
    <row r="35" spans="1:15" hidden="1" x14ac:dyDescent="0.3">
      <c r="A35" t="s">
        <v>932</v>
      </c>
      <c r="B35" t="s">
        <v>148</v>
      </c>
      <c r="C35" t="s">
        <v>139</v>
      </c>
      <c r="D35" t="s">
        <v>146</v>
      </c>
      <c r="E35" t="s">
        <v>87</v>
      </c>
      <c r="F35" t="s">
        <v>88</v>
      </c>
      <c r="G35" t="s">
        <v>284</v>
      </c>
      <c r="H35" t="s">
        <v>293</v>
      </c>
      <c r="I35" t="s">
        <v>137</v>
      </c>
      <c r="J35" t="s">
        <v>70</v>
      </c>
      <c r="K35" t="s">
        <v>933</v>
      </c>
      <c r="L35" t="s">
        <v>70</v>
      </c>
      <c r="M35" t="s">
        <v>70</v>
      </c>
      <c r="N35" t="s">
        <v>70</v>
      </c>
      <c r="O35" t="s">
        <v>289</v>
      </c>
    </row>
    <row r="36" spans="1:15" x14ac:dyDescent="0.3">
      <c r="A36" t="s">
        <v>934</v>
      </c>
      <c r="B36" t="s">
        <v>81</v>
      </c>
      <c r="C36" t="s">
        <v>475</v>
      </c>
      <c r="D36" t="s">
        <v>86</v>
      </c>
      <c r="E36" t="s">
        <v>83</v>
      </c>
      <c r="F36" t="s">
        <v>88</v>
      </c>
      <c r="G36" t="s">
        <v>292</v>
      </c>
      <c r="H36" t="s">
        <v>284</v>
      </c>
      <c r="I36" t="s">
        <v>411</v>
      </c>
      <c r="J36" t="s">
        <v>521</v>
      </c>
      <c r="K36" t="s">
        <v>935</v>
      </c>
      <c r="L36" t="s">
        <v>877</v>
      </c>
      <c r="M36" t="s">
        <v>539</v>
      </c>
      <c r="N36" t="s">
        <v>296</v>
      </c>
      <c r="O36" t="s">
        <v>374</v>
      </c>
    </row>
    <row r="37" spans="1:15" x14ac:dyDescent="0.3">
      <c r="A37" t="s">
        <v>936</v>
      </c>
      <c r="B37" t="s">
        <v>81</v>
      </c>
      <c r="C37" t="s">
        <v>478</v>
      </c>
      <c r="D37" t="s">
        <v>86</v>
      </c>
      <c r="E37" t="s">
        <v>87</v>
      </c>
      <c r="F37" t="s">
        <v>108</v>
      </c>
      <c r="G37" t="s">
        <v>284</v>
      </c>
      <c r="H37" t="s">
        <v>292</v>
      </c>
      <c r="I37" t="s">
        <v>134</v>
      </c>
      <c r="J37" t="s">
        <v>576</v>
      </c>
      <c r="K37" t="s">
        <v>937</v>
      </c>
      <c r="L37" t="s">
        <v>877</v>
      </c>
      <c r="M37" t="s">
        <v>558</v>
      </c>
      <c r="N37" t="s">
        <v>287</v>
      </c>
      <c r="O37" t="s">
        <v>347</v>
      </c>
    </row>
    <row r="38" spans="1:15" x14ac:dyDescent="0.3">
      <c r="A38" t="s">
        <v>938</v>
      </c>
      <c r="B38" t="s">
        <v>81</v>
      </c>
      <c r="C38" t="s">
        <v>483</v>
      </c>
      <c r="D38" t="s">
        <v>105</v>
      </c>
      <c r="E38" t="s">
        <v>87</v>
      </c>
      <c r="F38" t="s">
        <v>88</v>
      </c>
      <c r="G38" t="s">
        <v>292</v>
      </c>
      <c r="H38" t="s">
        <v>284</v>
      </c>
      <c r="I38" t="s">
        <v>128</v>
      </c>
      <c r="J38" t="s">
        <v>939</v>
      </c>
      <c r="K38" t="s">
        <v>940</v>
      </c>
      <c r="L38" t="s">
        <v>877</v>
      </c>
      <c r="M38" t="s">
        <v>539</v>
      </c>
      <c r="N38" t="s">
        <v>287</v>
      </c>
      <c r="O38" t="s">
        <v>322</v>
      </c>
    </row>
    <row r="39" spans="1:15" x14ac:dyDescent="0.3">
      <c r="A39" t="s">
        <v>941</v>
      </c>
      <c r="B39" t="s">
        <v>81</v>
      </c>
      <c r="C39" t="s">
        <v>486</v>
      </c>
      <c r="D39" t="s">
        <v>86</v>
      </c>
      <c r="E39" t="s">
        <v>83</v>
      </c>
      <c r="F39" t="s">
        <v>88</v>
      </c>
      <c r="G39" t="s">
        <v>283</v>
      </c>
      <c r="H39" t="s">
        <v>284</v>
      </c>
      <c r="I39" t="s">
        <v>89</v>
      </c>
      <c r="J39" t="s">
        <v>412</v>
      </c>
      <c r="K39" t="s">
        <v>942</v>
      </c>
      <c r="L39" t="s">
        <v>877</v>
      </c>
      <c r="M39" t="s">
        <v>539</v>
      </c>
      <c r="N39" t="s">
        <v>296</v>
      </c>
      <c r="O39" t="s">
        <v>440</v>
      </c>
    </row>
    <row r="40" spans="1:15" x14ac:dyDescent="0.3">
      <c r="A40" t="s">
        <v>943</v>
      </c>
      <c r="B40" t="s">
        <v>81</v>
      </c>
      <c r="C40" t="s">
        <v>489</v>
      </c>
      <c r="D40" t="s">
        <v>82</v>
      </c>
      <c r="E40" t="s">
        <v>83</v>
      </c>
      <c r="F40" t="s">
        <v>108</v>
      </c>
      <c r="G40" t="s">
        <v>293</v>
      </c>
      <c r="H40" t="s">
        <v>292</v>
      </c>
      <c r="I40" t="s">
        <v>137</v>
      </c>
      <c r="J40" t="s">
        <v>423</v>
      </c>
      <c r="K40" t="s">
        <v>944</v>
      </c>
      <c r="L40" t="s">
        <v>877</v>
      </c>
      <c r="M40" t="s">
        <v>539</v>
      </c>
      <c r="N40" t="s">
        <v>481</v>
      </c>
      <c r="O40" t="s">
        <v>523</v>
      </c>
    </row>
    <row r="41" spans="1:15" hidden="1" x14ac:dyDescent="0.3">
      <c r="A41" t="s">
        <v>945</v>
      </c>
      <c r="B41" t="s">
        <v>148</v>
      </c>
      <c r="C41" t="s">
        <v>151</v>
      </c>
      <c r="D41" t="s">
        <v>86</v>
      </c>
      <c r="E41" t="s">
        <v>87</v>
      </c>
      <c r="F41" t="s">
        <v>88</v>
      </c>
      <c r="G41" t="s">
        <v>306</v>
      </c>
      <c r="H41" t="s">
        <v>292</v>
      </c>
      <c r="I41" t="s">
        <v>109</v>
      </c>
      <c r="J41" t="s">
        <v>70</v>
      </c>
      <c r="K41" t="s">
        <v>946</v>
      </c>
      <c r="L41" t="s">
        <v>70</v>
      </c>
      <c r="M41" t="s">
        <v>70</v>
      </c>
      <c r="N41" t="s">
        <v>70</v>
      </c>
      <c r="O41" t="s">
        <v>342</v>
      </c>
    </row>
    <row r="42" spans="1:15" x14ac:dyDescent="0.3">
      <c r="A42" t="s">
        <v>947</v>
      </c>
      <c r="B42" t="s">
        <v>81</v>
      </c>
      <c r="C42" t="s">
        <v>493</v>
      </c>
      <c r="D42" t="s">
        <v>143</v>
      </c>
      <c r="E42" t="s">
        <v>87</v>
      </c>
      <c r="F42" t="s">
        <v>88</v>
      </c>
      <c r="G42" t="s">
        <v>306</v>
      </c>
      <c r="H42" t="s">
        <v>292</v>
      </c>
      <c r="I42" t="s">
        <v>166</v>
      </c>
      <c r="J42" t="s">
        <v>355</v>
      </c>
      <c r="K42" t="s">
        <v>948</v>
      </c>
      <c r="L42" t="s">
        <v>877</v>
      </c>
      <c r="M42" t="s">
        <v>539</v>
      </c>
      <c r="N42" t="s">
        <v>341</v>
      </c>
      <c r="O42" t="s">
        <v>297</v>
      </c>
    </row>
    <row r="43" spans="1:15" x14ac:dyDescent="0.3">
      <c r="A43" t="s">
        <v>949</v>
      </c>
      <c r="B43" t="s">
        <v>81</v>
      </c>
      <c r="C43" t="s">
        <v>499</v>
      </c>
      <c r="D43" t="s">
        <v>82</v>
      </c>
      <c r="E43" t="s">
        <v>83</v>
      </c>
      <c r="F43" t="s">
        <v>88</v>
      </c>
      <c r="G43" t="s">
        <v>283</v>
      </c>
      <c r="H43" t="s">
        <v>293</v>
      </c>
      <c r="I43" t="s">
        <v>115</v>
      </c>
      <c r="J43" t="s">
        <v>314</v>
      </c>
      <c r="K43" t="s">
        <v>950</v>
      </c>
      <c r="L43" t="s">
        <v>877</v>
      </c>
      <c r="M43" t="s">
        <v>539</v>
      </c>
      <c r="N43" t="s">
        <v>287</v>
      </c>
      <c r="O43" t="s">
        <v>303</v>
      </c>
    </row>
    <row r="44" spans="1:15" x14ac:dyDescent="0.3">
      <c r="A44" t="s">
        <v>951</v>
      </c>
      <c r="B44" t="s">
        <v>81</v>
      </c>
      <c r="C44" t="s">
        <v>503</v>
      </c>
      <c r="D44" t="s">
        <v>146</v>
      </c>
      <c r="E44" t="s">
        <v>87</v>
      </c>
      <c r="F44" t="s">
        <v>88</v>
      </c>
      <c r="G44" t="s">
        <v>283</v>
      </c>
      <c r="H44" t="s">
        <v>293</v>
      </c>
      <c r="I44" t="s">
        <v>894</v>
      </c>
      <c r="J44" t="s">
        <v>479</v>
      </c>
      <c r="K44" t="s">
        <v>952</v>
      </c>
      <c r="L44" t="s">
        <v>877</v>
      </c>
      <c r="M44" t="s">
        <v>539</v>
      </c>
      <c r="N44" t="s">
        <v>316</v>
      </c>
      <c r="O44" t="s">
        <v>347</v>
      </c>
    </row>
    <row r="45" spans="1:15" x14ac:dyDescent="0.3">
      <c r="A45" t="s">
        <v>953</v>
      </c>
      <c r="B45" t="s">
        <v>81</v>
      </c>
      <c r="C45" t="s">
        <v>506</v>
      </c>
      <c r="D45" t="s">
        <v>416</v>
      </c>
      <c r="E45" t="s">
        <v>83</v>
      </c>
      <c r="F45" t="s">
        <v>88</v>
      </c>
      <c r="G45" t="s">
        <v>284</v>
      </c>
      <c r="H45" t="s">
        <v>293</v>
      </c>
      <c r="I45" t="s">
        <v>377</v>
      </c>
      <c r="J45" t="s">
        <v>639</v>
      </c>
      <c r="K45" t="s">
        <v>954</v>
      </c>
      <c r="L45" t="s">
        <v>877</v>
      </c>
      <c r="M45" t="s">
        <v>539</v>
      </c>
      <c r="N45" t="s">
        <v>341</v>
      </c>
      <c r="O45" t="s">
        <v>289</v>
      </c>
    </row>
    <row r="46" spans="1:15" x14ac:dyDescent="0.3">
      <c r="A46" t="s">
        <v>955</v>
      </c>
      <c r="B46" t="s">
        <v>81</v>
      </c>
      <c r="C46" t="s">
        <v>467</v>
      </c>
      <c r="D46" t="s">
        <v>146</v>
      </c>
      <c r="E46" t="s">
        <v>87</v>
      </c>
      <c r="F46" t="s">
        <v>88</v>
      </c>
      <c r="G46" t="s">
        <v>306</v>
      </c>
      <c r="H46" t="s">
        <v>283</v>
      </c>
      <c r="I46" t="s">
        <v>426</v>
      </c>
      <c r="J46" t="s">
        <v>339</v>
      </c>
      <c r="K46" t="s">
        <v>956</v>
      </c>
      <c r="L46" t="s">
        <v>861</v>
      </c>
      <c r="M46" t="s">
        <v>539</v>
      </c>
      <c r="N46" t="s">
        <v>558</v>
      </c>
      <c r="O46" t="s">
        <v>297</v>
      </c>
    </row>
    <row r="47" spans="1:15" x14ac:dyDescent="0.3">
      <c r="A47" t="s">
        <v>957</v>
      </c>
      <c r="B47" t="s">
        <v>81</v>
      </c>
      <c r="C47" t="s">
        <v>509</v>
      </c>
      <c r="D47" t="s">
        <v>82</v>
      </c>
      <c r="E47" t="s">
        <v>87</v>
      </c>
      <c r="F47" t="s">
        <v>88</v>
      </c>
      <c r="G47" t="s">
        <v>381</v>
      </c>
      <c r="H47" t="s">
        <v>284</v>
      </c>
      <c r="I47" t="s">
        <v>386</v>
      </c>
      <c r="J47" t="s">
        <v>345</v>
      </c>
      <c r="K47" t="s">
        <v>958</v>
      </c>
      <c r="L47" t="s">
        <v>861</v>
      </c>
      <c r="M47" t="s">
        <v>539</v>
      </c>
      <c r="N47" t="s">
        <v>558</v>
      </c>
      <c r="O47" t="s">
        <v>360</v>
      </c>
    </row>
    <row r="48" spans="1:15" hidden="1" x14ac:dyDescent="0.3">
      <c r="A48" t="s">
        <v>959</v>
      </c>
      <c r="B48" t="s">
        <v>148</v>
      </c>
      <c r="C48" t="s">
        <v>163</v>
      </c>
      <c r="D48" t="s">
        <v>86</v>
      </c>
      <c r="E48" t="s">
        <v>83</v>
      </c>
      <c r="F48" t="s">
        <v>108</v>
      </c>
      <c r="G48" t="s">
        <v>284</v>
      </c>
      <c r="H48" t="s">
        <v>292</v>
      </c>
      <c r="I48" t="s">
        <v>141</v>
      </c>
      <c r="J48" t="s">
        <v>70</v>
      </c>
      <c r="K48" t="s">
        <v>960</v>
      </c>
      <c r="L48" t="s">
        <v>70</v>
      </c>
      <c r="M48" t="s">
        <v>70</v>
      </c>
      <c r="N48" t="s">
        <v>70</v>
      </c>
      <c r="O48" t="s">
        <v>374</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3446A-DE8B-4C40-9BF1-3C7B0E891388}">
  <dimension ref="A1:O39"/>
  <sheetViews>
    <sheetView topLeftCell="A8" workbookViewId="0"/>
  </sheetViews>
  <sheetFormatPr defaultRowHeight="14.4" x14ac:dyDescent="0.3"/>
  <cols>
    <col min="1" max="1" width="10.33203125" bestFit="1" customWidth="1"/>
    <col min="2" max="2" width="14.5546875" bestFit="1" customWidth="1"/>
    <col min="3" max="3" width="13.44140625" bestFit="1" customWidth="1"/>
    <col min="4" max="4" width="6.44140625" bestFit="1" customWidth="1"/>
    <col min="6" max="6" width="8.5546875" bestFit="1" customWidth="1"/>
    <col min="7" max="7" width="5.5546875" bestFit="1" customWidth="1"/>
    <col min="8" max="8" width="5.77734375" bestFit="1" customWidth="1"/>
    <col min="9" max="9" width="15" bestFit="1" customWidth="1"/>
    <col min="10" max="10" width="7.109375" bestFit="1" customWidth="1"/>
    <col min="11" max="11" width="13.21875" bestFit="1" customWidth="1"/>
    <col min="12" max="12" width="11.6640625" bestFit="1" customWidth="1"/>
    <col min="13" max="13" width="12.109375" bestFit="1" customWidth="1"/>
    <col min="14" max="14" width="16.21875" bestFit="1" customWidth="1"/>
    <col min="15" max="15" width="16" bestFit="1" customWidth="1"/>
  </cols>
  <sheetData>
    <row r="1" spans="1:15" x14ac:dyDescent="0.3">
      <c r="A1" t="s">
        <v>73</v>
      </c>
      <c r="B1" t="s">
        <v>272</v>
      </c>
      <c r="C1" t="s">
        <v>75</v>
      </c>
      <c r="D1" t="s">
        <v>76</v>
      </c>
      <c r="E1" t="s">
        <v>77</v>
      </c>
      <c r="F1" t="s">
        <v>78</v>
      </c>
      <c r="G1" t="s">
        <v>273</v>
      </c>
      <c r="H1" t="s">
        <v>274</v>
      </c>
      <c r="I1" t="s">
        <v>79</v>
      </c>
      <c r="J1" t="s">
        <v>275</v>
      </c>
      <c r="K1" t="s">
        <v>276</v>
      </c>
      <c r="L1" t="s">
        <v>277</v>
      </c>
      <c r="M1" t="s">
        <v>278</v>
      </c>
      <c r="N1" t="s">
        <v>279</v>
      </c>
      <c r="O1" t="s">
        <v>280</v>
      </c>
    </row>
    <row r="2" spans="1:15" x14ac:dyDescent="0.3">
      <c r="A2" t="s">
        <v>961</v>
      </c>
      <c r="B2" t="s">
        <v>81</v>
      </c>
      <c r="C2" t="s">
        <v>282</v>
      </c>
      <c r="D2" t="s">
        <v>86</v>
      </c>
      <c r="E2" t="s">
        <v>87</v>
      </c>
      <c r="F2" t="s">
        <v>88</v>
      </c>
      <c r="G2" t="s">
        <v>306</v>
      </c>
      <c r="H2" t="s">
        <v>292</v>
      </c>
      <c r="I2" t="s">
        <v>386</v>
      </c>
      <c r="J2" t="s">
        <v>884</v>
      </c>
      <c r="K2" t="s">
        <v>962</v>
      </c>
      <c r="L2" t="s">
        <v>963</v>
      </c>
      <c r="M2" t="s">
        <v>296</v>
      </c>
      <c r="N2" t="s">
        <v>341</v>
      </c>
      <c r="O2" t="s">
        <v>297</v>
      </c>
    </row>
    <row r="3" spans="1:15" x14ac:dyDescent="0.3">
      <c r="A3" t="s">
        <v>964</v>
      </c>
      <c r="B3" t="s">
        <v>81</v>
      </c>
      <c r="C3" t="s">
        <v>291</v>
      </c>
      <c r="D3" t="s">
        <v>86</v>
      </c>
      <c r="E3" t="s">
        <v>83</v>
      </c>
      <c r="F3" t="s">
        <v>88</v>
      </c>
      <c r="G3" t="s">
        <v>292</v>
      </c>
      <c r="H3" t="s">
        <v>284</v>
      </c>
      <c r="I3" t="s">
        <v>101</v>
      </c>
      <c r="J3" t="s">
        <v>490</v>
      </c>
      <c r="K3" t="s">
        <v>965</v>
      </c>
      <c r="L3" t="s">
        <v>963</v>
      </c>
      <c r="M3" t="s">
        <v>296</v>
      </c>
      <c r="N3" t="s">
        <v>316</v>
      </c>
      <c r="O3" t="s">
        <v>374</v>
      </c>
    </row>
    <row r="4" spans="1:15" x14ac:dyDescent="0.3">
      <c r="A4" t="s">
        <v>966</v>
      </c>
      <c r="B4" t="s">
        <v>81</v>
      </c>
      <c r="C4" t="s">
        <v>299</v>
      </c>
      <c r="D4" t="s">
        <v>86</v>
      </c>
      <c r="E4" t="s">
        <v>87</v>
      </c>
      <c r="F4" t="s">
        <v>84</v>
      </c>
      <c r="G4" t="s">
        <v>284</v>
      </c>
      <c r="H4" t="s">
        <v>284</v>
      </c>
      <c r="I4" t="s">
        <v>109</v>
      </c>
      <c r="J4" t="s">
        <v>967</v>
      </c>
      <c r="K4" t="s">
        <v>968</v>
      </c>
      <c r="L4" t="s">
        <v>963</v>
      </c>
      <c r="M4" t="s">
        <v>296</v>
      </c>
      <c r="N4" t="s">
        <v>287</v>
      </c>
      <c r="O4" t="s">
        <v>342</v>
      </c>
    </row>
    <row r="5" spans="1:15" x14ac:dyDescent="0.3">
      <c r="A5" t="s">
        <v>969</v>
      </c>
      <c r="B5" t="s">
        <v>81</v>
      </c>
      <c r="C5" t="s">
        <v>305</v>
      </c>
      <c r="D5" t="s">
        <v>86</v>
      </c>
      <c r="E5" t="s">
        <v>83</v>
      </c>
      <c r="F5" t="s">
        <v>84</v>
      </c>
      <c r="G5" t="s">
        <v>284</v>
      </c>
      <c r="H5" t="s">
        <v>284</v>
      </c>
      <c r="I5" t="s">
        <v>89</v>
      </c>
      <c r="J5" t="s">
        <v>884</v>
      </c>
      <c r="K5" t="s">
        <v>970</v>
      </c>
      <c r="L5" t="s">
        <v>963</v>
      </c>
      <c r="M5" t="s">
        <v>341</v>
      </c>
      <c r="N5" t="s">
        <v>288</v>
      </c>
      <c r="O5" t="s">
        <v>360</v>
      </c>
    </row>
    <row r="6" spans="1:15" x14ac:dyDescent="0.3">
      <c r="A6" t="s">
        <v>971</v>
      </c>
      <c r="B6" t="s">
        <v>81</v>
      </c>
      <c r="C6" t="s">
        <v>319</v>
      </c>
      <c r="D6" t="s">
        <v>82</v>
      </c>
      <c r="E6" t="s">
        <v>87</v>
      </c>
      <c r="F6" t="s">
        <v>88</v>
      </c>
      <c r="G6" t="s">
        <v>283</v>
      </c>
      <c r="H6" t="s">
        <v>292</v>
      </c>
      <c r="I6" t="s">
        <v>54</v>
      </c>
      <c r="J6" t="s">
        <v>412</v>
      </c>
      <c r="K6" t="s">
        <v>972</v>
      </c>
      <c r="L6" t="s">
        <v>963</v>
      </c>
      <c r="M6" t="s">
        <v>296</v>
      </c>
      <c r="N6" t="s">
        <v>287</v>
      </c>
      <c r="O6" t="s">
        <v>322</v>
      </c>
    </row>
    <row r="7" spans="1:15" x14ac:dyDescent="0.3">
      <c r="A7" t="s">
        <v>973</v>
      </c>
      <c r="B7" t="s">
        <v>81</v>
      </c>
      <c r="C7" t="s">
        <v>329</v>
      </c>
      <c r="D7" t="s">
        <v>86</v>
      </c>
      <c r="E7" t="s">
        <v>83</v>
      </c>
      <c r="F7" t="s">
        <v>84</v>
      </c>
      <c r="G7" t="s">
        <v>292</v>
      </c>
      <c r="H7" t="s">
        <v>292</v>
      </c>
      <c r="I7" t="s">
        <v>411</v>
      </c>
      <c r="J7" t="s">
        <v>458</v>
      </c>
      <c r="K7" t="s">
        <v>974</v>
      </c>
      <c r="L7" t="s">
        <v>963</v>
      </c>
      <c r="M7" t="s">
        <v>296</v>
      </c>
      <c r="N7" t="s">
        <v>287</v>
      </c>
      <c r="O7" t="s">
        <v>440</v>
      </c>
    </row>
    <row r="8" spans="1:15" x14ac:dyDescent="0.3">
      <c r="A8" t="s">
        <v>976</v>
      </c>
      <c r="B8" t="s">
        <v>81</v>
      </c>
      <c r="C8" t="s">
        <v>338</v>
      </c>
      <c r="D8" t="s">
        <v>86</v>
      </c>
      <c r="E8" t="s">
        <v>87</v>
      </c>
      <c r="F8" t="s">
        <v>108</v>
      </c>
      <c r="G8" t="s">
        <v>292</v>
      </c>
      <c r="H8" t="s">
        <v>381</v>
      </c>
      <c r="I8" t="s">
        <v>141</v>
      </c>
      <c r="J8" t="s">
        <v>320</v>
      </c>
      <c r="K8" t="s">
        <v>977</v>
      </c>
      <c r="L8" t="s">
        <v>963</v>
      </c>
      <c r="M8" t="s">
        <v>296</v>
      </c>
      <c r="N8" t="s">
        <v>287</v>
      </c>
      <c r="O8" t="s">
        <v>347</v>
      </c>
    </row>
    <row r="9" spans="1:15" x14ac:dyDescent="0.3">
      <c r="A9" t="s">
        <v>978</v>
      </c>
      <c r="B9" t="s">
        <v>81</v>
      </c>
      <c r="C9" t="s">
        <v>344</v>
      </c>
      <c r="D9" t="s">
        <v>86</v>
      </c>
      <c r="E9" t="s">
        <v>83</v>
      </c>
      <c r="F9" t="s">
        <v>88</v>
      </c>
      <c r="G9" t="s">
        <v>292</v>
      </c>
      <c r="H9" t="s">
        <v>284</v>
      </c>
      <c r="I9" t="s">
        <v>156</v>
      </c>
      <c r="J9" t="s">
        <v>979</v>
      </c>
      <c r="K9" t="s">
        <v>980</v>
      </c>
      <c r="L9" t="s">
        <v>963</v>
      </c>
      <c r="M9" t="s">
        <v>296</v>
      </c>
      <c r="N9" t="s">
        <v>288</v>
      </c>
      <c r="O9" t="s">
        <v>447</v>
      </c>
    </row>
    <row r="10" spans="1:15" x14ac:dyDescent="0.3">
      <c r="A10" t="s">
        <v>981</v>
      </c>
      <c r="B10" t="s">
        <v>81</v>
      </c>
      <c r="C10" t="s">
        <v>354</v>
      </c>
      <c r="D10" t="s">
        <v>86</v>
      </c>
      <c r="E10" t="s">
        <v>83</v>
      </c>
      <c r="F10" t="s">
        <v>84</v>
      </c>
      <c r="G10" t="s">
        <v>292</v>
      </c>
      <c r="H10" t="s">
        <v>292</v>
      </c>
      <c r="I10" t="s">
        <v>166</v>
      </c>
      <c r="J10" t="s">
        <v>412</v>
      </c>
      <c r="K10" t="s">
        <v>982</v>
      </c>
      <c r="L10" t="s">
        <v>963</v>
      </c>
      <c r="M10" t="s">
        <v>296</v>
      </c>
      <c r="N10" t="s">
        <v>341</v>
      </c>
      <c r="O10" t="s">
        <v>605</v>
      </c>
    </row>
    <row r="11" spans="1:15" x14ac:dyDescent="0.3">
      <c r="A11" t="s">
        <v>983</v>
      </c>
      <c r="B11" t="s">
        <v>81</v>
      </c>
      <c r="C11" t="s">
        <v>362</v>
      </c>
      <c r="D11" t="s">
        <v>86</v>
      </c>
      <c r="E11" t="s">
        <v>87</v>
      </c>
      <c r="F11" t="s">
        <v>88</v>
      </c>
      <c r="G11" t="s">
        <v>284</v>
      </c>
      <c r="H11" t="s">
        <v>293</v>
      </c>
      <c r="I11" t="s">
        <v>134</v>
      </c>
      <c r="J11" t="s">
        <v>355</v>
      </c>
      <c r="K11" t="s">
        <v>984</v>
      </c>
      <c r="L11" t="s">
        <v>963</v>
      </c>
      <c r="M11" t="s">
        <v>288</v>
      </c>
      <c r="N11" t="s">
        <v>287</v>
      </c>
      <c r="O11" t="s">
        <v>322</v>
      </c>
    </row>
    <row r="12" spans="1:15" x14ac:dyDescent="0.3">
      <c r="A12" t="s">
        <v>986</v>
      </c>
      <c r="B12" t="s">
        <v>81</v>
      </c>
      <c r="C12" t="s">
        <v>372</v>
      </c>
      <c r="D12" t="s">
        <v>86</v>
      </c>
      <c r="E12" t="s">
        <v>83</v>
      </c>
      <c r="F12" t="s">
        <v>88</v>
      </c>
      <c r="G12" t="s">
        <v>283</v>
      </c>
      <c r="H12" t="s">
        <v>292</v>
      </c>
      <c r="I12" t="s">
        <v>377</v>
      </c>
      <c r="J12" t="s">
        <v>619</v>
      </c>
      <c r="K12" t="s">
        <v>987</v>
      </c>
      <c r="L12" t="s">
        <v>963</v>
      </c>
      <c r="M12" t="s">
        <v>296</v>
      </c>
      <c r="N12" t="s">
        <v>296</v>
      </c>
      <c r="O12" t="s">
        <v>374</v>
      </c>
    </row>
    <row r="13" spans="1:15" x14ac:dyDescent="0.3">
      <c r="A13" t="s">
        <v>988</v>
      </c>
      <c r="B13" t="s">
        <v>81</v>
      </c>
      <c r="C13" t="s">
        <v>376</v>
      </c>
      <c r="D13" t="s">
        <v>86</v>
      </c>
      <c r="E13" t="s">
        <v>87</v>
      </c>
      <c r="F13" t="s">
        <v>88</v>
      </c>
      <c r="G13" t="s">
        <v>292</v>
      </c>
      <c r="H13" t="s">
        <v>284</v>
      </c>
      <c r="I13" t="s">
        <v>426</v>
      </c>
      <c r="J13" t="s">
        <v>989</v>
      </c>
      <c r="K13" t="s">
        <v>990</v>
      </c>
      <c r="L13" t="s">
        <v>963</v>
      </c>
      <c r="M13" t="s">
        <v>296</v>
      </c>
      <c r="N13" t="s">
        <v>296</v>
      </c>
      <c r="O13" t="s">
        <v>431</v>
      </c>
    </row>
    <row r="14" spans="1:15" x14ac:dyDescent="0.3">
      <c r="A14" t="s">
        <v>991</v>
      </c>
      <c r="B14" t="s">
        <v>81</v>
      </c>
      <c r="C14" t="s">
        <v>385</v>
      </c>
      <c r="D14" t="s">
        <v>86</v>
      </c>
      <c r="E14" t="s">
        <v>83</v>
      </c>
      <c r="F14" t="s">
        <v>88</v>
      </c>
      <c r="G14" t="s">
        <v>283</v>
      </c>
      <c r="H14" t="s">
        <v>293</v>
      </c>
      <c r="I14" t="s">
        <v>91</v>
      </c>
      <c r="J14" t="s">
        <v>458</v>
      </c>
      <c r="K14" t="s">
        <v>992</v>
      </c>
      <c r="L14" t="s">
        <v>963</v>
      </c>
      <c r="M14" t="s">
        <v>296</v>
      </c>
      <c r="N14" t="s">
        <v>296</v>
      </c>
      <c r="O14" t="s">
        <v>366</v>
      </c>
    </row>
    <row r="15" spans="1:15" x14ac:dyDescent="0.3">
      <c r="A15" t="s">
        <v>993</v>
      </c>
      <c r="B15" t="s">
        <v>81</v>
      </c>
      <c r="C15" t="s">
        <v>390</v>
      </c>
      <c r="D15" t="s">
        <v>86</v>
      </c>
      <c r="E15" t="s">
        <v>87</v>
      </c>
      <c r="F15" t="s">
        <v>84</v>
      </c>
      <c r="G15" t="s">
        <v>284</v>
      </c>
      <c r="H15" t="s">
        <v>284</v>
      </c>
      <c r="I15" t="s">
        <v>137</v>
      </c>
      <c r="J15" t="s">
        <v>994</v>
      </c>
      <c r="K15" t="s">
        <v>995</v>
      </c>
      <c r="L15" t="s">
        <v>963</v>
      </c>
      <c r="M15" t="s">
        <v>296</v>
      </c>
      <c r="N15" t="s">
        <v>996</v>
      </c>
      <c r="O15" t="s">
        <v>347</v>
      </c>
    </row>
    <row r="16" spans="1:15" x14ac:dyDescent="0.3">
      <c r="A16" t="s">
        <v>997</v>
      </c>
      <c r="B16" t="s">
        <v>81</v>
      </c>
      <c r="C16" t="s">
        <v>393</v>
      </c>
      <c r="D16" t="s">
        <v>86</v>
      </c>
      <c r="E16" t="s">
        <v>83</v>
      </c>
      <c r="F16" t="s">
        <v>88</v>
      </c>
      <c r="G16" t="s">
        <v>283</v>
      </c>
      <c r="H16" t="s">
        <v>293</v>
      </c>
      <c r="I16" t="s">
        <v>307</v>
      </c>
      <c r="J16" t="s">
        <v>989</v>
      </c>
      <c r="K16" t="s">
        <v>998</v>
      </c>
      <c r="L16" t="s">
        <v>963</v>
      </c>
      <c r="M16" t="s">
        <v>296</v>
      </c>
      <c r="N16" t="s">
        <v>287</v>
      </c>
      <c r="O16" t="s">
        <v>289</v>
      </c>
    </row>
    <row r="17" spans="1:15" x14ac:dyDescent="0.3">
      <c r="A17" t="s">
        <v>999</v>
      </c>
      <c r="B17" t="s">
        <v>81</v>
      </c>
      <c r="C17" t="s">
        <v>400</v>
      </c>
      <c r="D17" t="s">
        <v>146</v>
      </c>
      <c r="E17" t="s">
        <v>87</v>
      </c>
      <c r="F17" t="s">
        <v>88</v>
      </c>
      <c r="G17" t="s">
        <v>292</v>
      </c>
      <c r="H17" t="s">
        <v>284</v>
      </c>
      <c r="I17" t="s">
        <v>36</v>
      </c>
      <c r="J17" t="s">
        <v>979</v>
      </c>
      <c r="K17" t="s">
        <v>1000</v>
      </c>
      <c r="L17" t="s">
        <v>963</v>
      </c>
      <c r="M17" t="s">
        <v>296</v>
      </c>
      <c r="N17" t="s">
        <v>287</v>
      </c>
      <c r="O17" t="s">
        <v>447</v>
      </c>
    </row>
    <row r="18" spans="1:15" x14ac:dyDescent="0.3">
      <c r="A18" t="s">
        <v>1001</v>
      </c>
      <c r="B18" t="s">
        <v>81</v>
      </c>
      <c r="C18" t="s">
        <v>410</v>
      </c>
      <c r="D18" t="s">
        <v>86</v>
      </c>
      <c r="E18" t="s">
        <v>83</v>
      </c>
      <c r="F18" t="s">
        <v>88</v>
      </c>
      <c r="G18" t="s">
        <v>283</v>
      </c>
      <c r="H18" t="s">
        <v>292</v>
      </c>
      <c r="I18" t="s">
        <v>115</v>
      </c>
      <c r="J18" t="s">
        <v>1002</v>
      </c>
      <c r="K18" t="s">
        <v>1003</v>
      </c>
      <c r="L18" t="s">
        <v>963</v>
      </c>
      <c r="M18" t="s">
        <v>296</v>
      </c>
      <c r="N18" t="s">
        <v>316</v>
      </c>
      <c r="O18" t="s">
        <v>303</v>
      </c>
    </row>
    <row r="19" spans="1:15" x14ac:dyDescent="0.3">
      <c r="A19" t="s">
        <v>1004</v>
      </c>
      <c r="B19" t="s">
        <v>81</v>
      </c>
      <c r="C19" t="s">
        <v>415</v>
      </c>
      <c r="D19" t="s">
        <v>86</v>
      </c>
      <c r="E19" t="s">
        <v>83</v>
      </c>
      <c r="F19" t="s">
        <v>108</v>
      </c>
      <c r="G19" t="s">
        <v>293</v>
      </c>
      <c r="H19" t="s">
        <v>284</v>
      </c>
      <c r="I19" t="s">
        <v>34</v>
      </c>
      <c r="J19" t="s">
        <v>967</v>
      </c>
      <c r="K19" t="s">
        <v>1005</v>
      </c>
      <c r="L19" t="s">
        <v>963</v>
      </c>
      <c r="M19" t="s">
        <v>296</v>
      </c>
      <c r="N19" t="s">
        <v>287</v>
      </c>
      <c r="O19" t="s">
        <v>342</v>
      </c>
    </row>
    <row r="20" spans="1:15" x14ac:dyDescent="0.3">
      <c r="A20" t="s">
        <v>1006</v>
      </c>
      <c r="B20" t="s">
        <v>81</v>
      </c>
      <c r="C20" t="s">
        <v>419</v>
      </c>
      <c r="D20" t="s">
        <v>143</v>
      </c>
      <c r="E20" t="s">
        <v>87</v>
      </c>
      <c r="F20" t="s">
        <v>84</v>
      </c>
      <c r="G20" t="s">
        <v>293</v>
      </c>
      <c r="H20" t="s">
        <v>293</v>
      </c>
      <c r="I20" t="s">
        <v>128</v>
      </c>
      <c r="J20" t="s">
        <v>301</v>
      </c>
      <c r="K20" t="s">
        <v>1007</v>
      </c>
      <c r="L20" t="s">
        <v>963</v>
      </c>
      <c r="M20" t="s">
        <v>451</v>
      </c>
      <c r="N20" t="s">
        <v>287</v>
      </c>
      <c r="O20" t="s">
        <v>347</v>
      </c>
    </row>
    <row r="21" spans="1:15" x14ac:dyDescent="0.3">
      <c r="A21" t="s">
        <v>1008</v>
      </c>
      <c r="B21" t="s">
        <v>81</v>
      </c>
      <c r="C21" t="s">
        <v>422</v>
      </c>
      <c r="D21" t="s">
        <v>86</v>
      </c>
      <c r="E21" t="s">
        <v>87</v>
      </c>
      <c r="F21" t="s">
        <v>84</v>
      </c>
      <c r="G21" t="s">
        <v>293</v>
      </c>
      <c r="H21" t="s">
        <v>293</v>
      </c>
      <c r="I21" t="s">
        <v>89</v>
      </c>
      <c r="J21" t="s">
        <v>423</v>
      </c>
      <c r="K21" t="s">
        <v>1009</v>
      </c>
      <c r="L21" t="s">
        <v>963</v>
      </c>
      <c r="M21" t="s">
        <v>296</v>
      </c>
      <c r="N21" t="s">
        <v>341</v>
      </c>
      <c r="O21" t="s">
        <v>440</v>
      </c>
    </row>
    <row r="22" spans="1:15" x14ac:dyDescent="0.3">
      <c r="A22" t="s">
        <v>1010</v>
      </c>
      <c r="B22" t="s">
        <v>81</v>
      </c>
      <c r="C22" t="s">
        <v>429</v>
      </c>
      <c r="D22" t="s">
        <v>105</v>
      </c>
      <c r="E22" t="s">
        <v>83</v>
      </c>
      <c r="F22" t="s">
        <v>88</v>
      </c>
      <c r="G22" t="s">
        <v>284</v>
      </c>
      <c r="H22" t="s">
        <v>293</v>
      </c>
      <c r="I22" t="s">
        <v>109</v>
      </c>
      <c r="J22" t="s">
        <v>921</v>
      </c>
      <c r="K22" t="s">
        <v>1011</v>
      </c>
      <c r="L22" t="s">
        <v>963</v>
      </c>
      <c r="M22" t="s">
        <v>296</v>
      </c>
      <c r="N22" t="s">
        <v>287</v>
      </c>
      <c r="O22" t="s">
        <v>297</v>
      </c>
    </row>
    <row r="23" spans="1:15" x14ac:dyDescent="0.3">
      <c r="A23" t="s">
        <v>1012</v>
      </c>
      <c r="B23" t="s">
        <v>81</v>
      </c>
      <c r="C23" t="s">
        <v>433</v>
      </c>
      <c r="D23" t="s">
        <v>86</v>
      </c>
      <c r="E23" t="s">
        <v>83</v>
      </c>
      <c r="F23" t="s">
        <v>84</v>
      </c>
      <c r="G23" t="s">
        <v>284</v>
      </c>
      <c r="H23" t="s">
        <v>284</v>
      </c>
      <c r="I23" t="s">
        <v>54</v>
      </c>
      <c r="J23" t="s">
        <v>884</v>
      </c>
      <c r="K23" t="s">
        <v>1013</v>
      </c>
      <c r="L23" t="s">
        <v>963</v>
      </c>
      <c r="M23" t="s">
        <v>296</v>
      </c>
      <c r="N23" t="s">
        <v>316</v>
      </c>
      <c r="O23" t="s">
        <v>431</v>
      </c>
    </row>
    <row r="24" spans="1:15" x14ac:dyDescent="0.3">
      <c r="A24" t="s">
        <v>1014</v>
      </c>
      <c r="B24" t="s">
        <v>81</v>
      </c>
      <c r="C24" t="s">
        <v>444</v>
      </c>
      <c r="D24" t="s">
        <v>86</v>
      </c>
      <c r="E24" t="s">
        <v>87</v>
      </c>
      <c r="F24" t="s">
        <v>88</v>
      </c>
      <c r="G24" t="s">
        <v>283</v>
      </c>
      <c r="H24" t="s">
        <v>293</v>
      </c>
      <c r="I24" t="s">
        <v>411</v>
      </c>
      <c r="J24" t="s">
        <v>889</v>
      </c>
      <c r="K24" t="s">
        <v>1015</v>
      </c>
      <c r="L24" t="s">
        <v>963</v>
      </c>
      <c r="M24" t="s">
        <v>296</v>
      </c>
      <c r="N24" t="s">
        <v>287</v>
      </c>
      <c r="O24" t="s">
        <v>322</v>
      </c>
    </row>
    <row r="25" spans="1:15" x14ac:dyDescent="0.3">
      <c r="A25" t="s">
        <v>1016</v>
      </c>
      <c r="B25" t="s">
        <v>81</v>
      </c>
      <c r="C25" t="s">
        <v>449</v>
      </c>
      <c r="D25" t="s">
        <v>143</v>
      </c>
      <c r="E25" t="s">
        <v>87</v>
      </c>
      <c r="F25" t="s">
        <v>88</v>
      </c>
      <c r="G25" t="s">
        <v>292</v>
      </c>
      <c r="H25" t="s">
        <v>293</v>
      </c>
      <c r="I25" t="s">
        <v>34</v>
      </c>
      <c r="J25" t="s">
        <v>1017</v>
      </c>
      <c r="K25" t="s">
        <v>1018</v>
      </c>
      <c r="L25" t="s">
        <v>963</v>
      </c>
      <c r="M25" t="s">
        <v>296</v>
      </c>
      <c r="N25" t="s">
        <v>287</v>
      </c>
      <c r="O25" t="s">
        <v>440</v>
      </c>
    </row>
    <row r="26" spans="1:15" x14ac:dyDescent="0.3">
      <c r="A26" t="s">
        <v>1019</v>
      </c>
      <c r="B26" t="s">
        <v>81</v>
      </c>
      <c r="C26" t="s">
        <v>453</v>
      </c>
      <c r="D26" t="s">
        <v>86</v>
      </c>
      <c r="E26" t="s">
        <v>83</v>
      </c>
      <c r="F26" t="s">
        <v>88</v>
      </c>
      <c r="G26" t="s">
        <v>283</v>
      </c>
      <c r="H26" t="s">
        <v>284</v>
      </c>
      <c r="I26" t="s">
        <v>128</v>
      </c>
      <c r="J26" t="s">
        <v>979</v>
      </c>
      <c r="K26" t="s">
        <v>1020</v>
      </c>
      <c r="L26" t="s">
        <v>963</v>
      </c>
      <c r="M26" t="s">
        <v>296</v>
      </c>
      <c r="N26" t="s">
        <v>296</v>
      </c>
      <c r="O26" t="s">
        <v>374</v>
      </c>
    </row>
    <row r="27" spans="1:15" x14ac:dyDescent="0.3">
      <c r="A27" t="s">
        <v>1021</v>
      </c>
      <c r="B27" t="s">
        <v>81</v>
      </c>
      <c r="C27" t="s">
        <v>462</v>
      </c>
      <c r="D27" t="s">
        <v>82</v>
      </c>
      <c r="E27" t="s">
        <v>83</v>
      </c>
      <c r="F27" t="s">
        <v>108</v>
      </c>
      <c r="G27" t="s">
        <v>284</v>
      </c>
      <c r="H27" t="s">
        <v>292</v>
      </c>
      <c r="I27" t="s">
        <v>141</v>
      </c>
      <c r="J27" t="s">
        <v>1022</v>
      </c>
      <c r="K27" t="s">
        <v>1023</v>
      </c>
      <c r="L27" t="s">
        <v>963</v>
      </c>
      <c r="M27" t="s">
        <v>296</v>
      </c>
      <c r="N27" t="s">
        <v>287</v>
      </c>
      <c r="O27" t="s">
        <v>342</v>
      </c>
    </row>
    <row r="28" spans="1:15" x14ac:dyDescent="0.3">
      <c r="A28" t="s">
        <v>1024</v>
      </c>
      <c r="B28" t="s">
        <v>81</v>
      </c>
      <c r="C28" t="s">
        <v>496</v>
      </c>
      <c r="D28" t="s">
        <v>86</v>
      </c>
      <c r="E28" t="s">
        <v>87</v>
      </c>
      <c r="F28" t="s">
        <v>88</v>
      </c>
      <c r="G28" t="s">
        <v>284</v>
      </c>
      <c r="H28" t="s">
        <v>293</v>
      </c>
      <c r="I28" t="s">
        <v>156</v>
      </c>
      <c r="J28" t="s">
        <v>350</v>
      </c>
      <c r="K28" t="s">
        <v>1025</v>
      </c>
      <c r="L28" t="s">
        <v>963</v>
      </c>
      <c r="M28" t="s">
        <v>296</v>
      </c>
      <c r="N28" t="s">
        <v>604</v>
      </c>
      <c r="O28" t="s">
        <v>360</v>
      </c>
    </row>
    <row r="29" spans="1:15" x14ac:dyDescent="0.3">
      <c r="A29" t="s">
        <v>1026</v>
      </c>
      <c r="B29" t="s">
        <v>81</v>
      </c>
      <c r="C29" t="s">
        <v>467</v>
      </c>
      <c r="D29" t="s">
        <v>143</v>
      </c>
      <c r="E29" t="s">
        <v>87</v>
      </c>
      <c r="F29" t="s">
        <v>84</v>
      </c>
      <c r="G29" t="s">
        <v>292</v>
      </c>
      <c r="H29" t="s">
        <v>292</v>
      </c>
      <c r="I29" t="s">
        <v>377</v>
      </c>
      <c r="J29" t="s">
        <v>364</v>
      </c>
      <c r="K29" t="s">
        <v>1015</v>
      </c>
      <c r="L29" t="s">
        <v>963</v>
      </c>
      <c r="M29" t="s">
        <v>296</v>
      </c>
      <c r="N29" t="s">
        <v>296</v>
      </c>
      <c r="O29" t="s">
        <v>447</v>
      </c>
    </row>
    <row r="30" spans="1:15" x14ac:dyDescent="0.3">
      <c r="A30" t="s">
        <v>1027</v>
      </c>
      <c r="B30" t="s">
        <v>81</v>
      </c>
      <c r="C30" t="s">
        <v>475</v>
      </c>
      <c r="D30" t="s">
        <v>86</v>
      </c>
      <c r="E30" t="s">
        <v>83</v>
      </c>
      <c r="F30" t="s">
        <v>88</v>
      </c>
      <c r="G30" t="s">
        <v>284</v>
      </c>
      <c r="H30" t="s">
        <v>293</v>
      </c>
      <c r="I30" t="s">
        <v>426</v>
      </c>
      <c r="J30" t="s">
        <v>314</v>
      </c>
      <c r="K30" t="s">
        <v>1028</v>
      </c>
      <c r="L30" t="s">
        <v>963</v>
      </c>
      <c r="M30" t="s">
        <v>296</v>
      </c>
      <c r="N30" t="s">
        <v>296</v>
      </c>
      <c r="O30" t="s">
        <v>303</v>
      </c>
    </row>
    <row r="31" spans="1:15" x14ac:dyDescent="0.3">
      <c r="A31" t="s">
        <v>1029</v>
      </c>
      <c r="B31" t="s">
        <v>81</v>
      </c>
      <c r="C31" t="s">
        <v>478</v>
      </c>
      <c r="D31" t="s">
        <v>146</v>
      </c>
      <c r="E31" t="s">
        <v>87</v>
      </c>
      <c r="F31" t="s">
        <v>88</v>
      </c>
      <c r="G31" t="s">
        <v>284</v>
      </c>
      <c r="H31" t="s">
        <v>293</v>
      </c>
      <c r="I31" t="s">
        <v>91</v>
      </c>
      <c r="J31" t="s">
        <v>314</v>
      </c>
      <c r="K31" t="s">
        <v>1030</v>
      </c>
      <c r="L31" t="s">
        <v>963</v>
      </c>
      <c r="M31" t="s">
        <v>296</v>
      </c>
      <c r="N31" t="s">
        <v>287</v>
      </c>
      <c r="O31" t="s">
        <v>347</v>
      </c>
    </row>
    <row r="32" spans="1:15" x14ac:dyDescent="0.3">
      <c r="A32" t="s">
        <v>1031</v>
      </c>
      <c r="B32" t="s">
        <v>81</v>
      </c>
      <c r="C32" t="s">
        <v>483</v>
      </c>
      <c r="D32" t="s">
        <v>86</v>
      </c>
      <c r="E32" t="s">
        <v>83</v>
      </c>
      <c r="F32" t="s">
        <v>88</v>
      </c>
      <c r="G32" t="s">
        <v>284</v>
      </c>
      <c r="H32" t="s">
        <v>293</v>
      </c>
      <c r="I32" t="s">
        <v>134</v>
      </c>
      <c r="J32" t="s">
        <v>884</v>
      </c>
      <c r="K32" t="s">
        <v>1032</v>
      </c>
      <c r="L32" t="s">
        <v>963</v>
      </c>
      <c r="M32" t="s">
        <v>296</v>
      </c>
      <c r="N32" t="s">
        <v>296</v>
      </c>
      <c r="O32" t="s">
        <v>366</v>
      </c>
    </row>
    <row r="33" spans="1:15" x14ac:dyDescent="0.3">
      <c r="A33" t="s">
        <v>1033</v>
      </c>
      <c r="B33" t="s">
        <v>81</v>
      </c>
      <c r="C33" t="s">
        <v>486</v>
      </c>
      <c r="D33" t="s">
        <v>82</v>
      </c>
      <c r="E33" t="s">
        <v>87</v>
      </c>
      <c r="F33" t="s">
        <v>88</v>
      </c>
      <c r="G33" t="s">
        <v>284</v>
      </c>
      <c r="H33" t="s">
        <v>293</v>
      </c>
      <c r="I33" t="s">
        <v>166</v>
      </c>
      <c r="J33" t="s">
        <v>458</v>
      </c>
      <c r="K33" t="s">
        <v>1034</v>
      </c>
      <c r="L33" t="s">
        <v>963</v>
      </c>
      <c r="M33" t="s">
        <v>296</v>
      </c>
      <c r="N33" t="s">
        <v>539</v>
      </c>
      <c r="O33" t="s">
        <v>289</v>
      </c>
    </row>
    <row r="34" spans="1:15" x14ac:dyDescent="0.3">
      <c r="A34" t="s">
        <v>1035</v>
      </c>
      <c r="B34" t="s">
        <v>81</v>
      </c>
      <c r="C34" t="s">
        <v>489</v>
      </c>
      <c r="D34" t="s">
        <v>82</v>
      </c>
      <c r="E34" t="s">
        <v>83</v>
      </c>
      <c r="F34" t="s">
        <v>88</v>
      </c>
      <c r="G34" t="s">
        <v>292</v>
      </c>
      <c r="H34" t="s">
        <v>293</v>
      </c>
      <c r="I34" t="s">
        <v>386</v>
      </c>
      <c r="J34" t="s">
        <v>308</v>
      </c>
      <c r="K34" t="s">
        <v>1036</v>
      </c>
      <c r="L34" t="s">
        <v>963</v>
      </c>
      <c r="M34" t="s">
        <v>296</v>
      </c>
      <c r="N34" t="s">
        <v>341</v>
      </c>
      <c r="O34" t="s">
        <v>374</v>
      </c>
    </row>
    <row r="35" spans="1:15" x14ac:dyDescent="0.3">
      <c r="A35" t="s">
        <v>1037</v>
      </c>
      <c r="B35" t="s">
        <v>81</v>
      </c>
      <c r="C35" t="s">
        <v>493</v>
      </c>
      <c r="D35" t="s">
        <v>82</v>
      </c>
      <c r="E35" t="s">
        <v>87</v>
      </c>
      <c r="F35" t="s">
        <v>84</v>
      </c>
      <c r="G35" t="s">
        <v>292</v>
      </c>
      <c r="H35" t="s">
        <v>292</v>
      </c>
      <c r="I35" t="s">
        <v>101</v>
      </c>
      <c r="J35" t="s">
        <v>884</v>
      </c>
      <c r="K35" t="s">
        <v>1038</v>
      </c>
      <c r="L35" t="s">
        <v>963</v>
      </c>
      <c r="M35" t="s">
        <v>296</v>
      </c>
      <c r="N35" t="s">
        <v>316</v>
      </c>
      <c r="O35" t="s">
        <v>303</v>
      </c>
    </row>
    <row r="36" spans="1:15" x14ac:dyDescent="0.3">
      <c r="A36" t="s">
        <v>1039</v>
      </c>
      <c r="B36" t="s">
        <v>81</v>
      </c>
      <c r="C36" t="s">
        <v>499</v>
      </c>
      <c r="D36" t="s">
        <v>82</v>
      </c>
      <c r="E36" t="s">
        <v>87</v>
      </c>
      <c r="F36" t="s">
        <v>88</v>
      </c>
      <c r="G36" t="s">
        <v>306</v>
      </c>
      <c r="H36" t="s">
        <v>293</v>
      </c>
      <c r="I36" t="s">
        <v>307</v>
      </c>
      <c r="J36" t="s">
        <v>921</v>
      </c>
      <c r="K36" t="s">
        <v>1040</v>
      </c>
      <c r="L36" t="s">
        <v>963</v>
      </c>
      <c r="M36" t="s">
        <v>296</v>
      </c>
      <c r="N36" t="s">
        <v>341</v>
      </c>
      <c r="O36" t="s">
        <v>447</v>
      </c>
    </row>
    <row r="37" spans="1:15" x14ac:dyDescent="0.3">
      <c r="A37" t="s">
        <v>1041</v>
      </c>
      <c r="B37" t="s">
        <v>81</v>
      </c>
      <c r="C37" t="s">
        <v>503</v>
      </c>
      <c r="D37" t="s">
        <v>82</v>
      </c>
      <c r="E37" t="s">
        <v>83</v>
      </c>
      <c r="F37" t="s">
        <v>84</v>
      </c>
      <c r="G37" t="s">
        <v>284</v>
      </c>
      <c r="H37" t="s">
        <v>284</v>
      </c>
      <c r="I37" t="s">
        <v>137</v>
      </c>
      <c r="J37" t="s">
        <v>490</v>
      </c>
      <c r="K37" t="s">
        <v>1042</v>
      </c>
      <c r="L37" t="s">
        <v>963</v>
      </c>
      <c r="M37" t="s">
        <v>296</v>
      </c>
      <c r="N37" t="s">
        <v>341</v>
      </c>
      <c r="O37" t="s">
        <v>289</v>
      </c>
    </row>
    <row r="38" spans="1:15" x14ac:dyDescent="0.3">
      <c r="A38" t="s">
        <v>1043</v>
      </c>
      <c r="B38" t="s">
        <v>81</v>
      </c>
      <c r="C38" t="s">
        <v>506</v>
      </c>
      <c r="D38" t="s">
        <v>86</v>
      </c>
      <c r="E38" t="s">
        <v>87</v>
      </c>
      <c r="F38" t="s">
        <v>88</v>
      </c>
      <c r="G38" t="s">
        <v>283</v>
      </c>
      <c r="H38" t="s">
        <v>284</v>
      </c>
      <c r="I38" t="s">
        <v>115</v>
      </c>
      <c r="J38" t="s">
        <v>989</v>
      </c>
      <c r="K38" t="s">
        <v>1044</v>
      </c>
      <c r="L38" t="s">
        <v>963</v>
      </c>
      <c r="M38" t="s">
        <v>296</v>
      </c>
      <c r="N38" t="s">
        <v>296</v>
      </c>
      <c r="O38" t="s">
        <v>440</v>
      </c>
    </row>
    <row r="39" spans="1:15" x14ac:dyDescent="0.3">
      <c r="A39" t="s">
        <v>1045</v>
      </c>
      <c r="B39" t="s">
        <v>81</v>
      </c>
      <c r="C39" t="s">
        <v>509</v>
      </c>
      <c r="D39" t="s">
        <v>82</v>
      </c>
      <c r="E39" t="s">
        <v>83</v>
      </c>
      <c r="F39" t="s">
        <v>84</v>
      </c>
      <c r="G39" t="s">
        <v>284</v>
      </c>
      <c r="H39" t="s">
        <v>284</v>
      </c>
      <c r="I39" t="s">
        <v>36</v>
      </c>
      <c r="J39" t="s">
        <v>458</v>
      </c>
      <c r="K39" t="s">
        <v>1046</v>
      </c>
      <c r="L39" t="s">
        <v>963</v>
      </c>
      <c r="M39" t="s">
        <v>287</v>
      </c>
      <c r="N39" t="s">
        <v>287</v>
      </c>
      <c r="O39" t="s">
        <v>347</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810DE-68A5-49FD-91FA-269AE2EE2B38}">
  <dimension ref="A1:O55"/>
  <sheetViews>
    <sheetView topLeftCell="A9" workbookViewId="0"/>
  </sheetViews>
  <sheetFormatPr defaultRowHeight="14.4" x14ac:dyDescent="0.3"/>
  <cols>
    <col min="1" max="1" width="10.33203125" bestFit="1" customWidth="1"/>
    <col min="2" max="2" width="14.5546875" bestFit="1" customWidth="1"/>
    <col min="3" max="3" width="13.44140625" bestFit="1" customWidth="1"/>
    <col min="4" max="4" width="6.44140625" bestFit="1" customWidth="1"/>
    <col min="6" max="6" width="8.5546875" bestFit="1" customWidth="1"/>
    <col min="7" max="7" width="5.5546875" bestFit="1" customWidth="1"/>
    <col min="8" max="8" width="5.77734375" bestFit="1" customWidth="1"/>
    <col min="9" max="9" width="15" bestFit="1" customWidth="1"/>
    <col min="10" max="10" width="7.109375" bestFit="1" customWidth="1"/>
    <col min="11" max="11" width="13.21875" bestFit="1" customWidth="1"/>
    <col min="12" max="12" width="9.6640625" bestFit="1" customWidth="1"/>
    <col min="13" max="13" width="12.109375" bestFit="1" customWidth="1"/>
    <col min="14" max="14" width="16.21875" bestFit="1" customWidth="1"/>
    <col min="15" max="15" width="19.44140625" bestFit="1" customWidth="1"/>
  </cols>
  <sheetData>
    <row r="1" spans="1:15" x14ac:dyDescent="0.3">
      <c r="A1" t="s">
        <v>73</v>
      </c>
      <c r="B1" t="s">
        <v>272</v>
      </c>
      <c r="C1" t="s">
        <v>75</v>
      </c>
      <c r="D1" t="s">
        <v>76</v>
      </c>
      <c r="E1" t="s">
        <v>77</v>
      </c>
      <c r="F1" t="s">
        <v>78</v>
      </c>
      <c r="G1" t="s">
        <v>273</v>
      </c>
      <c r="H1" t="s">
        <v>274</v>
      </c>
      <c r="I1" t="s">
        <v>79</v>
      </c>
      <c r="J1" t="s">
        <v>275</v>
      </c>
      <c r="K1" t="s">
        <v>276</v>
      </c>
      <c r="L1" t="s">
        <v>277</v>
      </c>
      <c r="M1" t="s">
        <v>278</v>
      </c>
      <c r="N1" t="s">
        <v>279</v>
      </c>
      <c r="O1" t="s">
        <v>280</v>
      </c>
    </row>
    <row r="2" spans="1:15" x14ac:dyDescent="0.3">
      <c r="A2" t="s">
        <v>281</v>
      </c>
      <c r="B2" t="s">
        <v>81</v>
      </c>
      <c r="C2" t="s">
        <v>282</v>
      </c>
      <c r="D2" t="s">
        <v>146</v>
      </c>
      <c r="E2" t="s">
        <v>83</v>
      </c>
      <c r="F2" t="s">
        <v>88</v>
      </c>
      <c r="G2" t="s">
        <v>283</v>
      </c>
      <c r="H2" t="s">
        <v>284</v>
      </c>
      <c r="I2" t="s">
        <v>144</v>
      </c>
      <c r="J2" t="s">
        <v>285</v>
      </c>
      <c r="K2" t="s">
        <v>286</v>
      </c>
      <c r="L2" t="s">
        <v>70</v>
      </c>
      <c r="M2" t="s">
        <v>287</v>
      </c>
      <c r="N2" t="s">
        <v>288</v>
      </c>
      <c r="O2" t="s">
        <v>289</v>
      </c>
    </row>
    <row r="3" spans="1:15" x14ac:dyDescent="0.3">
      <c r="A3" t="s">
        <v>290</v>
      </c>
      <c r="B3" t="s">
        <v>81</v>
      </c>
      <c r="C3" t="s">
        <v>291</v>
      </c>
      <c r="D3" t="s">
        <v>86</v>
      </c>
      <c r="E3" t="s">
        <v>87</v>
      </c>
      <c r="F3" t="s">
        <v>88</v>
      </c>
      <c r="G3" t="s">
        <v>292</v>
      </c>
      <c r="H3" t="s">
        <v>293</v>
      </c>
      <c r="I3" t="s">
        <v>106</v>
      </c>
      <c r="J3" t="s">
        <v>294</v>
      </c>
      <c r="K3" t="s">
        <v>295</v>
      </c>
      <c r="L3" t="s">
        <v>70</v>
      </c>
      <c r="M3" t="s">
        <v>287</v>
      </c>
      <c r="N3" t="s">
        <v>296</v>
      </c>
      <c r="O3" t="s">
        <v>297</v>
      </c>
    </row>
    <row r="4" spans="1:15" x14ac:dyDescent="0.3">
      <c r="A4" t="s">
        <v>298</v>
      </c>
      <c r="B4" t="s">
        <v>81</v>
      </c>
      <c r="C4" t="s">
        <v>299</v>
      </c>
      <c r="D4" t="s">
        <v>86</v>
      </c>
      <c r="E4" t="s">
        <v>83</v>
      </c>
      <c r="F4" t="s">
        <v>88</v>
      </c>
      <c r="G4" t="s">
        <v>300</v>
      </c>
      <c r="H4" t="s">
        <v>283</v>
      </c>
      <c r="I4" t="s">
        <v>115</v>
      </c>
      <c r="J4" t="s">
        <v>301</v>
      </c>
      <c r="K4" t="s">
        <v>302</v>
      </c>
      <c r="L4" t="s">
        <v>70</v>
      </c>
      <c r="M4" t="s">
        <v>287</v>
      </c>
      <c r="N4" t="s">
        <v>287</v>
      </c>
      <c r="O4" t="s">
        <v>303</v>
      </c>
    </row>
    <row r="5" spans="1:15" x14ac:dyDescent="0.3">
      <c r="A5" t="s">
        <v>304</v>
      </c>
      <c r="B5" t="s">
        <v>81</v>
      </c>
      <c r="C5" t="s">
        <v>305</v>
      </c>
      <c r="D5" t="s">
        <v>86</v>
      </c>
      <c r="E5" t="s">
        <v>87</v>
      </c>
      <c r="F5" t="s">
        <v>88</v>
      </c>
      <c r="G5" t="s">
        <v>306</v>
      </c>
      <c r="H5" t="s">
        <v>292</v>
      </c>
      <c r="I5" t="s">
        <v>307</v>
      </c>
      <c r="J5" t="s">
        <v>308</v>
      </c>
      <c r="K5" t="s">
        <v>309</v>
      </c>
      <c r="L5" t="s">
        <v>70</v>
      </c>
      <c r="M5" t="s">
        <v>287</v>
      </c>
      <c r="N5" t="s">
        <v>287</v>
      </c>
      <c r="O5" t="s">
        <v>310</v>
      </c>
    </row>
    <row r="6" spans="1:15" hidden="1" x14ac:dyDescent="0.3">
      <c r="A6" t="s">
        <v>311</v>
      </c>
      <c r="B6" t="s">
        <v>312</v>
      </c>
      <c r="C6" t="s">
        <v>97</v>
      </c>
      <c r="D6" t="s">
        <v>105</v>
      </c>
      <c r="E6" t="s">
        <v>87</v>
      </c>
      <c r="F6" t="s">
        <v>84</v>
      </c>
      <c r="G6" t="s">
        <v>284</v>
      </c>
      <c r="H6" t="s">
        <v>284</v>
      </c>
      <c r="I6" t="s">
        <v>313</v>
      </c>
      <c r="J6" t="s">
        <v>314</v>
      </c>
      <c r="K6" t="s">
        <v>315</v>
      </c>
      <c r="L6" t="s">
        <v>70</v>
      </c>
      <c r="M6" t="s">
        <v>316</v>
      </c>
      <c r="N6" t="s">
        <v>287</v>
      </c>
      <c r="O6" t="s">
        <v>317</v>
      </c>
    </row>
    <row r="7" spans="1:15" x14ac:dyDescent="0.3">
      <c r="A7" t="s">
        <v>318</v>
      </c>
      <c r="B7" t="s">
        <v>81</v>
      </c>
      <c r="C7" t="s">
        <v>319</v>
      </c>
      <c r="D7" t="s">
        <v>82</v>
      </c>
      <c r="E7" t="s">
        <v>83</v>
      </c>
      <c r="F7" t="s">
        <v>84</v>
      </c>
      <c r="G7" t="s">
        <v>284</v>
      </c>
      <c r="H7" t="s">
        <v>284</v>
      </c>
      <c r="I7" t="s">
        <v>128</v>
      </c>
      <c r="J7" t="s">
        <v>320</v>
      </c>
      <c r="K7" t="s">
        <v>321</v>
      </c>
      <c r="L7" t="s">
        <v>70</v>
      </c>
      <c r="M7" t="s">
        <v>287</v>
      </c>
      <c r="N7" t="s">
        <v>296</v>
      </c>
      <c r="O7" t="s">
        <v>322</v>
      </c>
    </row>
    <row r="8" spans="1:15" hidden="1" x14ac:dyDescent="0.3">
      <c r="A8" t="s">
        <v>323</v>
      </c>
      <c r="B8" t="s">
        <v>324</v>
      </c>
      <c r="C8" t="s">
        <v>104</v>
      </c>
      <c r="D8" t="s">
        <v>105</v>
      </c>
      <c r="E8" t="s">
        <v>87</v>
      </c>
      <c r="F8" t="s">
        <v>88</v>
      </c>
      <c r="G8" t="s">
        <v>292</v>
      </c>
      <c r="H8" t="s">
        <v>284</v>
      </c>
      <c r="I8" t="s">
        <v>325</v>
      </c>
      <c r="J8" t="s">
        <v>70</v>
      </c>
      <c r="K8" t="s">
        <v>326</v>
      </c>
      <c r="L8" t="s">
        <v>70</v>
      </c>
      <c r="M8" t="s">
        <v>70</v>
      </c>
      <c r="N8" t="s">
        <v>70</v>
      </c>
      <c r="O8" t="s">
        <v>327</v>
      </c>
    </row>
    <row r="9" spans="1:15" x14ac:dyDescent="0.3">
      <c r="A9" t="s">
        <v>328</v>
      </c>
      <c r="B9" t="s">
        <v>81</v>
      </c>
      <c r="C9" t="s">
        <v>329</v>
      </c>
      <c r="D9" t="s">
        <v>86</v>
      </c>
      <c r="E9" t="s">
        <v>87</v>
      </c>
      <c r="F9" t="s">
        <v>88</v>
      </c>
      <c r="G9" t="s">
        <v>283</v>
      </c>
      <c r="H9" t="s">
        <v>293</v>
      </c>
      <c r="I9" t="s">
        <v>54</v>
      </c>
      <c r="J9" t="s">
        <v>294</v>
      </c>
      <c r="K9" t="s">
        <v>330</v>
      </c>
      <c r="L9" t="s">
        <v>70</v>
      </c>
      <c r="M9" t="s">
        <v>287</v>
      </c>
      <c r="N9" t="s">
        <v>316</v>
      </c>
      <c r="O9" t="s">
        <v>331</v>
      </c>
    </row>
    <row r="10" spans="1:15" hidden="1" x14ac:dyDescent="0.3">
      <c r="A10" t="s">
        <v>332</v>
      </c>
      <c r="B10" t="s">
        <v>312</v>
      </c>
      <c r="C10" t="s">
        <v>97</v>
      </c>
      <c r="D10" t="s">
        <v>143</v>
      </c>
      <c r="E10" t="s">
        <v>83</v>
      </c>
      <c r="F10" t="s">
        <v>88</v>
      </c>
      <c r="G10" t="s">
        <v>284</v>
      </c>
      <c r="H10" t="s">
        <v>293</v>
      </c>
      <c r="I10" t="s">
        <v>333</v>
      </c>
      <c r="J10" t="s">
        <v>334</v>
      </c>
      <c r="K10" t="s">
        <v>335</v>
      </c>
      <c r="L10" t="s">
        <v>70</v>
      </c>
      <c r="M10" t="s">
        <v>287</v>
      </c>
      <c r="N10" t="s">
        <v>316</v>
      </c>
      <c r="O10" t="s">
        <v>336</v>
      </c>
    </row>
    <row r="11" spans="1:15" x14ac:dyDescent="0.3">
      <c r="A11" t="s">
        <v>337</v>
      </c>
      <c r="B11" t="s">
        <v>81</v>
      </c>
      <c r="C11" t="s">
        <v>338</v>
      </c>
      <c r="D11" t="s">
        <v>82</v>
      </c>
      <c r="E11" t="s">
        <v>87</v>
      </c>
      <c r="F11" t="s">
        <v>88</v>
      </c>
      <c r="G11" t="s">
        <v>292</v>
      </c>
      <c r="H11" t="s">
        <v>293</v>
      </c>
      <c r="I11" t="s">
        <v>141</v>
      </c>
      <c r="J11" t="s">
        <v>339</v>
      </c>
      <c r="K11" t="s">
        <v>340</v>
      </c>
      <c r="L11" t="s">
        <v>70</v>
      </c>
      <c r="M11" t="s">
        <v>287</v>
      </c>
      <c r="N11" t="s">
        <v>341</v>
      </c>
      <c r="O11" t="s">
        <v>342</v>
      </c>
    </row>
    <row r="12" spans="1:15" x14ac:dyDescent="0.3">
      <c r="A12" t="s">
        <v>343</v>
      </c>
      <c r="B12" t="s">
        <v>81</v>
      </c>
      <c r="C12" t="s">
        <v>344</v>
      </c>
      <c r="D12" t="s">
        <v>86</v>
      </c>
      <c r="E12" t="s">
        <v>83</v>
      </c>
      <c r="F12" t="s">
        <v>88</v>
      </c>
      <c r="G12" t="s">
        <v>292</v>
      </c>
      <c r="H12" t="s">
        <v>284</v>
      </c>
      <c r="I12" t="s">
        <v>134</v>
      </c>
      <c r="J12" t="s">
        <v>345</v>
      </c>
      <c r="K12" t="s">
        <v>346</v>
      </c>
      <c r="L12" t="s">
        <v>70</v>
      </c>
      <c r="M12" t="s">
        <v>287</v>
      </c>
      <c r="N12" t="s">
        <v>316</v>
      </c>
      <c r="O12" t="s">
        <v>347</v>
      </c>
    </row>
    <row r="13" spans="1:15" hidden="1" x14ac:dyDescent="0.3">
      <c r="A13" t="s">
        <v>348</v>
      </c>
      <c r="B13" t="s">
        <v>312</v>
      </c>
      <c r="C13" t="s">
        <v>97</v>
      </c>
      <c r="D13" t="s">
        <v>143</v>
      </c>
      <c r="E13" t="s">
        <v>87</v>
      </c>
      <c r="F13" t="s">
        <v>88</v>
      </c>
      <c r="G13" t="s">
        <v>300</v>
      </c>
      <c r="H13" t="s">
        <v>293</v>
      </c>
      <c r="I13" t="s">
        <v>349</v>
      </c>
      <c r="J13" t="s">
        <v>350</v>
      </c>
      <c r="K13" t="s">
        <v>351</v>
      </c>
      <c r="L13" t="s">
        <v>70</v>
      </c>
      <c r="M13" t="s">
        <v>287</v>
      </c>
      <c r="N13" t="s">
        <v>296</v>
      </c>
      <c r="O13" t="s">
        <v>352</v>
      </c>
    </row>
    <row r="14" spans="1:15" x14ac:dyDescent="0.3">
      <c r="A14" t="s">
        <v>353</v>
      </c>
      <c r="B14" t="s">
        <v>81</v>
      </c>
      <c r="C14" t="s">
        <v>354</v>
      </c>
      <c r="D14" t="s">
        <v>82</v>
      </c>
      <c r="E14" t="s">
        <v>83</v>
      </c>
      <c r="F14" t="s">
        <v>84</v>
      </c>
      <c r="G14" t="s">
        <v>284</v>
      </c>
      <c r="H14" t="s">
        <v>284</v>
      </c>
      <c r="I14" t="s">
        <v>137</v>
      </c>
      <c r="J14" t="s">
        <v>355</v>
      </c>
      <c r="K14" t="s">
        <v>356</v>
      </c>
      <c r="L14" t="s">
        <v>70</v>
      </c>
      <c r="M14" t="s">
        <v>287</v>
      </c>
      <c r="N14" t="s">
        <v>341</v>
      </c>
      <c r="O14" t="s">
        <v>331</v>
      </c>
    </row>
    <row r="15" spans="1:15" hidden="1" x14ac:dyDescent="0.3">
      <c r="A15" t="s">
        <v>357</v>
      </c>
      <c r="B15" t="s">
        <v>324</v>
      </c>
      <c r="C15" t="s">
        <v>121</v>
      </c>
      <c r="D15" t="s">
        <v>143</v>
      </c>
      <c r="E15" t="s">
        <v>83</v>
      </c>
      <c r="F15" t="s">
        <v>88</v>
      </c>
      <c r="G15" t="s">
        <v>292</v>
      </c>
      <c r="H15" t="s">
        <v>284</v>
      </c>
      <c r="I15" t="s">
        <v>358</v>
      </c>
      <c r="J15" t="s">
        <v>70</v>
      </c>
      <c r="K15" t="s">
        <v>359</v>
      </c>
      <c r="L15" t="s">
        <v>70</v>
      </c>
      <c r="M15" t="s">
        <v>70</v>
      </c>
      <c r="N15" t="s">
        <v>70</v>
      </c>
      <c r="O15" t="s">
        <v>360</v>
      </c>
    </row>
    <row r="16" spans="1:15" x14ac:dyDescent="0.3">
      <c r="A16" t="s">
        <v>361</v>
      </c>
      <c r="B16" t="s">
        <v>81</v>
      </c>
      <c r="C16" t="s">
        <v>362</v>
      </c>
      <c r="D16" t="s">
        <v>86</v>
      </c>
      <c r="E16" t="s">
        <v>87</v>
      </c>
      <c r="F16" t="s">
        <v>88</v>
      </c>
      <c r="G16" t="s">
        <v>292</v>
      </c>
      <c r="H16" t="s">
        <v>284</v>
      </c>
      <c r="I16" t="s">
        <v>363</v>
      </c>
      <c r="J16" t="s">
        <v>364</v>
      </c>
      <c r="K16" t="s">
        <v>365</v>
      </c>
      <c r="L16" t="s">
        <v>70</v>
      </c>
      <c r="M16" t="s">
        <v>287</v>
      </c>
      <c r="N16" t="s">
        <v>288</v>
      </c>
      <c r="O16" t="s">
        <v>366</v>
      </c>
    </row>
    <row r="17" spans="1:15" hidden="1" x14ac:dyDescent="0.3">
      <c r="A17" t="s">
        <v>367</v>
      </c>
      <c r="B17" t="s">
        <v>312</v>
      </c>
      <c r="C17" t="s">
        <v>97</v>
      </c>
      <c r="D17" t="s">
        <v>105</v>
      </c>
      <c r="E17" t="s">
        <v>83</v>
      </c>
      <c r="F17" t="s">
        <v>84</v>
      </c>
      <c r="G17" t="s">
        <v>284</v>
      </c>
      <c r="H17" t="s">
        <v>284</v>
      </c>
      <c r="I17" t="s">
        <v>349</v>
      </c>
      <c r="J17" t="s">
        <v>368</v>
      </c>
      <c r="K17" t="s">
        <v>369</v>
      </c>
      <c r="L17" t="s">
        <v>70</v>
      </c>
      <c r="M17" t="s">
        <v>287</v>
      </c>
      <c r="N17" t="s">
        <v>296</v>
      </c>
      <c r="O17" t="s">
        <v>370</v>
      </c>
    </row>
    <row r="18" spans="1:15" x14ac:dyDescent="0.3">
      <c r="A18" t="s">
        <v>371</v>
      </c>
      <c r="B18" t="s">
        <v>81</v>
      </c>
      <c r="C18" t="s">
        <v>372</v>
      </c>
      <c r="D18" t="s">
        <v>86</v>
      </c>
      <c r="E18" t="s">
        <v>83</v>
      </c>
      <c r="F18" t="s">
        <v>88</v>
      </c>
      <c r="G18" t="s">
        <v>292</v>
      </c>
      <c r="H18" t="s">
        <v>284</v>
      </c>
      <c r="I18" t="s">
        <v>34</v>
      </c>
      <c r="J18" t="s">
        <v>320</v>
      </c>
      <c r="K18" t="s">
        <v>373</v>
      </c>
      <c r="L18" t="s">
        <v>70</v>
      </c>
      <c r="M18" t="s">
        <v>287</v>
      </c>
      <c r="N18" t="s">
        <v>316</v>
      </c>
      <c r="O18" t="s">
        <v>374</v>
      </c>
    </row>
    <row r="19" spans="1:15" x14ac:dyDescent="0.3">
      <c r="A19" t="s">
        <v>375</v>
      </c>
      <c r="B19" t="s">
        <v>81</v>
      </c>
      <c r="C19" t="s">
        <v>376</v>
      </c>
      <c r="D19" t="s">
        <v>86</v>
      </c>
      <c r="E19" t="s">
        <v>87</v>
      </c>
      <c r="F19" t="s">
        <v>88</v>
      </c>
      <c r="G19" t="s">
        <v>292</v>
      </c>
      <c r="H19" t="s">
        <v>293</v>
      </c>
      <c r="I19" t="s">
        <v>377</v>
      </c>
      <c r="J19" t="s">
        <v>378</v>
      </c>
      <c r="K19" t="s">
        <v>379</v>
      </c>
      <c r="L19" t="s">
        <v>70</v>
      </c>
      <c r="M19" t="s">
        <v>287</v>
      </c>
      <c r="N19" t="s">
        <v>287</v>
      </c>
      <c r="O19" t="s">
        <v>297</v>
      </c>
    </row>
    <row r="20" spans="1:15" hidden="1" x14ac:dyDescent="0.3">
      <c r="A20" t="s">
        <v>380</v>
      </c>
      <c r="B20" t="s">
        <v>312</v>
      </c>
      <c r="C20" t="s">
        <v>97</v>
      </c>
      <c r="D20" t="s">
        <v>143</v>
      </c>
      <c r="E20" t="s">
        <v>83</v>
      </c>
      <c r="F20" t="s">
        <v>88</v>
      </c>
      <c r="G20" t="s">
        <v>381</v>
      </c>
      <c r="H20" t="s">
        <v>293</v>
      </c>
      <c r="I20" t="s">
        <v>313</v>
      </c>
      <c r="J20" t="s">
        <v>350</v>
      </c>
      <c r="K20" t="s">
        <v>382</v>
      </c>
      <c r="L20" t="s">
        <v>70</v>
      </c>
      <c r="M20" t="s">
        <v>287</v>
      </c>
      <c r="N20" t="s">
        <v>287</v>
      </c>
      <c r="O20" t="s">
        <v>383</v>
      </c>
    </row>
    <row r="21" spans="1:15" x14ac:dyDescent="0.3">
      <c r="A21" t="s">
        <v>384</v>
      </c>
      <c r="B21" t="s">
        <v>81</v>
      </c>
      <c r="C21" t="s">
        <v>385</v>
      </c>
      <c r="D21" t="s">
        <v>86</v>
      </c>
      <c r="E21" t="s">
        <v>83</v>
      </c>
      <c r="F21" t="s">
        <v>84</v>
      </c>
      <c r="G21" t="s">
        <v>293</v>
      </c>
      <c r="H21" t="s">
        <v>293</v>
      </c>
      <c r="I21" t="s">
        <v>386</v>
      </c>
      <c r="J21" t="s">
        <v>387</v>
      </c>
      <c r="K21" t="s">
        <v>388</v>
      </c>
      <c r="L21" t="s">
        <v>70</v>
      </c>
      <c r="M21" t="s">
        <v>287</v>
      </c>
      <c r="N21" t="s">
        <v>341</v>
      </c>
      <c r="O21" t="s">
        <v>310</v>
      </c>
    </row>
    <row r="22" spans="1:15" x14ac:dyDescent="0.3">
      <c r="A22" t="s">
        <v>389</v>
      </c>
      <c r="B22" t="s">
        <v>81</v>
      </c>
      <c r="C22" t="s">
        <v>390</v>
      </c>
      <c r="D22" t="s">
        <v>105</v>
      </c>
      <c r="E22" t="s">
        <v>87</v>
      </c>
      <c r="F22" t="s">
        <v>88</v>
      </c>
      <c r="G22" t="s">
        <v>283</v>
      </c>
      <c r="H22" t="s">
        <v>293</v>
      </c>
      <c r="I22" t="s">
        <v>109</v>
      </c>
      <c r="J22" t="s">
        <v>301</v>
      </c>
      <c r="K22" t="s">
        <v>391</v>
      </c>
      <c r="L22" t="s">
        <v>70</v>
      </c>
      <c r="M22" t="s">
        <v>287</v>
      </c>
      <c r="N22" t="s">
        <v>287</v>
      </c>
      <c r="O22" t="s">
        <v>322</v>
      </c>
    </row>
    <row r="23" spans="1:15" x14ac:dyDescent="0.3">
      <c r="A23" t="s">
        <v>392</v>
      </c>
      <c r="B23" t="s">
        <v>81</v>
      </c>
      <c r="C23" t="s">
        <v>393</v>
      </c>
      <c r="D23" t="s">
        <v>86</v>
      </c>
      <c r="E23" t="s">
        <v>83</v>
      </c>
      <c r="F23" t="s">
        <v>108</v>
      </c>
      <c r="G23" t="s">
        <v>284</v>
      </c>
      <c r="H23" t="s">
        <v>292</v>
      </c>
      <c r="I23" t="s">
        <v>91</v>
      </c>
      <c r="J23" t="s">
        <v>394</v>
      </c>
      <c r="K23" t="s">
        <v>395</v>
      </c>
      <c r="L23" t="s">
        <v>70</v>
      </c>
      <c r="M23" t="s">
        <v>287</v>
      </c>
      <c r="N23" t="s">
        <v>287</v>
      </c>
      <c r="O23" t="s">
        <v>342</v>
      </c>
    </row>
    <row r="24" spans="1:15" hidden="1" x14ac:dyDescent="0.3">
      <c r="A24" t="s">
        <v>396</v>
      </c>
      <c r="B24" t="s">
        <v>312</v>
      </c>
      <c r="C24" t="s">
        <v>97</v>
      </c>
      <c r="D24" t="s">
        <v>105</v>
      </c>
      <c r="E24" t="s">
        <v>87</v>
      </c>
      <c r="F24" t="s">
        <v>88</v>
      </c>
      <c r="G24" t="s">
        <v>283</v>
      </c>
      <c r="H24" t="s">
        <v>284</v>
      </c>
      <c r="I24" t="s">
        <v>333</v>
      </c>
      <c r="J24" t="s">
        <v>308</v>
      </c>
      <c r="K24" t="s">
        <v>397</v>
      </c>
      <c r="L24" t="s">
        <v>70</v>
      </c>
      <c r="M24" t="s">
        <v>287</v>
      </c>
      <c r="N24" t="s">
        <v>288</v>
      </c>
      <c r="O24" t="s">
        <v>398</v>
      </c>
    </row>
    <row r="25" spans="1:15" x14ac:dyDescent="0.3">
      <c r="A25" t="s">
        <v>399</v>
      </c>
      <c r="B25" t="s">
        <v>81</v>
      </c>
      <c r="C25" t="s">
        <v>400</v>
      </c>
      <c r="D25" t="s">
        <v>86</v>
      </c>
      <c r="E25" t="s">
        <v>87</v>
      </c>
      <c r="F25" t="s">
        <v>88</v>
      </c>
      <c r="G25" t="s">
        <v>292</v>
      </c>
      <c r="H25" t="s">
        <v>293</v>
      </c>
      <c r="I25" t="s">
        <v>401</v>
      </c>
      <c r="J25" t="s">
        <v>402</v>
      </c>
      <c r="K25" t="s">
        <v>403</v>
      </c>
      <c r="L25" t="s">
        <v>70</v>
      </c>
      <c r="M25" t="s">
        <v>287</v>
      </c>
      <c r="N25" t="s">
        <v>404</v>
      </c>
      <c r="O25" t="s">
        <v>405</v>
      </c>
    </row>
    <row r="26" spans="1:15" hidden="1" x14ac:dyDescent="0.3">
      <c r="A26" t="s">
        <v>406</v>
      </c>
      <c r="B26" t="s">
        <v>324</v>
      </c>
      <c r="C26" t="s">
        <v>139</v>
      </c>
      <c r="D26" t="s">
        <v>143</v>
      </c>
      <c r="E26" t="s">
        <v>83</v>
      </c>
      <c r="F26" t="s">
        <v>88</v>
      </c>
      <c r="G26" t="s">
        <v>283</v>
      </c>
      <c r="H26" t="s">
        <v>284</v>
      </c>
      <c r="I26" t="s">
        <v>407</v>
      </c>
      <c r="J26" t="s">
        <v>70</v>
      </c>
      <c r="K26" t="s">
        <v>408</v>
      </c>
      <c r="L26" t="s">
        <v>70</v>
      </c>
      <c r="M26" t="s">
        <v>70</v>
      </c>
      <c r="N26" t="s">
        <v>70</v>
      </c>
      <c r="O26" t="s">
        <v>303</v>
      </c>
    </row>
    <row r="27" spans="1:15" x14ac:dyDescent="0.3">
      <c r="A27" t="s">
        <v>409</v>
      </c>
      <c r="B27" t="s">
        <v>81</v>
      </c>
      <c r="C27" t="s">
        <v>410</v>
      </c>
      <c r="D27" t="s">
        <v>146</v>
      </c>
      <c r="E27" t="s">
        <v>83</v>
      </c>
      <c r="F27" t="s">
        <v>88</v>
      </c>
      <c r="G27" t="s">
        <v>292</v>
      </c>
      <c r="H27" t="s">
        <v>293</v>
      </c>
      <c r="I27" t="s">
        <v>411</v>
      </c>
      <c r="J27" t="s">
        <v>412</v>
      </c>
      <c r="K27" t="s">
        <v>413</v>
      </c>
      <c r="L27" t="s">
        <v>70</v>
      </c>
      <c r="M27" t="s">
        <v>287</v>
      </c>
      <c r="N27" t="s">
        <v>287</v>
      </c>
      <c r="O27" t="s">
        <v>360</v>
      </c>
    </row>
    <row r="28" spans="1:15" x14ac:dyDescent="0.3">
      <c r="A28" t="s">
        <v>414</v>
      </c>
      <c r="B28" t="s">
        <v>81</v>
      </c>
      <c r="C28" t="s">
        <v>415</v>
      </c>
      <c r="D28" t="s">
        <v>416</v>
      </c>
      <c r="E28" t="s">
        <v>87</v>
      </c>
      <c r="F28" t="s">
        <v>88</v>
      </c>
      <c r="G28" t="s">
        <v>292</v>
      </c>
      <c r="H28" t="s">
        <v>293</v>
      </c>
      <c r="I28" t="s">
        <v>101</v>
      </c>
      <c r="J28" t="s">
        <v>364</v>
      </c>
      <c r="K28" t="s">
        <v>417</v>
      </c>
      <c r="L28" t="s">
        <v>70</v>
      </c>
      <c r="M28" t="s">
        <v>287</v>
      </c>
      <c r="N28" t="s">
        <v>316</v>
      </c>
      <c r="O28" t="s">
        <v>289</v>
      </c>
    </row>
    <row r="29" spans="1:15" x14ac:dyDescent="0.3">
      <c r="A29" t="s">
        <v>418</v>
      </c>
      <c r="B29" t="s">
        <v>81</v>
      </c>
      <c r="C29" t="s">
        <v>419</v>
      </c>
      <c r="D29" t="s">
        <v>82</v>
      </c>
      <c r="E29" t="s">
        <v>83</v>
      </c>
      <c r="F29" t="s">
        <v>84</v>
      </c>
      <c r="G29" t="s">
        <v>284</v>
      </c>
      <c r="H29" t="s">
        <v>284</v>
      </c>
      <c r="I29" t="s">
        <v>166</v>
      </c>
      <c r="J29" t="s">
        <v>285</v>
      </c>
      <c r="K29" t="s">
        <v>420</v>
      </c>
      <c r="L29" t="s">
        <v>70</v>
      </c>
      <c r="M29" t="s">
        <v>287</v>
      </c>
      <c r="N29" t="s">
        <v>316</v>
      </c>
      <c r="O29" t="s">
        <v>374</v>
      </c>
    </row>
    <row r="30" spans="1:15" x14ac:dyDescent="0.3">
      <c r="A30" t="s">
        <v>421</v>
      </c>
      <c r="B30" t="s">
        <v>81</v>
      </c>
      <c r="C30" t="s">
        <v>422</v>
      </c>
      <c r="D30" t="s">
        <v>98</v>
      </c>
      <c r="E30" t="s">
        <v>83</v>
      </c>
      <c r="F30" t="s">
        <v>108</v>
      </c>
      <c r="G30" t="s">
        <v>283</v>
      </c>
      <c r="H30" t="s">
        <v>381</v>
      </c>
      <c r="I30" t="s">
        <v>109</v>
      </c>
      <c r="J30" t="s">
        <v>423</v>
      </c>
      <c r="K30" t="s">
        <v>424</v>
      </c>
      <c r="L30" t="s">
        <v>70</v>
      </c>
      <c r="M30" t="s">
        <v>287</v>
      </c>
      <c r="N30" t="s">
        <v>287</v>
      </c>
      <c r="O30" t="s">
        <v>331</v>
      </c>
    </row>
    <row r="31" spans="1:15" hidden="1" x14ac:dyDescent="0.3">
      <c r="A31" t="s">
        <v>425</v>
      </c>
      <c r="B31" t="s">
        <v>148</v>
      </c>
      <c r="C31" t="s">
        <v>104</v>
      </c>
      <c r="D31" t="s">
        <v>82</v>
      </c>
      <c r="E31" t="s">
        <v>87</v>
      </c>
      <c r="F31" t="s">
        <v>88</v>
      </c>
      <c r="G31" t="s">
        <v>283</v>
      </c>
      <c r="H31" t="s">
        <v>293</v>
      </c>
      <c r="I31" t="s">
        <v>426</v>
      </c>
      <c r="J31" t="s">
        <v>70</v>
      </c>
      <c r="K31" t="s">
        <v>427</v>
      </c>
      <c r="L31" t="s">
        <v>70</v>
      </c>
      <c r="M31" t="s">
        <v>70</v>
      </c>
      <c r="N31" t="s">
        <v>70</v>
      </c>
      <c r="O31" t="s">
        <v>310</v>
      </c>
    </row>
    <row r="32" spans="1:15" x14ac:dyDescent="0.3">
      <c r="A32" t="s">
        <v>428</v>
      </c>
      <c r="B32" t="s">
        <v>81</v>
      </c>
      <c r="C32" t="s">
        <v>429</v>
      </c>
      <c r="D32" t="s">
        <v>86</v>
      </c>
      <c r="E32" t="s">
        <v>87</v>
      </c>
      <c r="F32" t="s">
        <v>88</v>
      </c>
      <c r="G32" t="s">
        <v>292</v>
      </c>
      <c r="H32" t="s">
        <v>293</v>
      </c>
      <c r="I32" t="s">
        <v>91</v>
      </c>
      <c r="J32" t="s">
        <v>294</v>
      </c>
      <c r="K32" t="s">
        <v>430</v>
      </c>
      <c r="L32" t="s">
        <v>70</v>
      </c>
      <c r="M32" t="s">
        <v>287</v>
      </c>
      <c r="N32" t="s">
        <v>287</v>
      </c>
      <c r="O32" t="s">
        <v>431</v>
      </c>
    </row>
    <row r="33" spans="1:15" x14ac:dyDescent="0.3">
      <c r="A33" t="s">
        <v>432</v>
      </c>
      <c r="B33" t="s">
        <v>81</v>
      </c>
      <c r="C33" t="s">
        <v>433</v>
      </c>
      <c r="D33" t="s">
        <v>86</v>
      </c>
      <c r="E33" t="s">
        <v>83</v>
      </c>
      <c r="F33" t="s">
        <v>88</v>
      </c>
      <c r="G33" t="s">
        <v>381</v>
      </c>
      <c r="H33" t="s">
        <v>293</v>
      </c>
      <c r="I33" t="s">
        <v>307</v>
      </c>
      <c r="J33" t="s">
        <v>308</v>
      </c>
      <c r="K33" t="s">
        <v>434</v>
      </c>
      <c r="L33" t="s">
        <v>70</v>
      </c>
      <c r="M33" t="s">
        <v>287</v>
      </c>
      <c r="N33" t="s">
        <v>287</v>
      </c>
      <c r="O33" t="s">
        <v>303</v>
      </c>
    </row>
    <row r="34" spans="1:15" hidden="1" x14ac:dyDescent="0.3">
      <c r="A34" t="s">
        <v>435</v>
      </c>
      <c r="B34" t="s">
        <v>324</v>
      </c>
      <c r="C34" t="s">
        <v>151</v>
      </c>
      <c r="D34" t="s">
        <v>143</v>
      </c>
      <c r="E34" t="s">
        <v>83</v>
      </c>
      <c r="F34" t="s">
        <v>84</v>
      </c>
      <c r="G34" t="s">
        <v>284</v>
      </c>
      <c r="H34" t="s">
        <v>284</v>
      </c>
      <c r="I34" t="s">
        <v>34</v>
      </c>
      <c r="J34" t="s">
        <v>70</v>
      </c>
      <c r="K34" t="s">
        <v>436</v>
      </c>
      <c r="L34" t="s">
        <v>70</v>
      </c>
      <c r="M34" t="s">
        <v>70</v>
      </c>
      <c r="N34" t="s">
        <v>70</v>
      </c>
      <c r="O34" t="s">
        <v>342</v>
      </c>
    </row>
    <row r="35" spans="1:15" hidden="1" x14ac:dyDescent="0.3">
      <c r="A35" t="s">
        <v>437</v>
      </c>
      <c r="B35" t="s">
        <v>148</v>
      </c>
      <c r="C35" t="s">
        <v>121</v>
      </c>
      <c r="D35" t="s">
        <v>86</v>
      </c>
      <c r="E35" t="s">
        <v>87</v>
      </c>
      <c r="F35" t="s">
        <v>108</v>
      </c>
      <c r="G35" t="s">
        <v>292</v>
      </c>
      <c r="H35" t="s">
        <v>306</v>
      </c>
      <c r="I35" t="s">
        <v>438</v>
      </c>
      <c r="J35" t="s">
        <v>70</v>
      </c>
      <c r="K35" t="s">
        <v>439</v>
      </c>
      <c r="L35" t="s">
        <v>70</v>
      </c>
      <c r="M35" t="s">
        <v>70</v>
      </c>
      <c r="N35" t="s">
        <v>70</v>
      </c>
      <c r="O35" t="s">
        <v>440</v>
      </c>
    </row>
    <row r="36" spans="1:15" hidden="1" x14ac:dyDescent="0.3">
      <c r="A36" t="s">
        <v>441</v>
      </c>
      <c r="B36" t="s">
        <v>324</v>
      </c>
      <c r="C36" t="s">
        <v>151</v>
      </c>
      <c r="D36" t="s">
        <v>143</v>
      </c>
      <c r="E36" t="s">
        <v>87</v>
      </c>
      <c r="F36" t="s">
        <v>88</v>
      </c>
      <c r="G36" t="s">
        <v>284</v>
      </c>
      <c r="H36" t="s">
        <v>293</v>
      </c>
      <c r="I36" t="s">
        <v>34</v>
      </c>
      <c r="J36" t="s">
        <v>70</v>
      </c>
      <c r="K36" t="s">
        <v>442</v>
      </c>
      <c r="L36" t="s">
        <v>70</v>
      </c>
      <c r="M36" t="s">
        <v>70</v>
      </c>
      <c r="N36" t="s">
        <v>70</v>
      </c>
      <c r="O36" t="s">
        <v>289</v>
      </c>
    </row>
    <row r="37" spans="1:15" x14ac:dyDescent="0.3">
      <c r="A37" t="s">
        <v>443</v>
      </c>
      <c r="B37" t="s">
        <v>81</v>
      </c>
      <c r="C37" t="s">
        <v>444</v>
      </c>
      <c r="D37" t="s">
        <v>86</v>
      </c>
      <c r="E37" t="s">
        <v>87</v>
      </c>
      <c r="F37" t="s">
        <v>84</v>
      </c>
      <c r="G37" t="s">
        <v>284</v>
      </c>
      <c r="H37" t="s">
        <v>284</v>
      </c>
      <c r="I37" t="s">
        <v>128</v>
      </c>
      <c r="J37" t="s">
        <v>445</v>
      </c>
      <c r="K37" t="s">
        <v>446</v>
      </c>
      <c r="L37" t="s">
        <v>70</v>
      </c>
      <c r="M37" t="s">
        <v>287</v>
      </c>
      <c r="N37" t="s">
        <v>287</v>
      </c>
      <c r="O37" t="s">
        <v>447</v>
      </c>
    </row>
    <row r="38" spans="1:15" x14ac:dyDescent="0.3">
      <c r="A38" t="s">
        <v>448</v>
      </c>
      <c r="B38" t="s">
        <v>81</v>
      </c>
      <c r="C38" t="s">
        <v>449</v>
      </c>
      <c r="D38" t="s">
        <v>86</v>
      </c>
      <c r="E38" t="s">
        <v>83</v>
      </c>
      <c r="F38" t="s">
        <v>88</v>
      </c>
      <c r="G38" t="s">
        <v>292</v>
      </c>
      <c r="H38" t="s">
        <v>284</v>
      </c>
      <c r="I38" t="s">
        <v>54</v>
      </c>
      <c r="J38" t="s">
        <v>412</v>
      </c>
      <c r="K38" t="s">
        <v>450</v>
      </c>
      <c r="L38" t="s">
        <v>70</v>
      </c>
      <c r="M38" t="s">
        <v>287</v>
      </c>
      <c r="N38" t="s">
        <v>451</v>
      </c>
      <c r="O38" t="s">
        <v>360</v>
      </c>
    </row>
    <row r="39" spans="1:15" x14ac:dyDescent="0.3">
      <c r="A39" t="s">
        <v>452</v>
      </c>
      <c r="B39" t="s">
        <v>81</v>
      </c>
      <c r="C39" t="s">
        <v>453</v>
      </c>
      <c r="D39" t="s">
        <v>105</v>
      </c>
      <c r="E39" t="s">
        <v>87</v>
      </c>
      <c r="F39" t="s">
        <v>88</v>
      </c>
      <c r="G39" t="s">
        <v>284</v>
      </c>
      <c r="H39" t="s">
        <v>293</v>
      </c>
      <c r="I39" t="s">
        <v>115</v>
      </c>
      <c r="J39" t="s">
        <v>454</v>
      </c>
      <c r="K39" t="s">
        <v>455</v>
      </c>
      <c r="L39" t="s">
        <v>70</v>
      </c>
      <c r="M39" t="s">
        <v>287</v>
      </c>
      <c r="N39" t="s">
        <v>287</v>
      </c>
      <c r="O39" t="s">
        <v>303</v>
      </c>
    </row>
    <row r="40" spans="1:15" hidden="1" x14ac:dyDescent="0.3">
      <c r="A40" t="s">
        <v>456</v>
      </c>
      <c r="B40" t="s">
        <v>312</v>
      </c>
      <c r="C40" t="s">
        <v>169</v>
      </c>
      <c r="D40" t="s">
        <v>143</v>
      </c>
      <c r="E40" t="s">
        <v>83</v>
      </c>
      <c r="F40" t="s">
        <v>84</v>
      </c>
      <c r="G40" t="s">
        <v>284</v>
      </c>
      <c r="H40" t="s">
        <v>284</v>
      </c>
      <c r="I40" t="s">
        <v>457</v>
      </c>
      <c r="J40" t="s">
        <v>458</v>
      </c>
      <c r="K40" t="s">
        <v>459</v>
      </c>
      <c r="L40" t="s">
        <v>70</v>
      </c>
      <c r="M40" t="s">
        <v>287</v>
      </c>
      <c r="N40" t="s">
        <v>316</v>
      </c>
      <c r="O40" t="s">
        <v>460</v>
      </c>
    </row>
    <row r="41" spans="1:15" x14ac:dyDescent="0.3">
      <c r="A41" t="s">
        <v>461</v>
      </c>
      <c r="B41" t="s">
        <v>81</v>
      </c>
      <c r="C41" t="s">
        <v>462</v>
      </c>
      <c r="D41" t="s">
        <v>86</v>
      </c>
      <c r="E41" t="s">
        <v>87</v>
      </c>
      <c r="F41" t="s">
        <v>84</v>
      </c>
      <c r="G41" t="s">
        <v>284</v>
      </c>
      <c r="H41" t="s">
        <v>284</v>
      </c>
      <c r="I41" t="s">
        <v>144</v>
      </c>
      <c r="J41" t="s">
        <v>285</v>
      </c>
      <c r="K41" t="s">
        <v>463</v>
      </c>
      <c r="L41" t="s">
        <v>70</v>
      </c>
      <c r="M41" t="s">
        <v>287</v>
      </c>
      <c r="N41" t="s">
        <v>288</v>
      </c>
      <c r="O41" t="s">
        <v>342</v>
      </c>
    </row>
    <row r="42" spans="1:15" hidden="1" x14ac:dyDescent="0.3">
      <c r="A42" t="s">
        <v>464</v>
      </c>
      <c r="B42" t="s">
        <v>324</v>
      </c>
      <c r="C42" t="s">
        <v>163</v>
      </c>
      <c r="D42" t="s">
        <v>82</v>
      </c>
      <c r="E42" t="s">
        <v>87</v>
      </c>
      <c r="F42" t="s">
        <v>88</v>
      </c>
      <c r="G42" t="s">
        <v>292</v>
      </c>
      <c r="H42" t="s">
        <v>293</v>
      </c>
      <c r="I42" t="s">
        <v>109</v>
      </c>
      <c r="J42" t="s">
        <v>70</v>
      </c>
      <c r="K42" t="s">
        <v>465</v>
      </c>
      <c r="L42" t="s">
        <v>70</v>
      </c>
      <c r="M42" t="s">
        <v>70</v>
      </c>
      <c r="N42" t="s">
        <v>70</v>
      </c>
      <c r="O42" t="s">
        <v>374</v>
      </c>
    </row>
    <row r="43" spans="1:15" x14ac:dyDescent="0.3">
      <c r="A43" t="s">
        <v>466</v>
      </c>
      <c r="B43" t="s">
        <v>81</v>
      </c>
      <c r="C43" t="s">
        <v>467</v>
      </c>
      <c r="D43" t="s">
        <v>105</v>
      </c>
      <c r="E43" t="s">
        <v>83</v>
      </c>
      <c r="F43" t="s">
        <v>88</v>
      </c>
      <c r="G43" t="s">
        <v>284</v>
      </c>
      <c r="H43" t="s">
        <v>293</v>
      </c>
      <c r="I43" t="s">
        <v>101</v>
      </c>
      <c r="J43" t="s">
        <v>308</v>
      </c>
      <c r="K43" t="s">
        <v>468</v>
      </c>
      <c r="L43" t="s">
        <v>70</v>
      </c>
      <c r="M43" t="s">
        <v>287</v>
      </c>
      <c r="N43" t="s">
        <v>469</v>
      </c>
      <c r="O43" t="s">
        <v>440</v>
      </c>
    </row>
    <row r="44" spans="1:15" hidden="1" x14ac:dyDescent="0.3">
      <c r="A44" t="s">
        <v>470</v>
      </c>
      <c r="B44" t="s">
        <v>312</v>
      </c>
      <c r="C44" t="s">
        <v>169</v>
      </c>
      <c r="D44" t="s">
        <v>105</v>
      </c>
      <c r="E44" t="s">
        <v>87</v>
      </c>
      <c r="F44" t="s">
        <v>84</v>
      </c>
      <c r="G44" t="s">
        <v>292</v>
      </c>
      <c r="H44" t="s">
        <v>292</v>
      </c>
      <c r="I44" t="s">
        <v>457</v>
      </c>
      <c r="J44" t="s">
        <v>471</v>
      </c>
      <c r="K44" t="s">
        <v>472</v>
      </c>
      <c r="L44" t="s">
        <v>70</v>
      </c>
      <c r="M44" t="s">
        <v>287</v>
      </c>
      <c r="N44" t="s">
        <v>316</v>
      </c>
      <c r="O44" t="s">
        <v>473</v>
      </c>
    </row>
    <row r="45" spans="1:15" x14ac:dyDescent="0.3">
      <c r="A45" t="s">
        <v>474</v>
      </c>
      <c r="B45" t="s">
        <v>81</v>
      </c>
      <c r="C45" t="s">
        <v>475</v>
      </c>
      <c r="D45" t="s">
        <v>82</v>
      </c>
      <c r="E45" t="s">
        <v>87</v>
      </c>
      <c r="F45" t="s">
        <v>84</v>
      </c>
      <c r="G45" t="s">
        <v>284</v>
      </c>
      <c r="H45" t="s">
        <v>284</v>
      </c>
      <c r="I45" t="s">
        <v>166</v>
      </c>
      <c r="J45" t="s">
        <v>285</v>
      </c>
      <c r="K45" t="s">
        <v>476</v>
      </c>
      <c r="L45" t="s">
        <v>70</v>
      </c>
      <c r="M45" t="s">
        <v>287</v>
      </c>
      <c r="N45" t="s">
        <v>287</v>
      </c>
      <c r="O45" t="s">
        <v>322</v>
      </c>
    </row>
    <row r="46" spans="1:15" x14ac:dyDescent="0.3">
      <c r="A46" t="s">
        <v>477</v>
      </c>
      <c r="B46" t="s">
        <v>81</v>
      </c>
      <c r="C46" t="s">
        <v>478</v>
      </c>
      <c r="D46" t="s">
        <v>82</v>
      </c>
      <c r="E46" t="s">
        <v>83</v>
      </c>
      <c r="F46" t="s">
        <v>88</v>
      </c>
      <c r="G46" t="s">
        <v>283</v>
      </c>
      <c r="H46" t="s">
        <v>292</v>
      </c>
      <c r="I46" t="s">
        <v>401</v>
      </c>
      <c r="J46" t="s">
        <v>479</v>
      </c>
      <c r="K46" t="s">
        <v>480</v>
      </c>
      <c r="L46" t="s">
        <v>70</v>
      </c>
      <c r="M46" t="s">
        <v>287</v>
      </c>
      <c r="N46" t="s">
        <v>481</v>
      </c>
      <c r="O46" t="s">
        <v>289</v>
      </c>
    </row>
    <row r="47" spans="1:15" x14ac:dyDescent="0.3">
      <c r="A47" t="s">
        <v>482</v>
      </c>
      <c r="B47" t="s">
        <v>81</v>
      </c>
      <c r="C47" t="s">
        <v>483</v>
      </c>
      <c r="D47" t="s">
        <v>86</v>
      </c>
      <c r="E47" t="s">
        <v>87</v>
      </c>
      <c r="F47" t="s">
        <v>88</v>
      </c>
      <c r="G47" t="s">
        <v>292</v>
      </c>
      <c r="H47" t="s">
        <v>284</v>
      </c>
      <c r="I47" t="s">
        <v>411</v>
      </c>
      <c r="J47" t="s">
        <v>285</v>
      </c>
      <c r="K47" t="s">
        <v>484</v>
      </c>
      <c r="L47" t="s">
        <v>70</v>
      </c>
      <c r="M47" t="s">
        <v>287</v>
      </c>
      <c r="N47" t="s">
        <v>296</v>
      </c>
      <c r="O47" t="s">
        <v>303</v>
      </c>
    </row>
    <row r="48" spans="1:15" x14ac:dyDescent="0.3">
      <c r="A48" t="s">
        <v>485</v>
      </c>
      <c r="B48" t="s">
        <v>81</v>
      </c>
      <c r="C48" t="s">
        <v>486</v>
      </c>
      <c r="D48" t="s">
        <v>82</v>
      </c>
      <c r="E48" t="s">
        <v>83</v>
      </c>
      <c r="F48" t="s">
        <v>88</v>
      </c>
      <c r="G48" t="s">
        <v>284</v>
      </c>
      <c r="H48" t="s">
        <v>293</v>
      </c>
      <c r="I48" t="s">
        <v>363</v>
      </c>
      <c r="J48" t="s">
        <v>402</v>
      </c>
      <c r="K48" t="s">
        <v>487</v>
      </c>
      <c r="L48" t="s">
        <v>70</v>
      </c>
      <c r="M48" t="s">
        <v>287</v>
      </c>
      <c r="N48" t="s">
        <v>296</v>
      </c>
      <c r="O48" t="s">
        <v>440</v>
      </c>
    </row>
    <row r="49" spans="1:15" x14ac:dyDescent="0.3">
      <c r="A49" t="s">
        <v>488</v>
      </c>
      <c r="B49" t="s">
        <v>81</v>
      </c>
      <c r="C49" t="s">
        <v>489</v>
      </c>
      <c r="D49" t="s">
        <v>86</v>
      </c>
      <c r="E49" t="s">
        <v>87</v>
      </c>
      <c r="F49" t="s">
        <v>88</v>
      </c>
      <c r="G49" t="s">
        <v>284</v>
      </c>
      <c r="H49" t="s">
        <v>293</v>
      </c>
      <c r="I49" t="s">
        <v>137</v>
      </c>
      <c r="J49" t="s">
        <v>490</v>
      </c>
      <c r="K49" t="s">
        <v>491</v>
      </c>
      <c r="L49" t="s">
        <v>70</v>
      </c>
      <c r="M49" t="s">
        <v>287</v>
      </c>
      <c r="N49" t="s">
        <v>341</v>
      </c>
      <c r="O49" t="s">
        <v>322</v>
      </c>
    </row>
    <row r="50" spans="1:15" x14ac:dyDescent="0.3">
      <c r="A50" t="s">
        <v>492</v>
      </c>
      <c r="B50" t="s">
        <v>81</v>
      </c>
      <c r="C50" t="s">
        <v>493</v>
      </c>
      <c r="D50" t="s">
        <v>82</v>
      </c>
      <c r="E50" t="s">
        <v>83</v>
      </c>
      <c r="F50" t="s">
        <v>84</v>
      </c>
      <c r="G50" t="s">
        <v>293</v>
      </c>
      <c r="H50" t="s">
        <v>293</v>
      </c>
      <c r="I50" t="s">
        <v>141</v>
      </c>
      <c r="J50" t="s">
        <v>445</v>
      </c>
      <c r="K50" t="s">
        <v>494</v>
      </c>
      <c r="L50" t="s">
        <v>70</v>
      </c>
      <c r="M50" t="s">
        <v>287</v>
      </c>
      <c r="N50" t="s">
        <v>287</v>
      </c>
      <c r="O50" t="s">
        <v>289</v>
      </c>
    </row>
    <row r="51" spans="1:15" x14ac:dyDescent="0.3">
      <c r="A51" t="s">
        <v>495</v>
      </c>
      <c r="B51" t="s">
        <v>81</v>
      </c>
      <c r="C51" t="s">
        <v>496</v>
      </c>
      <c r="D51" t="s">
        <v>105</v>
      </c>
      <c r="E51" t="s">
        <v>83</v>
      </c>
      <c r="F51" t="s">
        <v>88</v>
      </c>
      <c r="G51" t="s">
        <v>283</v>
      </c>
      <c r="H51" t="s">
        <v>284</v>
      </c>
      <c r="I51" t="s">
        <v>106</v>
      </c>
      <c r="J51" t="s">
        <v>294</v>
      </c>
      <c r="K51" t="s">
        <v>497</v>
      </c>
      <c r="L51" t="s">
        <v>70</v>
      </c>
      <c r="M51" t="s">
        <v>287</v>
      </c>
      <c r="N51" t="s">
        <v>404</v>
      </c>
      <c r="O51" t="s">
        <v>447</v>
      </c>
    </row>
    <row r="52" spans="1:15" x14ac:dyDescent="0.3">
      <c r="A52" t="s">
        <v>498</v>
      </c>
      <c r="B52" t="s">
        <v>81</v>
      </c>
      <c r="C52" t="s">
        <v>499</v>
      </c>
      <c r="D52" t="s">
        <v>82</v>
      </c>
      <c r="E52" t="s">
        <v>87</v>
      </c>
      <c r="F52" t="s">
        <v>88</v>
      </c>
      <c r="G52" t="s">
        <v>284</v>
      </c>
      <c r="H52" t="s">
        <v>293</v>
      </c>
      <c r="I52" t="s">
        <v>134</v>
      </c>
      <c r="J52" t="s">
        <v>500</v>
      </c>
      <c r="K52" t="s">
        <v>501</v>
      </c>
      <c r="L52" t="s">
        <v>70</v>
      </c>
      <c r="M52" t="s">
        <v>287</v>
      </c>
      <c r="N52" t="s">
        <v>288</v>
      </c>
      <c r="O52" t="s">
        <v>310</v>
      </c>
    </row>
    <row r="53" spans="1:15" x14ac:dyDescent="0.3">
      <c r="A53" t="s">
        <v>502</v>
      </c>
      <c r="B53" t="s">
        <v>81</v>
      </c>
      <c r="C53" t="s">
        <v>503</v>
      </c>
      <c r="D53" t="s">
        <v>82</v>
      </c>
      <c r="E53" t="s">
        <v>87</v>
      </c>
      <c r="F53" t="s">
        <v>84</v>
      </c>
      <c r="G53" t="s">
        <v>284</v>
      </c>
      <c r="H53" t="s">
        <v>284</v>
      </c>
      <c r="I53" t="s">
        <v>34</v>
      </c>
      <c r="J53" t="s">
        <v>355</v>
      </c>
      <c r="K53" t="s">
        <v>504</v>
      </c>
      <c r="L53" t="s">
        <v>70</v>
      </c>
      <c r="M53" t="s">
        <v>287</v>
      </c>
      <c r="N53" t="s">
        <v>316</v>
      </c>
      <c r="O53" t="s">
        <v>440</v>
      </c>
    </row>
    <row r="54" spans="1:15" x14ac:dyDescent="0.3">
      <c r="A54" t="s">
        <v>505</v>
      </c>
      <c r="B54" t="s">
        <v>81</v>
      </c>
      <c r="C54" t="s">
        <v>506</v>
      </c>
      <c r="D54" t="s">
        <v>146</v>
      </c>
      <c r="E54" t="s">
        <v>83</v>
      </c>
      <c r="F54" t="s">
        <v>108</v>
      </c>
      <c r="G54" t="s">
        <v>293</v>
      </c>
      <c r="H54" t="s">
        <v>283</v>
      </c>
      <c r="I54" t="s">
        <v>377</v>
      </c>
      <c r="J54" t="s">
        <v>402</v>
      </c>
      <c r="K54" t="s">
        <v>507</v>
      </c>
      <c r="L54" t="s">
        <v>70</v>
      </c>
      <c r="M54" t="s">
        <v>287</v>
      </c>
      <c r="N54" t="s">
        <v>316</v>
      </c>
      <c r="O54" t="s">
        <v>366</v>
      </c>
    </row>
    <row r="55" spans="1:15" x14ac:dyDescent="0.3">
      <c r="A55" t="s">
        <v>508</v>
      </c>
      <c r="B55" t="s">
        <v>81</v>
      </c>
      <c r="C55" t="s">
        <v>509</v>
      </c>
      <c r="D55" t="s">
        <v>82</v>
      </c>
      <c r="E55" t="s">
        <v>87</v>
      </c>
      <c r="F55" t="s">
        <v>88</v>
      </c>
      <c r="G55" t="s">
        <v>283</v>
      </c>
      <c r="H55" t="s">
        <v>284</v>
      </c>
      <c r="I55" t="s">
        <v>386</v>
      </c>
      <c r="J55" t="s">
        <v>364</v>
      </c>
      <c r="K55" t="s">
        <v>446</v>
      </c>
      <c r="L55" t="s">
        <v>70</v>
      </c>
      <c r="M55" t="s">
        <v>287</v>
      </c>
      <c r="N55" t="s">
        <v>287</v>
      </c>
      <c r="O55" t="s">
        <v>297</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9674D-B281-4624-96BE-2C698379277F}">
  <dimension ref="A1:AK59"/>
  <sheetViews>
    <sheetView zoomScale="85" zoomScaleNormal="85" workbookViewId="0">
      <selection activeCell="AG6" sqref="AG6"/>
    </sheetView>
  </sheetViews>
  <sheetFormatPr defaultRowHeight="14.4" x14ac:dyDescent="0.3"/>
  <cols>
    <col min="1" max="1" width="13.33203125" bestFit="1" customWidth="1"/>
    <col min="2" max="2" width="7.77734375" bestFit="1" customWidth="1"/>
    <col min="3" max="3" width="15" bestFit="1" customWidth="1"/>
    <col min="4" max="4" width="19.33203125" bestFit="1" customWidth="1"/>
    <col min="5" max="5" width="15.6640625" bestFit="1" customWidth="1"/>
    <col min="6" max="6" width="6.88671875" bestFit="1" customWidth="1"/>
    <col min="7" max="8" width="8.77734375" bestFit="1" customWidth="1"/>
    <col min="9" max="9" width="11.109375" bestFit="1" customWidth="1"/>
    <col min="10" max="10" width="14.6640625" customWidth="1"/>
    <col min="11" max="11" width="8.21875" bestFit="1" customWidth="1"/>
    <col min="12" max="12" width="16.109375" bestFit="1" customWidth="1"/>
    <col min="13" max="13" width="18" bestFit="1" customWidth="1"/>
    <col min="14" max="14" width="7.77734375" bestFit="1" customWidth="1"/>
    <col min="15" max="15" width="8.77734375" bestFit="1" customWidth="1"/>
    <col min="16" max="16" width="10.6640625" bestFit="1" customWidth="1"/>
    <col min="17" max="17" width="11.88671875" bestFit="1" customWidth="1"/>
    <col min="18" max="18" width="14.33203125" customWidth="1"/>
    <col min="19" max="19" width="13.77734375" bestFit="1" customWidth="1"/>
    <col min="20" max="20" width="6" bestFit="1" customWidth="1"/>
    <col min="21" max="22" width="7.88671875" bestFit="1" customWidth="1"/>
    <col min="23" max="23" width="10.44140625" bestFit="1" customWidth="1"/>
    <col min="24" max="24" width="12.77734375" bestFit="1" customWidth="1"/>
    <col min="25" max="25" width="20.77734375" bestFit="1" customWidth="1"/>
    <col min="26" max="26" width="22.88671875" bestFit="1" customWidth="1"/>
    <col min="27" max="27" width="12.33203125" bestFit="1" customWidth="1"/>
    <col min="28" max="28" width="13.33203125" bestFit="1" customWidth="1"/>
    <col min="29" max="29" width="15.21875" bestFit="1" customWidth="1"/>
    <col min="30" max="30" width="16.6640625" bestFit="1" customWidth="1"/>
    <col min="31" max="31" width="19" bestFit="1" customWidth="1"/>
    <col min="32" max="32" width="18.44140625" bestFit="1" customWidth="1"/>
    <col min="33" max="33" width="10.5546875" bestFit="1" customWidth="1"/>
    <col min="34" max="34" width="12.44140625" bestFit="1" customWidth="1"/>
    <col min="35" max="35" width="15.21875" bestFit="1" customWidth="1"/>
    <col min="36" max="36" width="12.44140625" bestFit="1" customWidth="1"/>
    <col min="37" max="37" width="15" bestFit="1" customWidth="1"/>
  </cols>
  <sheetData>
    <row r="1" spans="1:37" x14ac:dyDescent="0.3">
      <c r="A1" s="12" t="s">
        <v>73</v>
      </c>
      <c r="B1" s="12" t="s">
        <v>74</v>
      </c>
      <c r="C1" s="12" t="s">
        <v>267</v>
      </c>
      <c r="D1" s="12" t="s">
        <v>75</v>
      </c>
      <c r="E1" s="12" t="s">
        <v>79</v>
      </c>
      <c r="F1" s="12" t="s">
        <v>76</v>
      </c>
      <c r="G1" s="12" t="s">
        <v>77</v>
      </c>
      <c r="H1" s="12" t="s">
        <v>78</v>
      </c>
      <c r="I1" s="12" t="s">
        <v>244</v>
      </c>
      <c r="J1" s="12" t="s">
        <v>245</v>
      </c>
      <c r="K1" s="12" t="s">
        <v>246</v>
      </c>
      <c r="L1" s="12" t="s">
        <v>247</v>
      </c>
      <c r="M1" s="12" t="s">
        <v>248</v>
      </c>
      <c r="N1" s="12" t="s">
        <v>187</v>
      </c>
      <c r="O1" s="12" t="s">
        <v>188</v>
      </c>
      <c r="P1" s="12" t="s">
        <v>249</v>
      </c>
      <c r="Q1" s="12" t="s">
        <v>250</v>
      </c>
      <c r="R1" s="12" t="s">
        <v>251</v>
      </c>
      <c r="S1" s="12" t="s">
        <v>252</v>
      </c>
      <c r="T1" s="12" t="s">
        <v>71</v>
      </c>
      <c r="U1" s="12" t="s">
        <v>72</v>
      </c>
      <c r="V1" s="12" t="s">
        <v>189</v>
      </c>
      <c r="W1" s="12" t="s">
        <v>190</v>
      </c>
      <c r="X1" s="12" t="s">
        <v>253</v>
      </c>
      <c r="Y1" s="12" t="s">
        <v>254</v>
      </c>
      <c r="Z1" s="12" t="s">
        <v>255</v>
      </c>
      <c r="AA1" s="12" t="s">
        <v>256</v>
      </c>
      <c r="AB1" s="12" t="s">
        <v>257</v>
      </c>
      <c r="AC1" s="12" t="s">
        <v>258</v>
      </c>
      <c r="AD1" s="12" t="s">
        <v>259</v>
      </c>
      <c r="AE1" s="12" t="s">
        <v>260</v>
      </c>
      <c r="AF1" s="12" t="s">
        <v>261</v>
      </c>
      <c r="AG1" s="12" t="s">
        <v>262</v>
      </c>
      <c r="AH1" s="12" t="s">
        <v>263</v>
      </c>
      <c r="AI1" s="12" t="s">
        <v>264</v>
      </c>
      <c r="AJ1" s="12" t="s">
        <v>265</v>
      </c>
      <c r="AK1" s="12" t="s">
        <v>266</v>
      </c>
    </row>
    <row r="2" spans="1:37" x14ac:dyDescent="0.3">
      <c r="A2" s="9" t="s">
        <v>80</v>
      </c>
      <c r="B2" s="9" t="s">
        <v>191</v>
      </c>
      <c r="C2" s="9" t="s">
        <v>81</v>
      </c>
      <c r="D2" s="9" t="s">
        <v>192</v>
      </c>
      <c r="E2" s="9" t="s">
        <v>36</v>
      </c>
      <c r="F2" s="9" t="s">
        <v>82</v>
      </c>
      <c r="G2" s="9" t="s">
        <v>83</v>
      </c>
      <c r="H2" s="9" t="s">
        <v>84</v>
      </c>
      <c r="I2" s="14">
        <v>1</v>
      </c>
      <c r="J2" s="14">
        <v>1</v>
      </c>
      <c r="K2" s="14">
        <v>13</v>
      </c>
      <c r="L2" s="14">
        <v>1</v>
      </c>
      <c r="M2" s="14">
        <v>7.7</v>
      </c>
      <c r="N2" s="14">
        <v>0.08</v>
      </c>
      <c r="O2" s="14">
        <v>1</v>
      </c>
      <c r="P2" s="14">
        <v>17.8</v>
      </c>
      <c r="Q2" s="14">
        <v>0</v>
      </c>
      <c r="R2" s="14">
        <v>0</v>
      </c>
      <c r="S2" s="14">
        <v>0</v>
      </c>
      <c r="T2" s="14">
        <v>1.3</v>
      </c>
      <c r="U2" s="14">
        <v>1.3</v>
      </c>
      <c r="V2" s="14">
        <v>-0.3</v>
      </c>
      <c r="W2" s="14">
        <v>-0.3</v>
      </c>
      <c r="X2" s="14">
        <v>10</v>
      </c>
      <c r="Y2" s="14">
        <v>4</v>
      </c>
      <c r="Z2" s="14">
        <v>40</v>
      </c>
      <c r="AA2" s="14">
        <v>0.1</v>
      </c>
      <c r="AB2" s="14">
        <v>0.25</v>
      </c>
      <c r="AC2" s="14">
        <v>13.2</v>
      </c>
      <c r="AD2" s="14">
        <v>1</v>
      </c>
      <c r="AE2" s="14">
        <v>0</v>
      </c>
      <c r="AF2" s="14">
        <v>0</v>
      </c>
      <c r="AG2" s="14">
        <v>1.4</v>
      </c>
      <c r="AH2" s="14">
        <v>1.4</v>
      </c>
      <c r="AI2" s="14">
        <v>0.14000000000000001</v>
      </c>
      <c r="AJ2" s="14">
        <v>-0.4</v>
      </c>
      <c r="AK2" s="14">
        <v>-0.4</v>
      </c>
    </row>
    <row r="3" spans="1:37" x14ac:dyDescent="0.3">
      <c r="A3" s="10" t="s">
        <v>85</v>
      </c>
      <c r="B3" s="10" t="s">
        <v>193</v>
      </c>
      <c r="C3" s="10" t="s">
        <v>81</v>
      </c>
      <c r="D3" s="10" t="s">
        <v>194</v>
      </c>
      <c r="E3" s="10" t="s">
        <v>89</v>
      </c>
      <c r="F3" s="10" t="s">
        <v>86</v>
      </c>
      <c r="G3" s="10" t="s">
        <v>87</v>
      </c>
      <c r="H3" s="10" t="s">
        <v>88</v>
      </c>
      <c r="I3" s="15">
        <v>3</v>
      </c>
      <c r="J3" s="15">
        <v>1</v>
      </c>
      <c r="K3" s="15">
        <v>25</v>
      </c>
      <c r="L3" s="15">
        <v>9</v>
      </c>
      <c r="M3" s="15">
        <v>36</v>
      </c>
      <c r="N3" s="15">
        <v>0.12</v>
      </c>
      <c r="O3" s="15">
        <v>0.33</v>
      </c>
      <c r="P3" s="15">
        <v>16.8</v>
      </c>
      <c r="Q3" s="15">
        <v>1</v>
      </c>
      <c r="R3" s="15">
        <v>0</v>
      </c>
      <c r="S3" s="15">
        <v>1</v>
      </c>
      <c r="T3" s="15">
        <v>3</v>
      </c>
      <c r="U3" s="15">
        <v>2.1</v>
      </c>
      <c r="V3" s="15">
        <v>0</v>
      </c>
      <c r="W3" s="15">
        <v>0.9</v>
      </c>
      <c r="X3" s="15">
        <v>13</v>
      </c>
      <c r="Y3" s="15">
        <v>5</v>
      </c>
      <c r="Z3" s="15">
        <v>38.5</v>
      </c>
      <c r="AA3" s="15">
        <v>0.08</v>
      </c>
      <c r="AB3" s="15">
        <v>0.2</v>
      </c>
      <c r="AC3" s="15">
        <v>19.7</v>
      </c>
      <c r="AD3" s="15">
        <v>1</v>
      </c>
      <c r="AE3" s="15">
        <v>0</v>
      </c>
      <c r="AF3" s="15">
        <v>0</v>
      </c>
      <c r="AG3" s="15">
        <v>1.3</v>
      </c>
      <c r="AH3" s="15">
        <v>1.3</v>
      </c>
      <c r="AI3" s="15">
        <v>0.1</v>
      </c>
      <c r="AJ3" s="15">
        <v>-0.3</v>
      </c>
      <c r="AK3" s="15">
        <v>-0.3</v>
      </c>
    </row>
    <row r="4" spans="1:37" x14ac:dyDescent="0.3">
      <c r="A4" s="9" t="s">
        <v>90</v>
      </c>
      <c r="B4" s="9" t="s">
        <v>191</v>
      </c>
      <c r="C4" s="9" t="s">
        <v>81</v>
      </c>
      <c r="D4" s="9" t="s">
        <v>195</v>
      </c>
      <c r="E4" s="9" t="s">
        <v>91</v>
      </c>
      <c r="F4" s="9" t="s">
        <v>82</v>
      </c>
      <c r="G4" s="9" t="s">
        <v>83</v>
      </c>
      <c r="H4" s="9" t="s">
        <v>88</v>
      </c>
      <c r="I4" s="14">
        <v>2</v>
      </c>
      <c r="J4" s="14">
        <v>1</v>
      </c>
      <c r="K4" s="14">
        <v>9</v>
      </c>
      <c r="L4" s="14">
        <v>4</v>
      </c>
      <c r="M4" s="14">
        <v>44.4</v>
      </c>
      <c r="N4" s="14">
        <v>0.22</v>
      </c>
      <c r="O4" s="14">
        <v>0.5</v>
      </c>
      <c r="P4" s="14">
        <v>17.2</v>
      </c>
      <c r="Q4" s="14">
        <v>1</v>
      </c>
      <c r="R4" s="14">
        <v>0</v>
      </c>
      <c r="S4" s="14">
        <v>0</v>
      </c>
      <c r="T4" s="14">
        <v>0.9</v>
      </c>
      <c r="U4" s="14">
        <v>0.9</v>
      </c>
      <c r="V4" s="14">
        <v>1.1000000000000001</v>
      </c>
      <c r="W4" s="14">
        <v>1.1000000000000001</v>
      </c>
      <c r="X4" s="14">
        <v>23</v>
      </c>
      <c r="Y4" s="14">
        <v>8</v>
      </c>
      <c r="Z4" s="14">
        <v>34.799999999999997</v>
      </c>
      <c r="AA4" s="14">
        <v>0.04</v>
      </c>
      <c r="AB4" s="14">
        <v>0.13</v>
      </c>
      <c r="AC4" s="14">
        <v>18.3</v>
      </c>
      <c r="AD4" s="14">
        <v>1</v>
      </c>
      <c r="AE4" s="14">
        <v>0</v>
      </c>
      <c r="AF4" s="14">
        <v>0</v>
      </c>
      <c r="AG4" s="14">
        <v>2</v>
      </c>
      <c r="AH4" s="14">
        <v>2</v>
      </c>
      <c r="AI4" s="14">
        <v>0.09</v>
      </c>
      <c r="AJ4" s="14">
        <v>-1</v>
      </c>
      <c r="AK4" s="14">
        <v>-1</v>
      </c>
    </row>
    <row r="5" spans="1:37" x14ac:dyDescent="0.3">
      <c r="A5" s="10" t="s">
        <v>92</v>
      </c>
      <c r="B5" s="10" t="s">
        <v>196</v>
      </c>
      <c r="C5" s="10" t="s">
        <v>81</v>
      </c>
      <c r="D5" s="10" t="s">
        <v>197</v>
      </c>
      <c r="E5" s="10" t="s">
        <v>54</v>
      </c>
      <c r="F5" s="10" t="s">
        <v>82</v>
      </c>
      <c r="G5" s="10" t="s">
        <v>87</v>
      </c>
      <c r="H5" s="10" t="s">
        <v>88</v>
      </c>
      <c r="I5" s="15">
        <v>3</v>
      </c>
      <c r="J5" s="15">
        <v>0</v>
      </c>
      <c r="K5" s="15">
        <v>17</v>
      </c>
      <c r="L5" s="15">
        <v>4</v>
      </c>
      <c r="M5" s="15">
        <v>23.5</v>
      </c>
      <c r="N5" s="15">
        <v>0.12</v>
      </c>
      <c r="O5" s="15">
        <v>0.5</v>
      </c>
      <c r="P5" s="15">
        <v>14.7</v>
      </c>
      <c r="Q5" s="15">
        <v>0</v>
      </c>
      <c r="R5" s="15">
        <v>0</v>
      </c>
      <c r="S5" s="15">
        <v>0</v>
      </c>
      <c r="T5" s="15">
        <v>2.5</v>
      </c>
      <c r="U5" s="15">
        <v>2.5</v>
      </c>
      <c r="V5" s="15">
        <v>-0.5</v>
      </c>
      <c r="W5" s="15">
        <v>-0.5</v>
      </c>
      <c r="X5" s="15">
        <v>9</v>
      </c>
      <c r="Y5" s="15">
        <v>3</v>
      </c>
      <c r="Z5" s="15">
        <v>33.299999999999997</v>
      </c>
      <c r="AA5" s="15">
        <v>0</v>
      </c>
      <c r="AB5" s="15">
        <v>0</v>
      </c>
      <c r="AC5" s="15">
        <v>12.5</v>
      </c>
      <c r="AD5" s="15">
        <v>0</v>
      </c>
      <c r="AE5" s="15">
        <v>0</v>
      </c>
      <c r="AF5" s="15">
        <v>0</v>
      </c>
      <c r="AG5" s="15">
        <v>0.7</v>
      </c>
      <c r="AH5" s="15">
        <v>0.7</v>
      </c>
      <c r="AI5" s="15">
        <v>7.0000000000000007E-2</v>
      </c>
      <c r="AJ5" s="15">
        <v>-0.7</v>
      </c>
      <c r="AK5" s="15">
        <v>-0.7</v>
      </c>
    </row>
    <row r="6" spans="1:37" x14ac:dyDescent="0.3">
      <c r="A6" s="9" t="s">
        <v>93</v>
      </c>
      <c r="B6" s="9" t="s">
        <v>198</v>
      </c>
      <c r="C6" s="9" t="s">
        <v>81</v>
      </c>
      <c r="D6" s="9" t="s">
        <v>199</v>
      </c>
      <c r="E6" s="9" t="s">
        <v>94</v>
      </c>
      <c r="F6" s="9" t="s">
        <v>86</v>
      </c>
      <c r="G6" s="9" t="s">
        <v>83</v>
      </c>
      <c r="H6" s="9" t="s">
        <v>88</v>
      </c>
      <c r="I6" s="14">
        <v>3</v>
      </c>
      <c r="J6" s="14">
        <v>1</v>
      </c>
      <c r="K6" s="14">
        <v>16</v>
      </c>
      <c r="L6" s="14">
        <v>5</v>
      </c>
      <c r="M6" s="14">
        <v>31.3</v>
      </c>
      <c r="N6" s="14">
        <v>0.13</v>
      </c>
      <c r="O6" s="14">
        <v>0.4</v>
      </c>
      <c r="P6" s="14">
        <v>15.8</v>
      </c>
      <c r="Q6" s="14">
        <v>0</v>
      </c>
      <c r="R6" s="14">
        <v>0</v>
      </c>
      <c r="S6" s="14">
        <v>0</v>
      </c>
      <c r="T6" s="14">
        <v>2.5</v>
      </c>
      <c r="U6" s="14">
        <v>2.5</v>
      </c>
      <c r="V6" s="14">
        <v>-0.5</v>
      </c>
      <c r="W6" s="14">
        <v>-0.5</v>
      </c>
      <c r="X6" s="14">
        <v>11</v>
      </c>
      <c r="Y6" s="14">
        <v>2</v>
      </c>
      <c r="Z6" s="14">
        <v>18.2</v>
      </c>
      <c r="AA6" s="14">
        <v>0.09</v>
      </c>
      <c r="AB6" s="14">
        <v>0.5</v>
      </c>
      <c r="AC6" s="14">
        <v>18.7</v>
      </c>
      <c r="AD6" s="14">
        <v>0</v>
      </c>
      <c r="AE6" s="14">
        <v>0</v>
      </c>
      <c r="AF6" s="14">
        <v>0</v>
      </c>
      <c r="AG6" s="14">
        <v>0.6</v>
      </c>
      <c r="AH6" s="14">
        <v>0.6</v>
      </c>
      <c r="AI6" s="14">
        <v>0.06</v>
      </c>
      <c r="AJ6" s="14">
        <v>0.4</v>
      </c>
      <c r="AK6" s="14">
        <v>0.4</v>
      </c>
    </row>
    <row r="7" spans="1:37" x14ac:dyDescent="0.3">
      <c r="A7" s="10" t="s">
        <v>95</v>
      </c>
      <c r="B7" s="10" t="s">
        <v>200</v>
      </c>
      <c r="C7" s="10" t="s">
        <v>96</v>
      </c>
      <c r="D7" s="10" t="s">
        <v>97</v>
      </c>
      <c r="E7" s="10" t="s">
        <v>99</v>
      </c>
      <c r="F7" s="10" t="s">
        <v>98</v>
      </c>
      <c r="G7" s="10" t="s">
        <v>83</v>
      </c>
      <c r="H7" s="10" t="s">
        <v>88</v>
      </c>
      <c r="I7" s="15">
        <v>3</v>
      </c>
      <c r="J7" s="15">
        <v>1</v>
      </c>
      <c r="K7" s="15">
        <v>13</v>
      </c>
      <c r="L7" s="15">
        <v>4</v>
      </c>
      <c r="M7" s="15">
        <v>30.8</v>
      </c>
      <c r="N7" s="15">
        <v>0.15</v>
      </c>
      <c r="O7" s="15">
        <v>0.5</v>
      </c>
      <c r="P7" s="15">
        <v>16.100000000000001</v>
      </c>
      <c r="Q7" s="15">
        <v>0</v>
      </c>
      <c r="R7" s="15">
        <v>1</v>
      </c>
      <c r="S7" s="15">
        <v>1</v>
      </c>
      <c r="T7" s="15">
        <v>2.2000000000000002</v>
      </c>
      <c r="U7" s="15">
        <v>1.4</v>
      </c>
      <c r="V7" s="15">
        <v>0.8</v>
      </c>
      <c r="W7" s="15">
        <v>0.6</v>
      </c>
      <c r="X7" s="15">
        <v>7</v>
      </c>
      <c r="Y7" s="15">
        <v>2</v>
      </c>
      <c r="Z7" s="15">
        <v>28.6</v>
      </c>
      <c r="AA7" s="15">
        <v>0.14000000000000001</v>
      </c>
      <c r="AB7" s="15">
        <v>0.5</v>
      </c>
      <c r="AC7" s="15">
        <v>20.6</v>
      </c>
      <c r="AD7" s="15">
        <v>0</v>
      </c>
      <c r="AE7" s="15">
        <v>0</v>
      </c>
      <c r="AF7" s="15">
        <v>0</v>
      </c>
      <c r="AG7" s="15">
        <v>0.3</v>
      </c>
      <c r="AH7" s="15">
        <v>0.3</v>
      </c>
      <c r="AI7" s="15">
        <v>0.04</v>
      </c>
      <c r="AJ7" s="15">
        <v>0.7</v>
      </c>
      <c r="AK7" s="15">
        <v>0.7</v>
      </c>
    </row>
    <row r="8" spans="1:37" x14ac:dyDescent="0.3">
      <c r="A8" s="9" t="s">
        <v>100</v>
      </c>
      <c r="B8" s="9" t="s">
        <v>196</v>
      </c>
      <c r="C8" s="9" t="s">
        <v>81</v>
      </c>
      <c r="D8" s="9" t="s">
        <v>201</v>
      </c>
      <c r="E8" s="9" t="s">
        <v>101</v>
      </c>
      <c r="F8" s="9" t="s">
        <v>82</v>
      </c>
      <c r="G8" s="9" t="s">
        <v>87</v>
      </c>
      <c r="H8" s="9" t="s">
        <v>88</v>
      </c>
      <c r="I8" s="14">
        <v>3</v>
      </c>
      <c r="J8" s="14">
        <v>1</v>
      </c>
      <c r="K8" s="14">
        <v>21</v>
      </c>
      <c r="L8" s="14">
        <v>6</v>
      </c>
      <c r="M8" s="14">
        <v>28.6</v>
      </c>
      <c r="N8" s="14">
        <v>0.1</v>
      </c>
      <c r="O8" s="14">
        <v>0.33</v>
      </c>
      <c r="P8" s="14">
        <v>19.3</v>
      </c>
      <c r="Q8" s="14">
        <v>2</v>
      </c>
      <c r="R8" s="14">
        <v>1</v>
      </c>
      <c r="S8" s="14">
        <v>1</v>
      </c>
      <c r="T8" s="14">
        <v>3</v>
      </c>
      <c r="U8" s="14">
        <v>2.2000000000000002</v>
      </c>
      <c r="V8" s="14">
        <v>0</v>
      </c>
      <c r="W8" s="14">
        <v>-0.2</v>
      </c>
      <c r="X8" s="14">
        <v>11</v>
      </c>
      <c r="Y8" s="14">
        <v>4</v>
      </c>
      <c r="Z8" s="14">
        <v>36.4</v>
      </c>
      <c r="AA8" s="14">
        <v>0.09</v>
      </c>
      <c r="AB8" s="14">
        <v>0.25</v>
      </c>
      <c r="AC8" s="14">
        <v>13.5</v>
      </c>
      <c r="AD8" s="14">
        <v>0</v>
      </c>
      <c r="AE8" s="14">
        <v>0</v>
      </c>
      <c r="AF8" s="14">
        <v>0</v>
      </c>
      <c r="AG8" s="14">
        <v>1.1000000000000001</v>
      </c>
      <c r="AH8" s="14">
        <v>1.1000000000000001</v>
      </c>
      <c r="AI8" s="14">
        <v>0.1</v>
      </c>
      <c r="AJ8" s="14">
        <v>-0.1</v>
      </c>
      <c r="AK8" s="14">
        <v>-0.1</v>
      </c>
    </row>
    <row r="9" spans="1:37" x14ac:dyDescent="0.3">
      <c r="A9" s="10" t="s">
        <v>102</v>
      </c>
      <c r="B9" s="10" t="s">
        <v>202</v>
      </c>
      <c r="C9" s="10" t="s">
        <v>103</v>
      </c>
      <c r="D9" s="10" t="s">
        <v>104</v>
      </c>
      <c r="E9" s="10" t="s">
        <v>106</v>
      </c>
      <c r="F9" s="10" t="s">
        <v>105</v>
      </c>
      <c r="G9" s="10" t="s">
        <v>87</v>
      </c>
      <c r="H9" s="10" t="s">
        <v>88</v>
      </c>
      <c r="I9" s="15">
        <v>3</v>
      </c>
      <c r="J9" s="15">
        <v>1</v>
      </c>
      <c r="K9" s="15">
        <v>29</v>
      </c>
      <c r="L9" s="15">
        <v>10</v>
      </c>
      <c r="M9" s="15">
        <v>34.5</v>
      </c>
      <c r="N9" s="15">
        <v>0.1</v>
      </c>
      <c r="O9" s="15">
        <v>0.3</v>
      </c>
      <c r="P9" s="15" t="s">
        <v>70</v>
      </c>
      <c r="Q9" s="15" t="s">
        <v>70</v>
      </c>
      <c r="R9" s="15">
        <v>0</v>
      </c>
      <c r="S9" s="15">
        <v>0</v>
      </c>
      <c r="T9" s="15" t="s">
        <v>70</v>
      </c>
      <c r="U9" s="15" t="s">
        <v>70</v>
      </c>
      <c r="V9" s="15" t="s">
        <v>70</v>
      </c>
      <c r="W9" s="15" t="s">
        <v>70</v>
      </c>
      <c r="X9" s="15">
        <v>4</v>
      </c>
      <c r="Y9" s="15">
        <v>1</v>
      </c>
      <c r="Z9" s="15">
        <v>25</v>
      </c>
      <c r="AA9" s="15">
        <v>0.25</v>
      </c>
      <c r="AB9" s="15">
        <v>1</v>
      </c>
      <c r="AC9" s="15" t="s">
        <v>70</v>
      </c>
      <c r="AD9" s="15" t="s">
        <v>70</v>
      </c>
      <c r="AE9" s="15">
        <v>0</v>
      </c>
      <c r="AF9" s="15">
        <v>0</v>
      </c>
      <c r="AG9" s="15" t="s">
        <v>70</v>
      </c>
      <c r="AH9" s="15" t="s">
        <v>70</v>
      </c>
      <c r="AI9" s="15" t="s">
        <v>70</v>
      </c>
      <c r="AJ9" s="15" t="s">
        <v>70</v>
      </c>
      <c r="AK9" s="15" t="s">
        <v>70</v>
      </c>
    </row>
    <row r="10" spans="1:37" x14ac:dyDescent="0.3">
      <c r="A10" s="9" t="s">
        <v>107</v>
      </c>
      <c r="B10" s="9" t="s">
        <v>203</v>
      </c>
      <c r="C10" s="9" t="s">
        <v>81</v>
      </c>
      <c r="D10" s="9" t="s">
        <v>204</v>
      </c>
      <c r="E10" s="9" t="s">
        <v>109</v>
      </c>
      <c r="F10" s="9" t="s">
        <v>86</v>
      </c>
      <c r="G10" s="9" t="s">
        <v>83</v>
      </c>
      <c r="H10" s="9" t="s">
        <v>108</v>
      </c>
      <c r="I10" s="14">
        <v>1</v>
      </c>
      <c r="J10" s="14">
        <v>2</v>
      </c>
      <c r="K10" s="14">
        <v>12</v>
      </c>
      <c r="L10" s="14">
        <v>4</v>
      </c>
      <c r="M10" s="14">
        <v>33.299999999999997</v>
      </c>
      <c r="N10" s="14">
        <v>0.08</v>
      </c>
      <c r="O10" s="14">
        <v>0.25</v>
      </c>
      <c r="P10" s="14">
        <v>14.9</v>
      </c>
      <c r="Q10" s="14">
        <v>0</v>
      </c>
      <c r="R10" s="14">
        <v>0</v>
      </c>
      <c r="S10" s="14">
        <v>0</v>
      </c>
      <c r="T10" s="14">
        <v>1.3</v>
      </c>
      <c r="U10" s="14">
        <v>1.3</v>
      </c>
      <c r="V10" s="14">
        <v>-0.3</v>
      </c>
      <c r="W10" s="14">
        <v>-0.3</v>
      </c>
      <c r="X10" s="14">
        <v>24</v>
      </c>
      <c r="Y10" s="14">
        <v>8</v>
      </c>
      <c r="Z10" s="14">
        <v>33.299999999999997</v>
      </c>
      <c r="AA10" s="14">
        <v>0.04</v>
      </c>
      <c r="AB10" s="14">
        <v>0.13</v>
      </c>
      <c r="AC10" s="14">
        <v>19.8</v>
      </c>
      <c r="AD10" s="14">
        <v>0</v>
      </c>
      <c r="AE10" s="14">
        <v>0</v>
      </c>
      <c r="AF10" s="14">
        <v>0</v>
      </c>
      <c r="AG10" s="14">
        <v>2.2000000000000002</v>
      </c>
      <c r="AH10" s="14">
        <v>2.2000000000000002</v>
      </c>
      <c r="AI10" s="14">
        <v>0.09</v>
      </c>
      <c r="AJ10" s="14">
        <v>-1.2</v>
      </c>
      <c r="AK10" s="14">
        <v>-1.2</v>
      </c>
    </row>
    <row r="11" spans="1:37" x14ac:dyDescent="0.3">
      <c r="A11" s="10" t="s">
        <v>110</v>
      </c>
      <c r="B11" s="10" t="s">
        <v>205</v>
      </c>
      <c r="C11" s="10" t="s">
        <v>96</v>
      </c>
      <c r="D11" s="10" t="s">
        <v>97</v>
      </c>
      <c r="E11" s="10" t="s">
        <v>111</v>
      </c>
      <c r="F11" s="10" t="s">
        <v>98</v>
      </c>
      <c r="G11" s="10" t="s">
        <v>87</v>
      </c>
      <c r="H11" s="10" t="s">
        <v>88</v>
      </c>
      <c r="I11" s="15">
        <v>2</v>
      </c>
      <c r="J11" s="15">
        <v>0</v>
      </c>
      <c r="K11" s="15">
        <v>19</v>
      </c>
      <c r="L11" s="15">
        <v>9</v>
      </c>
      <c r="M11" s="15">
        <v>47.4</v>
      </c>
      <c r="N11" s="15">
        <v>0.11</v>
      </c>
      <c r="O11" s="15">
        <v>0.22</v>
      </c>
      <c r="P11" s="15">
        <v>17.2</v>
      </c>
      <c r="Q11" s="15">
        <v>0</v>
      </c>
      <c r="R11" s="15">
        <v>0</v>
      </c>
      <c r="S11" s="15">
        <v>0</v>
      </c>
      <c r="T11" s="15">
        <v>2.9</v>
      </c>
      <c r="U11" s="15">
        <v>2.9</v>
      </c>
      <c r="V11" s="15">
        <v>-0.9</v>
      </c>
      <c r="W11" s="15">
        <v>-0.9</v>
      </c>
      <c r="X11" s="15">
        <v>6</v>
      </c>
      <c r="Y11" s="15">
        <v>1</v>
      </c>
      <c r="Z11" s="15">
        <v>16.7</v>
      </c>
      <c r="AA11" s="15">
        <v>0</v>
      </c>
      <c r="AB11" s="15">
        <v>0</v>
      </c>
      <c r="AC11" s="15">
        <v>16.899999999999999</v>
      </c>
      <c r="AD11" s="15">
        <v>0</v>
      </c>
      <c r="AE11" s="15">
        <v>0</v>
      </c>
      <c r="AF11" s="15">
        <v>0</v>
      </c>
      <c r="AG11" s="15">
        <v>1.1000000000000001</v>
      </c>
      <c r="AH11" s="15">
        <v>1.1000000000000001</v>
      </c>
      <c r="AI11" s="15">
        <v>0.18</v>
      </c>
      <c r="AJ11" s="15">
        <v>-1.1000000000000001</v>
      </c>
      <c r="AK11" s="15">
        <v>-1.1000000000000001</v>
      </c>
    </row>
    <row r="12" spans="1:37" x14ac:dyDescent="0.3">
      <c r="A12" s="9" t="s">
        <v>112</v>
      </c>
      <c r="B12" s="9" t="s">
        <v>196</v>
      </c>
      <c r="C12" s="9" t="s">
        <v>81</v>
      </c>
      <c r="D12" s="9" t="s">
        <v>206</v>
      </c>
      <c r="E12" s="9" t="s">
        <v>113</v>
      </c>
      <c r="F12" s="9" t="s">
        <v>82</v>
      </c>
      <c r="G12" s="9" t="s">
        <v>83</v>
      </c>
      <c r="H12" s="9" t="s">
        <v>84</v>
      </c>
      <c r="I12" s="14">
        <v>2</v>
      </c>
      <c r="J12" s="14">
        <v>2</v>
      </c>
      <c r="K12" s="14">
        <v>13</v>
      </c>
      <c r="L12" s="14">
        <v>3</v>
      </c>
      <c r="M12" s="14">
        <v>23.1</v>
      </c>
      <c r="N12" s="14">
        <v>0.08</v>
      </c>
      <c r="O12" s="14">
        <v>0.33</v>
      </c>
      <c r="P12" s="14">
        <v>18.8</v>
      </c>
      <c r="Q12" s="14">
        <v>0</v>
      </c>
      <c r="R12" s="14">
        <v>1</v>
      </c>
      <c r="S12" s="14">
        <v>1</v>
      </c>
      <c r="T12" s="14">
        <v>2.2999999999999998</v>
      </c>
      <c r="U12" s="14">
        <v>1.6</v>
      </c>
      <c r="V12" s="14">
        <v>-0.3</v>
      </c>
      <c r="W12" s="14">
        <v>-0.6</v>
      </c>
      <c r="X12" s="14">
        <v>14</v>
      </c>
      <c r="Y12" s="14">
        <v>3</v>
      </c>
      <c r="Z12" s="14">
        <v>21.4</v>
      </c>
      <c r="AA12" s="14">
        <v>0.14000000000000001</v>
      </c>
      <c r="AB12" s="14">
        <v>0.67</v>
      </c>
      <c r="AC12" s="14">
        <v>16.899999999999999</v>
      </c>
      <c r="AD12" s="14">
        <v>2</v>
      </c>
      <c r="AE12" s="14">
        <v>0</v>
      </c>
      <c r="AF12" s="14">
        <v>0</v>
      </c>
      <c r="AG12" s="14">
        <v>2.2999999999999998</v>
      </c>
      <c r="AH12" s="14">
        <v>2.2999999999999998</v>
      </c>
      <c r="AI12" s="14">
        <v>0.17</v>
      </c>
      <c r="AJ12" s="14">
        <v>-0.3</v>
      </c>
      <c r="AK12" s="14">
        <v>-0.3</v>
      </c>
    </row>
    <row r="13" spans="1:37" x14ac:dyDescent="0.3">
      <c r="A13" s="10" t="s">
        <v>114</v>
      </c>
      <c r="B13" s="10" t="s">
        <v>198</v>
      </c>
      <c r="C13" s="10" t="s">
        <v>81</v>
      </c>
      <c r="D13" s="10" t="s">
        <v>207</v>
      </c>
      <c r="E13" s="10" t="s">
        <v>115</v>
      </c>
      <c r="F13" s="10" t="s">
        <v>86</v>
      </c>
      <c r="G13" s="10" t="s">
        <v>87</v>
      </c>
      <c r="H13" s="10" t="s">
        <v>88</v>
      </c>
      <c r="I13" s="15">
        <v>2</v>
      </c>
      <c r="J13" s="15">
        <v>0</v>
      </c>
      <c r="K13" s="15">
        <v>25</v>
      </c>
      <c r="L13" s="15">
        <v>5</v>
      </c>
      <c r="M13" s="15">
        <v>20</v>
      </c>
      <c r="N13" s="15">
        <v>0.04</v>
      </c>
      <c r="O13" s="15">
        <v>0.2</v>
      </c>
      <c r="P13" s="15">
        <v>22.4</v>
      </c>
      <c r="Q13" s="15">
        <v>1</v>
      </c>
      <c r="R13" s="15">
        <v>1</v>
      </c>
      <c r="S13" s="15">
        <v>1</v>
      </c>
      <c r="T13" s="15">
        <v>2.2000000000000002</v>
      </c>
      <c r="U13" s="15">
        <v>1.4</v>
      </c>
      <c r="V13" s="15">
        <v>-0.2</v>
      </c>
      <c r="W13" s="15">
        <v>-0.4</v>
      </c>
      <c r="X13" s="15">
        <v>6</v>
      </c>
      <c r="Y13" s="15">
        <v>1</v>
      </c>
      <c r="Z13" s="15">
        <v>16.7</v>
      </c>
      <c r="AA13" s="15">
        <v>0</v>
      </c>
      <c r="AB13" s="15">
        <v>0</v>
      </c>
      <c r="AC13" s="15">
        <v>35.200000000000003</v>
      </c>
      <c r="AD13" s="15">
        <v>0</v>
      </c>
      <c r="AE13" s="15">
        <v>0</v>
      </c>
      <c r="AF13" s="15">
        <v>0</v>
      </c>
      <c r="AG13" s="15">
        <v>0.1</v>
      </c>
      <c r="AH13" s="15">
        <v>0.1</v>
      </c>
      <c r="AI13" s="15">
        <v>0.02</v>
      </c>
      <c r="AJ13" s="15">
        <v>-0.1</v>
      </c>
      <c r="AK13" s="15">
        <v>-0.1</v>
      </c>
    </row>
    <row r="14" spans="1:37" x14ac:dyDescent="0.3">
      <c r="A14" s="9" t="s">
        <v>116</v>
      </c>
      <c r="B14" s="9" t="s">
        <v>205</v>
      </c>
      <c r="C14" s="9" t="s">
        <v>96</v>
      </c>
      <c r="D14" s="9" t="s">
        <v>97</v>
      </c>
      <c r="E14" s="9" t="s">
        <v>117</v>
      </c>
      <c r="F14" s="9" t="s">
        <v>98</v>
      </c>
      <c r="G14" s="9" t="s">
        <v>87</v>
      </c>
      <c r="H14" s="9" t="s">
        <v>88</v>
      </c>
      <c r="I14" s="14">
        <v>5</v>
      </c>
      <c r="J14" s="14">
        <v>1</v>
      </c>
      <c r="K14" s="14">
        <v>20</v>
      </c>
      <c r="L14" s="14">
        <v>9</v>
      </c>
      <c r="M14" s="14">
        <v>45</v>
      </c>
      <c r="N14" s="14">
        <v>0.25</v>
      </c>
      <c r="O14" s="14">
        <v>0.56000000000000005</v>
      </c>
      <c r="P14" s="14">
        <v>17.600000000000001</v>
      </c>
      <c r="Q14" s="14">
        <v>0</v>
      </c>
      <c r="R14" s="14">
        <v>0</v>
      </c>
      <c r="S14" s="14">
        <v>0</v>
      </c>
      <c r="T14" s="14">
        <v>2.9</v>
      </c>
      <c r="U14" s="14">
        <v>2.9</v>
      </c>
      <c r="V14" s="14">
        <v>2.1</v>
      </c>
      <c r="W14" s="14">
        <v>2.1</v>
      </c>
      <c r="X14" s="14">
        <v>9</v>
      </c>
      <c r="Y14" s="14">
        <v>2</v>
      </c>
      <c r="Z14" s="14">
        <v>22.2</v>
      </c>
      <c r="AA14" s="14">
        <v>0.11</v>
      </c>
      <c r="AB14" s="14">
        <v>0.5</v>
      </c>
      <c r="AC14" s="14">
        <v>15.2</v>
      </c>
      <c r="AD14" s="14">
        <v>0</v>
      </c>
      <c r="AE14" s="14">
        <v>0</v>
      </c>
      <c r="AF14" s="14">
        <v>0</v>
      </c>
      <c r="AG14" s="14">
        <v>1.1000000000000001</v>
      </c>
      <c r="AH14" s="14">
        <v>1.1000000000000001</v>
      </c>
      <c r="AI14" s="14">
        <v>0.13</v>
      </c>
      <c r="AJ14" s="14">
        <v>-0.1</v>
      </c>
      <c r="AK14" s="14">
        <v>-0.1</v>
      </c>
    </row>
    <row r="15" spans="1:37" x14ac:dyDescent="0.3">
      <c r="A15" s="10" t="s">
        <v>118</v>
      </c>
      <c r="B15" s="10" t="s">
        <v>196</v>
      </c>
      <c r="C15" s="10" t="s">
        <v>81</v>
      </c>
      <c r="D15" s="10" t="s">
        <v>208</v>
      </c>
      <c r="E15" s="10" t="s">
        <v>119</v>
      </c>
      <c r="F15" s="10" t="s">
        <v>82</v>
      </c>
      <c r="G15" s="10" t="s">
        <v>87</v>
      </c>
      <c r="H15" s="10" t="s">
        <v>88</v>
      </c>
      <c r="I15" s="15">
        <v>3</v>
      </c>
      <c r="J15" s="15">
        <v>0</v>
      </c>
      <c r="K15" s="15">
        <v>21</v>
      </c>
      <c r="L15" s="15">
        <v>8</v>
      </c>
      <c r="M15" s="15">
        <v>38.1</v>
      </c>
      <c r="N15" s="15">
        <v>0.14000000000000001</v>
      </c>
      <c r="O15" s="15">
        <v>0.38</v>
      </c>
      <c r="P15" s="15">
        <v>19.5</v>
      </c>
      <c r="Q15" s="15">
        <v>2</v>
      </c>
      <c r="R15" s="15">
        <v>0</v>
      </c>
      <c r="S15" s="15">
        <v>0</v>
      </c>
      <c r="T15" s="15">
        <v>3.2</v>
      </c>
      <c r="U15" s="15">
        <v>3.2</v>
      </c>
      <c r="V15" s="15">
        <v>-0.2</v>
      </c>
      <c r="W15" s="15">
        <v>-0.2</v>
      </c>
      <c r="X15" s="15">
        <v>9</v>
      </c>
      <c r="Y15" s="15">
        <v>1</v>
      </c>
      <c r="Z15" s="15">
        <v>11.1</v>
      </c>
      <c r="AA15" s="15">
        <v>0</v>
      </c>
      <c r="AB15" s="15">
        <v>0</v>
      </c>
      <c r="AC15" s="15">
        <v>15.6</v>
      </c>
      <c r="AD15" s="15">
        <v>0</v>
      </c>
      <c r="AE15" s="15">
        <v>0</v>
      </c>
      <c r="AF15" s="15">
        <v>0</v>
      </c>
      <c r="AG15" s="15">
        <v>0.4</v>
      </c>
      <c r="AH15" s="15">
        <v>0.4</v>
      </c>
      <c r="AI15" s="15">
        <v>0.05</v>
      </c>
      <c r="AJ15" s="15">
        <v>-0.4</v>
      </c>
      <c r="AK15" s="15">
        <v>-0.4</v>
      </c>
    </row>
    <row r="16" spans="1:37" x14ac:dyDescent="0.3">
      <c r="A16" s="9" t="s">
        <v>120</v>
      </c>
      <c r="B16" s="9" t="s">
        <v>202</v>
      </c>
      <c r="C16" s="9" t="s">
        <v>103</v>
      </c>
      <c r="D16" s="9" t="s">
        <v>121</v>
      </c>
      <c r="E16" s="9" t="s">
        <v>89</v>
      </c>
      <c r="F16" s="9" t="s">
        <v>105</v>
      </c>
      <c r="G16" s="9" t="s">
        <v>83</v>
      </c>
      <c r="H16" s="9" t="s">
        <v>88</v>
      </c>
      <c r="I16" s="14">
        <v>2</v>
      </c>
      <c r="J16" s="14">
        <v>1</v>
      </c>
      <c r="K16" s="14">
        <v>18</v>
      </c>
      <c r="L16" s="14">
        <v>7</v>
      </c>
      <c r="M16" s="14">
        <v>38.9</v>
      </c>
      <c r="N16" s="14">
        <v>0.11</v>
      </c>
      <c r="O16" s="14">
        <v>0.28999999999999998</v>
      </c>
      <c r="P16" s="14" t="s">
        <v>70</v>
      </c>
      <c r="Q16" s="14" t="s">
        <v>70</v>
      </c>
      <c r="R16" s="14">
        <v>0</v>
      </c>
      <c r="S16" s="14">
        <v>0</v>
      </c>
      <c r="T16" s="14" t="s">
        <v>70</v>
      </c>
      <c r="U16" s="14" t="s">
        <v>70</v>
      </c>
      <c r="V16" s="14" t="s">
        <v>70</v>
      </c>
      <c r="W16" s="14" t="s">
        <v>70</v>
      </c>
      <c r="X16" s="14">
        <v>16</v>
      </c>
      <c r="Y16" s="14">
        <v>6</v>
      </c>
      <c r="Z16" s="14">
        <v>37.5</v>
      </c>
      <c r="AA16" s="14">
        <v>0.06</v>
      </c>
      <c r="AB16" s="14">
        <v>0.17</v>
      </c>
      <c r="AC16" s="14" t="s">
        <v>70</v>
      </c>
      <c r="AD16" s="14" t="s">
        <v>70</v>
      </c>
      <c r="AE16" s="14">
        <v>0</v>
      </c>
      <c r="AF16" s="14">
        <v>0</v>
      </c>
      <c r="AG16" s="14" t="s">
        <v>70</v>
      </c>
      <c r="AH16" s="14" t="s">
        <v>70</v>
      </c>
      <c r="AI16" s="14" t="s">
        <v>70</v>
      </c>
      <c r="AJ16" s="14" t="s">
        <v>70</v>
      </c>
      <c r="AK16" s="14" t="s">
        <v>70</v>
      </c>
    </row>
    <row r="17" spans="1:37" x14ac:dyDescent="0.3">
      <c r="A17" s="10" t="s">
        <v>122</v>
      </c>
      <c r="B17" s="10" t="s">
        <v>191</v>
      </c>
      <c r="C17" s="10" t="s">
        <v>81</v>
      </c>
      <c r="D17" s="10" t="s">
        <v>209</v>
      </c>
      <c r="E17" s="10" t="s">
        <v>123</v>
      </c>
      <c r="F17" s="10" t="s">
        <v>82</v>
      </c>
      <c r="G17" s="10" t="s">
        <v>83</v>
      </c>
      <c r="H17" s="10" t="s">
        <v>84</v>
      </c>
      <c r="I17" s="15">
        <v>1</v>
      </c>
      <c r="J17" s="15">
        <v>1</v>
      </c>
      <c r="K17" s="15">
        <v>24</v>
      </c>
      <c r="L17" s="15">
        <v>6</v>
      </c>
      <c r="M17" s="15">
        <v>25</v>
      </c>
      <c r="N17" s="15">
        <v>0.04</v>
      </c>
      <c r="O17" s="15">
        <v>0.17</v>
      </c>
      <c r="P17" s="15">
        <v>17.5</v>
      </c>
      <c r="Q17" s="15">
        <v>0</v>
      </c>
      <c r="R17" s="15">
        <v>0</v>
      </c>
      <c r="S17" s="15">
        <v>0</v>
      </c>
      <c r="T17" s="15">
        <v>2.6</v>
      </c>
      <c r="U17" s="15">
        <v>2.6</v>
      </c>
      <c r="V17" s="15">
        <v>-1.6</v>
      </c>
      <c r="W17" s="15">
        <v>-1.6</v>
      </c>
      <c r="X17" s="15">
        <v>8</v>
      </c>
      <c r="Y17" s="15">
        <v>5</v>
      </c>
      <c r="Z17" s="15">
        <v>62.5</v>
      </c>
      <c r="AA17" s="15">
        <v>0.13</v>
      </c>
      <c r="AB17" s="15">
        <v>0.2</v>
      </c>
      <c r="AC17" s="15">
        <v>17.899999999999999</v>
      </c>
      <c r="AD17" s="15">
        <v>0</v>
      </c>
      <c r="AE17" s="15">
        <v>0</v>
      </c>
      <c r="AF17" s="15">
        <v>0</v>
      </c>
      <c r="AG17" s="15">
        <v>0.8</v>
      </c>
      <c r="AH17" s="15">
        <v>0.8</v>
      </c>
      <c r="AI17" s="15">
        <v>0.1</v>
      </c>
      <c r="AJ17" s="15">
        <v>0.2</v>
      </c>
      <c r="AK17" s="15">
        <v>0.2</v>
      </c>
    </row>
    <row r="18" spans="1:37" x14ac:dyDescent="0.3">
      <c r="A18" s="9" t="s">
        <v>124</v>
      </c>
      <c r="B18" s="9" t="s">
        <v>200</v>
      </c>
      <c r="C18" s="9" t="s">
        <v>96</v>
      </c>
      <c r="D18" s="9" t="s">
        <v>97</v>
      </c>
      <c r="E18" s="9" t="s">
        <v>117</v>
      </c>
      <c r="F18" s="9" t="s">
        <v>98</v>
      </c>
      <c r="G18" s="9" t="s">
        <v>83</v>
      </c>
      <c r="H18" s="9" t="s">
        <v>108</v>
      </c>
      <c r="I18" s="14">
        <v>2</v>
      </c>
      <c r="J18" s="14">
        <v>3</v>
      </c>
      <c r="K18" s="14">
        <v>19</v>
      </c>
      <c r="L18" s="14">
        <v>4</v>
      </c>
      <c r="M18" s="14">
        <v>21.1</v>
      </c>
      <c r="N18" s="14">
        <v>0.05</v>
      </c>
      <c r="O18" s="14">
        <v>0.25</v>
      </c>
      <c r="P18" s="14">
        <v>20.8</v>
      </c>
      <c r="Q18" s="14">
        <v>0</v>
      </c>
      <c r="R18" s="14">
        <v>0</v>
      </c>
      <c r="S18" s="14">
        <v>0</v>
      </c>
      <c r="T18" s="14">
        <v>1.1000000000000001</v>
      </c>
      <c r="U18" s="14">
        <v>1.1000000000000001</v>
      </c>
      <c r="V18" s="14">
        <v>-0.1</v>
      </c>
      <c r="W18" s="14">
        <v>-0.1</v>
      </c>
      <c r="X18" s="14">
        <v>11</v>
      </c>
      <c r="Y18" s="14">
        <v>5</v>
      </c>
      <c r="Z18" s="14">
        <v>45.5</v>
      </c>
      <c r="AA18" s="14">
        <v>0.27</v>
      </c>
      <c r="AB18" s="14">
        <v>0.6</v>
      </c>
      <c r="AC18" s="14">
        <v>13.2</v>
      </c>
      <c r="AD18" s="14">
        <v>0</v>
      </c>
      <c r="AE18" s="14">
        <v>0</v>
      </c>
      <c r="AF18" s="14">
        <v>0</v>
      </c>
      <c r="AG18" s="14">
        <v>1</v>
      </c>
      <c r="AH18" s="14">
        <v>1</v>
      </c>
      <c r="AI18" s="14">
        <v>0.09</v>
      </c>
      <c r="AJ18" s="14">
        <v>2</v>
      </c>
      <c r="AK18" s="14">
        <v>2</v>
      </c>
    </row>
    <row r="19" spans="1:37" x14ac:dyDescent="0.3">
      <c r="A19" s="10" t="s">
        <v>125</v>
      </c>
      <c r="B19" s="10" t="s">
        <v>196</v>
      </c>
      <c r="C19" s="10" t="s">
        <v>81</v>
      </c>
      <c r="D19" s="10" t="s">
        <v>210</v>
      </c>
      <c r="E19" s="10" t="s">
        <v>126</v>
      </c>
      <c r="F19" s="10" t="s">
        <v>82</v>
      </c>
      <c r="G19" s="10" t="s">
        <v>87</v>
      </c>
      <c r="H19" s="10" t="s">
        <v>88</v>
      </c>
      <c r="I19" s="15">
        <v>3</v>
      </c>
      <c r="J19" s="15">
        <v>0</v>
      </c>
      <c r="K19" s="15">
        <v>17</v>
      </c>
      <c r="L19" s="15">
        <v>10</v>
      </c>
      <c r="M19" s="15">
        <v>58.8</v>
      </c>
      <c r="N19" s="15">
        <v>0.18</v>
      </c>
      <c r="O19" s="15">
        <v>0.3</v>
      </c>
      <c r="P19" s="15">
        <v>19</v>
      </c>
      <c r="Q19" s="15">
        <v>0</v>
      </c>
      <c r="R19" s="15">
        <v>0</v>
      </c>
      <c r="S19" s="15">
        <v>0</v>
      </c>
      <c r="T19" s="15">
        <v>1.7</v>
      </c>
      <c r="U19" s="15">
        <v>1.7</v>
      </c>
      <c r="V19" s="15">
        <v>1.3</v>
      </c>
      <c r="W19" s="15">
        <v>1.3</v>
      </c>
      <c r="X19" s="15">
        <v>16</v>
      </c>
      <c r="Y19" s="15">
        <v>3</v>
      </c>
      <c r="Z19" s="15">
        <v>18.8</v>
      </c>
      <c r="AA19" s="15">
        <v>0</v>
      </c>
      <c r="AB19" s="15">
        <v>0</v>
      </c>
      <c r="AC19" s="15">
        <v>17</v>
      </c>
      <c r="AD19" s="15">
        <v>2</v>
      </c>
      <c r="AE19" s="15">
        <v>0</v>
      </c>
      <c r="AF19" s="15">
        <v>0</v>
      </c>
      <c r="AG19" s="15">
        <v>1.6</v>
      </c>
      <c r="AH19" s="15">
        <v>1.6</v>
      </c>
      <c r="AI19" s="15">
        <v>0.1</v>
      </c>
      <c r="AJ19" s="15">
        <v>-1.6</v>
      </c>
      <c r="AK19" s="15">
        <v>-1.6</v>
      </c>
    </row>
    <row r="20" spans="1:37" x14ac:dyDescent="0.3">
      <c r="A20" s="9" t="s">
        <v>127</v>
      </c>
      <c r="B20" s="9" t="s">
        <v>198</v>
      </c>
      <c r="C20" s="9" t="s">
        <v>81</v>
      </c>
      <c r="D20" s="9" t="s">
        <v>211</v>
      </c>
      <c r="E20" s="9" t="s">
        <v>128</v>
      </c>
      <c r="F20" s="9" t="s">
        <v>86</v>
      </c>
      <c r="G20" s="9" t="s">
        <v>83</v>
      </c>
      <c r="H20" s="9" t="s">
        <v>84</v>
      </c>
      <c r="I20" s="14">
        <v>1</v>
      </c>
      <c r="J20" s="14">
        <v>1</v>
      </c>
      <c r="K20" s="14">
        <v>8</v>
      </c>
      <c r="L20" s="14">
        <v>3</v>
      </c>
      <c r="M20" s="14">
        <v>37.5</v>
      </c>
      <c r="N20" s="14">
        <v>0.13</v>
      </c>
      <c r="O20" s="14">
        <v>0.33</v>
      </c>
      <c r="P20" s="14">
        <v>15.9</v>
      </c>
      <c r="Q20" s="14">
        <v>0</v>
      </c>
      <c r="R20" s="14">
        <v>0</v>
      </c>
      <c r="S20" s="14">
        <v>0</v>
      </c>
      <c r="T20" s="14">
        <v>0.6</v>
      </c>
      <c r="U20" s="14">
        <v>0.6</v>
      </c>
      <c r="V20" s="14">
        <v>0.4</v>
      </c>
      <c r="W20" s="14">
        <v>0.4</v>
      </c>
      <c r="X20" s="14">
        <v>16</v>
      </c>
      <c r="Y20" s="14">
        <v>5</v>
      </c>
      <c r="Z20" s="14">
        <v>31.3</v>
      </c>
      <c r="AA20" s="14">
        <v>0.06</v>
      </c>
      <c r="AB20" s="14">
        <v>0.2</v>
      </c>
      <c r="AC20" s="14">
        <v>16.3</v>
      </c>
      <c r="AD20" s="14">
        <v>1</v>
      </c>
      <c r="AE20" s="14">
        <v>0</v>
      </c>
      <c r="AF20" s="14">
        <v>0</v>
      </c>
      <c r="AG20" s="14">
        <v>1.3</v>
      </c>
      <c r="AH20" s="14">
        <v>1.3</v>
      </c>
      <c r="AI20" s="14">
        <v>0.08</v>
      </c>
      <c r="AJ20" s="14">
        <v>-0.3</v>
      </c>
      <c r="AK20" s="14">
        <v>-0.3</v>
      </c>
    </row>
    <row r="21" spans="1:37" x14ac:dyDescent="0.3">
      <c r="A21" s="10" t="s">
        <v>129</v>
      </c>
      <c r="B21" s="10" t="s">
        <v>205</v>
      </c>
      <c r="C21" s="10" t="s">
        <v>96</v>
      </c>
      <c r="D21" s="10" t="s">
        <v>97</v>
      </c>
      <c r="E21" s="10" t="s">
        <v>99</v>
      </c>
      <c r="F21" s="10" t="s">
        <v>98</v>
      </c>
      <c r="G21" s="10" t="s">
        <v>87</v>
      </c>
      <c r="H21" s="10" t="s">
        <v>88</v>
      </c>
      <c r="I21" s="15">
        <v>4</v>
      </c>
      <c r="J21" s="15">
        <v>0</v>
      </c>
      <c r="K21" s="15">
        <v>23</v>
      </c>
      <c r="L21" s="15">
        <v>8</v>
      </c>
      <c r="M21" s="15">
        <v>34.799999999999997</v>
      </c>
      <c r="N21" s="15">
        <v>0.13</v>
      </c>
      <c r="O21" s="15">
        <v>0.38</v>
      </c>
      <c r="P21" s="15">
        <v>18.3</v>
      </c>
      <c r="Q21" s="15">
        <v>1</v>
      </c>
      <c r="R21" s="15">
        <v>1</v>
      </c>
      <c r="S21" s="15">
        <v>1</v>
      </c>
      <c r="T21" s="15">
        <v>3.3</v>
      </c>
      <c r="U21" s="15">
        <v>2.5</v>
      </c>
      <c r="V21" s="15">
        <v>0.7</v>
      </c>
      <c r="W21" s="15">
        <v>0.5</v>
      </c>
      <c r="X21" s="15">
        <v>7</v>
      </c>
      <c r="Y21" s="15">
        <v>3</v>
      </c>
      <c r="Z21" s="15">
        <v>42.9</v>
      </c>
      <c r="AA21" s="15">
        <v>0</v>
      </c>
      <c r="AB21" s="15">
        <v>0</v>
      </c>
      <c r="AC21" s="15">
        <v>13.5</v>
      </c>
      <c r="AD21" s="15">
        <v>0</v>
      </c>
      <c r="AE21" s="15">
        <v>0</v>
      </c>
      <c r="AF21" s="15">
        <v>0</v>
      </c>
      <c r="AG21" s="15">
        <v>0.7</v>
      </c>
      <c r="AH21" s="15">
        <v>0.7</v>
      </c>
      <c r="AI21" s="15">
        <v>0.12</v>
      </c>
      <c r="AJ21" s="15">
        <v>-0.7</v>
      </c>
      <c r="AK21" s="15">
        <v>-0.7</v>
      </c>
    </row>
    <row r="22" spans="1:37" x14ac:dyDescent="0.3">
      <c r="A22" s="9" t="s">
        <v>130</v>
      </c>
      <c r="B22" s="9" t="s">
        <v>196</v>
      </c>
      <c r="C22" s="9" t="s">
        <v>81</v>
      </c>
      <c r="D22" s="9" t="s">
        <v>212</v>
      </c>
      <c r="E22" s="9" t="s">
        <v>61</v>
      </c>
      <c r="F22" s="9" t="s">
        <v>82</v>
      </c>
      <c r="G22" s="9" t="s">
        <v>87</v>
      </c>
      <c r="H22" s="9" t="s">
        <v>88</v>
      </c>
      <c r="I22" s="14">
        <v>4</v>
      </c>
      <c r="J22" s="14">
        <v>3</v>
      </c>
      <c r="K22" s="14">
        <v>26</v>
      </c>
      <c r="L22" s="14">
        <v>12</v>
      </c>
      <c r="M22" s="14">
        <v>46.2</v>
      </c>
      <c r="N22" s="14">
        <v>0.12</v>
      </c>
      <c r="O22" s="14">
        <v>0.25</v>
      </c>
      <c r="P22" s="14">
        <v>18.899999999999999</v>
      </c>
      <c r="Q22" s="14">
        <v>1</v>
      </c>
      <c r="R22" s="14">
        <v>0</v>
      </c>
      <c r="S22" s="14">
        <v>0</v>
      </c>
      <c r="T22" s="14">
        <v>2.1</v>
      </c>
      <c r="U22" s="14">
        <v>2.1</v>
      </c>
      <c r="V22" s="14">
        <v>0.9</v>
      </c>
      <c r="W22" s="14">
        <v>0.9</v>
      </c>
      <c r="X22" s="14">
        <v>9</v>
      </c>
      <c r="Y22" s="14">
        <v>5</v>
      </c>
      <c r="Z22" s="14">
        <v>55.6</v>
      </c>
      <c r="AA22" s="14">
        <v>0.33</v>
      </c>
      <c r="AB22" s="14">
        <v>0.6</v>
      </c>
      <c r="AC22" s="14">
        <v>13.3</v>
      </c>
      <c r="AD22" s="14">
        <v>0</v>
      </c>
      <c r="AE22" s="14">
        <v>0</v>
      </c>
      <c r="AF22" s="14">
        <v>0</v>
      </c>
      <c r="AG22" s="14">
        <v>1.2</v>
      </c>
      <c r="AH22" s="14">
        <v>1.2</v>
      </c>
      <c r="AI22" s="14">
        <v>0.13</v>
      </c>
      <c r="AJ22" s="14">
        <v>1.8</v>
      </c>
      <c r="AK22" s="14">
        <v>1.8</v>
      </c>
    </row>
    <row r="23" spans="1:37" x14ac:dyDescent="0.3">
      <c r="A23" s="10" t="s">
        <v>131</v>
      </c>
      <c r="B23" s="10" t="s">
        <v>213</v>
      </c>
      <c r="C23" s="10" t="s">
        <v>81</v>
      </c>
      <c r="D23" s="10" t="s">
        <v>214</v>
      </c>
      <c r="E23" s="10" t="s">
        <v>132</v>
      </c>
      <c r="F23" s="10" t="s">
        <v>105</v>
      </c>
      <c r="G23" s="10" t="s">
        <v>83</v>
      </c>
      <c r="H23" s="10" t="s">
        <v>88</v>
      </c>
      <c r="I23" s="15">
        <v>2</v>
      </c>
      <c r="J23" s="15">
        <v>0</v>
      </c>
      <c r="K23" s="15">
        <v>15</v>
      </c>
      <c r="L23" s="15">
        <v>8</v>
      </c>
      <c r="M23" s="15">
        <v>53.3</v>
      </c>
      <c r="N23" s="15">
        <v>0.13</v>
      </c>
      <c r="O23" s="15">
        <v>0.25</v>
      </c>
      <c r="P23" s="15">
        <v>16.399999999999999</v>
      </c>
      <c r="Q23" s="15">
        <v>0</v>
      </c>
      <c r="R23" s="15">
        <v>0</v>
      </c>
      <c r="S23" s="15">
        <v>0</v>
      </c>
      <c r="T23" s="15">
        <v>1.7</v>
      </c>
      <c r="U23" s="15">
        <v>1.7</v>
      </c>
      <c r="V23" s="15">
        <v>0.3</v>
      </c>
      <c r="W23" s="15">
        <v>0.3</v>
      </c>
      <c r="X23" s="15">
        <v>6</v>
      </c>
      <c r="Y23" s="15">
        <v>1</v>
      </c>
      <c r="Z23" s="15">
        <v>16.7</v>
      </c>
      <c r="AA23" s="15">
        <v>0</v>
      </c>
      <c r="AB23" s="15">
        <v>0</v>
      </c>
      <c r="AC23" s="15">
        <v>14.6</v>
      </c>
      <c r="AD23" s="15">
        <v>1</v>
      </c>
      <c r="AE23" s="15">
        <v>0</v>
      </c>
      <c r="AF23" s="15">
        <v>0</v>
      </c>
      <c r="AG23" s="15">
        <v>1</v>
      </c>
      <c r="AH23" s="15">
        <v>1</v>
      </c>
      <c r="AI23" s="15">
        <v>0.16</v>
      </c>
      <c r="AJ23" s="15">
        <v>-1</v>
      </c>
      <c r="AK23" s="15">
        <v>-1</v>
      </c>
    </row>
    <row r="24" spans="1:37" x14ac:dyDescent="0.3">
      <c r="A24" s="9" t="s">
        <v>133</v>
      </c>
      <c r="B24" s="9" t="s">
        <v>198</v>
      </c>
      <c r="C24" s="9" t="s">
        <v>81</v>
      </c>
      <c r="D24" s="9" t="s">
        <v>215</v>
      </c>
      <c r="E24" s="9" t="s">
        <v>134</v>
      </c>
      <c r="F24" s="9" t="s">
        <v>86</v>
      </c>
      <c r="G24" s="9" t="s">
        <v>83</v>
      </c>
      <c r="H24" s="9" t="s">
        <v>88</v>
      </c>
      <c r="I24" s="14">
        <v>2</v>
      </c>
      <c r="J24" s="14">
        <v>1</v>
      </c>
      <c r="K24" s="14">
        <v>14</v>
      </c>
      <c r="L24" s="14">
        <v>2</v>
      </c>
      <c r="M24" s="14">
        <v>14.3</v>
      </c>
      <c r="N24" s="14">
        <v>0.14000000000000001</v>
      </c>
      <c r="O24" s="14">
        <v>1</v>
      </c>
      <c r="P24" s="14">
        <v>17.399999999999999</v>
      </c>
      <c r="Q24" s="14">
        <v>0</v>
      </c>
      <c r="R24" s="14">
        <v>0</v>
      </c>
      <c r="S24" s="14">
        <v>0</v>
      </c>
      <c r="T24" s="14">
        <v>1.2</v>
      </c>
      <c r="U24" s="14">
        <v>1.2</v>
      </c>
      <c r="V24" s="14">
        <v>0.8</v>
      </c>
      <c r="W24" s="14">
        <v>0.8</v>
      </c>
      <c r="X24" s="14">
        <v>7</v>
      </c>
      <c r="Y24" s="14">
        <v>3</v>
      </c>
      <c r="Z24" s="14">
        <v>42.9</v>
      </c>
      <c r="AA24" s="14">
        <v>0</v>
      </c>
      <c r="AB24" s="14">
        <v>0</v>
      </c>
      <c r="AC24" s="14">
        <v>17.399999999999999</v>
      </c>
      <c r="AD24" s="14">
        <v>0</v>
      </c>
      <c r="AE24" s="14">
        <v>1</v>
      </c>
      <c r="AF24" s="14">
        <v>1</v>
      </c>
      <c r="AG24" s="14">
        <v>1.7</v>
      </c>
      <c r="AH24" s="14">
        <v>0.9</v>
      </c>
      <c r="AI24" s="14">
        <v>0.14000000000000001</v>
      </c>
      <c r="AJ24" s="14">
        <v>-0.7</v>
      </c>
      <c r="AK24" s="14">
        <v>-0.9</v>
      </c>
    </row>
    <row r="25" spans="1:37" x14ac:dyDescent="0.3">
      <c r="A25" s="10" t="s">
        <v>135</v>
      </c>
      <c r="B25" s="10" t="s">
        <v>200</v>
      </c>
      <c r="C25" s="10" t="s">
        <v>96</v>
      </c>
      <c r="D25" s="10" t="s">
        <v>97</v>
      </c>
      <c r="E25" s="10" t="s">
        <v>111</v>
      </c>
      <c r="F25" s="10" t="s">
        <v>98</v>
      </c>
      <c r="G25" s="10" t="s">
        <v>83</v>
      </c>
      <c r="H25" s="10" t="s">
        <v>108</v>
      </c>
      <c r="I25" s="15">
        <v>1</v>
      </c>
      <c r="J25" s="15">
        <v>2</v>
      </c>
      <c r="K25" s="15">
        <v>4</v>
      </c>
      <c r="L25" s="15">
        <v>3</v>
      </c>
      <c r="M25" s="15">
        <v>75</v>
      </c>
      <c r="N25" s="15">
        <v>0.25</v>
      </c>
      <c r="O25" s="15">
        <v>0.33</v>
      </c>
      <c r="P25" s="15">
        <v>16.899999999999999</v>
      </c>
      <c r="Q25" s="15">
        <v>0</v>
      </c>
      <c r="R25" s="15">
        <v>0</v>
      </c>
      <c r="S25" s="15">
        <v>0</v>
      </c>
      <c r="T25" s="15">
        <v>0.3</v>
      </c>
      <c r="U25" s="15">
        <v>0.3</v>
      </c>
      <c r="V25" s="15">
        <v>0.7</v>
      </c>
      <c r="W25" s="15">
        <v>0.7</v>
      </c>
      <c r="X25" s="15">
        <v>15</v>
      </c>
      <c r="Y25" s="15">
        <v>6</v>
      </c>
      <c r="Z25" s="15">
        <v>40</v>
      </c>
      <c r="AA25" s="15">
        <v>0.13</v>
      </c>
      <c r="AB25" s="15">
        <v>0.33</v>
      </c>
      <c r="AC25" s="15">
        <v>15.1</v>
      </c>
      <c r="AD25" s="15">
        <v>0</v>
      </c>
      <c r="AE25" s="15">
        <v>0</v>
      </c>
      <c r="AF25" s="15">
        <v>0</v>
      </c>
      <c r="AG25" s="15">
        <v>2.2999999999999998</v>
      </c>
      <c r="AH25" s="15">
        <v>2.2999999999999998</v>
      </c>
      <c r="AI25" s="15">
        <v>0.15</v>
      </c>
      <c r="AJ25" s="15">
        <v>-0.3</v>
      </c>
      <c r="AK25" s="15">
        <v>-0.3</v>
      </c>
    </row>
    <row r="26" spans="1:37" x14ac:dyDescent="0.3">
      <c r="A26" s="9" t="s">
        <v>136</v>
      </c>
      <c r="B26" s="9" t="s">
        <v>191</v>
      </c>
      <c r="C26" s="9" t="s">
        <v>81</v>
      </c>
      <c r="D26" s="9" t="s">
        <v>216</v>
      </c>
      <c r="E26" s="9" t="s">
        <v>137</v>
      </c>
      <c r="F26" s="9" t="s">
        <v>82</v>
      </c>
      <c r="G26" s="9" t="s">
        <v>87</v>
      </c>
      <c r="H26" s="9" t="s">
        <v>84</v>
      </c>
      <c r="I26" s="14">
        <v>0</v>
      </c>
      <c r="J26" s="14">
        <v>0</v>
      </c>
      <c r="K26" s="14">
        <v>34</v>
      </c>
      <c r="L26" s="14">
        <v>8</v>
      </c>
      <c r="M26" s="14">
        <v>23.5</v>
      </c>
      <c r="N26" s="14">
        <v>0</v>
      </c>
      <c r="O26" s="14">
        <v>0</v>
      </c>
      <c r="P26" s="14">
        <v>17.7</v>
      </c>
      <c r="Q26" s="14">
        <v>0</v>
      </c>
      <c r="R26" s="14">
        <v>0</v>
      </c>
      <c r="S26" s="14">
        <v>0</v>
      </c>
      <c r="T26" s="14">
        <v>2.2999999999999998</v>
      </c>
      <c r="U26" s="14">
        <v>2.2999999999999998</v>
      </c>
      <c r="V26" s="14">
        <v>-2.2999999999999998</v>
      </c>
      <c r="W26" s="14">
        <v>-2.2999999999999998</v>
      </c>
      <c r="X26" s="14">
        <v>6</v>
      </c>
      <c r="Y26" s="14">
        <v>1</v>
      </c>
      <c r="Z26" s="14">
        <v>16.7</v>
      </c>
      <c r="AA26" s="14">
        <v>0</v>
      </c>
      <c r="AB26" s="14">
        <v>0</v>
      </c>
      <c r="AC26" s="14">
        <v>16.3</v>
      </c>
      <c r="AD26" s="14">
        <v>0</v>
      </c>
      <c r="AE26" s="14">
        <v>0</v>
      </c>
      <c r="AF26" s="14">
        <v>0</v>
      </c>
      <c r="AG26" s="14">
        <v>0.8</v>
      </c>
      <c r="AH26" s="14">
        <v>0.8</v>
      </c>
      <c r="AI26" s="14">
        <v>0.14000000000000001</v>
      </c>
      <c r="AJ26" s="14">
        <v>-0.8</v>
      </c>
      <c r="AK26" s="14">
        <v>-0.8</v>
      </c>
    </row>
    <row r="27" spans="1:37" x14ac:dyDescent="0.3">
      <c r="A27" s="10" t="s">
        <v>138</v>
      </c>
      <c r="B27" s="10" t="s">
        <v>205</v>
      </c>
      <c r="C27" s="10" t="s">
        <v>103</v>
      </c>
      <c r="D27" s="10" t="s">
        <v>139</v>
      </c>
      <c r="E27" s="10" t="s">
        <v>101</v>
      </c>
      <c r="F27" s="10" t="s">
        <v>105</v>
      </c>
      <c r="G27" s="10" t="s">
        <v>87</v>
      </c>
      <c r="H27" s="10" t="s">
        <v>88</v>
      </c>
      <c r="I27" s="15">
        <v>5</v>
      </c>
      <c r="J27" s="15">
        <v>1</v>
      </c>
      <c r="K27" s="15">
        <v>29</v>
      </c>
      <c r="L27" s="15">
        <v>11</v>
      </c>
      <c r="M27" s="15">
        <v>37.9</v>
      </c>
      <c r="N27" s="15">
        <v>0.17</v>
      </c>
      <c r="O27" s="15">
        <v>0.45</v>
      </c>
      <c r="P27" s="15" t="s">
        <v>70</v>
      </c>
      <c r="Q27" s="15" t="s">
        <v>70</v>
      </c>
      <c r="R27" s="15">
        <v>0</v>
      </c>
      <c r="S27" s="15">
        <v>0</v>
      </c>
      <c r="T27" s="15" t="s">
        <v>70</v>
      </c>
      <c r="U27" s="15" t="s">
        <v>70</v>
      </c>
      <c r="V27" s="15" t="s">
        <v>70</v>
      </c>
      <c r="W27" s="15" t="s">
        <v>70</v>
      </c>
      <c r="X27" s="15">
        <v>2</v>
      </c>
      <c r="Y27" s="15">
        <v>1</v>
      </c>
      <c r="Z27" s="15">
        <v>50</v>
      </c>
      <c r="AA27" s="15">
        <v>0.5</v>
      </c>
      <c r="AB27" s="15">
        <v>1</v>
      </c>
      <c r="AC27" s="15" t="s">
        <v>70</v>
      </c>
      <c r="AD27" s="15" t="s">
        <v>70</v>
      </c>
      <c r="AE27" s="15">
        <v>0</v>
      </c>
      <c r="AF27" s="15">
        <v>0</v>
      </c>
      <c r="AG27" s="15" t="s">
        <v>70</v>
      </c>
      <c r="AH27" s="15" t="s">
        <v>70</v>
      </c>
      <c r="AI27" s="15" t="s">
        <v>70</v>
      </c>
      <c r="AJ27" s="15" t="s">
        <v>70</v>
      </c>
      <c r="AK27" s="15" t="s">
        <v>70</v>
      </c>
    </row>
    <row r="28" spans="1:37" x14ac:dyDescent="0.3">
      <c r="A28" s="9" t="s">
        <v>140</v>
      </c>
      <c r="B28" s="9" t="s">
        <v>203</v>
      </c>
      <c r="C28" s="9" t="s">
        <v>81</v>
      </c>
      <c r="D28" s="9" t="s">
        <v>217</v>
      </c>
      <c r="E28" s="9" t="s">
        <v>141</v>
      </c>
      <c r="F28" s="9" t="s">
        <v>86</v>
      </c>
      <c r="G28" s="9" t="s">
        <v>87</v>
      </c>
      <c r="H28" s="9" t="s">
        <v>84</v>
      </c>
      <c r="I28" s="14">
        <v>1</v>
      </c>
      <c r="J28" s="14">
        <v>1</v>
      </c>
      <c r="K28" s="14">
        <v>13</v>
      </c>
      <c r="L28" s="14">
        <v>3</v>
      </c>
      <c r="M28" s="14">
        <v>23.1</v>
      </c>
      <c r="N28" s="14">
        <v>0.08</v>
      </c>
      <c r="O28" s="14">
        <v>0.33</v>
      </c>
      <c r="P28" s="14">
        <v>20.100000000000001</v>
      </c>
      <c r="Q28" s="14">
        <v>1</v>
      </c>
      <c r="R28" s="14">
        <v>0</v>
      </c>
      <c r="S28" s="14">
        <v>0</v>
      </c>
      <c r="T28" s="14">
        <v>1</v>
      </c>
      <c r="U28" s="14">
        <v>1</v>
      </c>
      <c r="V28" s="14">
        <v>0</v>
      </c>
      <c r="W28" s="14">
        <v>0</v>
      </c>
      <c r="X28" s="14">
        <v>13</v>
      </c>
      <c r="Y28" s="14">
        <v>2</v>
      </c>
      <c r="Z28" s="14">
        <v>15.4</v>
      </c>
      <c r="AA28" s="14">
        <v>0.08</v>
      </c>
      <c r="AB28" s="14">
        <v>0.5</v>
      </c>
      <c r="AC28" s="14">
        <v>17.2</v>
      </c>
      <c r="AD28" s="14">
        <v>0</v>
      </c>
      <c r="AE28" s="14">
        <v>0</v>
      </c>
      <c r="AF28" s="14">
        <v>0</v>
      </c>
      <c r="AG28" s="14">
        <v>0.7</v>
      </c>
      <c r="AH28" s="14">
        <v>0.7</v>
      </c>
      <c r="AI28" s="14">
        <v>0.06</v>
      </c>
      <c r="AJ28" s="14">
        <v>0.3</v>
      </c>
      <c r="AK28" s="14">
        <v>0.3</v>
      </c>
    </row>
    <row r="29" spans="1:37" x14ac:dyDescent="0.3">
      <c r="A29" s="10" t="s">
        <v>142</v>
      </c>
      <c r="B29" s="10" t="s">
        <v>203</v>
      </c>
      <c r="C29" s="10" t="s">
        <v>81</v>
      </c>
      <c r="D29" s="10" t="s">
        <v>218</v>
      </c>
      <c r="E29" s="10" t="s">
        <v>144</v>
      </c>
      <c r="F29" s="10" t="s">
        <v>143</v>
      </c>
      <c r="G29" s="10" t="s">
        <v>83</v>
      </c>
      <c r="H29" s="10" t="s">
        <v>88</v>
      </c>
      <c r="I29" s="15">
        <v>2</v>
      </c>
      <c r="J29" s="15">
        <v>0</v>
      </c>
      <c r="K29" s="15">
        <v>19</v>
      </c>
      <c r="L29" s="15">
        <v>10</v>
      </c>
      <c r="M29" s="15">
        <v>52.6</v>
      </c>
      <c r="N29" s="15">
        <v>0.11</v>
      </c>
      <c r="O29" s="15">
        <v>0.2</v>
      </c>
      <c r="P29" s="15">
        <v>17.399999999999999</v>
      </c>
      <c r="Q29" s="15">
        <v>0</v>
      </c>
      <c r="R29" s="15">
        <v>0</v>
      </c>
      <c r="S29" s="15">
        <v>0</v>
      </c>
      <c r="T29" s="15">
        <v>1.8</v>
      </c>
      <c r="U29" s="15">
        <v>1.8</v>
      </c>
      <c r="V29" s="15">
        <v>0.2</v>
      </c>
      <c r="W29" s="15">
        <v>0.2</v>
      </c>
      <c r="X29" s="15">
        <v>9</v>
      </c>
      <c r="Y29" s="15">
        <v>0</v>
      </c>
      <c r="Z29" s="15">
        <v>0</v>
      </c>
      <c r="AA29" s="15">
        <v>0</v>
      </c>
      <c r="AB29" s="15" t="s">
        <v>70</v>
      </c>
      <c r="AC29" s="15">
        <v>16.7</v>
      </c>
      <c r="AD29" s="15">
        <v>0</v>
      </c>
      <c r="AE29" s="15">
        <v>0</v>
      </c>
      <c r="AF29" s="15">
        <v>0</v>
      </c>
      <c r="AG29" s="15">
        <v>0.8</v>
      </c>
      <c r="AH29" s="15">
        <v>0.8</v>
      </c>
      <c r="AI29" s="15">
        <v>0.09</v>
      </c>
      <c r="AJ29" s="15">
        <v>-0.8</v>
      </c>
      <c r="AK29" s="15">
        <v>-0.8</v>
      </c>
    </row>
    <row r="30" spans="1:37" x14ac:dyDescent="0.3">
      <c r="A30" s="9" t="s">
        <v>145</v>
      </c>
      <c r="B30" s="9" t="s">
        <v>205</v>
      </c>
      <c r="C30" s="9" t="s">
        <v>81</v>
      </c>
      <c r="D30" s="9" t="s">
        <v>219</v>
      </c>
      <c r="E30" s="9" t="s">
        <v>91</v>
      </c>
      <c r="F30" s="9" t="s">
        <v>146</v>
      </c>
      <c r="G30" s="9" t="s">
        <v>87</v>
      </c>
      <c r="H30" s="9" t="s">
        <v>88</v>
      </c>
      <c r="I30" s="14">
        <v>4</v>
      </c>
      <c r="J30" s="14">
        <v>2</v>
      </c>
      <c r="K30" s="14">
        <v>32</v>
      </c>
      <c r="L30" s="14">
        <v>12</v>
      </c>
      <c r="M30" s="14">
        <v>37.5</v>
      </c>
      <c r="N30" s="14">
        <v>0.09</v>
      </c>
      <c r="O30" s="14">
        <v>0.25</v>
      </c>
      <c r="P30" s="14">
        <v>16.2</v>
      </c>
      <c r="Q30" s="14">
        <v>0</v>
      </c>
      <c r="R30" s="14">
        <v>1</v>
      </c>
      <c r="S30" s="14">
        <v>2</v>
      </c>
      <c r="T30" s="14">
        <v>7</v>
      </c>
      <c r="U30" s="14">
        <v>5.4</v>
      </c>
      <c r="V30" s="14">
        <v>-3</v>
      </c>
      <c r="W30" s="14">
        <v>-2.4</v>
      </c>
      <c r="X30" s="14">
        <v>5</v>
      </c>
      <c r="Y30" s="14">
        <v>3</v>
      </c>
      <c r="Z30" s="14">
        <v>60</v>
      </c>
      <c r="AA30" s="14">
        <v>0.4</v>
      </c>
      <c r="AB30" s="14">
        <v>0.67</v>
      </c>
      <c r="AC30" s="14">
        <v>16.100000000000001</v>
      </c>
      <c r="AD30" s="14">
        <v>0</v>
      </c>
      <c r="AE30" s="14">
        <v>0</v>
      </c>
      <c r="AF30" s="14">
        <v>0</v>
      </c>
      <c r="AG30" s="14">
        <v>0.6</v>
      </c>
      <c r="AH30" s="14">
        <v>0.6</v>
      </c>
      <c r="AI30" s="14">
        <v>0.12</v>
      </c>
      <c r="AJ30" s="14">
        <v>1.4</v>
      </c>
      <c r="AK30" s="14">
        <v>1.4</v>
      </c>
    </row>
    <row r="31" spans="1:37" x14ac:dyDescent="0.3">
      <c r="A31" s="10" t="s">
        <v>147</v>
      </c>
      <c r="B31" s="10" t="s">
        <v>191</v>
      </c>
      <c r="C31" s="10" t="s">
        <v>148</v>
      </c>
      <c r="D31" s="10" t="s">
        <v>149</v>
      </c>
      <c r="E31" s="10" t="s">
        <v>141</v>
      </c>
      <c r="F31" s="10" t="s">
        <v>82</v>
      </c>
      <c r="G31" s="10" t="s">
        <v>83</v>
      </c>
      <c r="H31" s="10" t="s">
        <v>88</v>
      </c>
      <c r="I31" s="15">
        <v>2</v>
      </c>
      <c r="J31" s="15">
        <v>0</v>
      </c>
      <c r="K31" s="15">
        <v>12</v>
      </c>
      <c r="L31" s="15">
        <v>3</v>
      </c>
      <c r="M31" s="15">
        <v>25</v>
      </c>
      <c r="N31" s="15">
        <v>0.08</v>
      </c>
      <c r="O31" s="15">
        <v>0.33</v>
      </c>
      <c r="P31" s="15" t="s">
        <v>70</v>
      </c>
      <c r="Q31" s="15" t="s">
        <v>70</v>
      </c>
      <c r="R31" s="15">
        <v>0</v>
      </c>
      <c r="S31" s="15">
        <v>0</v>
      </c>
      <c r="T31" s="15" t="s">
        <v>70</v>
      </c>
      <c r="U31" s="15" t="s">
        <v>70</v>
      </c>
      <c r="V31" s="15" t="s">
        <v>70</v>
      </c>
      <c r="W31" s="15" t="s">
        <v>70</v>
      </c>
      <c r="X31" s="15">
        <v>18</v>
      </c>
      <c r="Y31" s="15">
        <v>5</v>
      </c>
      <c r="Z31" s="15">
        <v>27.8</v>
      </c>
      <c r="AA31" s="15">
        <v>0</v>
      </c>
      <c r="AB31" s="15">
        <v>0</v>
      </c>
      <c r="AC31" s="15" t="s">
        <v>70</v>
      </c>
      <c r="AD31" s="15" t="s">
        <v>70</v>
      </c>
      <c r="AE31" s="15">
        <v>0</v>
      </c>
      <c r="AF31" s="15">
        <v>0</v>
      </c>
      <c r="AG31" s="15" t="s">
        <v>70</v>
      </c>
      <c r="AH31" s="15" t="s">
        <v>70</v>
      </c>
      <c r="AI31" s="15" t="s">
        <v>70</v>
      </c>
      <c r="AJ31" s="15" t="s">
        <v>70</v>
      </c>
      <c r="AK31" s="15" t="s">
        <v>70</v>
      </c>
    </row>
    <row r="32" spans="1:37" x14ac:dyDescent="0.3">
      <c r="A32" s="9" t="s">
        <v>150</v>
      </c>
      <c r="B32" s="9" t="s">
        <v>205</v>
      </c>
      <c r="C32" s="9" t="s">
        <v>103</v>
      </c>
      <c r="D32" s="9" t="s">
        <v>151</v>
      </c>
      <c r="E32" s="9" t="s">
        <v>61</v>
      </c>
      <c r="F32" s="9" t="s">
        <v>105</v>
      </c>
      <c r="G32" s="9" t="s">
        <v>87</v>
      </c>
      <c r="H32" s="9" t="s">
        <v>88</v>
      </c>
      <c r="I32" s="14">
        <v>2</v>
      </c>
      <c r="J32" s="14">
        <v>1</v>
      </c>
      <c r="K32" s="14">
        <v>21</v>
      </c>
      <c r="L32" s="14">
        <v>7</v>
      </c>
      <c r="M32" s="14">
        <v>33.299999999999997</v>
      </c>
      <c r="N32" s="14">
        <v>0.1</v>
      </c>
      <c r="O32" s="14">
        <v>0.28999999999999998</v>
      </c>
      <c r="P32" s="14" t="s">
        <v>70</v>
      </c>
      <c r="Q32" s="14" t="s">
        <v>70</v>
      </c>
      <c r="R32" s="14">
        <v>0</v>
      </c>
      <c r="S32" s="14">
        <v>0</v>
      </c>
      <c r="T32" s="14" t="s">
        <v>70</v>
      </c>
      <c r="U32" s="14" t="s">
        <v>70</v>
      </c>
      <c r="V32" s="14" t="s">
        <v>70</v>
      </c>
      <c r="W32" s="14" t="s">
        <v>70</v>
      </c>
      <c r="X32" s="14">
        <v>6</v>
      </c>
      <c r="Y32" s="14">
        <v>4</v>
      </c>
      <c r="Z32" s="14">
        <v>66.7</v>
      </c>
      <c r="AA32" s="14">
        <v>0.17</v>
      </c>
      <c r="AB32" s="14">
        <v>0.25</v>
      </c>
      <c r="AC32" s="14" t="s">
        <v>70</v>
      </c>
      <c r="AD32" s="14" t="s">
        <v>70</v>
      </c>
      <c r="AE32" s="14">
        <v>0</v>
      </c>
      <c r="AF32" s="14">
        <v>0</v>
      </c>
      <c r="AG32" s="14" t="s">
        <v>70</v>
      </c>
      <c r="AH32" s="14" t="s">
        <v>70</v>
      </c>
      <c r="AI32" s="14" t="s">
        <v>70</v>
      </c>
      <c r="AJ32" s="14" t="s">
        <v>70</v>
      </c>
      <c r="AK32" s="14" t="s">
        <v>70</v>
      </c>
    </row>
    <row r="33" spans="1:37" x14ac:dyDescent="0.3">
      <c r="A33" s="10" t="s">
        <v>152</v>
      </c>
      <c r="B33" s="10" t="s">
        <v>191</v>
      </c>
      <c r="C33" s="10" t="s">
        <v>81</v>
      </c>
      <c r="D33" s="10" t="s">
        <v>220</v>
      </c>
      <c r="E33" s="10" t="s">
        <v>89</v>
      </c>
      <c r="F33" s="10" t="s">
        <v>82</v>
      </c>
      <c r="G33" s="10" t="s">
        <v>83</v>
      </c>
      <c r="H33" s="10" t="s">
        <v>88</v>
      </c>
      <c r="I33" s="15">
        <v>4</v>
      </c>
      <c r="J33" s="15">
        <v>0</v>
      </c>
      <c r="K33" s="15">
        <v>14</v>
      </c>
      <c r="L33" s="15">
        <v>7</v>
      </c>
      <c r="M33" s="15">
        <v>50</v>
      </c>
      <c r="N33" s="15">
        <v>0.28999999999999998</v>
      </c>
      <c r="O33" s="15">
        <v>0.56999999999999995</v>
      </c>
      <c r="P33" s="15">
        <v>19.2</v>
      </c>
      <c r="Q33" s="15">
        <v>0</v>
      </c>
      <c r="R33" s="15">
        <v>0</v>
      </c>
      <c r="S33" s="15">
        <v>0</v>
      </c>
      <c r="T33" s="15">
        <v>1.5</v>
      </c>
      <c r="U33" s="15">
        <v>1.5</v>
      </c>
      <c r="V33" s="15">
        <v>2.5</v>
      </c>
      <c r="W33" s="15">
        <v>2.5</v>
      </c>
      <c r="X33" s="15">
        <v>11</v>
      </c>
      <c r="Y33" s="15">
        <v>1</v>
      </c>
      <c r="Z33" s="15">
        <v>9.1</v>
      </c>
      <c r="AA33" s="15">
        <v>0</v>
      </c>
      <c r="AB33" s="15">
        <v>0</v>
      </c>
      <c r="AC33" s="15">
        <v>19.8</v>
      </c>
      <c r="AD33" s="15">
        <v>0</v>
      </c>
      <c r="AE33" s="15">
        <v>0</v>
      </c>
      <c r="AF33" s="15">
        <v>0</v>
      </c>
      <c r="AG33" s="15">
        <v>1.4</v>
      </c>
      <c r="AH33" s="15">
        <v>1.4</v>
      </c>
      <c r="AI33" s="15">
        <v>0.12</v>
      </c>
      <c r="AJ33" s="15">
        <v>-1.4</v>
      </c>
      <c r="AK33" s="15">
        <v>-1.4</v>
      </c>
    </row>
    <row r="34" spans="1:37" x14ac:dyDescent="0.3">
      <c r="A34" s="9" t="s">
        <v>153</v>
      </c>
      <c r="B34" s="9" t="s">
        <v>205</v>
      </c>
      <c r="C34" s="9" t="s">
        <v>103</v>
      </c>
      <c r="D34" s="9" t="s">
        <v>151</v>
      </c>
      <c r="E34" s="9" t="s">
        <v>61</v>
      </c>
      <c r="F34" s="9" t="s">
        <v>105</v>
      </c>
      <c r="G34" s="9" t="s">
        <v>83</v>
      </c>
      <c r="H34" s="9" t="s">
        <v>84</v>
      </c>
      <c r="I34" s="14">
        <v>1</v>
      </c>
      <c r="J34" s="14">
        <v>1</v>
      </c>
      <c r="K34" s="14">
        <v>14</v>
      </c>
      <c r="L34" s="14">
        <v>5</v>
      </c>
      <c r="M34" s="14">
        <v>35.700000000000003</v>
      </c>
      <c r="N34" s="14">
        <v>7.0000000000000007E-2</v>
      </c>
      <c r="O34" s="14">
        <v>0.2</v>
      </c>
      <c r="P34" s="14" t="s">
        <v>70</v>
      </c>
      <c r="Q34" s="14" t="s">
        <v>70</v>
      </c>
      <c r="R34" s="14">
        <v>0</v>
      </c>
      <c r="S34" s="14">
        <v>0</v>
      </c>
      <c r="T34" s="14" t="s">
        <v>70</v>
      </c>
      <c r="U34" s="14" t="s">
        <v>70</v>
      </c>
      <c r="V34" s="14" t="s">
        <v>70</v>
      </c>
      <c r="W34" s="14" t="s">
        <v>70</v>
      </c>
      <c r="X34" s="14">
        <v>11</v>
      </c>
      <c r="Y34" s="14">
        <v>5</v>
      </c>
      <c r="Z34" s="14">
        <v>45.5</v>
      </c>
      <c r="AA34" s="14">
        <v>0.09</v>
      </c>
      <c r="AB34" s="14">
        <v>0.2</v>
      </c>
      <c r="AC34" s="14" t="s">
        <v>70</v>
      </c>
      <c r="AD34" s="14" t="s">
        <v>70</v>
      </c>
      <c r="AE34" s="14">
        <v>0</v>
      </c>
      <c r="AF34" s="14">
        <v>0</v>
      </c>
      <c r="AG34" s="14" t="s">
        <v>70</v>
      </c>
      <c r="AH34" s="14" t="s">
        <v>70</v>
      </c>
      <c r="AI34" s="14" t="s">
        <v>70</v>
      </c>
      <c r="AJ34" s="14" t="s">
        <v>70</v>
      </c>
      <c r="AK34" s="14" t="s">
        <v>70</v>
      </c>
    </row>
    <row r="35" spans="1:37" x14ac:dyDescent="0.3">
      <c r="A35" s="10" t="s">
        <v>154</v>
      </c>
      <c r="B35" s="10" t="s">
        <v>221</v>
      </c>
      <c r="C35" s="10" t="s">
        <v>148</v>
      </c>
      <c r="D35" s="10" t="s">
        <v>155</v>
      </c>
      <c r="E35" s="10" t="s">
        <v>156</v>
      </c>
      <c r="F35" s="10" t="s">
        <v>82</v>
      </c>
      <c r="G35" s="10" t="s">
        <v>87</v>
      </c>
      <c r="H35" s="10" t="s">
        <v>88</v>
      </c>
      <c r="I35" s="15">
        <v>5</v>
      </c>
      <c r="J35" s="15">
        <v>2</v>
      </c>
      <c r="K35" s="15">
        <v>29</v>
      </c>
      <c r="L35" s="15">
        <v>10</v>
      </c>
      <c r="M35" s="15">
        <v>34.5</v>
      </c>
      <c r="N35" s="15">
        <v>0.17</v>
      </c>
      <c r="O35" s="15">
        <v>0.5</v>
      </c>
      <c r="P35" s="15" t="s">
        <v>70</v>
      </c>
      <c r="Q35" s="15" t="s">
        <v>70</v>
      </c>
      <c r="R35" s="15">
        <v>0</v>
      </c>
      <c r="S35" s="15">
        <v>0</v>
      </c>
      <c r="T35" s="15" t="s">
        <v>70</v>
      </c>
      <c r="U35" s="15" t="s">
        <v>70</v>
      </c>
      <c r="V35" s="15" t="s">
        <v>70</v>
      </c>
      <c r="W35" s="15" t="s">
        <v>70</v>
      </c>
      <c r="X35" s="15">
        <v>6</v>
      </c>
      <c r="Y35" s="15">
        <v>5</v>
      </c>
      <c r="Z35" s="15">
        <v>83.3</v>
      </c>
      <c r="AA35" s="15">
        <v>0.33</v>
      </c>
      <c r="AB35" s="15">
        <v>0.4</v>
      </c>
      <c r="AC35" s="15" t="s">
        <v>70</v>
      </c>
      <c r="AD35" s="15" t="s">
        <v>70</v>
      </c>
      <c r="AE35" s="15">
        <v>0</v>
      </c>
      <c r="AF35" s="15">
        <v>0</v>
      </c>
      <c r="AG35" s="15" t="s">
        <v>70</v>
      </c>
      <c r="AH35" s="15" t="s">
        <v>70</v>
      </c>
      <c r="AI35" s="15" t="s">
        <v>70</v>
      </c>
      <c r="AJ35" s="15" t="s">
        <v>70</v>
      </c>
      <c r="AK35" s="15" t="s">
        <v>70</v>
      </c>
    </row>
    <row r="36" spans="1:37" x14ac:dyDescent="0.3">
      <c r="A36" s="9" t="s">
        <v>157</v>
      </c>
      <c r="B36" s="9" t="s">
        <v>222</v>
      </c>
      <c r="C36" s="9" t="s">
        <v>81</v>
      </c>
      <c r="D36" s="9" t="s">
        <v>223</v>
      </c>
      <c r="E36" s="9" t="s">
        <v>36</v>
      </c>
      <c r="F36" s="9" t="s">
        <v>105</v>
      </c>
      <c r="G36" s="9" t="s">
        <v>87</v>
      </c>
      <c r="H36" s="9" t="s">
        <v>88</v>
      </c>
      <c r="I36" s="14">
        <v>4</v>
      </c>
      <c r="J36" s="14">
        <v>1</v>
      </c>
      <c r="K36" s="14">
        <v>27</v>
      </c>
      <c r="L36" s="14">
        <v>13</v>
      </c>
      <c r="M36" s="14">
        <v>48.1</v>
      </c>
      <c r="N36" s="14">
        <v>0.15</v>
      </c>
      <c r="O36" s="14">
        <v>0.31</v>
      </c>
      <c r="P36" s="14">
        <v>19.899999999999999</v>
      </c>
      <c r="Q36" s="14">
        <v>2</v>
      </c>
      <c r="R36" s="14">
        <v>0</v>
      </c>
      <c r="S36" s="14">
        <v>1</v>
      </c>
      <c r="T36" s="14">
        <v>2.9</v>
      </c>
      <c r="U36" s="14">
        <v>2.1</v>
      </c>
      <c r="V36" s="14">
        <v>1.1000000000000001</v>
      </c>
      <c r="W36" s="14">
        <v>1.9</v>
      </c>
      <c r="X36" s="14">
        <v>4</v>
      </c>
      <c r="Y36" s="14">
        <v>3</v>
      </c>
      <c r="Z36" s="14">
        <v>75</v>
      </c>
      <c r="AA36" s="14">
        <v>0.25</v>
      </c>
      <c r="AB36" s="14">
        <v>0.33</v>
      </c>
      <c r="AC36" s="14">
        <v>18.8</v>
      </c>
      <c r="AD36" s="14">
        <v>0</v>
      </c>
      <c r="AE36" s="14">
        <v>0</v>
      </c>
      <c r="AF36" s="14">
        <v>0</v>
      </c>
      <c r="AG36" s="14">
        <v>0.6</v>
      </c>
      <c r="AH36" s="14">
        <v>0.6</v>
      </c>
      <c r="AI36" s="14">
        <v>0.15</v>
      </c>
      <c r="AJ36" s="14">
        <v>0.4</v>
      </c>
      <c r="AK36" s="14">
        <v>0.4</v>
      </c>
    </row>
    <row r="37" spans="1:37" x14ac:dyDescent="0.3">
      <c r="A37" s="10" t="s">
        <v>158</v>
      </c>
      <c r="B37" s="10" t="s">
        <v>191</v>
      </c>
      <c r="C37" s="10" t="s">
        <v>81</v>
      </c>
      <c r="D37" s="10" t="s">
        <v>224</v>
      </c>
      <c r="E37" s="10" t="s">
        <v>141</v>
      </c>
      <c r="F37" s="10" t="s">
        <v>82</v>
      </c>
      <c r="G37" s="10" t="s">
        <v>83</v>
      </c>
      <c r="H37" s="10" t="s">
        <v>108</v>
      </c>
      <c r="I37" s="15">
        <v>1</v>
      </c>
      <c r="J37" s="15">
        <v>3</v>
      </c>
      <c r="K37" s="15">
        <v>10</v>
      </c>
      <c r="L37" s="15">
        <v>1</v>
      </c>
      <c r="M37" s="15">
        <v>10</v>
      </c>
      <c r="N37" s="15">
        <v>0</v>
      </c>
      <c r="O37" s="15">
        <v>0</v>
      </c>
      <c r="P37" s="15">
        <v>19.7</v>
      </c>
      <c r="Q37" s="15">
        <v>0</v>
      </c>
      <c r="R37" s="15">
        <v>0</v>
      </c>
      <c r="S37" s="15">
        <v>0</v>
      </c>
      <c r="T37" s="15">
        <v>0.4</v>
      </c>
      <c r="U37" s="15">
        <v>0.4</v>
      </c>
      <c r="V37" s="15">
        <v>-0.4</v>
      </c>
      <c r="W37" s="15">
        <v>-0.4</v>
      </c>
      <c r="X37" s="15">
        <v>15</v>
      </c>
      <c r="Y37" s="15">
        <v>7</v>
      </c>
      <c r="Z37" s="15">
        <v>46.7</v>
      </c>
      <c r="AA37" s="15">
        <v>0.2</v>
      </c>
      <c r="AB37" s="15">
        <v>0.43</v>
      </c>
      <c r="AC37" s="15">
        <v>14.2</v>
      </c>
      <c r="AD37" s="15">
        <v>0</v>
      </c>
      <c r="AE37" s="15">
        <v>0</v>
      </c>
      <c r="AF37" s="15">
        <v>0</v>
      </c>
      <c r="AG37" s="15">
        <v>3.5</v>
      </c>
      <c r="AH37" s="15">
        <v>3.5</v>
      </c>
      <c r="AI37" s="15">
        <v>0.25</v>
      </c>
      <c r="AJ37" s="15">
        <v>-0.5</v>
      </c>
      <c r="AK37" s="15">
        <v>-0.5</v>
      </c>
    </row>
    <row r="38" spans="1:37" x14ac:dyDescent="0.3">
      <c r="A38" s="9" t="s">
        <v>159</v>
      </c>
      <c r="B38" s="9" t="s">
        <v>193</v>
      </c>
      <c r="C38" s="9" t="s">
        <v>81</v>
      </c>
      <c r="D38" s="9" t="s">
        <v>225</v>
      </c>
      <c r="E38" s="9" t="s">
        <v>144</v>
      </c>
      <c r="F38" s="9" t="s">
        <v>86</v>
      </c>
      <c r="G38" s="9" t="s">
        <v>87</v>
      </c>
      <c r="H38" s="9" t="s">
        <v>88</v>
      </c>
      <c r="I38" s="14">
        <v>3</v>
      </c>
      <c r="J38" s="14">
        <v>1</v>
      </c>
      <c r="K38" s="14">
        <v>25</v>
      </c>
      <c r="L38" s="14">
        <v>10</v>
      </c>
      <c r="M38" s="14">
        <v>40</v>
      </c>
      <c r="N38" s="14">
        <v>0.12</v>
      </c>
      <c r="O38" s="14">
        <v>0.3</v>
      </c>
      <c r="P38" s="14">
        <v>15.4</v>
      </c>
      <c r="Q38" s="14">
        <v>0</v>
      </c>
      <c r="R38" s="14">
        <v>0</v>
      </c>
      <c r="S38" s="14">
        <v>0</v>
      </c>
      <c r="T38" s="14">
        <v>2.8</v>
      </c>
      <c r="U38" s="14">
        <v>2.8</v>
      </c>
      <c r="V38" s="14">
        <v>0.2</v>
      </c>
      <c r="W38" s="14">
        <v>0.2</v>
      </c>
      <c r="X38" s="14">
        <v>9</v>
      </c>
      <c r="Y38" s="14">
        <v>4</v>
      </c>
      <c r="Z38" s="14">
        <v>44.4</v>
      </c>
      <c r="AA38" s="14">
        <v>0.11</v>
      </c>
      <c r="AB38" s="14">
        <v>0.25</v>
      </c>
      <c r="AC38" s="14">
        <v>17.600000000000001</v>
      </c>
      <c r="AD38" s="14">
        <v>0</v>
      </c>
      <c r="AE38" s="14">
        <v>0</v>
      </c>
      <c r="AF38" s="14">
        <v>0</v>
      </c>
      <c r="AG38" s="14">
        <v>1.3</v>
      </c>
      <c r="AH38" s="14">
        <v>1.3</v>
      </c>
      <c r="AI38" s="14">
        <v>0.16</v>
      </c>
      <c r="AJ38" s="14">
        <v>-0.3</v>
      </c>
      <c r="AK38" s="14">
        <v>-0.3</v>
      </c>
    </row>
    <row r="39" spans="1:37" x14ac:dyDescent="0.3">
      <c r="A39" s="10" t="s">
        <v>160</v>
      </c>
      <c r="B39" s="10" t="s">
        <v>198</v>
      </c>
      <c r="C39" s="10" t="s">
        <v>81</v>
      </c>
      <c r="D39" s="10" t="s">
        <v>226</v>
      </c>
      <c r="E39" s="10" t="s">
        <v>126</v>
      </c>
      <c r="F39" s="10" t="s">
        <v>86</v>
      </c>
      <c r="G39" s="10" t="s">
        <v>83</v>
      </c>
      <c r="H39" s="10" t="s">
        <v>88</v>
      </c>
      <c r="I39" s="15">
        <v>4</v>
      </c>
      <c r="J39" s="15">
        <v>1</v>
      </c>
      <c r="K39" s="15">
        <v>15</v>
      </c>
      <c r="L39" s="15">
        <v>8</v>
      </c>
      <c r="M39" s="15">
        <v>53.3</v>
      </c>
      <c r="N39" s="15">
        <v>0.27</v>
      </c>
      <c r="O39" s="15">
        <v>0.5</v>
      </c>
      <c r="P39" s="15">
        <v>15.9</v>
      </c>
      <c r="Q39" s="15">
        <v>1</v>
      </c>
      <c r="R39" s="15">
        <v>0</v>
      </c>
      <c r="S39" s="15">
        <v>0</v>
      </c>
      <c r="T39" s="15">
        <v>2.8</v>
      </c>
      <c r="U39" s="15">
        <v>2.8</v>
      </c>
      <c r="V39" s="15">
        <v>1.2</v>
      </c>
      <c r="W39" s="15">
        <v>1.2</v>
      </c>
      <c r="X39" s="15">
        <v>15</v>
      </c>
      <c r="Y39" s="15">
        <v>6</v>
      </c>
      <c r="Z39" s="15">
        <v>40</v>
      </c>
      <c r="AA39" s="15">
        <v>7.0000000000000007E-2</v>
      </c>
      <c r="AB39" s="15">
        <v>0.17</v>
      </c>
      <c r="AC39" s="15">
        <v>19.8</v>
      </c>
      <c r="AD39" s="15">
        <v>3</v>
      </c>
      <c r="AE39" s="15">
        <v>0</v>
      </c>
      <c r="AF39" s="15">
        <v>0</v>
      </c>
      <c r="AG39" s="15">
        <v>1.6</v>
      </c>
      <c r="AH39" s="15">
        <v>1.6</v>
      </c>
      <c r="AI39" s="15">
        <v>0.12</v>
      </c>
      <c r="AJ39" s="15">
        <v>-0.6</v>
      </c>
      <c r="AK39" s="15">
        <v>-0.6</v>
      </c>
    </row>
    <row r="40" spans="1:37" x14ac:dyDescent="0.3">
      <c r="A40" s="9" t="s">
        <v>161</v>
      </c>
      <c r="B40" s="9" t="s">
        <v>213</v>
      </c>
      <c r="C40" s="9" t="s">
        <v>81</v>
      </c>
      <c r="D40" s="9" t="s">
        <v>227</v>
      </c>
      <c r="E40" s="9" t="s">
        <v>123</v>
      </c>
      <c r="F40" s="9" t="s">
        <v>105</v>
      </c>
      <c r="G40" s="9" t="s">
        <v>87</v>
      </c>
      <c r="H40" s="9" t="s">
        <v>88</v>
      </c>
      <c r="I40" s="14">
        <v>4</v>
      </c>
      <c r="J40" s="14">
        <v>1</v>
      </c>
      <c r="K40" s="14">
        <v>29</v>
      </c>
      <c r="L40" s="14">
        <v>13</v>
      </c>
      <c r="M40" s="14">
        <v>44.8</v>
      </c>
      <c r="N40" s="14">
        <v>0.14000000000000001</v>
      </c>
      <c r="O40" s="14">
        <v>0.31</v>
      </c>
      <c r="P40" s="14">
        <v>16.899999999999999</v>
      </c>
      <c r="Q40" s="14">
        <v>0</v>
      </c>
      <c r="R40" s="14">
        <v>0</v>
      </c>
      <c r="S40" s="14">
        <v>0</v>
      </c>
      <c r="T40" s="14">
        <v>3.3</v>
      </c>
      <c r="U40" s="14">
        <v>3.3</v>
      </c>
      <c r="V40" s="14">
        <v>0.7</v>
      </c>
      <c r="W40" s="14">
        <v>0.7</v>
      </c>
      <c r="X40" s="14">
        <v>12</v>
      </c>
      <c r="Y40" s="14">
        <v>3</v>
      </c>
      <c r="Z40" s="14">
        <v>25</v>
      </c>
      <c r="AA40" s="14">
        <v>0.08</v>
      </c>
      <c r="AB40" s="14">
        <v>0.33</v>
      </c>
      <c r="AC40" s="14">
        <v>19</v>
      </c>
      <c r="AD40" s="14">
        <v>1</v>
      </c>
      <c r="AE40" s="14">
        <v>0</v>
      </c>
      <c r="AF40" s="14">
        <v>0</v>
      </c>
      <c r="AG40" s="14">
        <v>0.9</v>
      </c>
      <c r="AH40" s="14">
        <v>0.9</v>
      </c>
      <c r="AI40" s="14">
        <v>0.08</v>
      </c>
      <c r="AJ40" s="14">
        <v>0.1</v>
      </c>
      <c r="AK40" s="14">
        <v>0.1</v>
      </c>
    </row>
    <row r="41" spans="1:37" x14ac:dyDescent="0.3">
      <c r="A41" s="10" t="s">
        <v>162</v>
      </c>
      <c r="B41" s="10" t="s">
        <v>193</v>
      </c>
      <c r="C41" s="10" t="s">
        <v>103</v>
      </c>
      <c r="D41" s="10" t="s">
        <v>163</v>
      </c>
      <c r="E41" s="10" t="s">
        <v>36</v>
      </c>
      <c r="F41" s="10" t="s">
        <v>82</v>
      </c>
      <c r="G41" s="10" t="s">
        <v>83</v>
      </c>
      <c r="H41" s="10" t="s">
        <v>88</v>
      </c>
      <c r="I41" s="15">
        <v>1</v>
      </c>
      <c r="J41" s="15">
        <v>0</v>
      </c>
      <c r="K41" s="15">
        <v>24</v>
      </c>
      <c r="L41" s="15">
        <v>11</v>
      </c>
      <c r="M41" s="15">
        <v>45.8</v>
      </c>
      <c r="N41" s="15">
        <v>0.04</v>
      </c>
      <c r="O41" s="15">
        <v>0.09</v>
      </c>
      <c r="P41" s="15" t="s">
        <v>70</v>
      </c>
      <c r="Q41" s="15" t="s">
        <v>70</v>
      </c>
      <c r="R41" s="15">
        <v>0</v>
      </c>
      <c r="S41" s="15">
        <v>0</v>
      </c>
      <c r="T41" s="15" t="s">
        <v>70</v>
      </c>
      <c r="U41" s="15" t="s">
        <v>70</v>
      </c>
      <c r="V41" s="15" t="s">
        <v>70</v>
      </c>
      <c r="W41" s="15" t="s">
        <v>70</v>
      </c>
      <c r="X41" s="15">
        <v>19</v>
      </c>
      <c r="Y41" s="15">
        <v>9</v>
      </c>
      <c r="Z41" s="15">
        <v>47.4</v>
      </c>
      <c r="AA41" s="15">
        <v>0</v>
      </c>
      <c r="AB41" s="15">
        <v>0</v>
      </c>
      <c r="AC41" s="15" t="s">
        <v>70</v>
      </c>
      <c r="AD41" s="15" t="s">
        <v>70</v>
      </c>
      <c r="AE41" s="15">
        <v>0</v>
      </c>
      <c r="AF41" s="15">
        <v>0</v>
      </c>
      <c r="AG41" s="15" t="s">
        <v>70</v>
      </c>
      <c r="AH41" s="15" t="s">
        <v>70</v>
      </c>
      <c r="AI41" s="15" t="s">
        <v>70</v>
      </c>
      <c r="AJ41" s="15" t="s">
        <v>70</v>
      </c>
      <c r="AK41" s="15" t="s">
        <v>70</v>
      </c>
    </row>
    <row r="42" spans="1:37" x14ac:dyDescent="0.3">
      <c r="A42" s="9" t="s">
        <v>164</v>
      </c>
      <c r="B42" s="9" t="s">
        <v>205</v>
      </c>
      <c r="C42" s="9" t="s">
        <v>148</v>
      </c>
      <c r="D42" s="9" t="s">
        <v>165</v>
      </c>
      <c r="E42" s="9" t="s">
        <v>166</v>
      </c>
      <c r="F42" s="9" t="s">
        <v>105</v>
      </c>
      <c r="G42" s="9" t="s">
        <v>87</v>
      </c>
      <c r="H42" s="9" t="s">
        <v>88</v>
      </c>
      <c r="I42" s="14">
        <v>3</v>
      </c>
      <c r="J42" s="14">
        <v>0</v>
      </c>
      <c r="K42" s="14">
        <v>18</v>
      </c>
      <c r="L42" s="14">
        <v>6</v>
      </c>
      <c r="M42" s="14">
        <v>33.299999999999997</v>
      </c>
      <c r="N42" s="14">
        <v>0.17</v>
      </c>
      <c r="O42" s="14">
        <v>0.5</v>
      </c>
      <c r="P42" s="14" t="s">
        <v>70</v>
      </c>
      <c r="Q42" s="14" t="s">
        <v>70</v>
      </c>
      <c r="R42" s="14">
        <v>0</v>
      </c>
      <c r="S42" s="14">
        <v>0</v>
      </c>
      <c r="T42" s="14" t="s">
        <v>70</v>
      </c>
      <c r="U42" s="14" t="s">
        <v>70</v>
      </c>
      <c r="V42" s="14" t="s">
        <v>70</v>
      </c>
      <c r="W42" s="14" t="s">
        <v>70</v>
      </c>
      <c r="X42" s="14">
        <v>12</v>
      </c>
      <c r="Y42" s="14">
        <v>3</v>
      </c>
      <c r="Z42" s="14">
        <v>25</v>
      </c>
      <c r="AA42" s="14">
        <v>0</v>
      </c>
      <c r="AB42" s="14">
        <v>0</v>
      </c>
      <c r="AC42" s="14" t="s">
        <v>70</v>
      </c>
      <c r="AD42" s="14" t="s">
        <v>70</v>
      </c>
      <c r="AE42" s="14">
        <v>0</v>
      </c>
      <c r="AF42" s="14">
        <v>0</v>
      </c>
      <c r="AG42" s="14" t="s">
        <v>70</v>
      </c>
      <c r="AH42" s="14" t="s">
        <v>70</v>
      </c>
      <c r="AI42" s="14" t="s">
        <v>70</v>
      </c>
      <c r="AJ42" s="14" t="s">
        <v>70</v>
      </c>
      <c r="AK42" s="14" t="s">
        <v>70</v>
      </c>
    </row>
    <row r="43" spans="1:37" x14ac:dyDescent="0.3">
      <c r="A43" s="10" t="s">
        <v>167</v>
      </c>
      <c r="B43" s="10" t="s">
        <v>193</v>
      </c>
      <c r="C43" s="10" t="s">
        <v>81</v>
      </c>
      <c r="D43" s="10" t="s">
        <v>228</v>
      </c>
      <c r="E43" s="10" t="s">
        <v>119</v>
      </c>
      <c r="F43" s="10" t="s">
        <v>86</v>
      </c>
      <c r="G43" s="10" t="s">
        <v>83</v>
      </c>
      <c r="H43" s="10" t="s">
        <v>88</v>
      </c>
      <c r="I43" s="15">
        <v>1</v>
      </c>
      <c r="J43" s="15">
        <v>0</v>
      </c>
      <c r="K43" s="15">
        <v>22</v>
      </c>
      <c r="L43" s="15">
        <v>1</v>
      </c>
      <c r="M43" s="15">
        <v>4.5</v>
      </c>
      <c r="N43" s="15">
        <v>0.05</v>
      </c>
      <c r="O43" s="15">
        <v>1</v>
      </c>
      <c r="P43" s="15">
        <v>14.6</v>
      </c>
      <c r="Q43" s="15">
        <v>0</v>
      </c>
      <c r="R43" s="15">
        <v>0</v>
      </c>
      <c r="S43" s="15">
        <v>0</v>
      </c>
      <c r="T43" s="15">
        <v>2</v>
      </c>
      <c r="U43" s="15">
        <v>2</v>
      </c>
      <c r="V43" s="15">
        <v>-1</v>
      </c>
      <c r="W43" s="15">
        <v>-1</v>
      </c>
      <c r="X43" s="15">
        <v>8</v>
      </c>
      <c r="Y43" s="15">
        <v>2</v>
      </c>
      <c r="Z43" s="15">
        <v>25</v>
      </c>
      <c r="AA43" s="15">
        <v>0</v>
      </c>
      <c r="AB43" s="15">
        <v>0</v>
      </c>
      <c r="AC43" s="15">
        <v>19.3</v>
      </c>
      <c r="AD43" s="15">
        <v>0</v>
      </c>
      <c r="AE43" s="15">
        <v>0</v>
      </c>
      <c r="AF43" s="15">
        <v>0</v>
      </c>
      <c r="AG43" s="15">
        <v>1</v>
      </c>
      <c r="AH43" s="15">
        <v>1</v>
      </c>
      <c r="AI43" s="15">
        <v>0.12</v>
      </c>
      <c r="AJ43" s="15">
        <v>-1</v>
      </c>
      <c r="AK43" s="15">
        <v>-1</v>
      </c>
    </row>
    <row r="44" spans="1:37" x14ac:dyDescent="0.3">
      <c r="A44" s="9" t="s">
        <v>168</v>
      </c>
      <c r="B44" s="9" t="s">
        <v>200</v>
      </c>
      <c r="C44" s="9" t="s">
        <v>96</v>
      </c>
      <c r="D44" s="9" t="s">
        <v>169</v>
      </c>
      <c r="E44" s="9" t="s">
        <v>170</v>
      </c>
      <c r="F44" s="9" t="s">
        <v>98</v>
      </c>
      <c r="G44" s="9" t="s">
        <v>83</v>
      </c>
      <c r="H44" s="9" t="s">
        <v>88</v>
      </c>
      <c r="I44" s="14">
        <v>5</v>
      </c>
      <c r="J44" s="14">
        <v>1</v>
      </c>
      <c r="K44" s="14">
        <v>19</v>
      </c>
      <c r="L44" s="14">
        <v>10</v>
      </c>
      <c r="M44" s="14">
        <v>52.6</v>
      </c>
      <c r="N44" s="14">
        <v>0.21</v>
      </c>
      <c r="O44" s="14">
        <v>0.4</v>
      </c>
      <c r="P44" s="14">
        <v>19.8</v>
      </c>
      <c r="Q44" s="14">
        <v>1</v>
      </c>
      <c r="R44" s="14">
        <v>1</v>
      </c>
      <c r="S44" s="14">
        <v>1</v>
      </c>
      <c r="T44" s="14">
        <v>2.8</v>
      </c>
      <c r="U44" s="14">
        <v>2</v>
      </c>
      <c r="V44" s="14">
        <v>2.2000000000000002</v>
      </c>
      <c r="W44" s="14">
        <v>2</v>
      </c>
      <c r="X44" s="14">
        <v>11</v>
      </c>
      <c r="Y44" s="14">
        <v>6</v>
      </c>
      <c r="Z44" s="14">
        <v>54.5</v>
      </c>
      <c r="AA44" s="14">
        <v>0</v>
      </c>
      <c r="AB44" s="14">
        <v>0</v>
      </c>
      <c r="AC44" s="14">
        <v>20</v>
      </c>
      <c r="AD44" s="14">
        <v>0</v>
      </c>
      <c r="AE44" s="14">
        <v>0</v>
      </c>
      <c r="AF44" s="14">
        <v>0</v>
      </c>
      <c r="AG44" s="14">
        <v>0.9</v>
      </c>
      <c r="AH44" s="14">
        <v>0.9</v>
      </c>
      <c r="AI44" s="14">
        <v>0.08</v>
      </c>
      <c r="AJ44" s="14">
        <v>-0.9</v>
      </c>
      <c r="AK44" s="14">
        <v>-0.9</v>
      </c>
    </row>
    <row r="45" spans="1:37" x14ac:dyDescent="0.3">
      <c r="A45" s="10" t="s">
        <v>171</v>
      </c>
      <c r="B45" s="10" t="s">
        <v>229</v>
      </c>
      <c r="C45" s="10" t="s">
        <v>81</v>
      </c>
      <c r="D45" s="10" t="s">
        <v>230</v>
      </c>
      <c r="E45" s="10" t="s">
        <v>128</v>
      </c>
      <c r="F45" s="10" t="s">
        <v>82</v>
      </c>
      <c r="G45" s="10" t="s">
        <v>87</v>
      </c>
      <c r="H45" s="10" t="s">
        <v>84</v>
      </c>
      <c r="I45" s="15">
        <v>1</v>
      </c>
      <c r="J45" s="15">
        <v>1</v>
      </c>
      <c r="K45" s="15">
        <v>18</v>
      </c>
      <c r="L45" s="15">
        <v>5</v>
      </c>
      <c r="M45" s="15">
        <v>27.8</v>
      </c>
      <c r="N45" s="15">
        <v>0</v>
      </c>
      <c r="O45" s="15">
        <v>0</v>
      </c>
      <c r="P45" s="15">
        <v>19</v>
      </c>
      <c r="Q45" s="15">
        <v>1</v>
      </c>
      <c r="R45" s="15">
        <v>1</v>
      </c>
      <c r="S45" s="15">
        <v>1</v>
      </c>
      <c r="T45" s="15">
        <v>2.7</v>
      </c>
      <c r="U45" s="15">
        <v>1.9</v>
      </c>
      <c r="V45" s="15">
        <v>-1.7</v>
      </c>
      <c r="W45" s="15">
        <v>-1.9</v>
      </c>
      <c r="X45" s="15">
        <v>10</v>
      </c>
      <c r="Y45" s="15">
        <v>6</v>
      </c>
      <c r="Z45" s="15">
        <v>60</v>
      </c>
      <c r="AA45" s="15">
        <v>0.1</v>
      </c>
      <c r="AB45" s="15">
        <v>0.17</v>
      </c>
      <c r="AC45" s="15">
        <v>18.600000000000001</v>
      </c>
      <c r="AD45" s="15">
        <v>0</v>
      </c>
      <c r="AE45" s="15">
        <v>0</v>
      </c>
      <c r="AF45" s="15">
        <v>0</v>
      </c>
      <c r="AG45" s="15">
        <v>1.6</v>
      </c>
      <c r="AH45" s="15">
        <v>1.6</v>
      </c>
      <c r="AI45" s="15">
        <v>0.16</v>
      </c>
      <c r="AJ45" s="15">
        <v>-0.6</v>
      </c>
      <c r="AK45" s="15">
        <v>-0.6</v>
      </c>
    </row>
    <row r="46" spans="1:37" x14ac:dyDescent="0.3">
      <c r="A46" s="9" t="s">
        <v>172</v>
      </c>
      <c r="B46" s="9" t="s">
        <v>205</v>
      </c>
      <c r="C46" s="9" t="s">
        <v>96</v>
      </c>
      <c r="D46" s="9" t="s">
        <v>169</v>
      </c>
      <c r="E46" s="9" t="s">
        <v>170</v>
      </c>
      <c r="F46" s="9" t="s">
        <v>98</v>
      </c>
      <c r="G46" s="9" t="s">
        <v>87</v>
      </c>
      <c r="H46" s="9" t="s">
        <v>88</v>
      </c>
      <c r="I46" s="14">
        <v>6</v>
      </c>
      <c r="J46" s="14">
        <v>1</v>
      </c>
      <c r="K46" s="14">
        <v>22</v>
      </c>
      <c r="L46" s="14">
        <v>12</v>
      </c>
      <c r="M46" s="14">
        <v>54.5</v>
      </c>
      <c r="N46" s="14">
        <v>0.27</v>
      </c>
      <c r="O46" s="14">
        <v>0.5</v>
      </c>
      <c r="P46" s="14">
        <v>14.2</v>
      </c>
      <c r="Q46" s="14">
        <v>0</v>
      </c>
      <c r="R46" s="14">
        <v>0</v>
      </c>
      <c r="S46" s="14">
        <v>0</v>
      </c>
      <c r="T46" s="14">
        <v>3.6</v>
      </c>
      <c r="U46" s="14">
        <v>3.6</v>
      </c>
      <c r="V46" s="14">
        <v>2.4</v>
      </c>
      <c r="W46" s="14">
        <v>2.4</v>
      </c>
      <c r="X46" s="14">
        <v>9</v>
      </c>
      <c r="Y46" s="14">
        <v>2</v>
      </c>
      <c r="Z46" s="14">
        <v>22.2</v>
      </c>
      <c r="AA46" s="14">
        <v>0.11</v>
      </c>
      <c r="AB46" s="14">
        <v>0.5</v>
      </c>
      <c r="AC46" s="14">
        <v>28</v>
      </c>
      <c r="AD46" s="14">
        <v>0</v>
      </c>
      <c r="AE46" s="14">
        <v>0</v>
      </c>
      <c r="AF46" s="14">
        <v>0</v>
      </c>
      <c r="AG46" s="14">
        <v>0.4</v>
      </c>
      <c r="AH46" s="14">
        <v>0.4</v>
      </c>
      <c r="AI46" s="14">
        <v>0.04</v>
      </c>
      <c r="AJ46" s="14">
        <v>0.6</v>
      </c>
      <c r="AK46" s="14">
        <v>0.6</v>
      </c>
    </row>
    <row r="47" spans="1:37" x14ac:dyDescent="0.3">
      <c r="A47" s="10" t="s">
        <v>173</v>
      </c>
      <c r="B47" s="10" t="s">
        <v>231</v>
      </c>
      <c r="C47" s="10" t="s">
        <v>148</v>
      </c>
      <c r="D47" s="10" t="s">
        <v>139</v>
      </c>
      <c r="E47" s="10" t="s">
        <v>137</v>
      </c>
      <c r="F47" s="10" t="s">
        <v>82</v>
      </c>
      <c r="G47" s="10" t="s">
        <v>83</v>
      </c>
      <c r="H47" s="10" t="s">
        <v>108</v>
      </c>
      <c r="I47" s="15">
        <v>3</v>
      </c>
      <c r="J47" s="15">
        <v>4</v>
      </c>
      <c r="K47" s="15">
        <v>25</v>
      </c>
      <c r="L47" s="15">
        <v>11</v>
      </c>
      <c r="M47" s="15">
        <v>44</v>
      </c>
      <c r="N47" s="15">
        <v>0.12</v>
      </c>
      <c r="O47" s="15">
        <v>0.27</v>
      </c>
      <c r="P47" s="15" t="s">
        <v>70</v>
      </c>
      <c r="Q47" s="15" t="s">
        <v>70</v>
      </c>
      <c r="R47" s="15">
        <v>0</v>
      </c>
      <c r="S47" s="15">
        <v>0</v>
      </c>
      <c r="T47" s="15" t="s">
        <v>70</v>
      </c>
      <c r="U47" s="15" t="s">
        <v>70</v>
      </c>
      <c r="V47" s="15" t="s">
        <v>70</v>
      </c>
      <c r="W47" s="15" t="s">
        <v>70</v>
      </c>
      <c r="X47" s="15">
        <v>28</v>
      </c>
      <c r="Y47" s="15">
        <v>11</v>
      </c>
      <c r="Z47" s="15">
        <v>39.299999999999997</v>
      </c>
      <c r="AA47" s="15">
        <v>0.14000000000000001</v>
      </c>
      <c r="AB47" s="15">
        <v>0.36</v>
      </c>
      <c r="AC47" s="15" t="s">
        <v>70</v>
      </c>
      <c r="AD47" s="15" t="s">
        <v>70</v>
      </c>
      <c r="AE47" s="15">
        <v>0</v>
      </c>
      <c r="AF47" s="15">
        <v>0</v>
      </c>
      <c r="AG47" s="15" t="s">
        <v>70</v>
      </c>
      <c r="AH47" s="15" t="s">
        <v>70</v>
      </c>
      <c r="AI47" s="15" t="s">
        <v>70</v>
      </c>
      <c r="AJ47" s="15" t="s">
        <v>70</v>
      </c>
      <c r="AK47" s="15" t="s">
        <v>70</v>
      </c>
    </row>
    <row r="48" spans="1:37" x14ac:dyDescent="0.3">
      <c r="A48" s="9" t="s">
        <v>174</v>
      </c>
      <c r="B48" s="9" t="s">
        <v>196</v>
      </c>
      <c r="C48" s="9" t="s">
        <v>81</v>
      </c>
      <c r="D48" s="9" t="s">
        <v>232</v>
      </c>
      <c r="E48" s="9" t="s">
        <v>113</v>
      </c>
      <c r="F48" s="9" t="s">
        <v>82</v>
      </c>
      <c r="G48" s="9" t="s">
        <v>87</v>
      </c>
      <c r="H48" s="9" t="s">
        <v>88</v>
      </c>
      <c r="I48" s="14">
        <v>2</v>
      </c>
      <c r="J48" s="14">
        <v>1</v>
      </c>
      <c r="K48" s="14">
        <v>30</v>
      </c>
      <c r="L48" s="14">
        <v>8</v>
      </c>
      <c r="M48" s="14">
        <v>26.7</v>
      </c>
      <c r="N48" s="14">
        <v>7.0000000000000007E-2</v>
      </c>
      <c r="O48" s="14">
        <v>0.25</v>
      </c>
      <c r="P48" s="14">
        <v>16.600000000000001</v>
      </c>
      <c r="Q48" s="14">
        <v>0</v>
      </c>
      <c r="R48" s="14">
        <v>0</v>
      </c>
      <c r="S48" s="14">
        <v>0</v>
      </c>
      <c r="T48" s="14">
        <v>2.8</v>
      </c>
      <c r="U48" s="14">
        <v>2.8</v>
      </c>
      <c r="V48" s="14">
        <v>-0.8</v>
      </c>
      <c r="W48" s="14">
        <v>-0.8</v>
      </c>
      <c r="X48" s="14">
        <v>9</v>
      </c>
      <c r="Y48" s="14">
        <v>3</v>
      </c>
      <c r="Z48" s="14">
        <v>33.299999999999997</v>
      </c>
      <c r="AA48" s="14">
        <v>0.11</v>
      </c>
      <c r="AB48" s="14">
        <v>0.33</v>
      </c>
      <c r="AC48" s="14">
        <v>17.2</v>
      </c>
      <c r="AD48" s="14">
        <v>0</v>
      </c>
      <c r="AE48" s="14">
        <v>0</v>
      </c>
      <c r="AF48" s="14">
        <v>0</v>
      </c>
      <c r="AG48" s="14">
        <v>0.5</v>
      </c>
      <c r="AH48" s="14">
        <v>0.5</v>
      </c>
      <c r="AI48" s="14">
        <v>0.05</v>
      </c>
      <c r="AJ48" s="14">
        <v>0.5</v>
      </c>
      <c r="AK48" s="14">
        <v>0.5</v>
      </c>
    </row>
    <row r="49" spans="1:37" x14ac:dyDescent="0.3">
      <c r="A49" s="10" t="s">
        <v>175</v>
      </c>
      <c r="B49" s="10" t="s">
        <v>213</v>
      </c>
      <c r="C49" s="10" t="s">
        <v>81</v>
      </c>
      <c r="D49" s="10" t="s">
        <v>233</v>
      </c>
      <c r="E49" s="10" t="s">
        <v>132</v>
      </c>
      <c r="F49" s="10" t="s">
        <v>98</v>
      </c>
      <c r="G49" s="10" t="s">
        <v>87</v>
      </c>
      <c r="H49" s="10" t="s">
        <v>88</v>
      </c>
      <c r="I49" s="15">
        <v>3</v>
      </c>
      <c r="J49" s="15">
        <v>1</v>
      </c>
      <c r="K49" s="15">
        <v>29</v>
      </c>
      <c r="L49" s="15">
        <v>9</v>
      </c>
      <c r="M49" s="15">
        <v>31</v>
      </c>
      <c r="N49" s="15">
        <v>0.1</v>
      </c>
      <c r="O49" s="15">
        <v>0.33</v>
      </c>
      <c r="P49" s="15">
        <v>18.100000000000001</v>
      </c>
      <c r="Q49" s="15">
        <v>1</v>
      </c>
      <c r="R49" s="15">
        <v>0</v>
      </c>
      <c r="S49" s="15">
        <v>0</v>
      </c>
      <c r="T49" s="15">
        <v>1.8</v>
      </c>
      <c r="U49" s="15">
        <v>1.8</v>
      </c>
      <c r="V49" s="15">
        <v>1.2</v>
      </c>
      <c r="W49" s="15">
        <v>1.2</v>
      </c>
      <c r="X49" s="15">
        <v>5</v>
      </c>
      <c r="Y49" s="15">
        <v>3</v>
      </c>
      <c r="Z49" s="15">
        <v>60</v>
      </c>
      <c r="AA49" s="15">
        <v>0</v>
      </c>
      <c r="AB49" s="15">
        <v>0</v>
      </c>
      <c r="AC49" s="15">
        <v>13.6</v>
      </c>
      <c r="AD49" s="15">
        <v>1</v>
      </c>
      <c r="AE49" s="15">
        <v>0</v>
      </c>
      <c r="AF49" s="15">
        <v>0</v>
      </c>
      <c r="AG49" s="15">
        <v>0.6</v>
      </c>
      <c r="AH49" s="15">
        <v>0.6</v>
      </c>
      <c r="AI49" s="15">
        <v>0.12</v>
      </c>
      <c r="AJ49" s="15">
        <v>-0.6</v>
      </c>
      <c r="AK49" s="15">
        <v>-0.6</v>
      </c>
    </row>
    <row r="50" spans="1:37" x14ac:dyDescent="0.3">
      <c r="A50" s="9" t="s">
        <v>176</v>
      </c>
      <c r="B50" s="9" t="s">
        <v>231</v>
      </c>
      <c r="C50" s="9" t="s">
        <v>81</v>
      </c>
      <c r="D50" s="9" t="s">
        <v>234</v>
      </c>
      <c r="E50" s="9" t="s">
        <v>137</v>
      </c>
      <c r="F50" s="9" t="s">
        <v>82</v>
      </c>
      <c r="G50" s="9" t="s">
        <v>83</v>
      </c>
      <c r="H50" s="9" t="s">
        <v>84</v>
      </c>
      <c r="I50" s="14">
        <v>2</v>
      </c>
      <c r="J50" s="14">
        <v>2</v>
      </c>
      <c r="K50" s="14">
        <v>27</v>
      </c>
      <c r="L50" s="14">
        <v>6</v>
      </c>
      <c r="M50" s="14">
        <v>22.2</v>
      </c>
      <c r="N50" s="14">
        <v>0.04</v>
      </c>
      <c r="O50" s="14">
        <v>0.17</v>
      </c>
      <c r="P50" s="14">
        <v>17.5</v>
      </c>
      <c r="Q50" s="14">
        <v>0</v>
      </c>
      <c r="R50" s="14">
        <v>1</v>
      </c>
      <c r="S50" s="14">
        <v>1</v>
      </c>
      <c r="T50" s="14">
        <v>3.6</v>
      </c>
      <c r="U50" s="14">
        <v>2.9</v>
      </c>
      <c r="V50" s="14">
        <v>-1.6</v>
      </c>
      <c r="W50" s="14">
        <v>-1.9</v>
      </c>
      <c r="X50" s="14">
        <v>9</v>
      </c>
      <c r="Y50" s="14">
        <v>5</v>
      </c>
      <c r="Z50" s="14">
        <v>55.6</v>
      </c>
      <c r="AA50" s="14">
        <v>0.22</v>
      </c>
      <c r="AB50" s="14">
        <v>0.4</v>
      </c>
      <c r="AC50" s="14">
        <v>18.100000000000001</v>
      </c>
      <c r="AD50" s="14">
        <v>0</v>
      </c>
      <c r="AE50" s="14">
        <v>0</v>
      </c>
      <c r="AF50" s="14">
        <v>0</v>
      </c>
      <c r="AG50" s="14">
        <v>0.7</v>
      </c>
      <c r="AH50" s="14">
        <v>0.7</v>
      </c>
      <c r="AI50" s="14">
        <v>0.08</v>
      </c>
      <c r="AJ50" s="14">
        <v>1.3</v>
      </c>
      <c r="AK50" s="14">
        <v>1.3</v>
      </c>
    </row>
    <row r="51" spans="1:37" x14ac:dyDescent="0.3">
      <c r="A51" s="10" t="s">
        <v>177</v>
      </c>
      <c r="B51" s="10" t="s">
        <v>205</v>
      </c>
      <c r="C51" s="10" t="s">
        <v>96</v>
      </c>
      <c r="D51" s="10" t="s">
        <v>139</v>
      </c>
      <c r="E51" s="10" t="s">
        <v>178</v>
      </c>
      <c r="F51" s="10" t="s">
        <v>98</v>
      </c>
      <c r="G51" s="10" t="s">
        <v>87</v>
      </c>
      <c r="H51" s="10" t="s">
        <v>108</v>
      </c>
      <c r="I51" s="15">
        <v>0</v>
      </c>
      <c r="J51" s="15">
        <v>3</v>
      </c>
      <c r="K51" s="15">
        <v>19</v>
      </c>
      <c r="L51" s="15">
        <v>4</v>
      </c>
      <c r="M51" s="15">
        <v>21.1</v>
      </c>
      <c r="N51" s="15">
        <v>0</v>
      </c>
      <c r="O51" s="15">
        <v>0</v>
      </c>
      <c r="P51" s="15">
        <v>15.5</v>
      </c>
      <c r="Q51" s="15">
        <v>0</v>
      </c>
      <c r="R51" s="15">
        <v>0</v>
      </c>
      <c r="S51" s="15">
        <v>0</v>
      </c>
      <c r="T51" s="15">
        <v>2.6</v>
      </c>
      <c r="U51" s="15">
        <v>2.6</v>
      </c>
      <c r="V51" s="15">
        <v>-2.6</v>
      </c>
      <c r="W51" s="15">
        <v>-2.6</v>
      </c>
      <c r="X51" s="15">
        <v>11</v>
      </c>
      <c r="Y51" s="15">
        <v>7</v>
      </c>
      <c r="Z51" s="15">
        <v>63.6</v>
      </c>
      <c r="AA51" s="15">
        <v>0.27</v>
      </c>
      <c r="AB51" s="15">
        <v>0.43</v>
      </c>
      <c r="AC51" s="15">
        <v>13.1</v>
      </c>
      <c r="AD51" s="15">
        <v>1</v>
      </c>
      <c r="AE51" s="15">
        <v>0</v>
      </c>
      <c r="AF51" s="15">
        <v>0</v>
      </c>
      <c r="AG51" s="15">
        <v>3.2</v>
      </c>
      <c r="AH51" s="15">
        <v>3.2</v>
      </c>
      <c r="AI51" s="15">
        <v>0.3</v>
      </c>
      <c r="AJ51" s="15">
        <v>-0.2</v>
      </c>
      <c r="AK51" s="15">
        <v>-0.2</v>
      </c>
    </row>
    <row r="52" spans="1:37" x14ac:dyDescent="0.3">
      <c r="A52" s="9" t="s">
        <v>179</v>
      </c>
      <c r="B52" s="9" t="s">
        <v>196</v>
      </c>
      <c r="C52" s="9" t="s">
        <v>81</v>
      </c>
      <c r="D52" s="9" t="s">
        <v>235</v>
      </c>
      <c r="E52" s="9" t="s">
        <v>134</v>
      </c>
      <c r="F52" s="9" t="s">
        <v>82</v>
      </c>
      <c r="G52" s="9" t="s">
        <v>87</v>
      </c>
      <c r="H52" s="9" t="s">
        <v>108</v>
      </c>
      <c r="I52" s="14">
        <v>0</v>
      </c>
      <c r="J52" s="14">
        <v>1</v>
      </c>
      <c r="K52" s="14">
        <v>21</v>
      </c>
      <c r="L52" s="14">
        <v>5</v>
      </c>
      <c r="M52" s="14">
        <v>23.8</v>
      </c>
      <c r="N52" s="14">
        <v>0</v>
      </c>
      <c r="O52" s="14">
        <v>0</v>
      </c>
      <c r="P52" s="14">
        <v>12.5</v>
      </c>
      <c r="Q52" s="14">
        <v>1</v>
      </c>
      <c r="R52" s="14">
        <v>0</v>
      </c>
      <c r="S52" s="14">
        <v>0</v>
      </c>
      <c r="T52" s="14">
        <v>2.7</v>
      </c>
      <c r="U52" s="14">
        <v>2.7</v>
      </c>
      <c r="V52" s="14">
        <v>-2.7</v>
      </c>
      <c r="W52" s="14">
        <v>-2.7</v>
      </c>
      <c r="X52" s="14">
        <v>8</v>
      </c>
      <c r="Y52" s="14">
        <v>4</v>
      </c>
      <c r="Z52" s="14">
        <v>50</v>
      </c>
      <c r="AA52" s="14">
        <v>0.13</v>
      </c>
      <c r="AB52" s="14">
        <v>0.25</v>
      </c>
      <c r="AC52" s="14">
        <v>14.1</v>
      </c>
      <c r="AD52" s="14">
        <v>0</v>
      </c>
      <c r="AE52" s="14">
        <v>0</v>
      </c>
      <c r="AF52" s="14">
        <v>0</v>
      </c>
      <c r="AG52" s="14">
        <v>2</v>
      </c>
      <c r="AH52" s="14">
        <v>2</v>
      </c>
      <c r="AI52" s="14">
        <v>0.25</v>
      </c>
      <c r="AJ52" s="14">
        <v>-1</v>
      </c>
      <c r="AK52" s="14">
        <v>-1</v>
      </c>
    </row>
    <row r="53" spans="1:37" x14ac:dyDescent="0.3">
      <c r="A53" s="10" t="s">
        <v>180</v>
      </c>
      <c r="B53" s="10" t="s">
        <v>236</v>
      </c>
      <c r="C53" s="10" t="s">
        <v>96</v>
      </c>
      <c r="D53" s="10" t="s">
        <v>139</v>
      </c>
      <c r="E53" s="10" t="s">
        <v>178</v>
      </c>
      <c r="F53" s="10" t="s">
        <v>98</v>
      </c>
      <c r="G53" s="10" t="s">
        <v>83</v>
      </c>
      <c r="H53" s="10" t="s">
        <v>88</v>
      </c>
      <c r="I53" s="15">
        <v>1</v>
      </c>
      <c r="J53" s="15">
        <v>0</v>
      </c>
      <c r="K53" s="15">
        <v>9</v>
      </c>
      <c r="L53" s="15">
        <v>4</v>
      </c>
      <c r="M53" s="15">
        <v>44.4</v>
      </c>
      <c r="N53" s="15">
        <v>0</v>
      </c>
      <c r="O53" s="15">
        <v>0</v>
      </c>
      <c r="P53" s="15">
        <v>28.1</v>
      </c>
      <c r="Q53" s="15">
        <v>1</v>
      </c>
      <c r="R53" s="15">
        <v>1</v>
      </c>
      <c r="S53" s="15">
        <v>1</v>
      </c>
      <c r="T53" s="15">
        <v>1.6</v>
      </c>
      <c r="U53" s="15">
        <v>0.8</v>
      </c>
      <c r="V53" s="15">
        <v>-0.6</v>
      </c>
      <c r="W53" s="15">
        <v>-0.8</v>
      </c>
      <c r="X53" s="15">
        <v>8</v>
      </c>
      <c r="Y53" s="15">
        <v>2</v>
      </c>
      <c r="Z53" s="15">
        <v>25</v>
      </c>
      <c r="AA53" s="15">
        <v>0</v>
      </c>
      <c r="AB53" s="15">
        <v>0</v>
      </c>
      <c r="AC53" s="15">
        <v>14.4</v>
      </c>
      <c r="AD53" s="15">
        <v>0</v>
      </c>
      <c r="AE53" s="15">
        <v>0</v>
      </c>
      <c r="AF53" s="15">
        <v>0</v>
      </c>
      <c r="AG53" s="15">
        <v>0.6</v>
      </c>
      <c r="AH53" s="15">
        <v>0.6</v>
      </c>
      <c r="AI53" s="15">
        <v>0.08</v>
      </c>
      <c r="AJ53" s="15">
        <v>-0.6</v>
      </c>
      <c r="AK53" s="15">
        <v>-0.6</v>
      </c>
    </row>
    <row r="54" spans="1:37" x14ac:dyDescent="0.3">
      <c r="A54" s="9" t="s">
        <v>181</v>
      </c>
      <c r="B54" s="9" t="s">
        <v>191</v>
      </c>
      <c r="C54" s="9" t="s">
        <v>81</v>
      </c>
      <c r="D54" s="9" t="s">
        <v>237</v>
      </c>
      <c r="E54" s="9" t="s">
        <v>61</v>
      </c>
      <c r="F54" s="9" t="s">
        <v>82</v>
      </c>
      <c r="G54" s="9" t="s">
        <v>83</v>
      </c>
      <c r="H54" s="9" t="s">
        <v>88</v>
      </c>
      <c r="I54" s="14">
        <v>3</v>
      </c>
      <c r="J54" s="14">
        <v>1</v>
      </c>
      <c r="K54" s="14">
        <v>14</v>
      </c>
      <c r="L54" s="14">
        <v>7</v>
      </c>
      <c r="M54" s="14">
        <v>50</v>
      </c>
      <c r="N54" s="14">
        <v>0.21</v>
      </c>
      <c r="O54" s="14">
        <v>0.43</v>
      </c>
      <c r="P54" s="14">
        <v>18.8</v>
      </c>
      <c r="Q54" s="14">
        <v>2</v>
      </c>
      <c r="R54" s="14">
        <v>0</v>
      </c>
      <c r="S54" s="14">
        <v>0</v>
      </c>
      <c r="T54" s="14">
        <v>1</v>
      </c>
      <c r="U54" s="14">
        <v>1</v>
      </c>
      <c r="V54" s="14">
        <v>2</v>
      </c>
      <c r="W54" s="14">
        <v>2</v>
      </c>
      <c r="X54" s="14">
        <v>12</v>
      </c>
      <c r="Y54" s="14">
        <v>5</v>
      </c>
      <c r="Z54" s="14">
        <v>41.7</v>
      </c>
      <c r="AA54" s="14">
        <v>0.08</v>
      </c>
      <c r="AB54" s="14">
        <v>0.2</v>
      </c>
      <c r="AC54" s="14">
        <v>17.100000000000001</v>
      </c>
      <c r="AD54" s="14">
        <v>1</v>
      </c>
      <c r="AE54" s="14">
        <v>0</v>
      </c>
      <c r="AF54" s="14">
        <v>0</v>
      </c>
      <c r="AG54" s="14">
        <v>0.8</v>
      </c>
      <c r="AH54" s="14">
        <v>0.8</v>
      </c>
      <c r="AI54" s="14">
        <v>7.0000000000000007E-2</v>
      </c>
      <c r="AJ54" s="14">
        <v>0.2</v>
      </c>
      <c r="AK54" s="14">
        <v>0.2</v>
      </c>
    </row>
    <row r="55" spans="1:37" x14ac:dyDescent="0.3">
      <c r="A55" s="10" t="s">
        <v>182</v>
      </c>
      <c r="B55" s="10" t="s">
        <v>205</v>
      </c>
      <c r="C55" s="10" t="s">
        <v>81</v>
      </c>
      <c r="D55" s="10" t="s">
        <v>238</v>
      </c>
      <c r="E55" s="10" t="s">
        <v>115</v>
      </c>
      <c r="F55" s="10" t="s">
        <v>105</v>
      </c>
      <c r="G55" s="10" t="s">
        <v>83</v>
      </c>
      <c r="H55" s="10" t="s">
        <v>108</v>
      </c>
      <c r="I55" s="15">
        <v>0</v>
      </c>
      <c r="J55" s="15">
        <v>2</v>
      </c>
      <c r="K55" s="15">
        <v>23</v>
      </c>
      <c r="L55" s="15">
        <v>7</v>
      </c>
      <c r="M55" s="15">
        <v>30.4</v>
      </c>
      <c r="N55" s="15">
        <v>0</v>
      </c>
      <c r="O55" s="15">
        <v>0</v>
      </c>
      <c r="P55" s="15">
        <v>16.8</v>
      </c>
      <c r="Q55" s="15">
        <v>0</v>
      </c>
      <c r="R55" s="15">
        <v>0</v>
      </c>
      <c r="S55" s="15">
        <v>0</v>
      </c>
      <c r="T55" s="15">
        <v>2.1</v>
      </c>
      <c r="U55" s="15">
        <v>2.1</v>
      </c>
      <c r="V55" s="15">
        <v>-2.1</v>
      </c>
      <c r="W55" s="15">
        <v>-2.1</v>
      </c>
      <c r="X55" s="15">
        <v>16</v>
      </c>
      <c r="Y55" s="15">
        <v>6</v>
      </c>
      <c r="Z55" s="15">
        <v>37.5</v>
      </c>
      <c r="AA55" s="15">
        <v>0.13</v>
      </c>
      <c r="AB55" s="15">
        <v>0.33</v>
      </c>
      <c r="AC55" s="15">
        <v>14.9</v>
      </c>
      <c r="AD55" s="15">
        <v>0</v>
      </c>
      <c r="AE55" s="15">
        <v>0</v>
      </c>
      <c r="AF55" s="15">
        <v>0</v>
      </c>
      <c r="AG55" s="15">
        <v>1.2</v>
      </c>
      <c r="AH55" s="15">
        <v>1.2</v>
      </c>
      <c r="AI55" s="15">
        <v>0.08</v>
      </c>
      <c r="AJ55" s="15">
        <v>0.8</v>
      </c>
      <c r="AK55" s="15">
        <v>0.8</v>
      </c>
    </row>
    <row r="56" spans="1:37" x14ac:dyDescent="0.3">
      <c r="A56" s="9" t="s">
        <v>183</v>
      </c>
      <c r="B56" s="9" t="s">
        <v>198</v>
      </c>
      <c r="C56" s="9" t="s">
        <v>81</v>
      </c>
      <c r="D56" s="9" t="s">
        <v>239</v>
      </c>
      <c r="E56" s="9" t="s">
        <v>101</v>
      </c>
      <c r="F56" s="9" t="s">
        <v>86</v>
      </c>
      <c r="G56" s="9" t="s">
        <v>83</v>
      </c>
      <c r="H56" s="9" t="s">
        <v>84</v>
      </c>
      <c r="I56" s="14">
        <v>2</v>
      </c>
      <c r="J56" s="14">
        <v>2</v>
      </c>
      <c r="K56" s="14">
        <v>28</v>
      </c>
      <c r="L56" s="14">
        <v>8</v>
      </c>
      <c r="M56" s="14">
        <v>28.6</v>
      </c>
      <c r="N56" s="14">
        <v>0.04</v>
      </c>
      <c r="O56" s="14">
        <v>0.13</v>
      </c>
      <c r="P56" s="14">
        <v>16.600000000000001</v>
      </c>
      <c r="Q56" s="14">
        <v>1</v>
      </c>
      <c r="R56" s="14">
        <v>0</v>
      </c>
      <c r="S56" s="14">
        <v>0</v>
      </c>
      <c r="T56" s="14">
        <v>1.7</v>
      </c>
      <c r="U56" s="14">
        <v>1.7</v>
      </c>
      <c r="V56" s="14">
        <v>-0.7</v>
      </c>
      <c r="W56" s="14">
        <v>-0.7</v>
      </c>
      <c r="X56" s="14">
        <v>11</v>
      </c>
      <c r="Y56" s="14">
        <v>8</v>
      </c>
      <c r="Z56" s="14">
        <v>72.7</v>
      </c>
      <c r="AA56" s="14">
        <v>0.18</v>
      </c>
      <c r="AB56" s="14">
        <v>0.25</v>
      </c>
      <c r="AC56" s="14">
        <v>17</v>
      </c>
      <c r="AD56" s="14">
        <v>0</v>
      </c>
      <c r="AE56" s="14">
        <v>0</v>
      </c>
      <c r="AF56" s="14">
        <v>0</v>
      </c>
      <c r="AG56" s="14">
        <v>0.7</v>
      </c>
      <c r="AH56" s="14">
        <v>0.7</v>
      </c>
      <c r="AI56" s="14">
        <v>0.06</v>
      </c>
      <c r="AJ56" s="14">
        <v>1.3</v>
      </c>
      <c r="AK56" s="14">
        <v>1.3</v>
      </c>
    </row>
    <row r="57" spans="1:37" x14ac:dyDescent="0.3">
      <c r="A57" s="10" t="s">
        <v>184</v>
      </c>
      <c r="B57" s="10" t="s">
        <v>191</v>
      </c>
      <c r="C57" s="10" t="s">
        <v>81</v>
      </c>
      <c r="D57" s="10" t="s">
        <v>240</v>
      </c>
      <c r="E57" s="10" t="s">
        <v>109</v>
      </c>
      <c r="F57" s="10" t="s">
        <v>82</v>
      </c>
      <c r="G57" s="10" t="s">
        <v>87</v>
      </c>
      <c r="H57" s="10" t="s">
        <v>88</v>
      </c>
      <c r="I57" s="15">
        <v>4</v>
      </c>
      <c r="J57" s="15">
        <v>2</v>
      </c>
      <c r="K57" s="15">
        <v>25</v>
      </c>
      <c r="L57" s="15">
        <v>12</v>
      </c>
      <c r="M57" s="15">
        <v>48</v>
      </c>
      <c r="N57" s="15">
        <v>0.16</v>
      </c>
      <c r="O57" s="15">
        <v>0.33</v>
      </c>
      <c r="P57" s="15">
        <v>15.3</v>
      </c>
      <c r="Q57" s="15">
        <v>0</v>
      </c>
      <c r="R57" s="15">
        <v>0</v>
      </c>
      <c r="S57" s="15">
        <v>0</v>
      </c>
      <c r="T57" s="15">
        <v>3.3</v>
      </c>
      <c r="U57" s="15">
        <v>3.3</v>
      </c>
      <c r="V57" s="15">
        <v>0.7</v>
      </c>
      <c r="W57" s="15">
        <v>0.7</v>
      </c>
      <c r="X57" s="15">
        <v>11</v>
      </c>
      <c r="Y57" s="15">
        <v>6</v>
      </c>
      <c r="Z57" s="15">
        <v>54.5</v>
      </c>
      <c r="AA57" s="15">
        <v>0.18</v>
      </c>
      <c r="AB57" s="15">
        <v>0.33</v>
      </c>
      <c r="AC57" s="15">
        <v>21.6</v>
      </c>
      <c r="AD57" s="15">
        <v>1</v>
      </c>
      <c r="AE57" s="15">
        <v>0</v>
      </c>
      <c r="AF57" s="15">
        <v>0</v>
      </c>
      <c r="AG57" s="15">
        <v>1.2</v>
      </c>
      <c r="AH57" s="15">
        <v>1.2</v>
      </c>
      <c r="AI57" s="15">
        <v>0.11</v>
      </c>
      <c r="AJ57" s="15">
        <v>0.8</v>
      </c>
      <c r="AK57" s="15">
        <v>0.8</v>
      </c>
    </row>
    <row r="58" spans="1:37" x14ac:dyDescent="0.3">
      <c r="A58" s="9" t="s">
        <v>185</v>
      </c>
      <c r="B58" s="9" t="s">
        <v>205</v>
      </c>
      <c r="C58" s="9" t="s">
        <v>81</v>
      </c>
      <c r="D58" s="9" t="s">
        <v>241</v>
      </c>
      <c r="E58" s="9" t="s">
        <v>54</v>
      </c>
      <c r="F58" s="9" t="s">
        <v>146</v>
      </c>
      <c r="G58" s="9" t="s">
        <v>83</v>
      </c>
      <c r="H58" s="9" t="s">
        <v>84</v>
      </c>
      <c r="I58" s="14">
        <v>3</v>
      </c>
      <c r="J58" s="14">
        <v>3</v>
      </c>
      <c r="K58" s="14">
        <v>14</v>
      </c>
      <c r="L58" s="14">
        <v>7</v>
      </c>
      <c r="M58" s="14">
        <v>50</v>
      </c>
      <c r="N58" s="14">
        <v>0.14000000000000001</v>
      </c>
      <c r="O58" s="14">
        <v>0.28999999999999998</v>
      </c>
      <c r="P58" s="14">
        <v>17.100000000000001</v>
      </c>
      <c r="Q58" s="14">
        <v>0</v>
      </c>
      <c r="R58" s="14">
        <v>0</v>
      </c>
      <c r="S58" s="14">
        <v>0</v>
      </c>
      <c r="T58" s="14">
        <v>1.7</v>
      </c>
      <c r="U58" s="14">
        <v>1.7</v>
      </c>
      <c r="V58" s="14">
        <v>0.3</v>
      </c>
      <c r="W58" s="14">
        <v>0.3</v>
      </c>
      <c r="X58" s="14">
        <v>19</v>
      </c>
      <c r="Y58" s="14">
        <v>5</v>
      </c>
      <c r="Z58" s="14">
        <v>26.3</v>
      </c>
      <c r="AA58" s="14">
        <v>0.16</v>
      </c>
      <c r="AB58" s="14">
        <v>0.6</v>
      </c>
      <c r="AC58" s="14">
        <v>15.2</v>
      </c>
      <c r="AD58" s="14">
        <v>0</v>
      </c>
      <c r="AE58" s="14">
        <v>0</v>
      </c>
      <c r="AF58" s="14">
        <v>0</v>
      </c>
      <c r="AG58" s="14">
        <v>3.1</v>
      </c>
      <c r="AH58" s="14">
        <v>3.1</v>
      </c>
      <c r="AI58" s="14">
        <v>0.17</v>
      </c>
      <c r="AJ58" s="14">
        <v>-0.1</v>
      </c>
      <c r="AK58" s="14">
        <v>-0.1</v>
      </c>
    </row>
    <row r="59" spans="1:37" x14ac:dyDescent="0.3">
      <c r="A59" s="10" t="s">
        <v>186</v>
      </c>
      <c r="B59" s="10" t="s">
        <v>242</v>
      </c>
      <c r="C59" s="10" t="s">
        <v>81</v>
      </c>
      <c r="D59" s="10" t="s">
        <v>243</v>
      </c>
      <c r="E59" s="10" t="s">
        <v>94</v>
      </c>
      <c r="F59" s="10" t="s">
        <v>82</v>
      </c>
      <c r="G59" s="10" t="s">
        <v>87</v>
      </c>
      <c r="H59" s="10" t="s">
        <v>88</v>
      </c>
      <c r="I59" s="15">
        <v>2</v>
      </c>
      <c r="J59" s="15">
        <v>0</v>
      </c>
      <c r="K59" s="15">
        <v>36</v>
      </c>
      <c r="L59" s="15">
        <v>13</v>
      </c>
      <c r="M59" s="15">
        <v>36.1</v>
      </c>
      <c r="N59" s="15">
        <v>0.06</v>
      </c>
      <c r="O59" s="15">
        <v>0.15</v>
      </c>
      <c r="P59" s="15">
        <v>14.8</v>
      </c>
      <c r="Q59" s="15">
        <v>0</v>
      </c>
      <c r="R59" s="15">
        <v>0</v>
      </c>
      <c r="S59" s="15">
        <v>0</v>
      </c>
      <c r="T59" s="15">
        <v>4.5</v>
      </c>
      <c r="U59" s="15">
        <v>4.5</v>
      </c>
      <c r="V59" s="15">
        <v>-2.5</v>
      </c>
      <c r="W59" s="15">
        <v>-2.5</v>
      </c>
      <c r="X59" s="15">
        <v>4</v>
      </c>
      <c r="Y59" s="15">
        <v>2</v>
      </c>
      <c r="Z59" s="15">
        <v>50</v>
      </c>
      <c r="AA59" s="15">
        <v>0</v>
      </c>
      <c r="AB59" s="15">
        <v>0</v>
      </c>
      <c r="AC59" s="15">
        <v>19</v>
      </c>
      <c r="AD59" s="15">
        <v>1</v>
      </c>
      <c r="AE59" s="15">
        <v>0</v>
      </c>
      <c r="AF59" s="15">
        <v>0</v>
      </c>
      <c r="AG59" s="15">
        <v>0.5</v>
      </c>
      <c r="AH59" s="15">
        <v>0.5</v>
      </c>
      <c r="AI59" s="15">
        <v>0.12</v>
      </c>
      <c r="AJ59" s="15">
        <v>-0.5</v>
      </c>
      <c r="AK59" s="15">
        <v>-0.5</v>
      </c>
    </row>
  </sheetData>
  <phoneticPr fontId="2" type="noConversion"/>
  <conditionalFormatting sqref="H2:H59">
    <cfRule type="containsText" dxfId="26" priority="4" operator="containsText" text="W">
      <formula>NOT(ISERROR(SEARCH("W",H2)))</formula>
    </cfRule>
    <cfRule type="containsText" dxfId="25" priority="5" operator="containsText" text="L">
      <formula>NOT(ISERROR(SEARCH("L",H2)))</formula>
    </cfRule>
  </conditionalFormatting>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A58D0-864B-43B2-A974-CC2C07F0A898}">
  <dimension ref="B3:E36"/>
  <sheetViews>
    <sheetView workbookViewId="0">
      <selection activeCell="B5" sqref="B5"/>
    </sheetView>
  </sheetViews>
  <sheetFormatPr defaultRowHeight="14.4" x14ac:dyDescent="0.3"/>
  <cols>
    <col min="2" max="2" width="20.5546875" bestFit="1" customWidth="1"/>
    <col min="3" max="3" width="15" bestFit="1" customWidth="1"/>
    <col min="4" max="4" width="18.6640625" bestFit="1" customWidth="1"/>
    <col min="5" max="5" width="10.88671875" bestFit="1" customWidth="1"/>
  </cols>
  <sheetData>
    <row r="3" spans="2:5" x14ac:dyDescent="0.3">
      <c r="B3" s="7" t="s">
        <v>56</v>
      </c>
      <c r="C3" t="s">
        <v>269</v>
      </c>
      <c r="D3" t="s">
        <v>270</v>
      </c>
      <c r="E3" t="s">
        <v>271</v>
      </c>
    </row>
    <row r="4" spans="2:5" x14ac:dyDescent="0.3">
      <c r="B4" s="8" t="s">
        <v>81</v>
      </c>
    </row>
    <row r="5" spans="2:5" x14ac:dyDescent="0.3">
      <c r="B5" s="11" t="s">
        <v>84</v>
      </c>
    </row>
    <row r="6" spans="2:5" x14ac:dyDescent="0.3">
      <c r="B6" s="13" t="s">
        <v>141</v>
      </c>
      <c r="C6">
        <v>1</v>
      </c>
      <c r="D6">
        <v>1</v>
      </c>
      <c r="E6">
        <v>1</v>
      </c>
    </row>
    <row r="7" spans="2:5" x14ac:dyDescent="0.3">
      <c r="B7" s="13" t="s">
        <v>54</v>
      </c>
      <c r="C7">
        <v>3</v>
      </c>
      <c r="D7">
        <v>3</v>
      </c>
      <c r="E7">
        <v>1</v>
      </c>
    </row>
    <row r="8" spans="2:5" x14ac:dyDescent="0.3">
      <c r="B8" s="13" t="s">
        <v>113</v>
      </c>
      <c r="C8">
        <v>2</v>
      </c>
      <c r="D8">
        <v>2</v>
      </c>
      <c r="E8">
        <v>1</v>
      </c>
    </row>
    <row r="9" spans="2:5" x14ac:dyDescent="0.3">
      <c r="B9" s="13" t="s">
        <v>36</v>
      </c>
      <c r="C9">
        <v>1</v>
      </c>
      <c r="D9">
        <v>1</v>
      </c>
      <c r="E9">
        <v>1</v>
      </c>
    </row>
    <row r="10" spans="2:5" x14ac:dyDescent="0.3">
      <c r="B10" s="13" t="s">
        <v>123</v>
      </c>
      <c r="C10">
        <v>1</v>
      </c>
      <c r="D10">
        <v>1</v>
      </c>
      <c r="E10">
        <v>1</v>
      </c>
    </row>
    <row r="11" spans="2:5" x14ac:dyDescent="0.3">
      <c r="B11" s="13" t="s">
        <v>128</v>
      </c>
      <c r="C11">
        <v>2</v>
      </c>
      <c r="D11">
        <v>2</v>
      </c>
      <c r="E11">
        <v>2</v>
      </c>
    </row>
    <row r="12" spans="2:5" x14ac:dyDescent="0.3">
      <c r="B12" s="13" t="s">
        <v>137</v>
      </c>
      <c r="C12">
        <v>2</v>
      </c>
      <c r="D12">
        <v>2</v>
      </c>
      <c r="E12">
        <v>2</v>
      </c>
    </row>
    <row r="13" spans="2:5" x14ac:dyDescent="0.3">
      <c r="B13" s="13" t="s">
        <v>101</v>
      </c>
      <c r="C13">
        <v>2</v>
      </c>
      <c r="D13">
        <v>2</v>
      </c>
      <c r="E13">
        <v>1</v>
      </c>
    </row>
    <row r="14" spans="2:5" x14ac:dyDescent="0.3">
      <c r="B14" s="11" t="s">
        <v>108</v>
      </c>
    </row>
    <row r="15" spans="2:5" x14ac:dyDescent="0.3">
      <c r="B15" s="13" t="s">
        <v>141</v>
      </c>
      <c r="C15">
        <v>1</v>
      </c>
      <c r="D15">
        <v>3</v>
      </c>
      <c r="E15">
        <v>1</v>
      </c>
    </row>
    <row r="16" spans="2:5" x14ac:dyDescent="0.3">
      <c r="B16" s="13" t="s">
        <v>134</v>
      </c>
      <c r="C16">
        <v>0</v>
      </c>
      <c r="D16">
        <v>1</v>
      </c>
      <c r="E16">
        <v>1</v>
      </c>
    </row>
    <row r="17" spans="2:5" x14ac:dyDescent="0.3">
      <c r="B17" s="13" t="s">
        <v>115</v>
      </c>
      <c r="C17">
        <v>0</v>
      </c>
      <c r="D17">
        <v>2</v>
      </c>
      <c r="E17">
        <v>1</v>
      </c>
    </row>
    <row r="18" spans="2:5" x14ac:dyDescent="0.3">
      <c r="B18" s="13" t="s">
        <v>109</v>
      </c>
      <c r="C18">
        <v>1</v>
      </c>
      <c r="D18">
        <v>2</v>
      </c>
      <c r="E18">
        <v>1</v>
      </c>
    </row>
    <row r="19" spans="2:5" x14ac:dyDescent="0.3">
      <c r="B19" s="11" t="s">
        <v>88</v>
      </c>
    </row>
    <row r="20" spans="2:5" x14ac:dyDescent="0.3">
      <c r="B20" s="13" t="s">
        <v>54</v>
      </c>
      <c r="C20">
        <v>3</v>
      </c>
      <c r="D20">
        <v>0</v>
      </c>
      <c r="E20">
        <v>1</v>
      </c>
    </row>
    <row r="21" spans="2:5" x14ac:dyDescent="0.3">
      <c r="B21" s="13" t="s">
        <v>89</v>
      </c>
      <c r="C21">
        <v>7</v>
      </c>
      <c r="D21">
        <v>1</v>
      </c>
      <c r="E21">
        <v>2</v>
      </c>
    </row>
    <row r="22" spans="2:5" x14ac:dyDescent="0.3">
      <c r="B22" s="13" t="s">
        <v>126</v>
      </c>
      <c r="C22">
        <v>7</v>
      </c>
      <c r="D22">
        <v>1</v>
      </c>
      <c r="E22">
        <v>2</v>
      </c>
    </row>
    <row r="23" spans="2:5" x14ac:dyDescent="0.3">
      <c r="B23" s="13" t="s">
        <v>113</v>
      </c>
      <c r="C23">
        <v>2</v>
      </c>
      <c r="D23">
        <v>1</v>
      </c>
      <c r="E23">
        <v>1</v>
      </c>
    </row>
    <row r="24" spans="2:5" x14ac:dyDescent="0.3">
      <c r="B24" s="13" t="s">
        <v>144</v>
      </c>
      <c r="C24">
        <v>5</v>
      </c>
      <c r="D24">
        <v>1</v>
      </c>
      <c r="E24">
        <v>2</v>
      </c>
    </row>
    <row r="25" spans="2:5" x14ac:dyDescent="0.3">
      <c r="B25" s="13" t="s">
        <v>36</v>
      </c>
      <c r="C25">
        <v>4</v>
      </c>
      <c r="D25">
        <v>1</v>
      </c>
      <c r="E25">
        <v>1</v>
      </c>
    </row>
    <row r="26" spans="2:5" x14ac:dyDescent="0.3">
      <c r="B26" s="13" t="s">
        <v>134</v>
      </c>
      <c r="C26">
        <v>2</v>
      </c>
      <c r="D26">
        <v>1</v>
      </c>
      <c r="E26">
        <v>1</v>
      </c>
    </row>
    <row r="27" spans="2:5" x14ac:dyDescent="0.3">
      <c r="B27" s="13" t="s">
        <v>115</v>
      </c>
      <c r="C27">
        <v>2</v>
      </c>
      <c r="D27">
        <v>0</v>
      </c>
      <c r="E27">
        <v>1</v>
      </c>
    </row>
    <row r="28" spans="2:5" x14ac:dyDescent="0.3">
      <c r="B28" s="13" t="s">
        <v>61</v>
      </c>
      <c r="C28">
        <v>7</v>
      </c>
      <c r="D28">
        <v>4</v>
      </c>
      <c r="E28">
        <v>2</v>
      </c>
    </row>
    <row r="29" spans="2:5" x14ac:dyDescent="0.3">
      <c r="B29" s="13" t="s">
        <v>123</v>
      </c>
      <c r="C29">
        <v>4</v>
      </c>
      <c r="D29">
        <v>1</v>
      </c>
      <c r="E29">
        <v>1</v>
      </c>
    </row>
    <row r="30" spans="2:5" x14ac:dyDescent="0.3">
      <c r="B30" s="13" t="s">
        <v>91</v>
      </c>
      <c r="C30">
        <v>6</v>
      </c>
      <c r="D30">
        <v>3</v>
      </c>
      <c r="E30">
        <v>2</v>
      </c>
    </row>
    <row r="31" spans="2:5" x14ac:dyDescent="0.3">
      <c r="B31" s="13" t="s">
        <v>119</v>
      </c>
      <c r="C31">
        <v>4</v>
      </c>
      <c r="D31">
        <v>0</v>
      </c>
      <c r="E31">
        <v>2</v>
      </c>
    </row>
    <row r="32" spans="2:5" x14ac:dyDescent="0.3">
      <c r="B32" s="13" t="s">
        <v>132</v>
      </c>
      <c r="C32">
        <v>5</v>
      </c>
      <c r="D32">
        <v>1</v>
      </c>
      <c r="E32">
        <v>2</v>
      </c>
    </row>
    <row r="33" spans="2:5" x14ac:dyDescent="0.3">
      <c r="B33" s="13" t="s">
        <v>109</v>
      </c>
      <c r="C33">
        <v>4</v>
      </c>
      <c r="D33">
        <v>2</v>
      </c>
      <c r="E33">
        <v>1</v>
      </c>
    </row>
    <row r="34" spans="2:5" x14ac:dyDescent="0.3">
      <c r="B34" s="13" t="s">
        <v>101</v>
      </c>
      <c r="C34">
        <v>3</v>
      </c>
      <c r="D34">
        <v>1</v>
      </c>
      <c r="E34">
        <v>1</v>
      </c>
    </row>
    <row r="35" spans="2:5" x14ac:dyDescent="0.3">
      <c r="B35" s="13" t="s">
        <v>94</v>
      </c>
      <c r="C35">
        <v>5</v>
      </c>
      <c r="D35">
        <v>1</v>
      </c>
      <c r="E35">
        <v>2</v>
      </c>
    </row>
    <row r="36" spans="2:5" x14ac:dyDescent="0.3">
      <c r="B36" s="8" t="s">
        <v>57</v>
      </c>
      <c r="C36">
        <v>86</v>
      </c>
      <c r="D36">
        <v>41</v>
      </c>
      <c r="E36">
        <v>38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8E9F0-D234-493C-ADB0-03CFD1E11F60}">
  <dimension ref="A1:AK59"/>
  <sheetViews>
    <sheetView zoomScale="85" zoomScaleNormal="85" workbookViewId="0">
      <selection activeCell="H4" sqref="H4"/>
    </sheetView>
  </sheetViews>
  <sheetFormatPr defaultRowHeight="14.4" x14ac:dyDescent="0.3"/>
  <cols>
    <col min="1" max="1" width="13.33203125" bestFit="1" customWidth="1"/>
    <col min="2" max="2" width="7.77734375" bestFit="1" customWidth="1"/>
    <col min="3" max="3" width="15" bestFit="1" customWidth="1"/>
    <col min="4" max="4" width="19.33203125" bestFit="1" customWidth="1"/>
    <col min="5" max="5" width="15.6640625" bestFit="1" customWidth="1"/>
    <col min="6" max="6" width="6.88671875" bestFit="1" customWidth="1"/>
    <col min="7" max="8" width="8.77734375" bestFit="1" customWidth="1"/>
    <col min="9" max="9" width="11.109375" bestFit="1" customWidth="1"/>
    <col min="10" max="10" width="14.6640625" customWidth="1"/>
    <col min="11" max="11" width="8.21875" bestFit="1" customWidth="1"/>
    <col min="12" max="12" width="16.109375" bestFit="1" customWidth="1"/>
    <col min="13" max="13" width="18" bestFit="1" customWidth="1"/>
    <col min="14" max="14" width="7.77734375" bestFit="1" customWidth="1"/>
    <col min="15" max="15" width="8.77734375" bestFit="1" customWidth="1"/>
    <col min="16" max="16" width="10.6640625" bestFit="1" customWidth="1"/>
    <col min="17" max="17" width="11.88671875" bestFit="1" customWidth="1"/>
    <col min="18" max="18" width="14.33203125" customWidth="1"/>
    <col min="19" max="19" width="13.77734375" bestFit="1" customWidth="1"/>
    <col min="20" max="20" width="6" bestFit="1" customWidth="1"/>
    <col min="21" max="22" width="7.88671875" bestFit="1" customWidth="1"/>
    <col min="23" max="23" width="10.44140625" bestFit="1" customWidth="1"/>
    <col min="24" max="24" width="12.77734375" bestFit="1" customWidth="1"/>
    <col min="25" max="25" width="20.77734375" bestFit="1" customWidth="1"/>
    <col min="26" max="26" width="22.88671875" bestFit="1" customWidth="1"/>
    <col min="27" max="27" width="12.33203125" bestFit="1" customWidth="1"/>
    <col min="28" max="28" width="13.33203125" bestFit="1" customWidth="1"/>
    <col min="29" max="29" width="15.21875" bestFit="1" customWidth="1"/>
    <col min="30" max="30" width="16.6640625" bestFit="1" customWidth="1"/>
    <col min="31" max="31" width="19" bestFit="1" customWidth="1"/>
    <col min="32" max="32" width="18.44140625" bestFit="1" customWidth="1"/>
    <col min="33" max="33" width="10.5546875" bestFit="1" customWidth="1"/>
    <col min="34" max="34" width="12.44140625" bestFit="1" customWidth="1"/>
    <col min="35" max="35" width="15.21875" bestFit="1" customWidth="1"/>
    <col min="36" max="36" width="12.44140625" bestFit="1" customWidth="1"/>
    <col min="37" max="37" width="15" bestFit="1" customWidth="1"/>
  </cols>
  <sheetData>
    <row r="1" spans="1:37" x14ac:dyDescent="0.3">
      <c r="A1" s="12" t="s">
        <v>73</v>
      </c>
      <c r="B1" s="12" t="s">
        <v>74</v>
      </c>
      <c r="C1" s="12" t="s">
        <v>267</v>
      </c>
      <c r="D1" s="12" t="s">
        <v>75</v>
      </c>
      <c r="E1" s="12" t="s">
        <v>79</v>
      </c>
      <c r="F1" s="12" t="s">
        <v>76</v>
      </c>
      <c r="G1" s="12" t="s">
        <v>77</v>
      </c>
      <c r="H1" s="12" t="s">
        <v>78</v>
      </c>
      <c r="I1" s="12" t="s">
        <v>244</v>
      </c>
      <c r="J1" s="12" t="s">
        <v>245</v>
      </c>
      <c r="K1" s="12" t="s">
        <v>246</v>
      </c>
      <c r="L1" s="12" t="s">
        <v>247</v>
      </c>
      <c r="M1" s="12" t="s">
        <v>248</v>
      </c>
      <c r="N1" s="12" t="s">
        <v>187</v>
      </c>
      <c r="O1" s="12" t="s">
        <v>188</v>
      </c>
      <c r="P1" s="12" t="s">
        <v>249</v>
      </c>
      <c r="Q1" s="12" t="s">
        <v>250</v>
      </c>
      <c r="R1" s="12" t="s">
        <v>251</v>
      </c>
      <c r="S1" s="12" t="s">
        <v>252</v>
      </c>
      <c r="T1" s="12" t="s">
        <v>71</v>
      </c>
      <c r="U1" s="12" t="s">
        <v>72</v>
      </c>
      <c r="V1" s="12" t="s">
        <v>189</v>
      </c>
      <c r="W1" s="12" t="s">
        <v>190</v>
      </c>
      <c r="X1" s="12" t="s">
        <v>253</v>
      </c>
      <c r="Y1" s="12" t="s">
        <v>254</v>
      </c>
      <c r="Z1" s="12" t="s">
        <v>255</v>
      </c>
      <c r="AA1" s="12" t="s">
        <v>256</v>
      </c>
      <c r="AB1" s="12" t="s">
        <v>257</v>
      </c>
      <c r="AC1" s="12" t="s">
        <v>258</v>
      </c>
      <c r="AD1" s="12" t="s">
        <v>259</v>
      </c>
      <c r="AE1" s="12" t="s">
        <v>260</v>
      </c>
      <c r="AF1" s="12" t="s">
        <v>261</v>
      </c>
      <c r="AG1" s="12" t="s">
        <v>262</v>
      </c>
      <c r="AH1" s="12" t="s">
        <v>263</v>
      </c>
      <c r="AI1" s="12" t="s">
        <v>264</v>
      </c>
      <c r="AJ1" s="12" t="s">
        <v>265</v>
      </c>
      <c r="AK1" s="12" t="s">
        <v>266</v>
      </c>
    </row>
    <row r="2" spans="1:37" x14ac:dyDescent="0.3">
      <c r="A2" s="9" t="s">
        <v>80</v>
      </c>
      <c r="B2" s="9" t="s">
        <v>191</v>
      </c>
      <c r="C2" s="9" t="s">
        <v>81</v>
      </c>
      <c r="D2" s="9" t="s">
        <v>192</v>
      </c>
      <c r="E2" s="9" t="s">
        <v>36</v>
      </c>
      <c r="F2" s="9" t="s">
        <v>82</v>
      </c>
      <c r="G2" s="9" t="s">
        <v>83</v>
      </c>
      <c r="H2" s="9" t="s">
        <v>84</v>
      </c>
      <c r="I2" s="14">
        <v>1</v>
      </c>
      <c r="J2" s="14">
        <v>1</v>
      </c>
      <c r="K2" s="14">
        <v>13</v>
      </c>
      <c r="L2" s="14">
        <v>1</v>
      </c>
      <c r="M2" s="14">
        <v>7.7</v>
      </c>
      <c r="N2" s="14">
        <v>0.08</v>
      </c>
      <c r="O2" s="14">
        <v>1</v>
      </c>
      <c r="P2" s="14">
        <v>17.8</v>
      </c>
      <c r="Q2" s="14">
        <v>0</v>
      </c>
      <c r="R2" s="14">
        <v>0</v>
      </c>
      <c r="S2" s="14">
        <v>0</v>
      </c>
      <c r="T2" s="14">
        <v>1.3</v>
      </c>
      <c r="U2" s="14">
        <v>1.3</v>
      </c>
      <c r="V2" s="14">
        <v>-0.3</v>
      </c>
      <c r="W2" s="14">
        <v>-0.3</v>
      </c>
      <c r="X2" s="14">
        <v>10</v>
      </c>
      <c r="Y2" s="14">
        <v>4</v>
      </c>
      <c r="Z2" s="14">
        <v>40</v>
      </c>
      <c r="AA2" s="14">
        <v>0.1</v>
      </c>
      <c r="AB2" s="14">
        <v>0.25</v>
      </c>
      <c r="AC2" s="14">
        <v>13.2</v>
      </c>
      <c r="AD2" s="14">
        <v>1</v>
      </c>
      <c r="AE2" s="14">
        <v>0</v>
      </c>
      <c r="AF2" s="14">
        <v>0</v>
      </c>
      <c r="AG2" s="14">
        <v>1.4</v>
      </c>
      <c r="AH2" s="14">
        <v>1.4</v>
      </c>
      <c r="AI2" s="14">
        <v>0.14000000000000001</v>
      </c>
      <c r="AJ2" s="14">
        <v>-0.4</v>
      </c>
      <c r="AK2" s="14">
        <v>-0.4</v>
      </c>
    </row>
    <row r="3" spans="1:37" x14ac:dyDescent="0.3">
      <c r="A3" s="10" t="s">
        <v>85</v>
      </c>
      <c r="B3" s="10" t="s">
        <v>193</v>
      </c>
      <c r="C3" s="10" t="s">
        <v>81</v>
      </c>
      <c r="D3" s="10" t="s">
        <v>194</v>
      </c>
      <c r="E3" s="10" t="s">
        <v>89</v>
      </c>
      <c r="F3" s="10" t="s">
        <v>86</v>
      </c>
      <c r="G3" s="10" t="s">
        <v>87</v>
      </c>
      <c r="H3" s="10" t="s">
        <v>88</v>
      </c>
      <c r="I3" s="15">
        <v>3</v>
      </c>
      <c r="J3" s="15">
        <v>1</v>
      </c>
      <c r="K3" s="15">
        <v>25</v>
      </c>
      <c r="L3" s="15">
        <v>9</v>
      </c>
      <c r="M3" s="15">
        <v>36</v>
      </c>
      <c r="N3" s="15">
        <v>0.12</v>
      </c>
      <c r="O3" s="15">
        <v>0.33</v>
      </c>
      <c r="P3" s="15">
        <v>16.8</v>
      </c>
      <c r="Q3" s="15">
        <v>1</v>
      </c>
      <c r="R3" s="15">
        <v>0</v>
      </c>
      <c r="S3" s="15">
        <v>1</v>
      </c>
      <c r="T3" s="15">
        <v>3</v>
      </c>
      <c r="U3" s="15">
        <v>2.1</v>
      </c>
      <c r="V3" s="15">
        <v>0</v>
      </c>
      <c r="W3" s="15">
        <v>0.9</v>
      </c>
      <c r="X3" s="15">
        <v>13</v>
      </c>
      <c r="Y3" s="15">
        <v>5</v>
      </c>
      <c r="Z3" s="15">
        <v>38.5</v>
      </c>
      <c r="AA3" s="15">
        <v>0.08</v>
      </c>
      <c r="AB3" s="15">
        <v>0.2</v>
      </c>
      <c r="AC3" s="15">
        <v>19.7</v>
      </c>
      <c r="AD3" s="15">
        <v>1</v>
      </c>
      <c r="AE3" s="15">
        <v>0</v>
      </c>
      <c r="AF3" s="15">
        <v>0</v>
      </c>
      <c r="AG3" s="15">
        <v>1.3</v>
      </c>
      <c r="AH3" s="15">
        <v>1.3</v>
      </c>
      <c r="AI3" s="15">
        <v>0.1</v>
      </c>
      <c r="AJ3" s="15">
        <v>-0.3</v>
      </c>
      <c r="AK3" s="15">
        <v>-0.3</v>
      </c>
    </row>
    <row r="4" spans="1:37" x14ac:dyDescent="0.3">
      <c r="A4" s="9" t="s">
        <v>90</v>
      </c>
      <c r="B4" s="9" t="s">
        <v>191</v>
      </c>
      <c r="C4" s="9" t="s">
        <v>81</v>
      </c>
      <c r="D4" s="9" t="s">
        <v>195</v>
      </c>
      <c r="E4" s="9" t="s">
        <v>91</v>
      </c>
      <c r="F4" s="9" t="s">
        <v>82</v>
      </c>
      <c r="G4" s="9" t="s">
        <v>83</v>
      </c>
      <c r="H4" s="9" t="s">
        <v>88</v>
      </c>
      <c r="I4" s="14">
        <v>2</v>
      </c>
      <c r="J4" s="14">
        <v>1</v>
      </c>
      <c r="K4" s="14">
        <v>9</v>
      </c>
      <c r="L4" s="14">
        <v>4</v>
      </c>
      <c r="M4" s="14">
        <v>44.4</v>
      </c>
      <c r="N4" s="14">
        <v>0.22</v>
      </c>
      <c r="O4" s="14">
        <v>0.5</v>
      </c>
      <c r="P4" s="14">
        <v>17.2</v>
      </c>
      <c r="Q4" s="14">
        <v>1</v>
      </c>
      <c r="R4" s="14">
        <v>0</v>
      </c>
      <c r="S4" s="14">
        <v>0</v>
      </c>
      <c r="T4" s="14">
        <v>0.9</v>
      </c>
      <c r="U4" s="14">
        <v>0.9</v>
      </c>
      <c r="V4" s="14">
        <v>1.1000000000000001</v>
      </c>
      <c r="W4" s="14">
        <v>1.1000000000000001</v>
      </c>
      <c r="X4" s="14">
        <v>23</v>
      </c>
      <c r="Y4" s="14">
        <v>8</v>
      </c>
      <c r="Z4" s="14">
        <v>34.799999999999997</v>
      </c>
      <c r="AA4" s="14">
        <v>0.04</v>
      </c>
      <c r="AB4" s="14">
        <v>0.13</v>
      </c>
      <c r="AC4" s="14">
        <v>18.3</v>
      </c>
      <c r="AD4" s="14">
        <v>1</v>
      </c>
      <c r="AE4" s="14">
        <v>0</v>
      </c>
      <c r="AF4" s="14">
        <v>0</v>
      </c>
      <c r="AG4" s="14">
        <v>2</v>
      </c>
      <c r="AH4" s="14">
        <v>2</v>
      </c>
      <c r="AI4" s="14">
        <v>0.09</v>
      </c>
      <c r="AJ4" s="14">
        <v>-1</v>
      </c>
      <c r="AK4" s="14">
        <v>-1</v>
      </c>
    </row>
    <row r="5" spans="1:37" x14ac:dyDescent="0.3">
      <c r="A5" s="10" t="s">
        <v>92</v>
      </c>
      <c r="B5" s="10" t="s">
        <v>196</v>
      </c>
      <c r="C5" s="10" t="s">
        <v>81</v>
      </c>
      <c r="D5" s="10" t="s">
        <v>197</v>
      </c>
      <c r="E5" s="10" t="s">
        <v>54</v>
      </c>
      <c r="F5" s="10" t="s">
        <v>82</v>
      </c>
      <c r="G5" s="10" t="s">
        <v>87</v>
      </c>
      <c r="H5" s="10" t="s">
        <v>88</v>
      </c>
      <c r="I5" s="15">
        <v>3</v>
      </c>
      <c r="J5" s="15">
        <v>0</v>
      </c>
      <c r="K5" s="15">
        <v>17</v>
      </c>
      <c r="L5" s="15">
        <v>4</v>
      </c>
      <c r="M5" s="15">
        <v>23.5</v>
      </c>
      <c r="N5" s="15">
        <v>0.12</v>
      </c>
      <c r="O5" s="15">
        <v>0.5</v>
      </c>
      <c r="P5" s="15">
        <v>14.7</v>
      </c>
      <c r="Q5" s="15">
        <v>0</v>
      </c>
      <c r="R5" s="15">
        <v>0</v>
      </c>
      <c r="S5" s="15">
        <v>0</v>
      </c>
      <c r="T5" s="15">
        <v>2.5</v>
      </c>
      <c r="U5" s="15">
        <v>2.5</v>
      </c>
      <c r="V5" s="15">
        <v>-0.5</v>
      </c>
      <c r="W5" s="15">
        <v>-0.5</v>
      </c>
      <c r="X5" s="15">
        <v>9</v>
      </c>
      <c r="Y5" s="15">
        <v>3</v>
      </c>
      <c r="Z5" s="15">
        <v>33.299999999999997</v>
      </c>
      <c r="AA5" s="15">
        <v>0</v>
      </c>
      <c r="AB5" s="15">
        <v>0</v>
      </c>
      <c r="AC5" s="15">
        <v>12.5</v>
      </c>
      <c r="AD5" s="15">
        <v>0</v>
      </c>
      <c r="AE5" s="15">
        <v>0</v>
      </c>
      <c r="AF5" s="15">
        <v>0</v>
      </c>
      <c r="AG5" s="15">
        <v>0.7</v>
      </c>
      <c r="AH5" s="15">
        <v>0.7</v>
      </c>
      <c r="AI5" s="15">
        <v>7.0000000000000007E-2</v>
      </c>
      <c r="AJ5" s="15">
        <v>-0.7</v>
      </c>
      <c r="AK5" s="15">
        <v>-0.7</v>
      </c>
    </row>
    <row r="6" spans="1:37" x14ac:dyDescent="0.3">
      <c r="A6" s="9" t="s">
        <v>93</v>
      </c>
      <c r="B6" s="9" t="s">
        <v>198</v>
      </c>
      <c r="C6" s="9" t="s">
        <v>81</v>
      </c>
      <c r="D6" s="9" t="s">
        <v>199</v>
      </c>
      <c r="E6" s="9" t="s">
        <v>94</v>
      </c>
      <c r="F6" s="9" t="s">
        <v>86</v>
      </c>
      <c r="G6" s="9" t="s">
        <v>83</v>
      </c>
      <c r="H6" s="9" t="s">
        <v>88</v>
      </c>
      <c r="I6" s="14">
        <v>3</v>
      </c>
      <c r="J6" s="14">
        <v>1</v>
      </c>
      <c r="K6" s="14">
        <v>16</v>
      </c>
      <c r="L6" s="14">
        <v>5</v>
      </c>
      <c r="M6" s="14">
        <v>31.3</v>
      </c>
      <c r="N6" s="14">
        <v>0.13</v>
      </c>
      <c r="O6" s="14">
        <v>0.4</v>
      </c>
      <c r="P6" s="14">
        <v>15.8</v>
      </c>
      <c r="Q6" s="14">
        <v>0</v>
      </c>
      <c r="R6" s="14">
        <v>0</v>
      </c>
      <c r="S6" s="14">
        <v>0</v>
      </c>
      <c r="T6" s="14">
        <v>2.5</v>
      </c>
      <c r="U6" s="14">
        <v>2.5</v>
      </c>
      <c r="V6" s="14">
        <v>-0.5</v>
      </c>
      <c r="W6" s="14">
        <v>-0.5</v>
      </c>
      <c r="X6" s="14">
        <v>11</v>
      </c>
      <c r="Y6" s="14">
        <v>2</v>
      </c>
      <c r="Z6" s="14">
        <v>18.2</v>
      </c>
      <c r="AA6" s="14">
        <v>0.09</v>
      </c>
      <c r="AB6" s="14">
        <v>0.5</v>
      </c>
      <c r="AC6" s="14">
        <v>18.7</v>
      </c>
      <c r="AD6" s="14">
        <v>0</v>
      </c>
      <c r="AE6" s="14">
        <v>0</v>
      </c>
      <c r="AF6" s="14">
        <v>0</v>
      </c>
      <c r="AG6" s="14">
        <v>0.6</v>
      </c>
      <c r="AH6" s="14">
        <v>0.6</v>
      </c>
      <c r="AI6" s="14">
        <v>0.06</v>
      </c>
      <c r="AJ6" s="14">
        <v>0.4</v>
      </c>
      <c r="AK6" s="14">
        <v>0.4</v>
      </c>
    </row>
    <row r="7" spans="1:37" x14ac:dyDescent="0.3">
      <c r="A7" s="10" t="s">
        <v>95</v>
      </c>
      <c r="B7" s="10" t="s">
        <v>200</v>
      </c>
      <c r="C7" s="10" t="s">
        <v>96</v>
      </c>
      <c r="D7" s="10" t="s">
        <v>97</v>
      </c>
      <c r="E7" s="10" t="s">
        <v>99</v>
      </c>
      <c r="F7" s="10" t="s">
        <v>98</v>
      </c>
      <c r="G7" s="10" t="s">
        <v>83</v>
      </c>
      <c r="H7" s="10" t="s">
        <v>88</v>
      </c>
      <c r="I7" s="15">
        <v>3</v>
      </c>
      <c r="J7" s="15">
        <v>1</v>
      </c>
      <c r="K7" s="15">
        <v>13</v>
      </c>
      <c r="L7" s="15">
        <v>4</v>
      </c>
      <c r="M7" s="15">
        <v>30.8</v>
      </c>
      <c r="N7" s="15">
        <v>0.15</v>
      </c>
      <c r="O7" s="15">
        <v>0.5</v>
      </c>
      <c r="P7" s="15">
        <v>16.100000000000001</v>
      </c>
      <c r="Q7" s="15">
        <v>0</v>
      </c>
      <c r="R7" s="15">
        <v>1</v>
      </c>
      <c r="S7" s="15">
        <v>1</v>
      </c>
      <c r="T7" s="15">
        <v>2.2000000000000002</v>
      </c>
      <c r="U7" s="15">
        <v>1.4</v>
      </c>
      <c r="V7" s="15">
        <v>0.8</v>
      </c>
      <c r="W7" s="15">
        <v>0.6</v>
      </c>
      <c r="X7" s="15">
        <v>7</v>
      </c>
      <c r="Y7" s="15">
        <v>2</v>
      </c>
      <c r="Z7" s="15">
        <v>28.6</v>
      </c>
      <c r="AA7" s="15">
        <v>0.14000000000000001</v>
      </c>
      <c r="AB7" s="15">
        <v>0.5</v>
      </c>
      <c r="AC7" s="15">
        <v>20.6</v>
      </c>
      <c r="AD7" s="15">
        <v>0</v>
      </c>
      <c r="AE7" s="15">
        <v>0</v>
      </c>
      <c r="AF7" s="15">
        <v>0</v>
      </c>
      <c r="AG7" s="15">
        <v>0.3</v>
      </c>
      <c r="AH7" s="15">
        <v>0.3</v>
      </c>
      <c r="AI7" s="15">
        <v>0.04</v>
      </c>
      <c r="AJ7" s="15">
        <v>0.7</v>
      </c>
      <c r="AK7" s="15">
        <v>0.7</v>
      </c>
    </row>
    <row r="8" spans="1:37" x14ac:dyDescent="0.3">
      <c r="A8" s="9" t="s">
        <v>100</v>
      </c>
      <c r="B8" s="9" t="s">
        <v>196</v>
      </c>
      <c r="C8" s="9" t="s">
        <v>81</v>
      </c>
      <c r="D8" s="9" t="s">
        <v>201</v>
      </c>
      <c r="E8" s="9" t="s">
        <v>101</v>
      </c>
      <c r="F8" s="9" t="s">
        <v>82</v>
      </c>
      <c r="G8" s="9" t="s">
        <v>87</v>
      </c>
      <c r="H8" s="9" t="s">
        <v>88</v>
      </c>
      <c r="I8" s="14">
        <v>3</v>
      </c>
      <c r="J8" s="14">
        <v>1</v>
      </c>
      <c r="K8" s="14">
        <v>21</v>
      </c>
      <c r="L8" s="14">
        <v>6</v>
      </c>
      <c r="M8" s="14">
        <v>28.6</v>
      </c>
      <c r="N8" s="14">
        <v>0.1</v>
      </c>
      <c r="O8" s="14">
        <v>0.33</v>
      </c>
      <c r="P8" s="14">
        <v>19.3</v>
      </c>
      <c r="Q8" s="14">
        <v>2</v>
      </c>
      <c r="R8" s="14">
        <v>1</v>
      </c>
      <c r="S8" s="14">
        <v>1</v>
      </c>
      <c r="T8" s="14">
        <v>3</v>
      </c>
      <c r="U8" s="14">
        <v>2.2000000000000002</v>
      </c>
      <c r="V8" s="14">
        <v>0</v>
      </c>
      <c r="W8" s="14">
        <v>-0.2</v>
      </c>
      <c r="X8" s="14">
        <v>11</v>
      </c>
      <c r="Y8" s="14">
        <v>4</v>
      </c>
      <c r="Z8" s="14">
        <v>36.4</v>
      </c>
      <c r="AA8" s="14">
        <v>0.09</v>
      </c>
      <c r="AB8" s="14">
        <v>0.25</v>
      </c>
      <c r="AC8" s="14">
        <v>13.5</v>
      </c>
      <c r="AD8" s="14">
        <v>0</v>
      </c>
      <c r="AE8" s="14">
        <v>0</v>
      </c>
      <c r="AF8" s="14">
        <v>0</v>
      </c>
      <c r="AG8" s="14">
        <v>1.1000000000000001</v>
      </c>
      <c r="AH8" s="14">
        <v>1.1000000000000001</v>
      </c>
      <c r="AI8" s="14">
        <v>0.1</v>
      </c>
      <c r="AJ8" s="14">
        <v>-0.1</v>
      </c>
      <c r="AK8" s="14">
        <v>-0.1</v>
      </c>
    </row>
    <row r="9" spans="1:37" x14ac:dyDescent="0.3">
      <c r="A9" s="10" t="s">
        <v>102</v>
      </c>
      <c r="B9" s="10" t="s">
        <v>202</v>
      </c>
      <c r="C9" s="10" t="s">
        <v>103</v>
      </c>
      <c r="D9" s="10" t="s">
        <v>104</v>
      </c>
      <c r="E9" s="10" t="s">
        <v>106</v>
      </c>
      <c r="F9" s="10" t="s">
        <v>105</v>
      </c>
      <c r="G9" s="10" t="s">
        <v>87</v>
      </c>
      <c r="H9" s="10" t="s">
        <v>88</v>
      </c>
      <c r="I9" s="15">
        <v>3</v>
      </c>
      <c r="J9" s="15">
        <v>1</v>
      </c>
      <c r="K9" s="15">
        <v>29</v>
      </c>
      <c r="L9" s="15">
        <v>10</v>
      </c>
      <c r="M9" s="15">
        <v>34.5</v>
      </c>
      <c r="N9" s="15">
        <v>0.1</v>
      </c>
      <c r="O9" s="15">
        <v>0.3</v>
      </c>
      <c r="P9" s="15" t="s">
        <v>70</v>
      </c>
      <c r="Q9" s="15" t="s">
        <v>70</v>
      </c>
      <c r="R9" s="15">
        <v>0</v>
      </c>
      <c r="S9" s="15">
        <v>0</v>
      </c>
      <c r="T9" s="15" t="s">
        <v>70</v>
      </c>
      <c r="U9" s="15" t="s">
        <v>70</v>
      </c>
      <c r="V9" s="15" t="s">
        <v>70</v>
      </c>
      <c r="W9" s="15" t="s">
        <v>70</v>
      </c>
      <c r="X9" s="15">
        <v>4</v>
      </c>
      <c r="Y9" s="15">
        <v>1</v>
      </c>
      <c r="Z9" s="15">
        <v>25</v>
      </c>
      <c r="AA9" s="15">
        <v>0.25</v>
      </c>
      <c r="AB9" s="15">
        <v>1</v>
      </c>
      <c r="AC9" s="15" t="s">
        <v>70</v>
      </c>
      <c r="AD9" s="15" t="s">
        <v>70</v>
      </c>
      <c r="AE9" s="15">
        <v>0</v>
      </c>
      <c r="AF9" s="15">
        <v>0</v>
      </c>
      <c r="AG9" s="15" t="s">
        <v>70</v>
      </c>
      <c r="AH9" s="15" t="s">
        <v>70</v>
      </c>
      <c r="AI9" s="15" t="s">
        <v>70</v>
      </c>
      <c r="AJ9" s="15" t="s">
        <v>70</v>
      </c>
      <c r="AK9" s="15" t="s">
        <v>70</v>
      </c>
    </row>
    <row r="10" spans="1:37" x14ac:dyDescent="0.3">
      <c r="A10" s="9" t="s">
        <v>107</v>
      </c>
      <c r="B10" s="9" t="s">
        <v>203</v>
      </c>
      <c r="C10" s="9" t="s">
        <v>81</v>
      </c>
      <c r="D10" s="9" t="s">
        <v>204</v>
      </c>
      <c r="E10" s="9" t="s">
        <v>109</v>
      </c>
      <c r="F10" s="9" t="s">
        <v>86</v>
      </c>
      <c r="G10" s="9" t="s">
        <v>83</v>
      </c>
      <c r="H10" s="9" t="s">
        <v>108</v>
      </c>
      <c r="I10" s="14">
        <v>1</v>
      </c>
      <c r="J10" s="14">
        <v>2</v>
      </c>
      <c r="K10" s="14">
        <v>12</v>
      </c>
      <c r="L10" s="14">
        <v>4</v>
      </c>
      <c r="M10" s="14">
        <v>33.299999999999997</v>
      </c>
      <c r="N10" s="14">
        <v>0.08</v>
      </c>
      <c r="O10" s="14">
        <v>0.25</v>
      </c>
      <c r="P10" s="14">
        <v>14.9</v>
      </c>
      <c r="Q10" s="14">
        <v>0</v>
      </c>
      <c r="R10" s="14">
        <v>0</v>
      </c>
      <c r="S10" s="14">
        <v>0</v>
      </c>
      <c r="T10" s="14">
        <v>1.3</v>
      </c>
      <c r="U10" s="14">
        <v>1.3</v>
      </c>
      <c r="V10" s="14">
        <v>-0.3</v>
      </c>
      <c r="W10" s="14">
        <v>-0.3</v>
      </c>
      <c r="X10" s="14">
        <v>24</v>
      </c>
      <c r="Y10" s="14">
        <v>8</v>
      </c>
      <c r="Z10" s="14">
        <v>33.299999999999997</v>
      </c>
      <c r="AA10" s="14">
        <v>0.04</v>
      </c>
      <c r="AB10" s="14">
        <v>0.13</v>
      </c>
      <c r="AC10" s="14">
        <v>19.8</v>
      </c>
      <c r="AD10" s="14">
        <v>0</v>
      </c>
      <c r="AE10" s="14">
        <v>0</v>
      </c>
      <c r="AF10" s="14">
        <v>0</v>
      </c>
      <c r="AG10" s="14">
        <v>2.2000000000000002</v>
      </c>
      <c r="AH10" s="14">
        <v>2.2000000000000002</v>
      </c>
      <c r="AI10" s="14">
        <v>0.09</v>
      </c>
      <c r="AJ10" s="14">
        <v>-1.2</v>
      </c>
      <c r="AK10" s="14">
        <v>-1.2</v>
      </c>
    </row>
    <row r="11" spans="1:37" x14ac:dyDescent="0.3">
      <c r="A11" s="10" t="s">
        <v>110</v>
      </c>
      <c r="B11" s="10" t="s">
        <v>205</v>
      </c>
      <c r="C11" s="10" t="s">
        <v>96</v>
      </c>
      <c r="D11" s="10" t="s">
        <v>97</v>
      </c>
      <c r="E11" s="10" t="s">
        <v>111</v>
      </c>
      <c r="F11" s="10" t="s">
        <v>98</v>
      </c>
      <c r="G11" s="10" t="s">
        <v>87</v>
      </c>
      <c r="H11" s="10" t="s">
        <v>88</v>
      </c>
      <c r="I11" s="15">
        <v>2</v>
      </c>
      <c r="J11" s="15">
        <v>0</v>
      </c>
      <c r="K11" s="15">
        <v>19</v>
      </c>
      <c r="L11" s="15">
        <v>9</v>
      </c>
      <c r="M11" s="15">
        <v>47.4</v>
      </c>
      <c r="N11" s="15">
        <v>0.11</v>
      </c>
      <c r="O11" s="15">
        <v>0.22</v>
      </c>
      <c r="P11" s="15">
        <v>17.2</v>
      </c>
      <c r="Q11" s="15">
        <v>0</v>
      </c>
      <c r="R11" s="15">
        <v>0</v>
      </c>
      <c r="S11" s="15">
        <v>0</v>
      </c>
      <c r="T11" s="15">
        <v>2.9</v>
      </c>
      <c r="U11" s="15">
        <v>2.9</v>
      </c>
      <c r="V11" s="15">
        <v>-0.9</v>
      </c>
      <c r="W11" s="15">
        <v>-0.9</v>
      </c>
      <c r="X11" s="15">
        <v>6</v>
      </c>
      <c r="Y11" s="15">
        <v>1</v>
      </c>
      <c r="Z11" s="15">
        <v>16.7</v>
      </c>
      <c r="AA11" s="15">
        <v>0</v>
      </c>
      <c r="AB11" s="15">
        <v>0</v>
      </c>
      <c r="AC11" s="15">
        <v>16.899999999999999</v>
      </c>
      <c r="AD11" s="15">
        <v>0</v>
      </c>
      <c r="AE11" s="15">
        <v>0</v>
      </c>
      <c r="AF11" s="15">
        <v>0</v>
      </c>
      <c r="AG11" s="15">
        <v>1.1000000000000001</v>
      </c>
      <c r="AH11" s="15">
        <v>1.1000000000000001</v>
      </c>
      <c r="AI11" s="15">
        <v>0.18</v>
      </c>
      <c r="AJ11" s="15">
        <v>-1.1000000000000001</v>
      </c>
      <c r="AK11" s="15">
        <v>-1.1000000000000001</v>
      </c>
    </row>
    <row r="12" spans="1:37" x14ac:dyDescent="0.3">
      <c r="A12" s="9" t="s">
        <v>112</v>
      </c>
      <c r="B12" s="9" t="s">
        <v>196</v>
      </c>
      <c r="C12" s="9" t="s">
        <v>81</v>
      </c>
      <c r="D12" s="9" t="s">
        <v>206</v>
      </c>
      <c r="E12" s="9" t="s">
        <v>113</v>
      </c>
      <c r="F12" s="9" t="s">
        <v>82</v>
      </c>
      <c r="G12" s="9" t="s">
        <v>83</v>
      </c>
      <c r="H12" s="9" t="s">
        <v>84</v>
      </c>
      <c r="I12" s="14">
        <v>2</v>
      </c>
      <c r="J12" s="14">
        <v>2</v>
      </c>
      <c r="K12" s="14">
        <v>13</v>
      </c>
      <c r="L12" s="14">
        <v>3</v>
      </c>
      <c r="M12" s="14">
        <v>23.1</v>
      </c>
      <c r="N12" s="14">
        <v>0.08</v>
      </c>
      <c r="O12" s="14">
        <v>0.33</v>
      </c>
      <c r="P12" s="14">
        <v>18.8</v>
      </c>
      <c r="Q12" s="14">
        <v>0</v>
      </c>
      <c r="R12" s="14">
        <v>1</v>
      </c>
      <c r="S12" s="14">
        <v>1</v>
      </c>
      <c r="T12" s="14">
        <v>2.2999999999999998</v>
      </c>
      <c r="U12" s="14">
        <v>1.6</v>
      </c>
      <c r="V12" s="14">
        <v>-0.3</v>
      </c>
      <c r="W12" s="14">
        <v>-0.6</v>
      </c>
      <c r="X12" s="14">
        <v>14</v>
      </c>
      <c r="Y12" s="14">
        <v>3</v>
      </c>
      <c r="Z12" s="14">
        <v>21.4</v>
      </c>
      <c r="AA12" s="14">
        <v>0.14000000000000001</v>
      </c>
      <c r="AB12" s="14">
        <v>0.67</v>
      </c>
      <c r="AC12" s="14">
        <v>16.899999999999999</v>
      </c>
      <c r="AD12" s="14">
        <v>2</v>
      </c>
      <c r="AE12" s="14">
        <v>0</v>
      </c>
      <c r="AF12" s="14">
        <v>0</v>
      </c>
      <c r="AG12" s="14">
        <v>2.2999999999999998</v>
      </c>
      <c r="AH12" s="14">
        <v>2.2999999999999998</v>
      </c>
      <c r="AI12" s="14">
        <v>0.17</v>
      </c>
      <c r="AJ12" s="14">
        <v>-0.3</v>
      </c>
      <c r="AK12" s="14">
        <v>-0.3</v>
      </c>
    </row>
    <row r="13" spans="1:37" x14ac:dyDescent="0.3">
      <c r="A13" s="10" t="s">
        <v>114</v>
      </c>
      <c r="B13" s="10" t="s">
        <v>198</v>
      </c>
      <c r="C13" s="10" t="s">
        <v>81</v>
      </c>
      <c r="D13" s="10" t="s">
        <v>207</v>
      </c>
      <c r="E13" s="10" t="s">
        <v>115</v>
      </c>
      <c r="F13" s="10" t="s">
        <v>86</v>
      </c>
      <c r="G13" s="10" t="s">
        <v>87</v>
      </c>
      <c r="H13" s="10" t="s">
        <v>88</v>
      </c>
      <c r="I13" s="15">
        <v>2</v>
      </c>
      <c r="J13" s="15">
        <v>0</v>
      </c>
      <c r="K13" s="15">
        <v>25</v>
      </c>
      <c r="L13" s="15">
        <v>5</v>
      </c>
      <c r="M13" s="15">
        <v>20</v>
      </c>
      <c r="N13" s="15">
        <v>0.04</v>
      </c>
      <c r="O13" s="15">
        <v>0.2</v>
      </c>
      <c r="P13" s="15">
        <v>22.4</v>
      </c>
      <c r="Q13" s="15">
        <v>1</v>
      </c>
      <c r="R13" s="15">
        <v>1</v>
      </c>
      <c r="S13" s="15">
        <v>1</v>
      </c>
      <c r="T13" s="15">
        <v>2.2000000000000002</v>
      </c>
      <c r="U13" s="15">
        <v>1.4</v>
      </c>
      <c r="V13" s="15">
        <v>-0.2</v>
      </c>
      <c r="W13" s="15">
        <v>-0.4</v>
      </c>
      <c r="X13" s="15">
        <v>6</v>
      </c>
      <c r="Y13" s="15">
        <v>1</v>
      </c>
      <c r="Z13" s="15">
        <v>16.7</v>
      </c>
      <c r="AA13" s="15">
        <v>0</v>
      </c>
      <c r="AB13" s="15">
        <v>0</v>
      </c>
      <c r="AC13" s="15">
        <v>35.200000000000003</v>
      </c>
      <c r="AD13" s="15">
        <v>0</v>
      </c>
      <c r="AE13" s="15">
        <v>0</v>
      </c>
      <c r="AF13" s="15">
        <v>0</v>
      </c>
      <c r="AG13" s="15">
        <v>0.1</v>
      </c>
      <c r="AH13" s="15">
        <v>0.1</v>
      </c>
      <c r="AI13" s="15">
        <v>0.02</v>
      </c>
      <c r="AJ13" s="15">
        <v>-0.1</v>
      </c>
      <c r="AK13" s="15">
        <v>-0.1</v>
      </c>
    </row>
    <row r="14" spans="1:37" x14ac:dyDescent="0.3">
      <c r="A14" s="9" t="s">
        <v>116</v>
      </c>
      <c r="B14" s="9" t="s">
        <v>205</v>
      </c>
      <c r="C14" s="9" t="s">
        <v>96</v>
      </c>
      <c r="D14" s="9" t="s">
        <v>97</v>
      </c>
      <c r="E14" s="9" t="s">
        <v>117</v>
      </c>
      <c r="F14" s="9" t="s">
        <v>98</v>
      </c>
      <c r="G14" s="9" t="s">
        <v>87</v>
      </c>
      <c r="H14" s="9" t="s">
        <v>88</v>
      </c>
      <c r="I14" s="14">
        <v>5</v>
      </c>
      <c r="J14" s="14">
        <v>1</v>
      </c>
      <c r="K14" s="14">
        <v>20</v>
      </c>
      <c r="L14" s="14">
        <v>9</v>
      </c>
      <c r="M14" s="14">
        <v>45</v>
      </c>
      <c r="N14" s="14">
        <v>0.25</v>
      </c>
      <c r="O14" s="14">
        <v>0.56000000000000005</v>
      </c>
      <c r="P14" s="14">
        <v>17.600000000000001</v>
      </c>
      <c r="Q14" s="14">
        <v>0</v>
      </c>
      <c r="R14" s="14">
        <v>0</v>
      </c>
      <c r="S14" s="14">
        <v>0</v>
      </c>
      <c r="T14" s="14">
        <v>2.9</v>
      </c>
      <c r="U14" s="14">
        <v>2.9</v>
      </c>
      <c r="V14" s="14">
        <v>2.1</v>
      </c>
      <c r="W14" s="14">
        <v>2.1</v>
      </c>
      <c r="X14" s="14">
        <v>9</v>
      </c>
      <c r="Y14" s="14">
        <v>2</v>
      </c>
      <c r="Z14" s="14">
        <v>22.2</v>
      </c>
      <c r="AA14" s="14">
        <v>0.11</v>
      </c>
      <c r="AB14" s="14">
        <v>0.5</v>
      </c>
      <c r="AC14" s="14">
        <v>15.2</v>
      </c>
      <c r="AD14" s="14">
        <v>0</v>
      </c>
      <c r="AE14" s="14">
        <v>0</v>
      </c>
      <c r="AF14" s="14">
        <v>0</v>
      </c>
      <c r="AG14" s="14">
        <v>1.1000000000000001</v>
      </c>
      <c r="AH14" s="14">
        <v>1.1000000000000001</v>
      </c>
      <c r="AI14" s="14">
        <v>0.13</v>
      </c>
      <c r="AJ14" s="14">
        <v>-0.1</v>
      </c>
      <c r="AK14" s="14">
        <v>-0.1</v>
      </c>
    </row>
    <row r="15" spans="1:37" x14ac:dyDescent="0.3">
      <c r="A15" s="10" t="s">
        <v>118</v>
      </c>
      <c r="B15" s="10" t="s">
        <v>196</v>
      </c>
      <c r="C15" s="10" t="s">
        <v>81</v>
      </c>
      <c r="D15" s="10" t="s">
        <v>208</v>
      </c>
      <c r="E15" s="10" t="s">
        <v>119</v>
      </c>
      <c r="F15" s="10" t="s">
        <v>82</v>
      </c>
      <c r="G15" s="10" t="s">
        <v>87</v>
      </c>
      <c r="H15" s="10" t="s">
        <v>88</v>
      </c>
      <c r="I15" s="15">
        <v>3</v>
      </c>
      <c r="J15" s="15">
        <v>0</v>
      </c>
      <c r="K15" s="15">
        <v>21</v>
      </c>
      <c r="L15" s="15">
        <v>8</v>
      </c>
      <c r="M15" s="15">
        <v>38.1</v>
      </c>
      <c r="N15" s="15">
        <v>0.14000000000000001</v>
      </c>
      <c r="O15" s="15">
        <v>0.38</v>
      </c>
      <c r="P15" s="15">
        <v>19.5</v>
      </c>
      <c r="Q15" s="15">
        <v>2</v>
      </c>
      <c r="R15" s="15">
        <v>0</v>
      </c>
      <c r="S15" s="15">
        <v>0</v>
      </c>
      <c r="T15" s="15">
        <v>3.2</v>
      </c>
      <c r="U15" s="15">
        <v>3.2</v>
      </c>
      <c r="V15" s="15">
        <v>-0.2</v>
      </c>
      <c r="W15" s="15">
        <v>-0.2</v>
      </c>
      <c r="X15" s="15">
        <v>9</v>
      </c>
      <c r="Y15" s="15">
        <v>1</v>
      </c>
      <c r="Z15" s="15">
        <v>11.1</v>
      </c>
      <c r="AA15" s="15">
        <v>0</v>
      </c>
      <c r="AB15" s="15">
        <v>0</v>
      </c>
      <c r="AC15" s="15">
        <v>15.6</v>
      </c>
      <c r="AD15" s="15">
        <v>0</v>
      </c>
      <c r="AE15" s="15">
        <v>0</v>
      </c>
      <c r="AF15" s="15">
        <v>0</v>
      </c>
      <c r="AG15" s="15">
        <v>0.4</v>
      </c>
      <c r="AH15" s="15">
        <v>0.4</v>
      </c>
      <c r="AI15" s="15">
        <v>0.05</v>
      </c>
      <c r="AJ15" s="15">
        <v>-0.4</v>
      </c>
      <c r="AK15" s="15">
        <v>-0.4</v>
      </c>
    </row>
    <row r="16" spans="1:37" x14ac:dyDescent="0.3">
      <c r="A16" s="9" t="s">
        <v>120</v>
      </c>
      <c r="B16" s="9" t="s">
        <v>202</v>
      </c>
      <c r="C16" s="9" t="s">
        <v>103</v>
      </c>
      <c r="D16" s="9" t="s">
        <v>121</v>
      </c>
      <c r="E16" s="9" t="s">
        <v>89</v>
      </c>
      <c r="F16" s="9" t="s">
        <v>105</v>
      </c>
      <c r="G16" s="9" t="s">
        <v>83</v>
      </c>
      <c r="H16" s="9" t="s">
        <v>88</v>
      </c>
      <c r="I16" s="14">
        <v>2</v>
      </c>
      <c r="J16" s="14">
        <v>1</v>
      </c>
      <c r="K16" s="14">
        <v>18</v>
      </c>
      <c r="L16" s="14">
        <v>7</v>
      </c>
      <c r="M16" s="14">
        <v>38.9</v>
      </c>
      <c r="N16" s="14">
        <v>0.11</v>
      </c>
      <c r="O16" s="14">
        <v>0.28999999999999998</v>
      </c>
      <c r="P16" s="14" t="s">
        <v>70</v>
      </c>
      <c r="Q16" s="14" t="s">
        <v>70</v>
      </c>
      <c r="R16" s="14">
        <v>0</v>
      </c>
      <c r="S16" s="14">
        <v>0</v>
      </c>
      <c r="T16" s="14" t="s">
        <v>70</v>
      </c>
      <c r="U16" s="14" t="s">
        <v>70</v>
      </c>
      <c r="V16" s="14" t="s">
        <v>70</v>
      </c>
      <c r="W16" s="14" t="s">
        <v>70</v>
      </c>
      <c r="X16" s="14">
        <v>16</v>
      </c>
      <c r="Y16" s="14">
        <v>6</v>
      </c>
      <c r="Z16" s="14">
        <v>37.5</v>
      </c>
      <c r="AA16" s="14">
        <v>0.06</v>
      </c>
      <c r="AB16" s="14">
        <v>0.17</v>
      </c>
      <c r="AC16" s="14" t="s">
        <v>70</v>
      </c>
      <c r="AD16" s="14" t="s">
        <v>70</v>
      </c>
      <c r="AE16" s="14">
        <v>0</v>
      </c>
      <c r="AF16" s="14">
        <v>0</v>
      </c>
      <c r="AG16" s="14" t="s">
        <v>70</v>
      </c>
      <c r="AH16" s="14" t="s">
        <v>70</v>
      </c>
      <c r="AI16" s="14" t="s">
        <v>70</v>
      </c>
      <c r="AJ16" s="14" t="s">
        <v>70</v>
      </c>
      <c r="AK16" s="14" t="s">
        <v>70</v>
      </c>
    </row>
    <row r="17" spans="1:37" x14ac:dyDescent="0.3">
      <c r="A17" s="10" t="s">
        <v>122</v>
      </c>
      <c r="B17" s="10" t="s">
        <v>191</v>
      </c>
      <c r="C17" s="10" t="s">
        <v>81</v>
      </c>
      <c r="D17" s="10" t="s">
        <v>209</v>
      </c>
      <c r="E17" s="10" t="s">
        <v>123</v>
      </c>
      <c r="F17" s="10" t="s">
        <v>82</v>
      </c>
      <c r="G17" s="10" t="s">
        <v>83</v>
      </c>
      <c r="H17" s="10" t="s">
        <v>84</v>
      </c>
      <c r="I17" s="15">
        <v>1</v>
      </c>
      <c r="J17" s="15">
        <v>1</v>
      </c>
      <c r="K17" s="15">
        <v>24</v>
      </c>
      <c r="L17" s="15">
        <v>6</v>
      </c>
      <c r="M17" s="15">
        <v>25</v>
      </c>
      <c r="N17" s="15">
        <v>0.04</v>
      </c>
      <c r="O17" s="15">
        <v>0.17</v>
      </c>
      <c r="P17" s="15">
        <v>17.5</v>
      </c>
      <c r="Q17" s="15">
        <v>0</v>
      </c>
      <c r="R17" s="15">
        <v>0</v>
      </c>
      <c r="S17" s="15">
        <v>0</v>
      </c>
      <c r="T17" s="15">
        <v>2.6</v>
      </c>
      <c r="U17" s="15">
        <v>2.6</v>
      </c>
      <c r="V17" s="15">
        <v>-1.6</v>
      </c>
      <c r="W17" s="15">
        <v>-1.6</v>
      </c>
      <c r="X17" s="15">
        <v>8</v>
      </c>
      <c r="Y17" s="15">
        <v>5</v>
      </c>
      <c r="Z17" s="15">
        <v>62.5</v>
      </c>
      <c r="AA17" s="15">
        <v>0.13</v>
      </c>
      <c r="AB17" s="15">
        <v>0.2</v>
      </c>
      <c r="AC17" s="15">
        <v>17.899999999999999</v>
      </c>
      <c r="AD17" s="15">
        <v>0</v>
      </c>
      <c r="AE17" s="15">
        <v>0</v>
      </c>
      <c r="AF17" s="15">
        <v>0</v>
      </c>
      <c r="AG17" s="15">
        <v>0.8</v>
      </c>
      <c r="AH17" s="15">
        <v>0.8</v>
      </c>
      <c r="AI17" s="15">
        <v>0.1</v>
      </c>
      <c r="AJ17" s="15">
        <v>0.2</v>
      </c>
      <c r="AK17" s="15">
        <v>0.2</v>
      </c>
    </row>
    <row r="18" spans="1:37" x14ac:dyDescent="0.3">
      <c r="A18" s="9" t="s">
        <v>124</v>
      </c>
      <c r="B18" s="9" t="s">
        <v>200</v>
      </c>
      <c r="C18" s="9" t="s">
        <v>96</v>
      </c>
      <c r="D18" s="9" t="s">
        <v>97</v>
      </c>
      <c r="E18" s="9" t="s">
        <v>117</v>
      </c>
      <c r="F18" s="9" t="s">
        <v>98</v>
      </c>
      <c r="G18" s="9" t="s">
        <v>83</v>
      </c>
      <c r="H18" s="9" t="s">
        <v>108</v>
      </c>
      <c r="I18" s="14">
        <v>2</v>
      </c>
      <c r="J18" s="14">
        <v>3</v>
      </c>
      <c r="K18" s="14">
        <v>19</v>
      </c>
      <c r="L18" s="14">
        <v>4</v>
      </c>
      <c r="M18" s="14">
        <v>21.1</v>
      </c>
      <c r="N18" s="14">
        <v>0.05</v>
      </c>
      <c r="O18" s="14">
        <v>0.25</v>
      </c>
      <c r="P18" s="14">
        <v>20.8</v>
      </c>
      <c r="Q18" s="14">
        <v>0</v>
      </c>
      <c r="R18" s="14">
        <v>0</v>
      </c>
      <c r="S18" s="14">
        <v>0</v>
      </c>
      <c r="T18" s="14">
        <v>1.1000000000000001</v>
      </c>
      <c r="U18" s="14">
        <v>1.1000000000000001</v>
      </c>
      <c r="V18" s="14">
        <v>-0.1</v>
      </c>
      <c r="W18" s="14">
        <v>-0.1</v>
      </c>
      <c r="X18" s="14">
        <v>11</v>
      </c>
      <c r="Y18" s="14">
        <v>5</v>
      </c>
      <c r="Z18" s="14">
        <v>45.5</v>
      </c>
      <c r="AA18" s="14">
        <v>0.27</v>
      </c>
      <c r="AB18" s="14">
        <v>0.6</v>
      </c>
      <c r="AC18" s="14">
        <v>13.2</v>
      </c>
      <c r="AD18" s="14">
        <v>0</v>
      </c>
      <c r="AE18" s="14">
        <v>0</v>
      </c>
      <c r="AF18" s="14">
        <v>0</v>
      </c>
      <c r="AG18" s="14">
        <v>1</v>
      </c>
      <c r="AH18" s="14">
        <v>1</v>
      </c>
      <c r="AI18" s="14">
        <v>0.09</v>
      </c>
      <c r="AJ18" s="14">
        <v>2</v>
      </c>
      <c r="AK18" s="14">
        <v>2</v>
      </c>
    </row>
    <row r="19" spans="1:37" x14ac:dyDescent="0.3">
      <c r="A19" s="10" t="s">
        <v>125</v>
      </c>
      <c r="B19" s="10" t="s">
        <v>196</v>
      </c>
      <c r="C19" s="10" t="s">
        <v>81</v>
      </c>
      <c r="D19" s="10" t="s">
        <v>210</v>
      </c>
      <c r="E19" s="10" t="s">
        <v>126</v>
      </c>
      <c r="F19" s="10" t="s">
        <v>82</v>
      </c>
      <c r="G19" s="10" t="s">
        <v>87</v>
      </c>
      <c r="H19" s="10" t="s">
        <v>88</v>
      </c>
      <c r="I19" s="15">
        <v>3</v>
      </c>
      <c r="J19" s="15">
        <v>0</v>
      </c>
      <c r="K19" s="15">
        <v>17</v>
      </c>
      <c r="L19" s="15">
        <v>10</v>
      </c>
      <c r="M19" s="15">
        <v>58.8</v>
      </c>
      <c r="N19" s="15">
        <v>0.18</v>
      </c>
      <c r="O19" s="15">
        <v>0.3</v>
      </c>
      <c r="P19" s="15">
        <v>19</v>
      </c>
      <c r="Q19" s="15">
        <v>0</v>
      </c>
      <c r="R19" s="15">
        <v>0</v>
      </c>
      <c r="S19" s="15">
        <v>0</v>
      </c>
      <c r="T19" s="15">
        <v>1.7</v>
      </c>
      <c r="U19" s="15">
        <v>1.7</v>
      </c>
      <c r="V19" s="15">
        <v>1.3</v>
      </c>
      <c r="W19" s="15">
        <v>1.3</v>
      </c>
      <c r="X19" s="15">
        <v>16</v>
      </c>
      <c r="Y19" s="15">
        <v>3</v>
      </c>
      <c r="Z19" s="15">
        <v>18.8</v>
      </c>
      <c r="AA19" s="15">
        <v>0</v>
      </c>
      <c r="AB19" s="15">
        <v>0</v>
      </c>
      <c r="AC19" s="15">
        <v>17</v>
      </c>
      <c r="AD19" s="15">
        <v>2</v>
      </c>
      <c r="AE19" s="15">
        <v>0</v>
      </c>
      <c r="AF19" s="15">
        <v>0</v>
      </c>
      <c r="AG19" s="15">
        <v>1.6</v>
      </c>
      <c r="AH19" s="15">
        <v>1.6</v>
      </c>
      <c r="AI19" s="15">
        <v>0.1</v>
      </c>
      <c r="AJ19" s="15">
        <v>-1.6</v>
      </c>
      <c r="AK19" s="15">
        <v>-1.6</v>
      </c>
    </row>
    <row r="20" spans="1:37" x14ac:dyDescent="0.3">
      <c r="A20" s="9" t="s">
        <v>127</v>
      </c>
      <c r="B20" s="9" t="s">
        <v>198</v>
      </c>
      <c r="C20" s="9" t="s">
        <v>81</v>
      </c>
      <c r="D20" s="9" t="s">
        <v>211</v>
      </c>
      <c r="E20" s="9" t="s">
        <v>128</v>
      </c>
      <c r="F20" s="9" t="s">
        <v>86</v>
      </c>
      <c r="G20" s="9" t="s">
        <v>83</v>
      </c>
      <c r="H20" s="9" t="s">
        <v>84</v>
      </c>
      <c r="I20" s="14">
        <v>1</v>
      </c>
      <c r="J20" s="14">
        <v>1</v>
      </c>
      <c r="K20" s="14">
        <v>8</v>
      </c>
      <c r="L20" s="14">
        <v>3</v>
      </c>
      <c r="M20" s="14">
        <v>37.5</v>
      </c>
      <c r="N20" s="14">
        <v>0.13</v>
      </c>
      <c r="O20" s="14">
        <v>0.33</v>
      </c>
      <c r="P20" s="14">
        <v>15.9</v>
      </c>
      <c r="Q20" s="14">
        <v>0</v>
      </c>
      <c r="R20" s="14">
        <v>0</v>
      </c>
      <c r="S20" s="14">
        <v>0</v>
      </c>
      <c r="T20" s="14">
        <v>0.6</v>
      </c>
      <c r="U20" s="14">
        <v>0.6</v>
      </c>
      <c r="V20" s="14">
        <v>0.4</v>
      </c>
      <c r="W20" s="14">
        <v>0.4</v>
      </c>
      <c r="X20" s="14">
        <v>16</v>
      </c>
      <c r="Y20" s="14">
        <v>5</v>
      </c>
      <c r="Z20" s="14">
        <v>31.3</v>
      </c>
      <c r="AA20" s="14">
        <v>0.06</v>
      </c>
      <c r="AB20" s="14">
        <v>0.2</v>
      </c>
      <c r="AC20" s="14">
        <v>16.3</v>
      </c>
      <c r="AD20" s="14">
        <v>1</v>
      </c>
      <c r="AE20" s="14">
        <v>0</v>
      </c>
      <c r="AF20" s="14">
        <v>0</v>
      </c>
      <c r="AG20" s="14">
        <v>1.3</v>
      </c>
      <c r="AH20" s="14">
        <v>1.3</v>
      </c>
      <c r="AI20" s="14">
        <v>0.08</v>
      </c>
      <c r="AJ20" s="14">
        <v>-0.3</v>
      </c>
      <c r="AK20" s="14">
        <v>-0.3</v>
      </c>
    </row>
    <row r="21" spans="1:37" x14ac:dyDescent="0.3">
      <c r="A21" s="10" t="s">
        <v>129</v>
      </c>
      <c r="B21" s="10" t="s">
        <v>205</v>
      </c>
      <c r="C21" s="10" t="s">
        <v>96</v>
      </c>
      <c r="D21" s="10" t="s">
        <v>97</v>
      </c>
      <c r="E21" s="10" t="s">
        <v>99</v>
      </c>
      <c r="F21" s="10" t="s">
        <v>98</v>
      </c>
      <c r="G21" s="10" t="s">
        <v>87</v>
      </c>
      <c r="H21" s="10" t="s">
        <v>88</v>
      </c>
      <c r="I21" s="15">
        <v>4</v>
      </c>
      <c r="J21" s="15">
        <v>0</v>
      </c>
      <c r="K21" s="15">
        <v>23</v>
      </c>
      <c r="L21" s="15">
        <v>8</v>
      </c>
      <c r="M21" s="15">
        <v>34.799999999999997</v>
      </c>
      <c r="N21" s="15">
        <v>0.13</v>
      </c>
      <c r="O21" s="15">
        <v>0.38</v>
      </c>
      <c r="P21" s="15">
        <v>18.3</v>
      </c>
      <c r="Q21" s="15">
        <v>1</v>
      </c>
      <c r="R21" s="15">
        <v>1</v>
      </c>
      <c r="S21" s="15">
        <v>1</v>
      </c>
      <c r="T21" s="15">
        <v>3.3</v>
      </c>
      <c r="U21" s="15">
        <v>2.5</v>
      </c>
      <c r="V21" s="15">
        <v>0.7</v>
      </c>
      <c r="W21" s="15">
        <v>0.5</v>
      </c>
      <c r="X21" s="15">
        <v>7</v>
      </c>
      <c r="Y21" s="15">
        <v>3</v>
      </c>
      <c r="Z21" s="15">
        <v>42.9</v>
      </c>
      <c r="AA21" s="15">
        <v>0</v>
      </c>
      <c r="AB21" s="15">
        <v>0</v>
      </c>
      <c r="AC21" s="15">
        <v>13.5</v>
      </c>
      <c r="AD21" s="15">
        <v>0</v>
      </c>
      <c r="AE21" s="15">
        <v>0</v>
      </c>
      <c r="AF21" s="15">
        <v>0</v>
      </c>
      <c r="AG21" s="15">
        <v>0.7</v>
      </c>
      <c r="AH21" s="15">
        <v>0.7</v>
      </c>
      <c r="AI21" s="15">
        <v>0.12</v>
      </c>
      <c r="AJ21" s="15">
        <v>-0.7</v>
      </c>
      <c r="AK21" s="15">
        <v>-0.7</v>
      </c>
    </row>
    <row r="22" spans="1:37" x14ac:dyDescent="0.3">
      <c r="A22" s="9" t="s">
        <v>130</v>
      </c>
      <c r="B22" s="9" t="s">
        <v>196</v>
      </c>
      <c r="C22" s="9" t="s">
        <v>81</v>
      </c>
      <c r="D22" s="9" t="s">
        <v>212</v>
      </c>
      <c r="E22" s="9" t="s">
        <v>61</v>
      </c>
      <c r="F22" s="9" t="s">
        <v>82</v>
      </c>
      <c r="G22" s="9" t="s">
        <v>87</v>
      </c>
      <c r="H22" s="9" t="s">
        <v>88</v>
      </c>
      <c r="I22" s="14">
        <v>4</v>
      </c>
      <c r="J22" s="14">
        <v>3</v>
      </c>
      <c r="K22" s="14">
        <v>26</v>
      </c>
      <c r="L22" s="14">
        <v>12</v>
      </c>
      <c r="M22" s="14">
        <v>46.2</v>
      </c>
      <c r="N22" s="14">
        <v>0.12</v>
      </c>
      <c r="O22" s="14">
        <v>0.25</v>
      </c>
      <c r="P22" s="14">
        <v>18.899999999999999</v>
      </c>
      <c r="Q22" s="14">
        <v>1</v>
      </c>
      <c r="R22" s="14">
        <v>0</v>
      </c>
      <c r="S22" s="14">
        <v>0</v>
      </c>
      <c r="T22" s="14">
        <v>2.1</v>
      </c>
      <c r="U22" s="14">
        <v>2.1</v>
      </c>
      <c r="V22" s="14">
        <v>0.9</v>
      </c>
      <c r="W22" s="14">
        <v>0.9</v>
      </c>
      <c r="X22" s="14">
        <v>9</v>
      </c>
      <c r="Y22" s="14">
        <v>5</v>
      </c>
      <c r="Z22" s="14">
        <v>55.6</v>
      </c>
      <c r="AA22" s="14">
        <v>0.33</v>
      </c>
      <c r="AB22" s="14">
        <v>0.6</v>
      </c>
      <c r="AC22" s="14">
        <v>13.3</v>
      </c>
      <c r="AD22" s="14">
        <v>0</v>
      </c>
      <c r="AE22" s="14">
        <v>0</v>
      </c>
      <c r="AF22" s="14">
        <v>0</v>
      </c>
      <c r="AG22" s="14">
        <v>1.2</v>
      </c>
      <c r="AH22" s="14">
        <v>1.2</v>
      </c>
      <c r="AI22" s="14">
        <v>0.13</v>
      </c>
      <c r="AJ22" s="14">
        <v>1.8</v>
      </c>
      <c r="AK22" s="14">
        <v>1.8</v>
      </c>
    </row>
    <row r="23" spans="1:37" x14ac:dyDescent="0.3">
      <c r="A23" s="10" t="s">
        <v>131</v>
      </c>
      <c r="B23" s="10" t="s">
        <v>213</v>
      </c>
      <c r="C23" s="10" t="s">
        <v>81</v>
      </c>
      <c r="D23" s="10" t="s">
        <v>214</v>
      </c>
      <c r="E23" s="10" t="s">
        <v>132</v>
      </c>
      <c r="F23" s="10" t="s">
        <v>105</v>
      </c>
      <c r="G23" s="10" t="s">
        <v>83</v>
      </c>
      <c r="H23" s="10" t="s">
        <v>88</v>
      </c>
      <c r="I23" s="15">
        <v>2</v>
      </c>
      <c r="J23" s="15">
        <v>0</v>
      </c>
      <c r="K23" s="15">
        <v>15</v>
      </c>
      <c r="L23" s="15">
        <v>8</v>
      </c>
      <c r="M23" s="15">
        <v>53.3</v>
      </c>
      <c r="N23" s="15">
        <v>0.13</v>
      </c>
      <c r="O23" s="15">
        <v>0.25</v>
      </c>
      <c r="P23" s="15">
        <v>16.399999999999999</v>
      </c>
      <c r="Q23" s="15">
        <v>0</v>
      </c>
      <c r="R23" s="15">
        <v>0</v>
      </c>
      <c r="S23" s="15">
        <v>0</v>
      </c>
      <c r="T23" s="15">
        <v>1.7</v>
      </c>
      <c r="U23" s="15">
        <v>1.7</v>
      </c>
      <c r="V23" s="15">
        <v>0.3</v>
      </c>
      <c r="W23" s="15">
        <v>0.3</v>
      </c>
      <c r="X23" s="15">
        <v>6</v>
      </c>
      <c r="Y23" s="15">
        <v>1</v>
      </c>
      <c r="Z23" s="15">
        <v>16.7</v>
      </c>
      <c r="AA23" s="15">
        <v>0</v>
      </c>
      <c r="AB23" s="15">
        <v>0</v>
      </c>
      <c r="AC23" s="15">
        <v>14.6</v>
      </c>
      <c r="AD23" s="15">
        <v>1</v>
      </c>
      <c r="AE23" s="15">
        <v>0</v>
      </c>
      <c r="AF23" s="15">
        <v>0</v>
      </c>
      <c r="AG23" s="15">
        <v>1</v>
      </c>
      <c r="AH23" s="15">
        <v>1</v>
      </c>
      <c r="AI23" s="15">
        <v>0.16</v>
      </c>
      <c r="AJ23" s="15">
        <v>-1</v>
      </c>
      <c r="AK23" s="15">
        <v>-1</v>
      </c>
    </row>
    <row r="24" spans="1:37" x14ac:dyDescent="0.3">
      <c r="A24" s="9" t="s">
        <v>133</v>
      </c>
      <c r="B24" s="9" t="s">
        <v>198</v>
      </c>
      <c r="C24" s="9" t="s">
        <v>81</v>
      </c>
      <c r="D24" s="9" t="s">
        <v>215</v>
      </c>
      <c r="E24" s="9" t="s">
        <v>134</v>
      </c>
      <c r="F24" s="9" t="s">
        <v>86</v>
      </c>
      <c r="G24" s="9" t="s">
        <v>83</v>
      </c>
      <c r="H24" s="9" t="s">
        <v>88</v>
      </c>
      <c r="I24" s="14">
        <v>2</v>
      </c>
      <c r="J24" s="14">
        <v>1</v>
      </c>
      <c r="K24" s="14">
        <v>14</v>
      </c>
      <c r="L24" s="14">
        <v>2</v>
      </c>
      <c r="M24" s="14">
        <v>14.3</v>
      </c>
      <c r="N24" s="14">
        <v>0.14000000000000001</v>
      </c>
      <c r="O24" s="14">
        <v>1</v>
      </c>
      <c r="P24" s="14">
        <v>17.399999999999999</v>
      </c>
      <c r="Q24" s="14">
        <v>0</v>
      </c>
      <c r="R24" s="14">
        <v>0</v>
      </c>
      <c r="S24" s="14">
        <v>0</v>
      </c>
      <c r="T24" s="14">
        <v>1.2</v>
      </c>
      <c r="U24" s="14">
        <v>1.2</v>
      </c>
      <c r="V24" s="14">
        <v>0.8</v>
      </c>
      <c r="W24" s="14">
        <v>0.8</v>
      </c>
      <c r="X24" s="14">
        <v>7</v>
      </c>
      <c r="Y24" s="14">
        <v>3</v>
      </c>
      <c r="Z24" s="14">
        <v>42.9</v>
      </c>
      <c r="AA24" s="14">
        <v>0</v>
      </c>
      <c r="AB24" s="14">
        <v>0</v>
      </c>
      <c r="AC24" s="14">
        <v>17.399999999999999</v>
      </c>
      <c r="AD24" s="14">
        <v>0</v>
      </c>
      <c r="AE24" s="14">
        <v>1</v>
      </c>
      <c r="AF24" s="14">
        <v>1</v>
      </c>
      <c r="AG24" s="14">
        <v>1.7</v>
      </c>
      <c r="AH24" s="14">
        <v>0.9</v>
      </c>
      <c r="AI24" s="14">
        <v>0.14000000000000001</v>
      </c>
      <c r="AJ24" s="14">
        <v>-0.7</v>
      </c>
      <c r="AK24" s="14">
        <v>-0.9</v>
      </c>
    </row>
    <row r="25" spans="1:37" x14ac:dyDescent="0.3">
      <c r="A25" s="10" t="s">
        <v>135</v>
      </c>
      <c r="B25" s="10" t="s">
        <v>200</v>
      </c>
      <c r="C25" s="10" t="s">
        <v>96</v>
      </c>
      <c r="D25" s="10" t="s">
        <v>97</v>
      </c>
      <c r="E25" s="10" t="s">
        <v>111</v>
      </c>
      <c r="F25" s="10" t="s">
        <v>98</v>
      </c>
      <c r="G25" s="10" t="s">
        <v>83</v>
      </c>
      <c r="H25" s="10" t="s">
        <v>108</v>
      </c>
      <c r="I25" s="15">
        <v>1</v>
      </c>
      <c r="J25" s="15">
        <v>2</v>
      </c>
      <c r="K25" s="15">
        <v>4</v>
      </c>
      <c r="L25" s="15">
        <v>3</v>
      </c>
      <c r="M25" s="15">
        <v>75</v>
      </c>
      <c r="N25" s="15">
        <v>0.25</v>
      </c>
      <c r="O25" s="15">
        <v>0.33</v>
      </c>
      <c r="P25" s="15">
        <v>16.899999999999999</v>
      </c>
      <c r="Q25" s="15">
        <v>0</v>
      </c>
      <c r="R25" s="15">
        <v>0</v>
      </c>
      <c r="S25" s="15">
        <v>0</v>
      </c>
      <c r="T25" s="15">
        <v>0.3</v>
      </c>
      <c r="U25" s="15">
        <v>0.3</v>
      </c>
      <c r="V25" s="15">
        <v>0.7</v>
      </c>
      <c r="W25" s="15">
        <v>0.7</v>
      </c>
      <c r="X25" s="15">
        <v>15</v>
      </c>
      <c r="Y25" s="15">
        <v>6</v>
      </c>
      <c r="Z25" s="15">
        <v>40</v>
      </c>
      <c r="AA25" s="15">
        <v>0.13</v>
      </c>
      <c r="AB25" s="15">
        <v>0.33</v>
      </c>
      <c r="AC25" s="15">
        <v>15.1</v>
      </c>
      <c r="AD25" s="15">
        <v>0</v>
      </c>
      <c r="AE25" s="15">
        <v>0</v>
      </c>
      <c r="AF25" s="15">
        <v>0</v>
      </c>
      <c r="AG25" s="15">
        <v>2.2999999999999998</v>
      </c>
      <c r="AH25" s="15">
        <v>2.2999999999999998</v>
      </c>
      <c r="AI25" s="15">
        <v>0.15</v>
      </c>
      <c r="AJ25" s="15">
        <v>-0.3</v>
      </c>
      <c r="AK25" s="15">
        <v>-0.3</v>
      </c>
    </row>
    <row r="26" spans="1:37" x14ac:dyDescent="0.3">
      <c r="A26" s="9" t="s">
        <v>136</v>
      </c>
      <c r="B26" s="9" t="s">
        <v>191</v>
      </c>
      <c r="C26" s="9" t="s">
        <v>81</v>
      </c>
      <c r="D26" s="9" t="s">
        <v>216</v>
      </c>
      <c r="E26" s="9" t="s">
        <v>137</v>
      </c>
      <c r="F26" s="9" t="s">
        <v>82</v>
      </c>
      <c r="G26" s="9" t="s">
        <v>87</v>
      </c>
      <c r="H26" s="9" t="s">
        <v>84</v>
      </c>
      <c r="I26" s="14">
        <v>0</v>
      </c>
      <c r="J26" s="14">
        <v>0</v>
      </c>
      <c r="K26" s="14">
        <v>34</v>
      </c>
      <c r="L26" s="14">
        <v>8</v>
      </c>
      <c r="M26" s="14">
        <v>23.5</v>
      </c>
      <c r="N26" s="14">
        <v>0</v>
      </c>
      <c r="O26" s="14">
        <v>0</v>
      </c>
      <c r="P26" s="14">
        <v>17.7</v>
      </c>
      <c r="Q26" s="14">
        <v>0</v>
      </c>
      <c r="R26" s="14">
        <v>0</v>
      </c>
      <c r="S26" s="14">
        <v>0</v>
      </c>
      <c r="T26" s="14">
        <v>2.2999999999999998</v>
      </c>
      <c r="U26" s="14">
        <v>2.2999999999999998</v>
      </c>
      <c r="V26" s="14">
        <v>-2.2999999999999998</v>
      </c>
      <c r="W26" s="14">
        <v>-2.2999999999999998</v>
      </c>
      <c r="X26" s="14">
        <v>6</v>
      </c>
      <c r="Y26" s="14">
        <v>1</v>
      </c>
      <c r="Z26" s="14">
        <v>16.7</v>
      </c>
      <c r="AA26" s="14">
        <v>0</v>
      </c>
      <c r="AB26" s="14">
        <v>0</v>
      </c>
      <c r="AC26" s="14">
        <v>16.3</v>
      </c>
      <c r="AD26" s="14">
        <v>0</v>
      </c>
      <c r="AE26" s="14">
        <v>0</v>
      </c>
      <c r="AF26" s="14">
        <v>0</v>
      </c>
      <c r="AG26" s="14">
        <v>0.8</v>
      </c>
      <c r="AH26" s="14">
        <v>0.8</v>
      </c>
      <c r="AI26" s="14">
        <v>0.14000000000000001</v>
      </c>
      <c r="AJ26" s="14">
        <v>-0.8</v>
      </c>
      <c r="AK26" s="14">
        <v>-0.8</v>
      </c>
    </row>
    <row r="27" spans="1:37" x14ac:dyDescent="0.3">
      <c r="A27" s="10" t="s">
        <v>138</v>
      </c>
      <c r="B27" s="10" t="s">
        <v>205</v>
      </c>
      <c r="C27" s="10" t="s">
        <v>103</v>
      </c>
      <c r="D27" s="10" t="s">
        <v>139</v>
      </c>
      <c r="E27" s="10" t="s">
        <v>101</v>
      </c>
      <c r="F27" s="10" t="s">
        <v>105</v>
      </c>
      <c r="G27" s="10" t="s">
        <v>87</v>
      </c>
      <c r="H27" s="10" t="s">
        <v>88</v>
      </c>
      <c r="I27" s="15">
        <v>5</v>
      </c>
      <c r="J27" s="15">
        <v>1</v>
      </c>
      <c r="K27" s="15">
        <v>29</v>
      </c>
      <c r="L27" s="15">
        <v>11</v>
      </c>
      <c r="M27" s="15">
        <v>37.9</v>
      </c>
      <c r="N27" s="15">
        <v>0.17</v>
      </c>
      <c r="O27" s="15">
        <v>0.45</v>
      </c>
      <c r="P27" s="15" t="s">
        <v>70</v>
      </c>
      <c r="Q27" s="15" t="s">
        <v>70</v>
      </c>
      <c r="R27" s="15">
        <v>0</v>
      </c>
      <c r="S27" s="15">
        <v>0</v>
      </c>
      <c r="T27" s="15" t="s">
        <v>70</v>
      </c>
      <c r="U27" s="15" t="s">
        <v>70</v>
      </c>
      <c r="V27" s="15" t="s">
        <v>70</v>
      </c>
      <c r="W27" s="15" t="s">
        <v>70</v>
      </c>
      <c r="X27" s="15">
        <v>2</v>
      </c>
      <c r="Y27" s="15">
        <v>1</v>
      </c>
      <c r="Z27" s="15">
        <v>50</v>
      </c>
      <c r="AA27" s="15">
        <v>0.5</v>
      </c>
      <c r="AB27" s="15">
        <v>1</v>
      </c>
      <c r="AC27" s="15" t="s">
        <v>70</v>
      </c>
      <c r="AD27" s="15" t="s">
        <v>70</v>
      </c>
      <c r="AE27" s="15">
        <v>0</v>
      </c>
      <c r="AF27" s="15">
        <v>0</v>
      </c>
      <c r="AG27" s="15" t="s">
        <v>70</v>
      </c>
      <c r="AH27" s="15" t="s">
        <v>70</v>
      </c>
      <c r="AI27" s="15" t="s">
        <v>70</v>
      </c>
      <c r="AJ27" s="15" t="s">
        <v>70</v>
      </c>
      <c r="AK27" s="15" t="s">
        <v>70</v>
      </c>
    </row>
    <row r="28" spans="1:37" x14ac:dyDescent="0.3">
      <c r="A28" s="9" t="s">
        <v>140</v>
      </c>
      <c r="B28" s="9" t="s">
        <v>203</v>
      </c>
      <c r="C28" s="9" t="s">
        <v>81</v>
      </c>
      <c r="D28" s="9" t="s">
        <v>217</v>
      </c>
      <c r="E28" s="9" t="s">
        <v>141</v>
      </c>
      <c r="F28" s="9" t="s">
        <v>86</v>
      </c>
      <c r="G28" s="9" t="s">
        <v>87</v>
      </c>
      <c r="H28" s="9" t="s">
        <v>84</v>
      </c>
      <c r="I28" s="14">
        <v>1</v>
      </c>
      <c r="J28" s="14">
        <v>1</v>
      </c>
      <c r="K28" s="14">
        <v>13</v>
      </c>
      <c r="L28" s="14">
        <v>3</v>
      </c>
      <c r="M28" s="14">
        <v>23.1</v>
      </c>
      <c r="N28" s="14">
        <v>0.08</v>
      </c>
      <c r="O28" s="14">
        <v>0.33</v>
      </c>
      <c r="P28" s="14">
        <v>20.100000000000001</v>
      </c>
      <c r="Q28" s="14">
        <v>1</v>
      </c>
      <c r="R28" s="14">
        <v>0</v>
      </c>
      <c r="S28" s="14">
        <v>0</v>
      </c>
      <c r="T28" s="14">
        <v>1</v>
      </c>
      <c r="U28" s="14">
        <v>1</v>
      </c>
      <c r="V28" s="14">
        <v>0</v>
      </c>
      <c r="W28" s="14">
        <v>0</v>
      </c>
      <c r="X28" s="14">
        <v>13</v>
      </c>
      <c r="Y28" s="14">
        <v>2</v>
      </c>
      <c r="Z28" s="14">
        <v>15.4</v>
      </c>
      <c r="AA28" s="14">
        <v>0.08</v>
      </c>
      <c r="AB28" s="14">
        <v>0.5</v>
      </c>
      <c r="AC28" s="14">
        <v>17.2</v>
      </c>
      <c r="AD28" s="14">
        <v>0</v>
      </c>
      <c r="AE28" s="14">
        <v>0</v>
      </c>
      <c r="AF28" s="14">
        <v>0</v>
      </c>
      <c r="AG28" s="14">
        <v>0.7</v>
      </c>
      <c r="AH28" s="14">
        <v>0.7</v>
      </c>
      <c r="AI28" s="14">
        <v>0.06</v>
      </c>
      <c r="AJ28" s="14">
        <v>0.3</v>
      </c>
      <c r="AK28" s="14">
        <v>0.3</v>
      </c>
    </row>
    <row r="29" spans="1:37" x14ac:dyDescent="0.3">
      <c r="A29" s="10" t="s">
        <v>142</v>
      </c>
      <c r="B29" s="10" t="s">
        <v>203</v>
      </c>
      <c r="C29" s="10" t="s">
        <v>81</v>
      </c>
      <c r="D29" s="10" t="s">
        <v>218</v>
      </c>
      <c r="E29" s="10" t="s">
        <v>144</v>
      </c>
      <c r="F29" s="10" t="s">
        <v>143</v>
      </c>
      <c r="G29" s="10" t="s">
        <v>83</v>
      </c>
      <c r="H29" s="10" t="s">
        <v>88</v>
      </c>
      <c r="I29" s="15">
        <v>2</v>
      </c>
      <c r="J29" s="15">
        <v>0</v>
      </c>
      <c r="K29" s="15">
        <v>19</v>
      </c>
      <c r="L29" s="15">
        <v>10</v>
      </c>
      <c r="M29" s="15">
        <v>52.6</v>
      </c>
      <c r="N29" s="15">
        <v>0.11</v>
      </c>
      <c r="O29" s="15">
        <v>0.2</v>
      </c>
      <c r="P29" s="15">
        <v>17.399999999999999</v>
      </c>
      <c r="Q29" s="15">
        <v>0</v>
      </c>
      <c r="R29" s="15">
        <v>0</v>
      </c>
      <c r="S29" s="15">
        <v>0</v>
      </c>
      <c r="T29" s="15">
        <v>1.8</v>
      </c>
      <c r="U29" s="15">
        <v>1.8</v>
      </c>
      <c r="V29" s="15">
        <v>0.2</v>
      </c>
      <c r="W29" s="15">
        <v>0.2</v>
      </c>
      <c r="X29" s="15">
        <v>9</v>
      </c>
      <c r="Y29" s="15">
        <v>0</v>
      </c>
      <c r="Z29" s="15">
        <v>0</v>
      </c>
      <c r="AA29" s="15">
        <v>0</v>
      </c>
      <c r="AB29" s="15" t="s">
        <v>70</v>
      </c>
      <c r="AC29" s="15">
        <v>16.7</v>
      </c>
      <c r="AD29" s="15">
        <v>0</v>
      </c>
      <c r="AE29" s="15">
        <v>0</v>
      </c>
      <c r="AF29" s="15">
        <v>0</v>
      </c>
      <c r="AG29" s="15">
        <v>0.8</v>
      </c>
      <c r="AH29" s="15">
        <v>0.8</v>
      </c>
      <c r="AI29" s="15">
        <v>0.09</v>
      </c>
      <c r="AJ29" s="15">
        <v>-0.8</v>
      </c>
      <c r="AK29" s="15">
        <v>-0.8</v>
      </c>
    </row>
    <row r="30" spans="1:37" x14ac:dyDescent="0.3">
      <c r="A30" s="9" t="s">
        <v>145</v>
      </c>
      <c r="B30" s="9" t="s">
        <v>205</v>
      </c>
      <c r="C30" s="9" t="s">
        <v>81</v>
      </c>
      <c r="D30" s="9" t="s">
        <v>219</v>
      </c>
      <c r="E30" s="9" t="s">
        <v>91</v>
      </c>
      <c r="F30" s="9" t="s">
        <v>146</v>
      </c>
      <c r="G30" s="9" t="s">
        <v>87</v>
      </c>
      <c r="H30" s="9" t="s">
        <v>88</v>
      </c>
      <c r="I30" s="14">
        <v>4</v>
      </c>
      <c r="J30" s="14">
        <v>2</v>
      </c>
      <c r="K30" s="14">
        <v>32</v>
      </c>
      <c r="L30" s="14">
        <v>12</v>
      </c>
      <c r="M30" s="14">
        <v>37.5</v>
      </c>
      <c r="N30" s="14">
        <v>0.09</v>
      </c>
      <c r="O30" s="14">
        <v>0.25</v>
      </c>
      <c r="P30" s="14">
        <v>16.2</v>
      </c>
      <c r="Q30" s="14">
        <v>0</v>
      </c>
      <c r="R30" s="14">
        <v>1</v>
      </c>
      <c r="S30" s="14">
        <v>2</v>
      </c>
      <c r="T30" s="14">
        <v>7</v>
      </c>
      <c r="U30" s="14">
        <v>5.4</v>
      </c>
      <c r="V30" s="14">
        <v>-3</v>
      </c>
      <c r="W30" s="14">
        <v>-2.4</v>
      </c>
      <c r="X30" s="14">
        <v>5</v>
      </c>
      <c r="Y30" s="14">
        <v>3</v>
      </c>
      <c r="Z30" s="14">
        <v>60</v>
      </c>
      <c r="AA30" s="14">
        <v>0.4</v>
      </c>
      <c r="AB30" s="14">
        <v>0.67</v>
      </c>
      <c r="AC30" s="14">
        <v>16.100000000000001</v>
      </c>
      <c r="AD30" s="14">
        <v>0</v>
      </c>
      <c r="AE30" s="14">
        <v>0</v>
      </c>
      <c r="AF30" s="14">
        <v>0</v>
      </c>
      <c r="AG30" s="14">
        <v>0.6</v>
      </c>
      <c r="AH30" s="14">
        <v>0.6</v>
      </c>
      <c r="AI30" s="14">
        <v>0.12</v>
      </c>
      <c r="AJ30" s="14">
        <v>1.4</v>
      </c>
      <c r="AK30" s="14">
        <v>1.4</v>
      </c>
    </row>
    <row r="31" spans="1:37" x14ac:dyDescent="0.3">
      <c r="A31" s="10" t="s">
        <v>147</v>
      </c>
      <c r="B31" s="10" t="s">
        <v>191</v>
      </c>
      <c r="C31" s="10" t="s">
        <v>148</v>
      </c>
      <c r="D31" s="10" t="s">
        <v>149</v>
      </c>
      <c r="E31" s="10" t="s">
        <v>141</v>
      </c>
      <c r="F31" s="10" t="s">
        <v>82</v>
      </c>
      <c r="G31" s="10" t="s">
        <v>83</v>
      </c>
      <c r="H31" s="10" t="s">
        <v>88</v>
      </c>
      <c r="I31" s="15">
        <v>2</v>
      </c>
      <c r="J31" s="15">
        <v>0</v>
      </c>
      <c r="K31" s="15">
        <v>12</v>
      </c>
      <c r="L31" s="15">
        <v>3</v>
      </c>
      <c r="M31" s="15">
        <v>25</v>
      </c>
      <c r="N31" s="15">
        <v>0.08</v>
      </c>
      <c r="O31" s="15">
        <v>0.33</v>
      </c>
      <c r="P31" s="15" t="s">
        <v>70</v>
      </c>
      <c r="Q31" s="15" t="s">
        <v>70</v>
      </c>
      <c r="R31" s="15">
        <v>0</v>
      </c>
      <c r="S31" s="15">
        <v>0</v>
      </c>
      <c r="T31" s="15" t="s">
        <v>70</v>
      </c>
      <c r="U31" s="15" t="s">
        <v>70</v>
      </c>
      <c r="V31" s="15" t="s">
        <v>70</v>
      </c>
      <c r="W31" s="15" t="s">
        <v>70</v>
      </c>
      <c r="X31" s="15">
        <v>18</v>
      </c>
      <c r="Y31" s="15">
        <v>5</v>
      </c>
      <c r="Z31" s="15">
        <v>27.8</v>
      </c>
      <c r="AA31" s="15">
        <v>0</v>
      </c>
      <c r="AB31" s="15">
        <v>0</v>
      </c>
      <c r="AC31" s="15" t="s">
        <v>70</v>
      </c>
      <c r="AD31" s="15" t="s">
        <v>70</v>
      </c>
      <c r="AE31" s="15">
        <v>0</v>
      </c>
      <c r="AF31" s="15">
        <v>0</v>
      </c>
      <c r="AG31" s="15" t="s">
        <v>70</v>
      </c>
      <c r="AH31" s="15" t="s">
        <v>70</v>
      </c>
      <c r="AI31" s="15" t="s">
        <v>70</v>
      </c>
      <c r="AJ31" s="15" t="s">
        <v>70</v>
      </c>
      <c r="AK31" s="15" t="s">
        <v>70</v>
      </c>
    </row>
    <row r="32" spans="1:37" x14ac:dyDescent="0.3">
      <c r="A32" s="9" t="s">
        <v>150</v>
      </c>
      <c r="B32" s="9" t="s">
        <v>205</v>
      </c>
      <c r="C32" s="9" t="s">
        <v>103</v>
      </c>
      <c r="D32" s="9" t="s">
        <v>151</v>
      </c>
      <c r="E32" s="9" t="s">
        <v>61</v>
      </c>
      <c r="F32" s="9" t="s">
        <v>105</v>
      </c>
      <c r="G32" s="9" t="s">
        <v>87</v>
      </c>
      <c r="H32" s="9" t="s">
        <v>88</v>
      </c>
      <c r="I32" s="14">
        <v>2</v>
      </c>
      <c r="J32" s="14">
        <v>1</v>
      </c>
      <c r="K32" s="14">
        <v>21</v>
      </c>
      <c r="L32" s="14">
        <v>7</v>
      </c>
      <c r="M32" s="14">
        <v>33.299999999999997</v>
      </c>
      <c r="N32" s="14">
        <v>0.1</v>
      </c>
      <c r="O32" s="14">
        <v>0.28999999999999998</v>
      </c>
      <c r="P32" s="14" t="s">
        <v>70</v>
      </c>
      <c r="Q32" s="14" t="s">
        <v>70</v>
      </c>
      <c r="R32" s="14">
        <v>0</v>
      </c>
      <c r="S32" s="14">
        <v>0</v>
      </c>
      <c r="T32" s="14" t="s">
        <v>70</v>
      </c>
      <c r="U32" s="14" t="s">
        <v>70</v>
      </c>
      <c r="V32" s="14" t="s">
        <v>70</v>
      </c>
      <c r="W32" s="14" t="s">
        <v>70</v>
      </c>
      <c r="X32" s="14">
        <v>6</v>
      </c>
      <c r="Y32" s="14">
        <v>4</v>
      </c>
      <c r="Z32" s="14">
        <v>66.7</v>
      </c>
      <c r="AA32" s="14">
        <v>0.17</v>
      </c>
      <c r="AB32" s="14">
        <v>0.25</v>
      </c>
      <c r="AC32" s="14" t="s">
        <v>70</v>
      </c>
      <c r="AD32" s="14" t="s">
        <v>70</v>
      </c>
      <c r="AE32" s="14">
        <v>0</v>
      </c>
      <c r="AF32" s="14">
        <v>0</v>
      </c>
      <c r="AG32" s="14" t="s">
        <v>70</v>
      </c>
      <c r="AH32" s="14" t="s">
        <v>70</v>
      </c>
      <c r="AI32" s="14" t="s">
        <v>70</v>
      </c>
      <c r="AJ32" s="14" t="s">
        <v>70</v>
      </c>
      <c r="AK32" s="14" t="s">
        <v>70</v>
      </c>
    </row>
    <row r="33" spans="1:37" x14ac:dyDescent="0.3">
      <c r="A33" s="10" t="s">
        <v>152</v>
      </c>
      <c r="B33" s="10" t="s">
        <v>191</v>
      </c>
      <c r="C33" s="10" t="s">
        <v>81</v>
      </c>
      <c r="D33" s="10" t="s">
        <v>220</v>
      </c>
      <c r="E33" s="10" t="s">
        <v>89</v>
      </c>
      <c r="F33" s="10" t="s">
        <v>82</v>
      </c>
      <c r="G33" s="10" t="s">
        <v>83</v>
      </c>
      <c r="H33" s="10" t="s">
        <v>88</v>
      </c>
      <c r="I33" s="15">
        <v>4</v>
      </c>
      <c r="J33" s="15">
        <v>0</v>
      </c>
      <c r="K33" s="15">
        <v>14</v>
      </c>
      <c r="L33" s="15">
        <v>7</v>
      </c>
      <c r="M33" s="15">
        <v>50</v>
      </c>
      <c r="N33" s="15">
        <v>0.28999999999999998</v>
      </c>
      <c r="O33" s="15">
        <v>0.56999999999999995</v>
      </c>
      <c r="P33" s="15">
        <v>19.2</v>
      </c>
      <c r="Q33" s="15">
        <v>0</v>
      </c>
      <c r="R33" s="15">
        <v>0</v>
      </c>
      <c r="S33" s="15">
        <v>0</v>
      </c>
      <c r="T33" s="15">
        <v>1.5</v>
      </c>
      <c r="U33" s="15">
        <v>1.5</v>
      </c>
      <c r="V33" s="15">
        <v>2.5</v>
      </c>
      <c r="W33" s="15">
        <v>2.5</v>
      </c>
      <c r="X33" s="15">
        <v>11</v>
      </c>
      <c r="Y33" s="15">
        <v>1</v>
      </c>
      <c r="Z33" s="15">
        <v>9.1</v>
      </c>
      <c r="AA33" s="15">
        <v>0</v>
      </c>
      <c r="AB33" s="15">
        <v>0</v>
      </c>
      <c r="AC33" s="15">
        <v>19.8</v>
      </c>
      <c r="AD33" s="15">
        <v>0</v>
      </c>
      <c r="AE33" s="15">
        <v>0</v>
      </c>
      <c r="AF33" s="15">
        <v>0</v>
      </c>
      <c r="AG33" s="15">
        <v>1.4</v>
      </c>
      <c r="AH33" s="15">
        <v>1.4</v>
      </c>
      <c r="AI33" s="15">
        <v>0.12</v>
      </c>
      <c r="AJ33" s="15">
        <v>-1.4</v>
      </c>
      <c r="AK33" s="15">
        <v>-1.4</v>
      </c>
    </row>
    <row r="34" spans="1:37" x14ac:dyDescent="0.3">
      <c r="A34" s="9" t="s">
        <v>153</v>
      </c>
      <c r="B34" s="9" t="s">
        <v>205</v>
      </c>
      <c r="C34" s="9" t="s">
        <v>103</v>
      </c>
      <c r="D34" s="9" t="s">
        <v>151</v>
      </c>
      <c r="E34" s="9" t="s">
        <v>61</v>
      </c>
      <c r="F34" s="9" t="s">
        <v>105</v>
      </c>
      <c r="G34" s="9" t="s">
        <v>83</v>
      </c>
      <c r="H34" s="9" t="s">
        <v>84</v>
      </c>
      <c r="I34" s="14">
        <v>1</v>
      </c>
      <c r="J34" s="14">
        <v>1</v>
      </c>
      <c r="K34" s="14">
        <v>14</v>
      </c>
      <c r="L34" s="14">
        <v>5</v>
      </c>
      <c r="M34" s="14">
        <v>35.700000000000003</v>
      </c>
      <c r="N34" s="14">
        <v>7.0000000000000007E-2</v>
      </c>
      <c r="O34" s="14">
        <v>0.2</v>
      </c>
      <c r="P34" s="14" t="s">
        <v>70</v>
      </c>
      <c r="Q34" s="14" t="s">
        <v>70</v>
      </c>
      <c r="R34" s="14">
        <v>0</v>
      </c>
      <c r="S34" s="14">
        <v>0</v>
      </c>
      <c r="T34" s="14" t="s">
        <v>70</v>
      </c>
      <c r="U34" s="14" t="s">
        <v>70</v>
      </c>
      <c r="V34" s="14" t="s">
        <v>70</v>
      </c>
      <c r="W34" s="14" t="s">
        <v>70</v>
      </c>
      <c r="X34" s="14">
        <v>11</v>
      </c>
      <c r="Y34" s="14">
        <v>5</v>
      </c>
      <c r="Z34" s="14">
        <v>45.5</v>
      </c>
      <c r="AA34" s="14">
        <v>0.09</v>
      </c>
      <c r="AB34" s="14">
        <v>0.2</v>
      </c>
      <c r="AC34" s="14" t="s">
        <v>70</v>
      </c>
      <c r="AD34" s="14" t="s">
        <v>70</v>
      </c>
      <c r="AE34" s="14">
        <v>0</v>
      </c>
      <c r="AF34" s="14">
        <v>0</v>
      </c>
      <c r="AG34" s="14" t="s">
        <v>70</v>
      </c>
      <c r="AH34" s="14" t="s">
        <v>70</v>
      </c>
      <c r="AI34" s="14" t="s">
        <v>70</v>
      </c>
      <c r="AJ34" s="14" t="s">
        <v>70</v>
      </c>
      <c r="AK34" s="14" t="s">
        <v>70</v>
      </c>
    </row>
    <row r="35" spans="1:37" x14ac:dyDescent="0.3">
      <c r="A35" s="10" t="s">
        <v>154</v>
      </c>
      <c r="B35" s="10" t="s">
        <v>221</v>
      </c>
      <c r="C35" s="10" t="s">
        <v>148</v>
      </c>
      <c r="D35" s="10" t="s">
        <v>155</v>
      </c>
      <c r="E35" s="10" t="s">
        <v>156</v>
      </c>
      <c r="F35" s="10" t="s">
        <v>82</v>
      </c>
      <c r="G35" s="10" t="s">
        <v>87</v>
      </c>
      <c r="H35" s="10" t="s">
        <v>88</v>
      </c>
      <c r="I35" s="15">
        <v>5</v>
      </c>
      <c r="J35" s="15">
        <v>2</v>
      </c>
      <c r="K35" s="15">
        <v>29</v>
      </c>
      <c r="L35" s="15">
        <v>10</v>
      </c>
      <c r="M35" s="15">
        <v>34.5</v>
      </c>
      <c r="N35" s="15">
        <v>0.17</v>
      </c>
      <c r="O35" s="15">
        <v>0.5</v>
      </c>
      <c r="P35" s="15" t="s">
        <v>70</v>
      </c>
      <c r="Q35" s="15" t="s">
        <v>70</v>
      </c>
      <c r="R35" s="15">
        <v>0</v>
      </c>
      <c r="S35" s="15">
        <v>0</v>
      </c>
      <c r="T35" s="15" t="s">
        <v>70</v>
      </c>
      <c r="U35" s="15" t="s">
        <v>70</v>
      </c>
      <c r="V35" s="15" t="s">
        <v>70</v>
      </c>
      <c r="W35" s="15" t="s">
        <v>70</v>
      </c>
      <c r="X35" s="15">
        <v>6</v>
      </c>
      <c r="Y35" s="15">
        <v>5</v>
      </c>
      <c r="Z35" s="15">
        <v>83.3</v>
      </c>
      <c r="AA35" s="15">
        <v>0.33</v>
      </c>
      <c r="AB35" s="15">
        <v>0.4</v>
      </c>
      <c r="AC35" s="15" t="s">
        <v>70</v>
      </c>
      <c r="AD35" s="15" t="s">
        <v>70</v>
      </c>
      <c r="AE35" s="15">
        <v>0</v>
      </c>
      <c r="AF35" s="15">
        <v>0</v>
      </c>
      <c r="AG35" s="15" t="s">
        <v>70</v>
      </c>
      <c r="AH35" s="15" t="s">
        <v>70</v>
      </c>
      <c r="AI35" s="15" t="s">
        <v>70</v>
      </c>
      <c r="AJ35" s="15" t="s">
        <v>70</v>
      </c>
      <c r="AK35" s="15" t="s">
        <v>70</v>
      </c>
    </row>
    <row r="36" spans="1:37" x14ac:dyDescent="0.3">
      <c r="A36" s="9" t="s">
        <v>157</v>
      </c>
      <c r="B36" s="9" t="s">
        <v>222</v>
      </c>
      <c r="C36" s="9" t="s">
        <v>81</v>
      </c>
      <c r="D36" s="9" t="s">
        <v>223</v>
      </c>
      <c r="E36" s="9" t="s">
        <v>36</v>
      </c>
      <c r="F36" s="9" t="s">
        <v>105</v>
      </c>
      <c r="G36" s="9" t="s">
        <v>87</v>
      </c>
      <c r="H36" s="9" t="s">
        <v>88</v>
      </c>
      <c r="I36" s="14">
        <v>4</v>
      </c>
      <c r="J36" s="14">
        <v>1</v>
      </c>
      <c r="K36" s="14">
        <v>27</v>
      </c>
      <c r="L36" s="14">
        <v>13</v>
      </c>
      <c r="M36" s="14">
        <v>48.1</v>
      </c>
      <c r="N36" s="14">
        <v>0.15</v>
      </c>
      <c r="O36" s="14">
        <v>0.31</v>
      </c>
      <c r="P36" s="14">
        <v>19.899999999999999</v>
      </c>
      <c r="Q36" s="14">
        <v>2</v>
      </c>
      <c r="R36" s="14">
        <v>0</v>
      </c>
      <c r="S36" s="14">
        <v>1</v>
      </c>
      <c r="T36" s="14">
        <v>2.9</v>
      </c>
      <c r="U36" s="14">
        <v>2.1</v>
      </c>
      <c r="V36" s="14">
        <v>1.1000000000000001</v>
      </c>
      <c r="W36" s="14">
        <v>1.9</v>
      </c>
      <c r="X36" s="14">
        <v>4</v>
      </c>
      <c r="Y36" s="14">
        <v>3</v>
      </c>
      <c r="Z36" s="14">
        <v>75</v>
      </c>
      <c r="AA36" s="14">
        <v>0.25</v>
      </c>
      <c r="AB36" s="14">
        <v>0.33</v>
      </c>
      <c r="AC36" s="14">
        <v>18.8</v>
      </c>
      <c r="AD36" s="14">
        <v>0</v>
      </c>
      <c r="AE36" s="14">
        <v>0</v>
      </c>
      <c r="AF36" s="14">
        <v>0</v>
      </c>
      <c r="AG36" s="14">
        <v>0.6</v>
      </c>
      <c r="AH36" s="14">
        <v>0.6</v>
      </c>
      <c r="AI36" s="14">
        <v>0.15</v>
      </c>
      <c r="AJ36" s="14">
        <v>0.4</v>
      </c>
      <c r="AK36" s="14">
        <v>0.4</v>
      </c>
    </row>
    <row r="37" spans="1:37" x14ac:dyDescent="0.3">
      <c r="A37" s="10" t="s">
        <v>158</v>
      </c>
      <c r="B37" s="10" t="s">
        <v>191</v>
      </c>
      <c r="C37" s="10" t="s">
        <v>81</v>
      </c>
      <c r="D37" s="10" t="s">
        <v>224</v>
      </c>
      <c r="E37" s="10" t="s">
        <v>141</v>
      </c>
      <c r="F37" s="10" t="s">
        <v>82</v>
      </c>
      <c r="G37" s="10" t="s">
        <v>83</v>
      </c>
      <c r="H37" s="10" t="s">
        <v>108</v>
      </c>
      <c r="I37" s="15">
        <v>1</v>
      </c>
      <c r="J37" s="15">
        <v>3</v>
      </c>
      <c r="K37" s="15">
        <v>10</v>
      </c>
      <c r="L37" s="15">
        <v>1</v>
      </c>
      <c r="M37" s="15">
        <v>10</v>
      </c>
      <c r="N37" s="15">
        <v>0</v>
      </c>
      <c r="O37" s="15">
        <v>0</v>
      </c>
      <c r="P37" s="15">
        <v>19.7</v>
      </c>
      <c r="Q37" s="15">
        <v>0</v>
      </c>
      <c r="R37" s="15">
        <v>0</v>
      </c>
      <c r="S37" s="15">
        <v>0</v>
      </c>
      <c r="T37" s="15">
        <v>0.4</v>
      </c>
      <c r="U37" s="15">
        <v>0.4</v>
      </c>
      <c r="V37" s="15">
        <v>-0.4</v>
      </c>
      <c r="W37" s="15">
        <v>-0.4</v>
      </c>
      <c r="X37" s="15">
        <v>15</v>
      </c>
      <c r="Y37" s="15">
        <v>7</v>
      </c>
      <c r="Z37" s="15">
        <v>46.7</v>
      </c>
      <c r="AA37" s="15">
        <v>0.2</v>
      </c>
      <c r="AB37" s="15">
        <v>0.43</v>
      </c>
      <c r="AC37" s="15">
        <v>14.2</v>
      </c>
      <c r="AD37" s="15">
        <v>0</v>
      </c>
      <c r="AE37" s="15">
        <v>0</v>
      </c>
      <c r="AF37" s="15">
        <v>0</v>
      </c>
      <c r="AG37" s="15">
        <v>3.5</v>
      </c>
      <c r="AH37" s="15">
        <v>3.5</v>
      </c>
      <c r="AI37" s="15">
        <v>0.25</v>
      </c>
      <c r="AJ37" s="15">
        <v>-0.5</v>
      </c>
      <c r="AK37" s="15">
        <v>-0.5</v>
      </c>
    </row>
    <row r="38" spans="1:37" x14ac:dyDescent="0.3">
      <c r="A38" s="9" t="s">
        <v>159</v>
      </c>
      <c r="B38" s="9" t="s">
        <v>193</v>
      </c>
      <c r="C38" s="9" t="s">
        <v>81</v>
      </c>
      <c r="D38" s="9" t="s">
        <v>225</v>
      </c>
      <c r="E38" s="9" t="s">
        <v>144</v>
      </c>
      <c r="F38" s="9" t="s">
        <v>86</v>
      </c>
      <c r="G38" s="9" t="s">
        <v>87</v>
      </c>
      <c r="H38" s="9" t="s">
        <v>88</v>
      </c>
      <c r="I38" s="14">
        <v>3</v>
      </c>
      <c r="J38" s="14">
        <v>1</v>
      </c>
      <c r="K38" s="14">
        <v>25</v>
      </c>
      <c r="L38" s="14">
        <v>10</v>
      </c>
      <c r="M38" s="14">
        <v>40</v>
      </c>
      <c r="N38" s="14">
        <v>0.12</v>
      </c>
      <c r="O38" s="14">
        <v>0.3</v>
      </c>
      <c r="P38" s="14">
        <v>15.4</v>
      </c>
      <c r="Q38" s="14">
        <v>0</v>
      </c>
      <c r="R38" s="14">
        <v>0</v>
      </c>
      <c r="S38" s="14">
        <v>0</v>
      </c>
      <c r="T38" s="14">
        <v>2.8</v>
      </c>
      <c r="U38" s="14">
        <v>2.8</v>
      </c>
      <c r="V38" s="14">
        <v>0.2</v>
      </c>
      <c r="W38" s="14">
        <v>0.2</v>
      </c>
      <c r="X38" s="14">
        <v>9</v>
      </c>
      <c r="Y38" s="14">
        <v>4</v>
      </c>
      <c r="Z38" s="14">
        <v>44.4</v>
      </c>
      <c r="AA38" s="14">
        <v>0.11</v>
      </c>
      <c r="AB38" s="14">
        <v>0.25</v>
      </c>
      <c r="AC38" s="14">
        <v>17.600000000000001</v>
      </c>
      <c r="AD38" s="14">
        <v>0</v>
      </c>
      <c r="AE38" s="14">
        <v>0</v>
      </c>
      <c r="AF38" s="14">
        <v>0</v>
      </c>
      <c r="AG38" s="14">
        <v>1.3</v>
      </c>
      <c r="AH38" s="14">
        <v>1.3</v>
      </c>
      <c r="AI38" s="14">
        <v>0.16</v>
      </c>
      <c r="AJ38" s="14">
        <v>-0.3</v>
      </c>
      <c r="AK38" s="14">
        <v>-0.3</v>
      </c>
    </row>
    <row r="39" spans="1:37" x14ac:dyDescent="0.3">
      <c r="A39" s="10" t="s">
        <v>160</v>
      </c>
      <c r="B39" s="10" t="s">
        <v>198</v>
      </c>
      <c r="C39" s="10" t="s">
        <v>81</v>
      </c>
      <c r="D39" s="10" t="s">
        <v>226</v>
      </c>
      <c r="E39" s="10" t="s">
        <v>126</v>
      </c>
      <c r="F39" s="10" t="s">
        <v>86</v>
      </c>
      <c r="G39" s="10" t="s">
        <v>83</v>
      </c>
      <c r="H39" s="10" t="s">
        <v>88</v>
      </c>
      <c r="I39" s="15">
        <v>4</v>
      </c>
      <c r="J39" s="15">
        <v>1</v>
      </c>
      <c r="K39" s="15">
        <v>15</v>
      </c>
      <c r="L39" s="15">
        <v>8</v>
      </c>
      <c r="M39" s="15">
        <v>53.3</v>
      </c>
      <c r="N39" s="15">
        <v>0.27</v>
      </c>
      <c r="O39" s="15">
        <v>0.5</v>
      </c>
      <c r="P39" s="15">
        <v>15.9</v>
      </c>
      <c r="Q39" s="15">
        <v>1</v>
      </c>
      <c r="R39" s="15">
        <v>0</v>
      </c>
      <c r="S39" s="15">
        <v>0</v>
      </c>
      <c r="T39" s="15">
        <v>2.8</v>
      </c>
      <c r="U39" s="15">
        <v>2.8</v>
      </c>
      <c r="V39" s="15">
        <v>1.2</v>
      </c>
      <c r="W39" s="15">
        <v>1.2</v>
      </c>
      <c r="X39" s="15">
        <v>15</v>
      </c>
      <c r="Y39" s="15">
        <v>6</v>
      </c>
      <c r="Z39" s="15">
        <v>40</v>
      </c>
      <c r="AA39" s="15">
        <v>7.0000000000000007E-2</v>
      </c>
      <c r="AB39" s="15">
        <v>0.17</v>
      </c>
      <c r="AC39" s="15">
        <v>19.8</v>
      </c>
      <c r="AD39" s="15">
        <v>3</v>
      </c>
      <c r="AE39" s="15">
        <v>0</v>
      </c>
      <c r="AF39" s="15">
        <v>0</v>
      </c>
      <c r="AG39" s="15">
        <v>1.6</v>
      </c>
      <c r="AH39" s="15">
        <v>1.6</v>
      </c>
      <c r="AI39" s="15">
        <v>0.12</v>
      </c>
      <c r="AJ39" s="15">
        <v>-0.6</v>
      </c>
      <c r="AK39" s="15">
        <v>-0.6</v>
      </c>
    </row>
    <row r="40" spans="1:37" x14ac:dyDescent="0.3">
      <c r="A40" s="9" t="s">
        <v>161</v>
      </c>
      <c r="B40" s="9" t="s">
        <v>213</v>
      </c>
      <c r="C40" s="9" t="s">
        <v>81</v>
      </c>
      <c r="D40" s="9" t="s">
        <v>227</v>
      </c>
      <c r="E40" s="9" t="s">
        <v>123</v>
      </c>
      <c r="F40" s="9" t="s">
        <v>105</v>
      </c>
      <c r="G40" s="9" t="s">
        <v>87</v>
      </c>
      <c r="H40" s="9" t="s">
        <v>88</v>
      </c>
      <c r="I40" s="14">
        <v>4</v>
      </c>
      <c r="J40" s="14">
        <v>1</v>
      </c>
      <c r="K40" s="14">
        <v>29</v>
      </c>
      <c r="L40" s="14">
        <v>13</v>
      </c>
      <c r="M40" s="14">
        <v>44.8</v>
      </c>
      <c r="N40" s="14">
        <v>0.14000000000000001</v>
      </c>
      <c r="O40" s="14">
        <v>0.31</v>
      </c>
      <c r="P40" s="14">
        <v>16.899999999999999</v>
      </c>
      <c r="Q40" s="14">
        <v>0</v>
      </c>
      <c r="R40" s="14">
        <v>0</v>
      </c>
      <c r="S40" s="14">
        <v>0</v>
      </c>
      <c r="T40" s="14">
        <v>3.3</v>
      </c>
      <c r="U40" s="14">
        <v>3.3</v>
      </c>
      <c r="V40" s="14">
        <v>0.7</v>
      </c>
      <c r="W40" s="14">
        <v>0.7</v>
      </c>
      <c r="X40" s="14">
        <v>12</v>
      </c>
      <c r="Y40" s="14">
        <v>3</v>
      </c>
      <c r="Z40" s="14">
        <v>25</v>
      </c>
      <c r="AA40" s="14">
        <v>0.08</v>
      </c>
      <c r="AB40" s="14">
        <v>0.33</v>
      </c>
      <c r="AC40" s="14">
        <v>19</v>
      </c>
      <c r="AD40" s="14">
        <v>1</v>
      </c>
      <c r="AE40" s="14">
        <v>0</v>
      </c>
      <c r="AF40" s="14">
        <v>0</v>
      </c>
      <c r="AG40" s="14">
        <v>0.9</v>
      </c>
      <c r="AH40" s="14">
        <v>0.9</v>
      </c>
      <c r="AI40" s="14">
        <v>0.08</v>
      </c>
      <c r="AJ40" s="14">
        <v>0.1</v>
      </c>
      <c r="AK40" s="14">
        <v>0.1</v>
      </c>
    </row>
    <row r="41" spans="1:37" x14ac:dyDescent="0.3">
      <c r="A41" s="10" t="s">
        <v>162</v>
      </c>
      <c r="B41" s="10" t="s">
        <v>193</v>
      </c>
      <c r="C41" s="10" t="s">
        <v>103</v>
      </c>
      <c r="D41" s="10" t="s">
        <v>163</v>
      </c>
      <c r="E41" s="10" t="s">
        <v>36</v>
      </c>
      <c r="F41" s="10" t="s">
        <v>82</v>
      </c>
      <c r="G41" s="10" t="s">
        <v>83</v>
      </c>
      <c r="H41" s="10" t="s">
        <v>88</v>
      </c>
      <c r="I41" s="15">
        <v>1</v>
      </c>
      <c r="J41" s="15">
        <v>0</v>
      </c>
      <c r="K41" s="15">
        <v>24</v>
      </c>
      <c r="L41" s="15">
        <v>11</v>
      </c>
      <c r="M41" s="15">
        <v>45.8</v>
      </c>
      <c r="N41" s="15">
        <v>0.04</v>
      </c>
      <c r="O41" s="15">
        <v>0.09</v>
      </c>
      <c r="P41" s="15" t="s">
        <v>70</v>
      </c>
      <c r="Q41" s="15" t="s">
        <v>70</v>
      </c>
      <c r="R41" s="15">
        <v>0</v>
      </c>
      <c r="S41" s="15">
        <v>0</v>
      </c>
      <c r="T41" s="15" t="s">
        <v>70</v>
      </c>
      <c r="U41" s="15" t="s">
        <v>70</v>
      </c>
      <c r="V41" s="15" t="s">
        <v>70</v>
      </c>
      <c r="W41" s="15" t="s">
        <v>70</v>
      </c>
      <c r="X41" s="15">
        <v>19</v>
      </c>
      <c r="Y41" s="15">
        <v>9</v>
      </c>
      <c r="Z41" s="15">
        <v>47.4</v>
      </c>
      <c r="AA41" s="15">
        <v>0</v>
      </c>
      <c r="AB41" s="15">
        <v>0</v>
      </c>
      <c r="AC41" s="15" t="s">
        <v>70</v>
      </c>
      <c r="AD41" s="15" t="s">
        <v>70</v>
      </c>
      <c r="AE41" s="15">
        <v>0</v>
      </c>
      <c r="AF41" s="15">
        <v>0</v>
      </c>
      <c r="AG41" s="15" t="s">
        <v>70</v>
      </c>
      <c r="AH41" s="15" t="s">
        <v>70</v>
      </c>
      <c r="AI41" s="15" t="s">
        <v>70</v>
      </c>
      <c r="AJ41" s="15" t="s">
        <v>70</v>
      </c>
      <c r="AK41" s="15" t="s">
        <v>70</v>
      </c>
    </row>
    <row r="42" spans="1:37" x14ac:dyDescent="0.3">
      <c r="A42" s="9" t="s">
        <v>164</v>
      </c>
      <c r="B42" s="9" t="s">
        <v>205</v>
      </c>
      <c r="C42" s="9" t="s">
        <v>148</v>
      </c>
      <c r="D42" s="9" t="s">
        <v>165</v>
      </c>
      <c r="E42" s="9" t="s">
        <v>166</v>
      </c>
      <c r="F42" s="9" t="s">
        <v>105</v>
      </c>
      <c r="G42" s="9" t="s">
        <v>87</v>
      </c>
      <c r="H42" s="9" t="s">
        <v>88</v>
      </c>
      <c r="I42" s="14">
        <v>3</v>
      </c>
      <c r="J42" s="14">
        <v>0</v>
      </c>
      <c r="K42" s="14">
        <v>18</v>
      </c>
      <c r="L42" s="14">
        <v>6</v>
      </c>
      <c r="M42" s="14">
        <v>33.299999999999997</v>
      </c>
      <c r="N42" s="14">
        <v>0.17</v>
      </c>
      <c r="O42" s="14">
        <v>0.5</v>
      </c>
      <c r="P42" s="14" t="s">
        <v>70</v>
      </c>
      <c r="Q42" s="14" t="s">
        <v>70</v>
      </c>
      <c r="R42" s="14">
        <v>0</v>
      </c>
      <c r="S42" s="14">
        <v>0</v>
      </c>
      <c r="T42" s="14" t="s">
        <v>70</v>
      </c>
      <c r="U42" s="14" t="s">
        <v>70</v>
      </c>
      <c r="V42" s="14" t="s">
        <v>70</v>
      </c>
      <c r="W42" s="14" t="s">
        <v>70</v>
      </c>
      <c r="X42" s="14">
        <v>12</v>
      </c>
      <c r="Y42" s="14">
        <v>3</v>
      </c>
      <c r="Z42" s="14">
        <v>25</v>
      </c>
      <c r="AA42" s="14">
        <v>0</v>
      </c>
      <c r="AB42" s="14">
        <v>0</v>
      </c>
      <c r="AC42" s="14" t="s">
        <v>70</v>
      </c>
      <c r="AD42" s="14" t="s">
        <v>70</v>
      </c>
      <c r="AE42" s="14">
        <v>0</v>
      </c>
      <c r="AF42" s="14">
        <v>0</v>
      </c>
      <c r="AG42" s="14" t="s">
        <v>70</v>
      </c>
      <c r="AH42" s="14" t="s">
        <v>70</v>
      </c>
      <c r="AI42" s="14" t="s">
        <v>70</v>
      </c>
      <c r="AJ42" s="14" t="s">
        <v>70</v>
      </c>
      <c r="AK42" s="14" t="s">
        <v>70</v>
      </c>
    </row>
    <row r="43" spans="1:37" x14ac:dyDescent="0.3">
      <c r="A43" s="10" t="s">
        <v>167</v>
      </c>
      <c r="B43" s="10" t="s">
        <v>193</v>
      </c>
      <c r="C43" s="10" t="s">
        <v>81</v>
      </c>
      <c r="D43" s="10" t="s">
        <v>228</v>
      </c>
      <c r="E43" s="10" t="s">
        <v>119</v>
      </c>
      <c r="F43" s="10" t="s">
        <v>86</v>
      </c>
      <c r="G43" s="10" t="s">
        <v>83</v>
      </c>
      <c r="H43" s="10" t="s">
        <v>88</v>
      </c>
      <c r="I43" s="15">
        <v>1</v>
      </c>
      <c r="J43" s="15">
        <v>0</v>
      </c>
      <c r="K43" s="15">
        <v>22</v>
      </c>
      <c r="L43" s="15">
        <v>1</v>
      </c>
      <c r="M43" s="15">
        <v>4.5</v>
      </c>
      <c r="N43" s="15">
        <v>0.05</v>
      </c>
      <c r="O43" s="15">
        <v>1</v>
      </c>
      <c r="P43" s="15">
        <v>14.6</v>
      </c>
      <c r="Q43" s="15">
        <v>0</v>
      </c>
      <c r="R43" s="15">
        <v>0</v>
      </c>
      <c r="S43" s="15">
        <v>0</v>
      </c>
      <c r="T43" s="15">
        <v>2</v>
      </c>
      <c r="U43" s="15">
        <v>2</v>
      </c>
      <c r="V43" s="15">
        <v>-1</v>
      </c>
      <c r="W43" s="15">
        <v>-1</v>
      </c>
      <c r="X43" s="15">
        <v>8</v>
      </c>
      <c r="Y43" s="15">
        <v>2</v>
      </c>
      <c r="Z43" s="15">
        <v>25</v>
      </c>
      <c r="AA43" s="15">
        <v>0</v>
      </c>
      <c r="AB43" s="15">
        <v>0</v>
      </c>
      <c r="AC43" s="15">
        <v>19.3</v>
      </c>
      <c r="AD43" s="15">
        <v>0</v>
      </c>
      <c r="AE43" s="15">
        <v>0</v>
      </c>
      <c r="AF43" s="15">
        <v>0</v>
      </c>
      <c r="AG43" s="15">
        <v>1</v>
      </c>
      <c r="AH43" s="15">
        <v>1</v>
      </c>
      <c r="AI43" s="15">
        <v>0.12</v>
      </c>
      <c r="AJ43" s="15">
        <v>-1</v>
      </c>
      <c r="AK43" s="15">
        <v>-1</v>
      </c>
    </row>
    <row r="44" spans="1:37" x14ac:dyDescent="0.3">
      <c r="A44" s="9" t="s">
        <v>168</v>
      </c>
      <c r="B44" s="9" t="s">
        <v>200</v>
      </c>
      <c r="C44" s="9" t="s">
        <v>96</v>
      </c>
      <c r="D44" s="9" t="s">
        <v>169</v>
      </c>
      <c r="E44" s="9" t="s">
        <v>170</v>
      </c>
      <c r="F44" s="9" t="s">
        <v>98</v>
      </c>
      <c r="G44" s="9" t="s">
        <v>83</v>
      </c>
      <c r="H44" s="9" t="s">
        <v>88</v>
      </c>
      <c r="I44" s="14">
        <v>5</v>
      </c>
      <c r="J44" s="14">
        <v>1</v>
      </c>
      <c r="K44" s="14">
        <v>19</v>
      </c>
      <c r="L44" s="14">
        <v>10</v>
      </c>
      <c r="M44" s="14">
        <v>52.6</v>
      </c>
      <c r="N44" s="14">
        <v>0.21</v>
      </c>
      <c r="O44" s="14">
        <v>0.4</v>
      </c>
      <c r="P44" s="14">
        <v>19.8</v>
      </c>
      <c r="Q44" s="14">
        <v>1</v>
      </c>
      <c r="R44" s="14">
        <v>1</v>
      </c>
      <c r="S44" s="14">
        <v>1</v>
      </c>
      <c r="T44" s="14">
        <v>2.8</v>
      </c>
      <c r="U44" s="14">
        <v>2</v>
      </c>
      <c r="V44" s="14">
        <v>2.2000000000000002</v>
      </c>
      <c r="W44" s="14">
        <v>2</v>
      </c>
      <c r="X44" s="14">
        <v>11</v>
      </c>
      <c r="Y44" s="14">
        <v>6</v>
      </c>
      <c r="Z44" s="14">
        <v>54.5</v>
      </c>
      <c r="AA44" s="14">
        <v>0</v>
      </c>
      <c r="AB44" s="14">
        <v>0</v>
      </c>
      <c r="AC44" s="14">
        <v>20</v>
      </c>
      <c r="AD44" s="14">
        <v>0</v>
      </c>
      <c r="AE44" s="14">
        <v>0</v>
      </c>
      <c r="AF44" s="14">
        <v>0</v>
      </c>
      <c r="AG44" s="14">
        <v>0.9</v>
      </c>
      <c r="AH44" s="14">
        <v>0.9</v>
      </c>
      <c r="AI44" s="14">
        <v>0.08</v>
      </c>
      <c r="AJ44" s="14">
        <v>-0.9</v>
      </c>
      <c r="AK44" s="14">
        <v>-0.9</v>
      </c>
    </row>
    <row r="45" spans="1:37" x14ac:dyDescent="0.3">
      <c r="A45" s="10" t="s">
        <v>171</v>
      </c>
      <c r="B45" s="10" t="s">
        <v>229</v>
      </c>
      <c r="C45" s="10" t="s">
        <v>81</v>
      </c>
      <c r="D45" s="10" t="s">
        <v>230</v>
      </c>
      <c r="E45" s="10" t="s">
        <v>128</v>
      </c>
      <c r="F45" s="10" t="s">
        <v>82</v>
      </c>
      <c r="G45" s="10" t="s">
        <v>87</v>
      </c>
      <c r="H45" s="10" t="s">
        <v>84</v>
      </c>
      <c r="I45" s="15">
        <v>1</v>
      </c>
      <c r="J45" s="15">
        <v>1</v>
      </c>
      <c r="K45" s="15">
        <v>18</v>
      </c>
      <c r="L45" s="15">
        <v>5</v>
      </c>
      <c r="M45" s="15">
        <v>27.8</v>
      </c>
      <c r="N45" s="15">
        <v>0</v>
      </c>
      <c r="O45" s="15">
        <v>0</v>
      </c>
      <c r="P45" s="15">
        <v>19</v>
      </c>
      <c r="Q45" s="15">
        <v>1</v>
      </c>
      <c r="R45" s="15">
        <v>1</v>
      </c>
      <c r="S45" s="15">
        <v>1</v>
      </c>
      <c r="T45" s="15">
        <v>2.7</v>
      </c>
      <c r="U45" s="15">
        <v>1.9</v>
      </c>
      <c r="V45" s="15">
        <v>-1.7</v>
      </c>
      <c r="W45" s="15">
        <v>-1.9</v>
      </c>
      <c r="X45" s="15">
        <v>10</v>
      </c>
      <c r="Y45" s="15">
        <v>6</v>
      </c>
      <c r="Z45" s="15">
        <v>60</v>
      </c>
      <c r="AA45" s="15">
        <v>0.1</v>
      </c>
      <c r="AB45" s="15">
        <v>0.17</v>
      </c>
      <c r="AC45" s="15">
        <v>18.600000000000001</v>
      </c>
      <c r="AD45" s="15">
        <v>0</v>
      </c>
      <c r="AE45" s="15">
        <v>0</v>
      </c>
      <c r="AF45" s="15">
        <v>0</v>
      </c>
      <c r="AG45" s="15">
        <v>1.6</v>
      </c>
      <c r="AH45" s="15">
        <v>1.6</v>
      </c>
      <c r="AI45" s="15">
        <v>0.16</v>
      </c>
      <c r="AJ45" s="15">
        <v>-0.6</v>
      </c>
      <c r="AK45" s="15">
        <v>-0.6</v>
      </c>
    </row>
    <row r="46" spans="1:37" x14ac:dyDescent="0.3">
      <c r="A46" s="9" t="s">
        <v>172</v>
      </c>
      <c r="B46" s="9" t="s">
        <v>205</v>
      </c>
      <c r="C46" s="9" t="s">
        <v>96</v>
      </c>
      <c r="D46" s="9" t="s">
        <v>169</v>
      </c>
      <c r="E46" s="9" t="s">
        <v>170</v>
      </c>
      <c r="F46" s="9" t="s">
        <v>98</v>
      </c>
      <c r="G46" s="9" t="s">
        <v>87</v>
      </c>
      <c r="H46" s="9" t="s">
        <v>88</v>
      </c>
      <c r="I46" s="14">
        <v>6</v>
      </c>
      <c r="J46" s="14">
        <v>1</v>
      </c>
      <c r="K46" s="14">
        <v>22</v>
      </c>
      <c r="L46" s="14">
        <v>12</v>
      </c>
      <c r="M46" s="14">
        <v>54.5</v>
      </c>
      <c r="N46" s="14">
        <v>0.27</v>
      </c>
      <c r="O46" s="14">
        <v>0.5</v>
      </c>
      <c r="P46" s="14">
        <v>14.2</v>
      </c>
      <c r="Q46" s="14">
        <v>0</v>
      </c>
      <c r="R46" s="14">
        <v>0</v>
      </c>
      <c r="S46" s="14">
        <v>0</v>
      </c>
      <c r="T46" s="14">
        <v>3.6</v>
      </c>
      <c r="U46" s="14">
        <v>3.6</v>
      </c>
      <c r="V46" s="14">
        <v>2.4</v>
      </c>
      <c r="W46" s="14">
        <v>2.4</v>
      </c>
      <c r="X46" s="14">
        <v>9</v>
      </c>
      <c r="Y46" s="14">
        <v>2</v>
      </c>
      <c r="Z46" s="14">
        <v>22.2</v>
      </c>
      <c r="AA46" s="14">
        <v>0.11</v>
      </c>
      <c r="AB46" s="14">
        <v>0.5</v>
      </c>
      <c r="AC46" s="14">
        <v>28</v>
      </c>
      <c r="AD46" s="14">
        <v>0</v>
      </c>
      <c r="AE46" s="14">
        <v>0</v>
      </c>
      <c r="AF46" s="14">
        <v>0</v>
      </c>
      <c r="AG46" s="14">
        <v>0.4</v>
      </c>
      <c r="AH46" s="14">
        <v>0.4</v>
      </c>
      <c r="AI46" s="14">
        <v>0.04</v>
      </c>
      <c r="AJ46" s="14">
        <v>0.6</v>
      </c>
      <c r="AK46" s="14">
        <v>0.6</v>
      </c>
    </row>
    <row r="47" spans="1:37" x14ac:dyDescent="0.3">
      <c r="A47" s="10" t="s">
        <v>173</v>
      </c>
      <c r="B47" s="10" t="s">
        <v>231</v>
      </c>
      <c r="C47" s="10" t="s">
        <v>148</v>
      </c>
      <c r="D47" s="10" t="s">
        <v>139</v>
      </c>
      <c r="E47" s="10" t="s">
        <v>137</v>
      </c>
      <c r="F47" s="10" t="s">
        <v>82</v>
      </c>
      <c r="G47" s="10" t="s">
        <v>83</v>
      </c>
      <c r="H47" s="10" t="s">
        <v>108</v>
      </c>
      <c r="I47" s="15">
        <v>3</v>
      </c>
      <c r="J47" s="15">
        <v>4</v>
      </c>
      <c r="K47" s="15">
        <v>25</v>
      </c>
      <c r="L47" s="15">
        <v>11</v>
      </c>
      <c r="M47" s="15">
        <v>44</v>
      </c>
      <c r="N47" s="15">
        <v>0.12</v>
      </c>
      <c r="O47" s="15">
        <v>0.27</v>
      </c>
      <c r="P47" s="15" t="s">
        <v>70</v>
      </c>
      <c r="Q47" s="15" t="s">
        <v>70</v>
      </c>
      <c r="R47" s="15">
        <v>0</v>
      </c>
      <c r="S47" s="15">
        <v>0</v>
      </c>
      <c r="T47" s="15" t="s">
        <v>70</v>
      </c>
      <c r="U47" s="15" t="s">
        <v>70</v>
      </c>
      <c r="V47" s="15" t="s">
        <v>70</v>
      </c>
      <c r="W47" s="15" t="s">
        <v>70</v>
      </c>
      <c r="X47" s="15">
        <v>28</v>
      </c>
      <c r="Y47" s="15">
        <v>11</v>
      </c>
      <c r="Z47" s="15">
        <v>39.299999999999997</v>
      </c>
      <c r="AA47" s="15">
        <v>0.14000000000000001</v>
      </c>
      <c r="AB47" s="15">
        <v>0.36</v>
      </c>
      <c r="AC47" s="15" t="s">
        <v>70</v>
      </c>
      <c r="AD47" s="15" t="s">
        <v>70</v>
      </c>
      <c r="AE47" s="15">
        <v>0</v>
      </c>
      <c r="AF47" s="15">
        <v>0</v>
      </c>
      <c r="AG47" s="15" t="s">
        <v>70</v>
      </c>
      <c r="AH47" s="15" t="s">
        <v>70</v>
      </c>
      <c r="AI47" s="15" t="s">
        <v>70</v>
      </c>
      <c r="AJ47" s="15" t="s">
        <v>70</v>
      </c>
      <c r="AK47" s="15" t="s">
        <v>70</v>
      </c>
    </row>
    <row r="48" spans="1:37" x14ac:dyDescent="0.3">
      <c r="A48" s="9" t="s">
        <v>174</v>
      </c>
      <c r="B48" s="9" t="s">
        <v>196</v>
      </c>
      <c r="C48" s="9" t="s">
        <v>81</v>
      </c>
      <c r="D48" s="9" t="s">
        <v>232</v>
      </c>
      <c r="E48" s="9" t="s">
        <v>113</v>
      </c>
      <c r="F48" s="9" t="s">
        <v>82</v>
      </c>
      <c r="G48" s="9" t="s">
        <v>87</v>
      </c>
      <c r="H48" s="9" t="s">
        <v>88</v>
      </c>
      <c r="I48" s="14">
        <v>2</v>
      </c>
      <c r="J48" s="14">
        <v>1</v>
      </c>
      <c r="K48" s="14">
        <v>30</v>
      </c>
      <c r="L48" s="14">
        <v>8</v>
      </c>
      <c r="M48" s="14">
        <v>26.7</v>
      </c>
      <c r="N48" s="14">
        <v>7.0000000000000007E-2</v>
      </c>
      <c r="O48" s="14">
        <v>0.25</v>
      </c>
      <c r="P48" s="14">
        <v>16.600000000000001</v>
      </c>
      <c r="Q48" s="14">
        <v>0</v>
      </c>
      <c r="R48" s="14">
        <v>0</v>
      </c>
      <c r="S48" s="14">
        <v>0</v>
      </c>
      <c r="T48" s="14">
        <v>2.8</v>
      </c>
      <c r="U48" s="14">
        <v>2.8</v>
      </c>
      <c r="V48" s="14">
        <v>-0.8</v>
      </c>
      <c r="W48" s="14">
        <v>-0.8</v>
      </c>
      <c r="X48" s="14">
        <v>9</v>
      </c>
      <c r="Y48" s="14">
        <v>3</v>
      </c>
      <c r="Z48" s="14">
        <v>33.299999999999997</v>
      </c>
      <c r="AA48" s="14">
        <v>0.11</v>
      </c>
      <c r="AB48" s="14">
        <v>0.33</v>
      </c>
      <c r="AC48" s="14">
        <v>17.2</v>
      </c>
      <c r="AD48" s="14">
        <v>0</v>
      </c>
      <c r="AE48" s="14">
        <v>0</v>
      </c>
      <c r="AF48" s="14">
        <v>0</v>
      </c>
      <c r="AG48" s="14">
        <v>0.5</v>
      </c>
      <c r="AH48" s="14">
        <v>0.5</v>
      </c>
      <c r="AI48" s="14">
        <v>0.05</v>
      </c>
      <c r="AJ48" s="14">
        <v>0.5</v>
      </c>
      <c r="AK48" s="14">
        <v>0.5</v>
      </c>
    </row>
    <row r="49" spans="1:37" x14ac:dyDescent="0.3">
      <c r="A49" s="10" t="s">
        <v>175</v>
      </c>
      <c r="B49" s="10" t="s">
        <v>213</v>
      </c>
      <c r="C49" s="10" t="s">
        <v>81</v>
      </c>
      <c r="D49" s="10" t="s">
        <v>233</v>
      </c>
      <c r="E49" s="10" t="s">
        <v>132</v>
      </c>
      <c r="F49" s="10" t="s">
        <v>98</v>
      </c>
      <c r="G49" s="10" t="s">
        <v>87</v>
      </c>
      <c r="H49" s="10" t="s">
        <v>88</v>
      </c>
      <c r="I49" s="15">
        <v>3</v>
      </c>
      <c r="J49" s="15">
        <v>1</v>
      </c>
      <c r="K49" s="15">
        <v>29</v>
      </c>
      <c r="L49" s="15">
        <v>9</v>
      </c>
      <c r="M49" s="15">
        <v>31</v>
      </c>
      <c r="N49" s="15">
        <v>0.1</v>
      </c>
      <c r="O49" s="15">
        <v>0.33</v>
      </c>
      <c r="P49" s="15">
        <v>18.100000000000001</v>
      </c>
      <c r="Q49" s="15">
        <v>1</v>
      </c>
      <c r="R49" s="15">
        <v>0</v>
      </c>
      <c r="S49" s="15">
        <v>0</v>
      </c>
      <c r="T49" s="15">
        <v>1.8</v>
      </c>
      <c r="U49" s="15">
        <v>1.8</v>
      </c>
      <c r="V49" s="15">
        <v>1.2</v>
      </c>
      <c r="W49" s="15">
        <v>1.2</v>
      </c>
      <c r="X49" s="15">
        <v>5</v>
      </c>
      <c r="Y49" s="15">
        <v>3</v>
      </c>
      <c r="Z49" s="15">
        <v>60</v>
      </c>
      <c r="AA49" s="15">
        <v>0</v>
      </c>
      <c r="AB49" s="15">
        <v>0</v>
      </c>
      <c r="AC49" s="15">
        <v>13.6</v>
      </c>
      <c r="AD49" s="15">
        <v>1</v>
      </c>
      <c r="AE49" s="15">
        <v>0</v>
      </c>
      <c r="AF49" s="15">
        <v>0</v>
      </c>
      <c r="AG49" s="15">
        <v>0.6</v>
      </c>
      <c r="AH49" s="15">
        <v>0.6</v>
      </c>
      <c r="AI49" s="15">
        <v>0.12</v>
      </c>
      <c r="AJ49" s="15">
        <v>-0.6</v>
      </c>
      <c r="AK49" s="15">
        <v>-0.6</v>
      </c>
    </row>
    <row r="50" spans="1:37" x14ac:dyDescent="0.3">
      <c r="A50" s="9" t="s">
        <v>176</v>
      </c>
      <c r="B50" s="9" t="s">
        <v>231</v>
      </c>
      <c r="C50" s="9" t="s">
        <v>81</v>
      </c>
      <c r="D50" s="9" t="s">
        <v>234</v>
      </c>
      <c r="E50" s="9" t="s">
        <v>137</v>
      </c>
      <c r="F50" s="9" t="s">
        <v>82</v>
      </c>
      <c r="G50" s="9" t="s">
        <v>83</v>
      </c>
      <c r="H50" s="9" t="s">
        <v>84</v>
      </c>
      <c r="I50" s="14">
        <v>2</v>
      </c>
      <c r="J50" s="14">
        <v>2</v>
      </c>
      <c r="K50" s="14">
        <v>27</v>
      </c>
      <c r="L50" s="14">
        <v>6</v>
      </c>
      <c r="M50" s="14">
        <v>22.2</v>
      </c>
      <c r="N50" s="14">
        <v>0.04</v>
      </c>
      <c r="O50" s="14">
        <v>0.17</v>
      </c>
      <c r="P50" s="14">
        <v>17.5</v>
      </c>
      <c r="Q50" s="14">
        <v>0</v>
      </c>
      <c r="R50" s="14">
        <v>1</v>
      </c>
      <c r="S50" s="14">
        <v>1</v>
      </c>
      <c r="T50" s="14">
        <v>3.6</v>
      </c>
      <c r="U50" s="14">
        <v>2.9</v>
      </c>
      <c r="V50" s="14">
        <v>-1.6</v>
      </c>
      <c r="W50" s="14">
        <v>-1.9</v>
      </c>
      <c r="X50" s="14">
        <v>9</v>
      </c>
      <c r="Y50" s="14">
        <v>5</v>
      </c>
      <c r="Z50" s="14">
        <v>55.6</v>
      </c>
      <c r="AA50" s="14">
        <v>0.22</v>
      </c>
      <c r="AB50" s="14">
        <v>0.4</v>
      </c>
      <c r="AC50" s="14">
        <v>18.100000000000001</v>
      </c>
      <c r="AD50" s="14">
        <v>0</v>
      </c>
      <c r="AE50" s="14">
        <v>0</v>
      </c>
      <c r="AF50" s="14">
        <v>0</v>
      </c>
      <c r="AG50" s="14">
        <v>0.7</v>
      </c>
      <c r="AH50" s="14">
        <v>0.7</v>
      </c>
      <c r="AI50" s="14">
        <v>0.08</v>
      </c>
      <c r="AJ50" s="14">
        <v>1.3</v>
      </c>
      <c r="AK50" s="14">
        <v>1.3</v>
      </c>
    </row>
    <row r="51" spans="1:37" x14ac:dyDescent="0.3">
      <c r="A51" s="10" t="s">
        <v>177</v>
      </c>
      <c r="B51" s="10" t="s">
        <v>205</v>
      </c>
      <c r="C51" s="10" t="s">
        <v>96</v>
      </c>
      <c r="D51" s="10" t="s">
        <v>139</v>
      </c>
      <c r="E51" s="10" t="s">
        <v>178</v>
      </c>
      <c r="F51" s="10" t="s">
        <v>98</v>
      </c>
      <c r="G51" s="10" t="s">
        <v>87</v>
      </c>
      <c r="H51" s="10" t="s">
        <v>108</v>
      </c>
      <c r="I51" s="15">
        <v>0</v>
      </c>
      <c r="J51" s="15">
        <v>3</v>
      </c>
      <c r="K51" s="15">
        <v>19</v>
      </c>
      <c r="L51" s="15">
        <v>4</v>
      </c>
      <c r="M51" s="15">
        <v>21.1</v>
      </c>
      <c r="N51" s="15">
        <v>0</v>
      </c>
      <c r="O51" s="15">
        <v>0</v>
      </c>
      <c r="P51" s="15">
        <v>15.5</v>
      </c>
      <c r="Q51" s="15">
        <v>0</v>
      </c>
      <c r="R51" s="15">
        <v>0</v>
      </c>
      <c r="S51" s="15">
        <v>0</v>
      </c>
      <c r="T51" s="15">
        <v>2.6</v>
      </c>
      <c r="U51" s="15">
        <v>2.6</v>
      </c>
      <c r="V51" s="15">
        <v>-2.6</v>
      </c>
      <c r="W51" s="15">
        <v>-2.6</v>
      </c>
      <c r="X51" s="15">
        <v>11</v>
      </c>
      <c r="Y51" s="15">
        <v>7</v>
      </c>
      <c r="Z51" s="15">
        <v>63.6</v>
      </c>
      <c r="AA51" s="15">
        <v>0.27</v>
      </c>
      <c r="AB51" s="15">
        <v>0.43</v>
      </c>
      <c r="AC51" s="15">
        <v>13.1</v>
      </c>
      <c r="AD51" s="15">
        <v>1</v>
      </c>
      <c r="AE51" s="15">
        <v>0</v>
      </c>
      <c r="AF51" s="15">
        <v>0</v>
      </c>
      <c r="AG51" s="15">
        <v>3.2</v>
      </c>
      <c r="AH51" s="15">
        <v>3.2</v>
      </c>
      <c r="AI51" s="15">
        <v>0.3</v>
      </c>
      <c r="AJ51" s="15">
        <v>-0.2</v>
      </c>
      <c r="AK51" s="15">
        <v>-0.2</v>
      </c>
    </row>
    <row r="52" spans="1:37" x14ac:dyDescent="0.3">
      <c r="A52" s="9" t="s">
        <v>179</v>
      </c>
      <c r="B52" s="9" t="s">
        <v>196</v>
      </c>
      <c r="C52" s="9" t="s">
        <v>81</v>
      </c>
      <c r="D52" s="9" t="s">
        <v>235</v>
      </c>
      <c r="E52" s="9" t="s">
        <v>134</v>
      </c>
      <c r="F52" s="9" t="s">
        <v>82</v>
      </c>
      <c r="G52" s="9" t="s">
        <v>87</v>
      </c>
      <c r="H52" s="9" t="s">
        <v>108</v>
      </c>
      <c r="I52" s="14">
        <v>0</v>
      </c>
      <c r="J52" s="14">
        <v>1</v>
      </c>
      <c r="K52" s="14">
        <v>21</v>
      </c>
      <c r="L52" s="14">
        <v>5</v>
      </c>
      <c r="M52" s="14">
        <v>23.8</v>
      </c>
      <c r="N52" s="14">
        <v>0</v>
      </c>
      <c r="O52" s="14">
        <v>0</v>
      </c>
      <c r="P52" s="14">
        <v>12.5</v>
      </c>
      <c r="Q52" s="14">
        <v>1</v>
      </c>
      <c r="R52" s="14">
        <v>0</v>
      </c>
      <c r="S52" s="14">
        <v>0</v>
      </c>
      <c r="T52" s="14">
        <v>2.7</v>
      </c>
      <c r="U52" s="14">
        <v>2.7</v>
      </c>
      <c r="V52" s="14">
        <v>-2.7</v>
      </c>
      <c r="W52" s="14">
        <v>-2.7</v>
      </c>
      <c r="X52" s="14">
        <v>8</v>
      </c>
      <c r="Y52" s="14">
        <v>4</v>
      </c>
      <c r="Z52" s="14">
        <v>50</v>
      </c>
      <c r="AA52" s="14">
        <v>0.13</v>
      </c>
      <c r="AB52" s="14">
        <v>0.25</v>
      </c>
      <c r="AC52" s="14">
        <v>14.1</v>
      </c>
      <c r="AD52" s="14">
        <v>0</v>
      </c>
      <c r="AE52" s="14">
        <v>0</v>
      </c>
      <c r="AF52" s="14">
        <v>0</v>
      </c>
      <c r="AG52" s="14">
        <v>2</v>
      </c>
      <c r="AH52" s="14">
        <v>2</v>
      </c>
      <c r="AI52" s="14">
        <v>0.25</v>
      </c>
      <c r="AJ52" s="14">
        <v>-1</v>
      </c>
      <c r="AK52" s="14">
        <v>-1</v>
      </c>
    </row>
    <row r="53" spans="1:37" x14ac:dyDescent="0.3">
      <c r="A53" s="10" t="s">
        <v>180</v>
      </c>
      <c r="B53" s="10" t="s">
        <v>236</v>
      </c>
      <c r="C53" s="10" t="s">
        <v>96</v>
      </c>
      <c r="D53" s="10" t="s">
        <v>139</v>
      </c>
      <c r="E53" s="10" t="s">
        <v>178</v>
      </c>
      <c r="F53" s="10" t="s">
        <v>98</v>
      </c>
      <c r="G53" s="10" t="s">
        <v>83</v>
      </c>
      <c r="H53" s="10" t="s">
        <v>88</v>
      </c>
      <c r="I53" s="15">
        <v>1</v>
      </c>
      <c r="J53" s="15">
        <v>0</v>
      </c>
      <c r="K53" s="15">
        <v>9</v>
      </c>
      <c r="L53" s="15">
        <v>4</v>
      </c>
      <c r="M53" s="15">
        <v>44.4</v>
      </c>
      <c r="N53" s="15">
        <v>0</v>
      </c>
      <c r="O53" s="15">
        <v>0</v>
      </c>
      <c r="P53" s="15">
        <v>28.1</v>
      </c>
      <c r="Q53" s="15">
        <v>1</v>
      </c>
      <c r="R53" s="15">
        <v>1</v>
      </c>
      <c r="S53" s="15">
        <v>1</v>
      </c>
      <c r="T53" s="15">
        <v>1.6</v>
      </c>
      <c r="U53" s="15">
        <v>0.8</v>
      </c>
      <c r="V53" s="15">
        <v>-0.6</v>
      </c>
      <c r="W53" s="15">
        <v>-0.8</v>
      </c>
      <c r="X53" s="15">
        <v>8</v>
      </c>
      <c r="Y53" s="15">
        <v>2</v>
      </c>
      <c r="Z53" s="15">
        <v>25</v>
      </c>
      <c r="AA53" s="15">
        <v>0</v>
      </c>
      <c r="AB53" s="15">
        <v>0</v>
      </c>
      <c r="AC53" s="15">
        <v>14.4</v>
      </c>
      <c r="AD53" s="15">
        <v>0</v>
      </c>
      <c r="AE53" s="15">
        <v>0</v>
      </c>
      <c r="AF53" s="15">
        <v>0</v>
      </c>
      <c r="AG53" s="15">
        <v>0.6</v>
      </c>
      <c r="AH53" s="15">
        <v>0.6</v>
      </c>
      <c r="AI53" s="15">
        <v>0.08</v>
      </c>
      <c r="AJ53" s="15">
        <v>-0.6</v>
      </c>
      <c r="AK53" s="15">
        <v>-0.6</v>
      </c>
    </row>
    <row r="54" spans="1:37" x14ac:dyDescent="0.3">
      <c r="A54" s="9" t="s">
        <v>181</v>
      </c>
      <c r="B54" s="9" t="s">
        <v>191</v>
      </c>
      <c r="C54" s="9" t="s">
        <v>81</v>
      </c>
      <c r="D54" s="9" t="s">
        <v>237</v>
      </c>
      <c r="E54" s="9" t="s">
        <v>61</v>
      </c>
      <c r="F54" s="9" t="s">
        <v>82</v>
      </c>
      <c r="G54" s="9" t="s">
        <v>83</v>
      </c>
      <c r="H54" s="9" t="s">
        <v>88</v>
      </c>
      <c r="I54" s="14">
        <v>3</v>
      </c>
      <c r="J54" s="14">
        <v>1</v>
      </c>
      <c r="K54" s="14">
        <v>14</v>
      </c>
      <c r="L54" s="14">
        <v>7</v>
      </c>
      <c r="M54" s="14">
        <v>50</v>
      </c>
      <c r="N54" s="14">
        <v>0.21</v>
      </c>
      <c r="O54" s="14">
        <v>0.43</v>
      </c>
      <c r="P54" s="14">
        <v>18.8</v>
      </c>
      <c r="Q54" s="14">
        <v>2</v>
      </c>
      <c r="R54" s="14">
        <v>0</v>
      </c>
      <c r="S54" s="14">
        <v>0</v>
      </c>
      <c r="T54" s="14">
        <v>1</v>
      </c>
      <c r="U54" s="14">
        <v>1</v>
      </c>
      <c r="V54" s="14">
        <v>2</v>
      </c>
      <c r="W54" s="14">
        <v>2</v>
      </c>
      <c r="X54" s="14">
        <v>12</v>
      </c>
      <c r="Y54" s="14">
        <v>5</v>
      </c>
      <c r="Z54" s="14">
        <v>41.7</v>
      </c>
      <c r="AA54" s="14">
        <v>0.08</v>
      </c>
      <c r="AB54" s="14">
        <v>0.2</v>
      </c>
      <c r="AC54" s="14">
        <v>17.100000000000001</v>
      </c>
      <c r="AD54" s="14">
        <v>1</v>
      </c>
      <c r="AE54" s="14">
        <v>0</v>
      </c>
      <c r="AF54" s="14">
        <v>0</v>
      </c>
      <c r="AG54" s="14">
        <v>0.8</v>
      </c>
      <c r="AH54" s="14">
        <v>0.8</v>
      </c>
      <c r="AI54" s="14">
        <v>7.0000000000000007E-2</v>
      </c>
      <c r="AJ54" s="14">
        <v>0.2</v>
      </c>
      <c r="AK54" s="14">
        <v>0.2</v>
      </c>
    </row>
    <row r="55" spans="1:37" x14ac:dyDescent="0.3">
      <c r="A55" s="10" t="s">
        <v>182</v>
      </c>
      <c r="B55" s="10" t="s">
        <v>205</v>
      </c>
      <c r="C55" s="10" t="s">
        <v>81</v>
      </c>
      <c r="D55" s="10" t="s">
        <v>238</v>
      </c>
      <c r="E55" s="10" t="s">
        <v>115</v>
      </c>
      <c r="F55" s="10" t="s">
        <v>105</v>
      </c>
      <c r="G55" s="10" t="s">
        <v>83</v>
      </c>
      <c r="H55" s="10" t="s">
        <v>108</v>
      </c>
      <c r="I55" s="15">
        <v>0</v>
      </c>
      <c r="J55" s="15">
        <v>2</v>
      </c>
      <c r="K55" s="15">
        <v>23</v>
      </c>
      <c r="L55" s="15">
        <v>7</v>
      </c>
      <c r="M55" s="15">
        <v>30.4</v>
      </c>
      <c r="N55" s="15">
        <v>0</v>
      </c>
      <c r="O55" s="15">
        <v>0</v>
      </c>
      <c r="P55" s="15">
        <v>16.8</v>
      </c>
      <c r="Q55" s="15">
        <v>0</v>
      </c>
      <c r="R55" s="15">
        <v>0</v>
      </c>
      <c r="S55" s="15">
        <v>0</v>
      </c>
      <c r="T55" s="15">
        <v>2.1</v>
      </c>
      <c r="U55" s="15">
        <v>2.1</v>
      </c>
      <c r="V55" s="15">
        <v>-2.1</v>
      </c>
      <c r="W55" s="15">
        <v>-2.1</v>
      </c>
      <c r="X55" s="15">
        <v>16</v>
      </c>
      <c r="Y55" s="15">
        <v>6</v>
      </c>
      <c r="Z55" s="15">
        <v>37.5</v>
      </c>
      <c r="AA55" s="15">
        <v>0.13</v>
      </c>
      <c r="AB55" s="15">
        <v>0.33</v>
      </c>
      <c r="AC55" s="15">
        <v>14.9</v>
      </c>
      <c r="AD55" s="15">
        <v>0</v>
      </c>
      <c r="AE55" s="15">
        <v>0</v>
      </c>
      <c r="AF55" s="15">
        <v>0</v>
      </c>
      <c r="AG55" s="15">
        <v>1.2</v>
      </c>
      <c r="AH55" s="15">
        <v>1.2</v>
      </c>
      <c r="AI55" s="15">
        <v>0.08</v>
      </c>
      <c r="AJ55" s="15">
        <v>0.8</v>
      </c>
      <c r="AK55" s="15">
        <v>0.8</v>
      </c>
    </row>
    <row r="56" spans="1:37" x14ac:dyDescent="0.3">
      <c r="A56" s="9" t="s">
        <v>183</v>
      </c>
      <c r="B56" s="9" t="s">
        <v>198</v>
      </c>
      <c r="C56" s="9" t="s">
        <v>81</v>
      </c>
      <c r="D56" s="9" t="s">
        <v>239</v>
      </c>
      <c r="E56" s="9" t="s">
        <v>101</v>
      </c>
      <c r="F56" s="9" t="s">
        <v>86</v>
      </c>
      <c r="G56" s="9" t="s">
        <v>83</v>
      </c>
      <c r="H56" s="9" t="s">
        <v>84</v>
      </c>
      <c r="I56" s="14">
        <v>2</v>
      </c>
      <c r="J56" s="14">
        <v>2</v>
      </c>
      <c r="K56" s="14">
        <v>28</v>
      </c>
      <c r="L56" s="14">
        <v>8</v>
      </c>
      <c r="M56" s="14">
        <v>28.6</v>
      </c>
      <c r="N56" s="14">
        <v>0.04</v>
      </c>
      <c r="O56" s="14">
        <v>0.13</v>
      </c>
      <c r="P56" s="14">
        <v>16.600000000000001</v>
      </c>
      <c r="Q56" s="14">
        <v>1</v>
      </c>
      <c r="R56" s="14">
        <v>0</v>
      </c>
      <c r="S56" s="14">
        <v>0</v>
      </c>
      <c r="T56" s="14">
        <v>1.7</v>
      </c>
      <c r="U56" s="14">
        <v>1.7</v>
      </c>
      <c r="V56" s="14">
        <v>-0.7</v>
      </c>
      <c r="W56" s="14">
        <v>-0.7</v>
      </c>
      <c r="X56" s="14">
        <v>11</v>
      </c>
      <c r="Y56" s="14">
        <v>8</v>
      </c>
      <c r="Z56" s="14">
        <v>72.7</v>
      </c>
      <c r="AA56" s="14">
        <v>0.18</v>
      </c>
      <c r="AB56" s="14">
        <v>0.25</v>
      </c>
      <c r="AC56" s="14">
        <v>17</v>
      </c>
      <c r="AD56" s="14">
        <v>0</v>
      </c>
      <c r="AE56" s="14">
        <v>0</v>
      </c>
      <c r="AF56" s="14">
        <v>0</v>
      </c>
      <c r="AG56" s="14">
        <v>0.7</v>
      </c>
      <c r="AH56" s="14">
        <v>0.7</v>
      </c>
      <c r="AI56" s="14">
        <v>0.06</v>
      </c>
      <c r="AJ56" s="14">
        <v>1.3</v>
      </c>
      <c r="AK56" s="14">
        <v>1.3</v>
      </c>
    </row>
    <row r="57" spans="1:37" x14ac:dyDescent="0.3">
      <c r="A57" s="10" t="s">
        <v>184</v>
      </c>
      <c r="B57" s="10" t="s">
        <v>191</v>
      </c>
      <c r="C57" s="10" t="s">
        <v>81</v>
      </c>
      <c r="D57" s="10" t="s">
        <v>240</v>
      </c>
      <c r="E57" s="10" t="s">
        <v>109</v>
      </c>
      <c r="F57" s="10" t="s">
        <v>82</v>
      </c>
      <c r="G57" s="10" t="s">
        <v>87</v>
      </c>
      <c r="H57" s="10" t="s">
        <v>88</v>
      </c>
      <c r="I57" s="15">
        <v>4</v>
      </c>
      <c r="J57" s="15">
        <v>2</v>
      </c>
      <c r="K57" s="15">
        <v>25</v>
      </c>
      <c r="L57" s="15">
        <v>12</v>
      </c>
      <c r="M57" s="15">
        <v>48</v>
      </c>
      <c r="N57" s="15">
        <v>0.16</v>
      </c>
      <c r="O57" s="15">
        <v>0.33</v>
      </c>
      <c r="P57" s="15">
        <v>15.3</v>
      </c>
      <c r="Q57" s="15">
        <v>0</v>
      </c>
      <c r="R57" s="15">
        <v>0</v>
      </c>
      <c r="S57" s="15">
        <v>0</v>
      </c>
      <c r="T57" s="15">
        <v>3.3</v>
      </c>
      <c r="U57" s="15">
        <v>3.3</v>
      </c>
      <c r="V57" s="15">
        <v>0.7</v>
      </c>
      <c r="W57" s="15">
        <v>0.7</v>
      </c>
      <c r="X57" s="15">
        <v>11</v>
      </c>
      <c r="Y57" s="15">
        <v>6</v>
      </c>
      <c r="Z57" s="15">
        <v>54.5</v>
      </c>
      <c r="AA57" s="15">
        <v>0.18</v>
      </c>
      <c r="AB57" s="15">
        <v>0.33</v>
      </c>
      <c r="AC57" s="15">
        <v>21.6</v>
      </c>
      <c r="AD57" s="15">
        <v>1</v>
      </c>
      <c r="AE57" s="15">
        <v>0</v>
      </c>
      <c r="AF57" s="15">
        <v>0</v>
      </c>
      <c r="AG57" s="15">
        <v>1.2</v>
      </c>
      <c r="AH57" s="15">
        <v>1.2</v>
      </c>
      <c r="AI57" s="15">
        <v>0.11</v>
      </c>
      <c r="AJ57" s="15">
        <v>0.8</v>
      </c>
      <c r="AK57" s="15">
        <v>0.8</v>
      </c>
    </row>
    <row r="58" spans="1:37" x14ac:dyDescent="0.3">
      <c r="A58" s="9" t="s">
        <v>185</v>
      </c>
      <c r="B58" s="9" t="s">
        <v>205</v>
      </c>
      <c r="C58" s="9" t="s">
        <v>81</v>
      </c>
      <c r="D58" s="9" t="s">
        <v>241</v>
      </c>
      <c r="E58" s="9" t="s">
        <v>54</v>
      </c>
      <c r="F58" s="9" t="s">
        <v>146</v>
      </c>
      <c r="G58" s="9" t="s">
        <v>83</v>
      </c>
      <c r="H58" s="9" t="s">
        <v>84</v>
      </c>
      <c r="I58" s="14">
        <v>3</v>
      </c>
      <c r="J58" s="14">
        <v>3</v>
      </c>
      <c r="K58" s="14">
        <v>14</v>
      </c>
      <c r="L58" s="14">
        <v>7</v>
      </c>
      <c r="M58" s="14">
        <v>50</v>
      </c>
      <c r="N58" s="14">
        <v>0.14000000000000001</v>
      </c>
      <c r="O58" s="14">
        <v>0.28999999999999998</v>
      </c>
      <c r="P58" s="14">
        <v>17.100000000000001</v>
      </c>
      <c r="Q58" s="14">
        <v>0</v>
      </c>
      <c r="R58" s="14">
        <v>0</v>
      </c>
      <c r="S58" s="14">
        <v>0</v>
      </c>
      <c r="T58" s="14">
        <v>1.7</v>
      </c>
      <c r="U58" s="14">
        <v>1.7</v>
      </c>
      <c r="V58" s="14">
        <v>0.3</v>
      </c>
      <c r="W58" s="14">
        <v>0.3</v>
      </c>
      <c r="X58" s="14">
        <v>19</v>
      </c>
      <c r="Y58" s="14">
        <v>5</v>
      </c>
      <c r="Z58" s="14">
        <v>26.3</v>
      </c>
      <c r="AA58" s="14">
        <v>0.16</v>
      </c>
      <c r="AB58" s="14">
        <v>0.6</v>
      </c>
      <c r="AC58" s="14">
        <v>15.2</v>
      </c>
      <c r="AD58" s="14">
        <v>0</v>
      </c>
      <c r="AE58" s="14">
        <v>0</v>
      </c>
      <c r="AF58" s="14">
        <v>0</v>
      </c>
      <c r="AG58" s="14">
        <v>3.1</v>
      </c>
      <c r="AH58" s="14">
        <v>3.1</v>
      </c>
      <c r="AI58" s="14">
        <v>0.17</v>
      </c>
      <c r="AJ58" s="14">
        <v>-0.1</v>
      </c>
      <c r="AK58" s="14">
        <v>-0.1</v>
      </c>
    </row>
    <row r="59" spans="1:37" x14ac:dyDescent="0.3">
      <c r="A59" s="10" t="s">
        <v>186</v>
      </c>
      <c r="B59" s="10" t="s">
        <v>242</v>
      </c>
      <c r="C59" s="10" t="s">
        <v>81</v>
      </c>
      <c r="D59" s="10" t="s">
        <v>243</v>
      </c>
      <c r="E59" s="10" t="s">
        <v>94</v>
      </c>
      <c r="F59" s="10" t="s">
        <v>82</v>
      </c>
      <c r="G59" s="10" t="s">
        <v>87</v>
      </c>
      <c r="H59" s="10" t="s">
        <v>88</v>
      </c>
      <c r="I59" s="15">
        <v>2</v>
      </c>
      <c r="J59" s="15">
        <v>0</v>
      </c>
      <c r="K59" s="15">
        <v>36</v>
      </c>
      <c r="L59" s="15">
        <v>13</v>
      </c>
      <c r="M59" s="15">
        <v>36.1</v>
      </c>
      <c r="N59" s="15">
        <v>0.06</v>
      </c>
      <c r="O59" s="15">
        <v>0.15</v>
      </c>
      <c r="P59" s="15">
        <v>14.8</v>
      </c>
      <c r="Q59" s="15">
        <v>0</v>
      </c>
      <c r="R59" s="15">
        <v>0</v>
      </c>
      <c r="S59" s="15">
        <v>0</v>
      </c>
      <c r="T59" s="15">
        <v>4.5</v>
      </c>
      <c r="U59" s="15">
        <v>4.5</v>
      </c>
      <c r="V59" s="15">
        <v>-2.5</v>
      </c>
      <c r="W59" s="15">
        <v>-2.5</v>
      </c>
      <c r="X59" s="15">
        <v>4</v>
      </c>
      <c r="Y59" s="15">
        <v>2</v>
      </c>
      <c r="Z59" s="15">
        <v>50</v>
      </c>
      <c r="AA59" s="15">
        <v>0</v>
      </c>
      <c r="AB59" s="15">
        <v>0</v>
      </c>
      <c r="AC59" s="15">
        <v>19</v>
      </c>
      <c r="AD59" s="15">
        <v>1</v>
      </c>
      <c r="AE59" s="15">
        <v>0</v>
      </c>
      <c r="AF59" s="15">
        <v>0</v>
      </c>
      <c r="AG59" s="15">
        <v>0.5</v>
      </c>
      <c r="AH59" s="15">
        <v>0.5</v>
      </c>
      <c r="AI59" s="15">
        <v>0.12</v>
      </c>
      <c r="AJ59" s="15">
        <v>-0.5</v>
      </c>
      <c r="AK59" s="15">
        <v>-0.5</v>
      </c>
    </row>
  </sheetData>
  <conditionalFormatting sqref="H2:H59">
    <cfRule type="containsText" dxfId="24" priority="1" operator="containsText" text="W">
      <formula>NOT(ISERROR(SEARCH("W",H2)))</formula>
    </cfRule>
    <cfRule type="containsText" dxfId="23" priority="2" operator="containsText" text="L">
      <formula>NOT(ISERROR(SEARCH("L",H2)))</formula>
    </cfRule>
  </conditionalFormatting>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24"/>
  <sheetViews>
    <sheetView zoomScale="115" zoomScaleNormal="115" workbookViewId="0">
      <selection activeCell="I15" sqref="I15"/>
    </sheetView>
  </sheetViews>
  <sheetFormatPr defaultRowHeight="14.4" x14ac:dyDescent="0.3"/>
  <cols>
    <col min="1" max="1" width="14.44140625" customWidth="1"/>
    <col min="2" max="2" width="11.77734375" bestFit="1" customWidth="1"/>
    <col min="3" max="3" width="10.6640625" bestFit="1" customWidth="1"/>
    <col min="4" max="4" width="11.77734375" bestFit="1" customWidth="1"/>
    <col min="5" max="5" width="16.33203125" bestFit="1" customWidth="1"/>
    <col min="6" max="6" width="10.21875" bestFit="1" customWidth="1"/>
    <col min="7" max="7" width="16.33203125" style="1" bestFit="1" customWidth="1"/>
    <col min="8" max="8" width="19.44140625" style="1" bestFit="1" customWidth="1"/>
    <col min="9" max="9" width="9.77734375" bestFit="1" customWidth="1"/>
    <col min="10" max="10" width="18.77734375" bestFit="1" customWidth="1"/>
    <col min="11" max="11" width="9.77734375" bestFit="1" customWidth="1"/>
    <col min="12" max="12" width="11.88671875" bestFit="1" customWidth="1"/>
    <col min="13" max="13" width="12.44140625" bestFit="1" customWidth="1"/>
    <col min="14" max="14" width="15.109375" bestFit="1" customWidth="1"/>
    <col min="15" max="15" width="10.44140625" bestFit="1" customWidth="1"/>
    <col min="16" max="16" width="16.88671875" bestFit="1" customWidth="1"/>
    <col min="17" max="17" width="14.109375" bestFit="1" customWidth="1"/>
    <col min="18" max="18" width="27.21875" bestFit="1" customWidth="1"/>
    <col min="19" max="19" width="24" bestFit="1" customWidth="1"/>
    <col min="20" max="20" width="24.33203125" bestFit="1" customWidth="1"/>
    <col min="21" max="21" width="21.109375" bestFit="1" customWidth="1"/>
    <col min="22" max="22" width="10" bestFit="1" customWidth="1"/>
    <col min="23" max="23" width="11.21875" bestFit="1" customWidth="1"/>
    <col min="24" max="24" width="17.33203125" style="1" bestFit="1" customWidth="1"/>
    <col min="25" max="25" width="20.5546875" style="1" bestFit="1" customWidth="1"/>
    <col min="26" max="26" width="10.77734375" bestFit="1" customWidth="1"/>
    <col min="27" max="27" width="19.88671875" bestFit="1" customWidth="1"/>
    <col min="28" max="28" width="10.77734375" bestFit="1" customWidth="1"/>
    <col min="29" max="29" width="12.88671875" bestFit="1" customWidth="1"/>
    <col min="30" max="30" width="13.5546875" bestFit="1" customWidth="1"/>
    <col min="31" max="31" width="16.21875" bestFit="1" customWidth="1"/>
    <col min="32" max="32" width="11.44140625" bestFit="1" customWidth="1"/>
    <col min="33" max="33" width="30.77734375" bestFit="1" customWidth="1"/>
    <col min="34" max="34" width="25.109375" bestFit="1" customWidth="1"/>
    <col min="35" max="35" width="25.33203125" bestFit="1" customWidth="1"/>
    <col min="36" max="36" width="22.33203125" bestFit="1" customWidth="1"/>
    <col min="37" max="37" width="14.6640625" bestFit="1" customWidth="1"/>
    <col min="38" max="38" width="7.44140625" bestFit="1" customWidth="1"/>
    <col min="39" max="39" width="23.77734375" style="1" bestFit="1" customWidth="1"/>
    <col min="40" max="40" width="21.33203125" style="1" bestFit="1" customWidth="1"/>
  </cols>
  <sheetData>
    <row r="1" spans="1:40" s="3" customFormat="1" x14ac:dyDescent="0.3">
      <c r="A1" s="2" t="s">
        <v>19</v>
      </c>
      <c r="B1" s="2" t="s">
        <v>20</v>
      </c>
      <c r="C1" s="2" t="s">
        <v>51</v>
      </c>
      <c r="D1" s="2" t="s">
        <v>21</v>
      </c>
      <c r="E1" s="2" t="s">
        <v>0</v>
      </c>
      <c r="F1" s="2" t="s">
        <v>1</v>
      </c>
      <c r="G1" s="2" t="s">
        <v>26</v>
      </c>
      <c r="H1" s="2" t="s">
        <v>27</v>
      </c>
      <c r="I1" s="2" t="s">
        <v>2</v>
      </c>
      <c r="J1" s="2" t="s">
        <v>3</v>
      </c>
      <c r="K1" s="2" t="s">
        <v>4</v>
      </c>
      <c r="L1" s="2" t="s">
        <v>5</v>
      </c>
      <c r="M1" s="2" t="s">
        <v>6</v>
      </c>
      <c r="N1" s="2" t="s">
        <v>7</v>
      </c>
      <c r="O1" s="2" t="s">
        <v>8</v>
      </c>
      <c r="P1" s="2" t="s">
        <v>9</v>
      </c>
      <c r="Q1" s="2" t="s">
        <v>10</v>
      </c>
      <c r="R1" s="2" t="s">
        <v>38</v>
      </c>
      <c r="S1" s="2" t="s">
        <v>40</v>
      </c>
      <c r="T1" s="2" t="s">
        <v>39</v>
      </c>
      <c r="U1" s="2" t="s">
        <v>41</v>
      </c>
      <c r="V1" s="2" t="s">
        <v>52</v>
      </c>
      <c r="W1" s="2" t="s">
        <v>11</v>
      </c>
      <c r="X1" s="2" t="s">
        <v>28</v>
      </c>
      <c r="Y1" s="2" t="s">
        <v>29</v>
      </c>
      <c r="Z1" s="2" t="s">
        <v>12</v>
      </c>
      <c r="AA1" s="2" t="s">
        <v>13</v>
      </c>
      <c r="AB1" s="2" t="s">
        <v>14</v>
      </c>
      <c r="AC1" s="2" t="s">
        <v>15</v>
      </c>
      <c r="AD1" s="2" t="s">
        <v>16</v>
      </c>
      <c r="AE1" s="2" t="s">
        <v>17</v>
      </c>
      <c r="AF1" s="2" t="s">
        <v>18</v>
      </c>
      <c r="AG1" s="2" t="s">
        <v>30</v>
      </c>
      <c r="AH1" s="2" t="s">
        <v>32</v>
      </c>
      <c r="AI1" s="2" t="s">
        <v>31</v>
      </c>
      <c r="AJ1" s="2" t="s">
        <v>33</v>
      </c>
      <c r="AK1" s="2" t="s">
        <v>22</v>
      </c>
      <c r="AL1" s="4" t="s">
        <v>23</v>
      </c>
      <c r="AM1" s="2" t="s">
        <v>24</v>
      </c>
      <c r="AN1" s="2" t="s">
        <v>25</v>
      </c>
    </row>
    <row r="2" spans="1:40" x14ac:dyDescent="0.3">
      <c r="A2" s="6">
        <v>45151</v>
      </c>
      <c r="B2" s="1" t="b">
        <f>E2="Liverpool"</f>
        <v>0</v>
      </c>
      <c r="C2" s="1" t="s">
        <v>35</v>
      </c>
      <c r="D2" s="1">
        <v>1</v>
      </c>
      <c r="E2" s="1" t="s">
        <v>36</v>
      </c>
      <c r="F2" s="1">
        <v>1</v>
      </c>
      <c r="G2" s="1">
        <v>37</v>
      </c>
      <c r="H2" s="1" t="s">
        <v>47</v>
      </c>
      <c r="I2" s="1">
        <v>10</v>
      </c>
      <c r="J2" s="1">
        <v>4</v>
      </c>
      <c r="K2" s="1">
        <v>5</v>
      </c>
      <c r="L2" s="1">
        <v>4</v>
      </c>
      <c r="M2" s="1">
        <v>3</v>
      </c>
      <c r="N2" s="1">
        <v>65</v>
      </c>
      <c r="O2" s="1">
        <v>0</v>
      </c>
      <c r="P2" s="1">
        <v>3</v>
      </c>
      <c r="Q2" s="1">
        <v>0</v>
      </c>
      <c r="R2" s="1" t="s">
        <v>42</v>
      </c>
      <c r="S2" s="1" t="s">
        <v>43</v>
      </c>
      <c r="T2" s="1"/>
      <c r="U2" s="1"/>
      <c r="V2" s="1" t="s">
        <v>34</v>
      </c>
      <c r="W2" s="1">
        <v>1</v>
      </c>
      <c r="X2" s="1">
        <v>18</v>
      </c>
      <c r="Y2" s="1" t="s">
        <v>48</v>
      </c>
      <c r="Z2" s="1">
        <v>13</v>
      </c>
      <c r="AA2" s="1">
        <v>1</v>
      </c>
      <c r="AB2" s="1">
        <v>13</v>
      </c>
      <c r="AC2" s="1">
        <v>4</v>
      </c>
      <c r="AD2" s="1">
        <v>5</v>
      </c>
      <c r="AE2" s="1">
        <v>35</v>
      </c>
      <c r="AF2" s="1">
        <v>4</v>
      </c>
      <c r="AG2" s="1" t="s">
        <v>44</v>
      </c>
      <c r="AH2" s="1" t="s">
        <v>45</v>
      </c>
      <c r="AI2" s="1"/>
      <c r="AJ2" s="1"/>
      <c r="AK2" s="1" t="s">
        <v>46</v>
      </c>
      <c r="AL2" s="5">
        <v>40096</v>
      </c>
      <c r="AM2" s="1" t="s">
        <v>49</v>
      </c>
      <c r="AN2" s="1" t="s">
        <v>50</v>
      </c>
    </row>
    <row r="3" spans="1:40" x14ac:dyDescent="0.3">
      <c r="A3" s="1"/>
      <c r="B3" s="1" t="b">
        <f>E3="Liverpool"</f>
        <v>1</v>
      </c>
      <c r="C3" s="1" t="s">
        <v>35</v>
      </c>
      <c r="D3" s="1">
        <v>2</v>
      </c>
      <c r="E3" s="1" t="s">
        <v>34</v>
      </c>
      <c r="F3" s="1">
        <v>3</v>
      </c>
      <c r="I3" s="1">
        <v>26</v>
      </c>
      <c r="J3" s="1">
        <v>10</v>
      </c>
      <c r="K3" s="1">
        <v>11</v>
      </c>
      <c r="L3" s="1">
        <v>10</v>
      </c>
      <c r="M3" s="1">
        <v>0</v>
      </c>
      <c r="N3" s="1">
        <v>65</v>
      </c>
      <c r="O3" s="1">
        <v>1</v>
      </c>
      <c r="P3" s="1">
        <v>1</v>
      </c>
      <c r="Q3" s="1">
        <v>1</v>
      </c>
      <c r="R3" s="1"/>
      <c r="S3" s="1"/>
      <c r="T3" s="1"/>
      <c r="U3" s="1"/>
      <c r="V3" s="1" t="s">
        <v>53</v>
      </c>
      <c r="W3" s="1">
        <v>1</v>
      </c>
      <c r="Z3" s="1">
        <v>13</v>
      </c>
      <c r="AA3" s="1">
        <v>5</v>
      </c>
      <c r="AB3" s="1">
        <v>13</v>
      </c>
      <c r="AC3" s="1">
        <v>2</v>
      </c>
      <c r="AD3" s="1">
        <v>3</v>
      </c>
      <c r="AE3" s="1">
        <v>35</v>
      </c>
      <c r="AF3" s="1">
        <v>8</v>
      </c>
      <c r="AG3" s="1"/>
      <c r="AH3" s="1"/>
      <c r="AI3" s="1"/>
      <c r="AJ3" s="1"/>
      <c r="AK3" s="1"/>
      <c r="AL3" s="5"/>
    </row>
    <row r="4" spans="1:40" x14ac:dyDescent="0.3">
      <c r="A4" s="1"/>
      <c r="B4" s="1" t="b">
        <f>E4="Liverpool"</f>
        <v>0</v>
      </c>
      <c r="C4" s="1" t="s">
        <v>35</v>
      </c>
      <c r="D4" s="1">
        <v>3</v>
      </c>
      <c r="E4" s="1" t="s">
        <v>37</v>
      </c>
      <c r="F4" s="1">
        <v>1</v>
      </c>
      <c r="I4" s="1">
        <v>23</v>
      </c>
      <c r="J4" s="1">
        <v>8</v>
      </c>
      <c r="K4" s="1">
        <v>16</v>
      </c>
      <c r="L4" s="1">
        <v>5</v>
      </c>
      <c r="M4" s="1">
        <v>0</v>
      </c>
      <c r="N4" s="1">
        <v>60</v>
      </c>
      <c r="O4" s="1">
        <v>1</v>
      </c>
      <c r="P4" s="1">
        <v>1</v>
      </c>
      <c r="Q4" s="1">
        <v>0</v>
      </c>
      <c r="R4" s="1"/>
      <c r="S4" s="1"/>
      <c r="T4" s="1"/>
      <c r="U4" s="1"/>
      <c r="V4" s="1" t="s">
        <v>34</v>
      </c>
      <c r="W4" s="1">
        <v>2</v>
      </c>
      <c r="Z4" s="1">
        <v>9</v>
      </c>
      <c r="AA4" s="1">
        <v>4</v>
      </c>
      <c r="AB4" s="1">
        <v>10</v>
      </c>
      <c r="AC4" s="1">
        <v>9</v>
      </c>
      <c r="AD4" s="1">
        <v>1</v>
      </c>
      <c r="AE4" s="1">
        <v>40</v>
      </c>
      <c r="AF4" s="1">
        <v>7</v>
      </c>
      <c r="AG4" s="1"/>
      <c r="AH4" s="1"/>
      <c r="AI4" s="1"/>
      <c r="AJ4" s="1"/>
      <c r="AK4" s="1"/>
      <c r="AL4" s="5"/>
    </row>
    <row r="5" spans="1:40" x14ac:dyDescent="0.3">
      <c r="A5" s="1"/>
      <c r="B5" s="1" t="b">
        <f>E5="Liverpool"</f>
        <v>1</v>
      </c>
      <c r="C5" s="1" t="s">
        <v>35</v>
      </c>
      <c r="D5" s="1">
        <v>4</v>
      </c>
      <c r="E5" s="1" t="s">
        <v>34</v>
      </c>
      <c r="F5" s="1">
        <v>3</v>
      </c>
      <c r="I5" s="1">
        <v>17</v>
      </c>
      <c r="J5" s="1">
        <v>4</v>
      </c>
      <c r="K5" s="1">
        <v>12</v>
      </c>
      <c r="L5" s="1">
        <v>7</v>
      </c>
      <c r="M5" s="1">
        <v>6</v>
      </c>
      <c r="N5" s="1">
        <v>64</v>
      </c>
      <c r="O5" s="1">
        <v>3</v>
      </c>
      <c r="P5" s="1">
        <v>0</v>
      </c>
      <c r="Q5" s="1">
        <v>0</v>
      </c>
      <c r="R5" s="1"/>
      <c r="S5" s="1"/>
      <c r="T5" s="1"/>
      <c r="U5" s="1"/>
      <c r="V5" s="1" t="s">
        <v>54</v>
      </c>
      <c r="W5" s="1">
        <v>0</v>
      </c>
      <c r="Z5" s="1">
        <v>9</v>
      </c>
      <c r="AA5" s="1">
        <v>3</v>
      </c>
      <c r="AB5" s="1">
        <v>7</v>
      </c>
      <c r="AC5" s="1">
        <v>3</v>
      </c>
      <c r="AD5" s="1">
        <v>1</v>
      </c>
      <c r="AE5" s="1">
        <v>36</v>
      </c>
      <c r="AF5" s="1">
        <v>2</v>
      </c>
      <c r="AG5" s="1"/>
      <c r="AH5" s="1"/>
      <c r="AI5" s="1"/>
      <c r="AJ5" s="1"/>
      <c r="AK5" s="1"/>
      <c r="AL5" s="5"/>
    </row>
    <row r="6" spans="1:40" x14ac:dyDescent="0.3">
      <c r="A6" s="1"/>
      <c r="B6" s="1"/>
      <c r="C6" s="1"/>
      <c r="D6" s="1"/>
      <c r="E6" s="1"/>
      <c r="F6" s="1"/>
      <c r="I6" s="1"/>
      <c r="J6" s="1"/>
      <c r="K6" s="1"/>
      <c r="L6" s="1"/>
      <c r="M6" s="1"/>
      <c r="N6" s="1"/>
      <c r="O6" s="1"/>
      <c r="P6" s="1"/>
      <c r="Q6" s="1"/>
      <c r="R6" s="1"/>
      <c r="S6" s="1"/>
      <c r="T6" s="1"/>
      <c r="U6" s="1"/>
      <c r="V6" s="1"/>
      <c r="W6" s="1"/>
      <c r="Z6" s="1"/>
      <c r="AA6" s="1"/>
      <c r="AB6" s="1"/>
      <c r="AC6" s="1"/>
      <c r="AD6" s="1"/>
      <c r="AE6" s="1"/>
      <c r="AF6" s="1"/>
      <c r="AG6" s="1"/>
      <c r="AH6" s="1"/>
      <c r="AI6" s="1"/>
      <c r="AJ6" s="1"/>
      <c r="AK6" s="1"/>
      <c r="AL6" s="5"/>
    </row>
    <row r="7" spans="1:40" x14ac:dyDescent="0.3">
      <c r="A7" s="1"/>
      <c r="B7" s="1"/>
      <c r="C7" s="1"/>
      <c r="D7" s="1"/>
      <c r="E7" s="1"/>
      <c r="F7" s="1"/>
      <c r="I7" s="1"/>
      <c r="J7" s="1"/>
      <c r="K7" s="1"/>
      <c r="L7" s="1"/>
      <c r="M7" s="1"/>
      <c r="N7" s="1"/>
      <c r="O7" s="1"/>
      <c r="P7" s="1"/>
      <c r="Q7" s="1"/>
      <c r="R7" s="1"/>
      <c r="S7" s="1"/>
      <c r="T7" s="1"/>
      <c r="U7" s="1"/>
      <c r="V7" s="1"/>
      <c r="W7" s="1"/>
      <c r="Z7" s="1"/>
      <c r="AA7" s="1"/>
      <c r="AB7" s="1"/>
      <c r="AC7" s="1"/>
      <c r="AD7" s="1"/>
      <c r="AE7" s="1"/>
      <c r="AF7" s="1"/>
      <c r="AG7" s="1"/>
      <c r="AH7" s="1"/>
      <c r="AI7" s="1"/>
      <c r="AJ7" s="1"/>
      <c r="AK7" s="1"/>
      <c r="AL7" s="5"/>
    </row>
    <row r="8" spans="1:40" x14ac:dyDescent="0.3">
      <c r="A8" s="1"/>
      <c r="B8" s="1"/>
      <c r="C8" s="1"/>
      <c r="D8" s="1"/>
      <c r="E8" s="1"/>
      <c r="F8" s="1"/>
      <c r="I8" s="1"/>
      <c r="J8" s="1"/>
      <c r="K8" s="1"/>
      <c r="L8" s="1"/>
      <c r="M8" s="1"/>
      <c r="N8" s="1"/>
      <c r="O8" s="1"/>
      <c r="P8" s="1"/>
      <c r="Q8" s="1"/>
      <c r="R8" s="1"/>
      <c r="S8" s="1"/>
      <c r="T8" s="1"/>
      <c r="U8" s="1"/>
      <c r="V8" s="1"/>
      <c r="W8" s="1"/>
      <c r="Z8" s="1"/>
      <c r="AA8" s="1"/>
      <c r="AB8" s="1"/>
      <c r="AC8" s="1"/>
      <c r="AD8" s="1"/>
      <c r="AE8" s="1"/>
      <c r="AF8" s="1"/>
      <c r="AG8" s="1"/>
      <c r="AH8" s="1"/>
      <c r="AI8" s="1"/>
      <c r="AJ8" s="1"/>
      <c r="AK8" s="1"/>
      <c r="AL8" s="5"/>
    </row>
    <row r="9" spans="1:40" x14ac:dyDescent="0.3">
      <c r="A9" s="1"/>
      <c r="B9" s="1"/>
      <c r="C9" s="1"/>
      <c r="D9" s="1"/>
      <c r="E9" s="1"/>
      <c r="F9" s="1"/>
      <c r="I9" s="1"/>
      <c r="J9" s="1"/>
      <c r="K9" s="1"/>
      <c r="L9" s="1"/>
      <c r="M9" s="1"/>
      <c r="N9" s="1"/>
      <c r="O9" s="1"/>
      <c r="P9" s="1"/>
      <c r="Q9" s="1"/>
      <c r="R9" s="1"/>
      <c r="S9" s="1"/>
      <c r="T9" s="1"/>
      <c r="U9" s="1"/>
      <c r="V9" s="1"/>
      <c r="W9" s="1"/>
      <c r="Z9" s="1"/>
      <c r="AA9" s="1"/>
      <c r="AB9" s="1"/>
      <c r="AC9" s="1"/>
      <c r="AD9" s="1"/>
      <c r="AE9" s="1"/>
      <c r="AF9" s="1"/>
      <c r="AG9" s="1"/>
      <c r="AH9" s="1"/>
      <c r="AI9" s="1"/>
      <c r="AJ9" s="1"/>
      <c r="AK9" s="1"/>
      <c r="AL9" s="5"/>
    </row>
    <row r="10" spans="1:40" x14ac:dyDescent="0.3">
      <c r="A10" s="1"/>
      <c r="B10" s="1"/>
      <c r="C10" s="1"/>
      <c r="D10" s="1"/>
      <c r="E10" s="1"/>
      <c r="F10" s="1"/>
      <c r="I10" s="1"/>
      <c r="J10" s="1"/>
      <c r="K10" s="1"/>
      <c r="L10" s="1"/>
      <c r="M10" s="1"/>
      <c r="N10" s="1"/>
      <c r="O10" s="1"/>
      <c r="P10" s="1"/>
      <c r="Q10" s="1"/>
      <c r="R10" s="1"/>
      <c r="S10" s="1"/>
      <c r="T10" s="1"/>
      <c r="U10" s="1"/>
      <c r="V10" s="1"/>
      <c r="W10" s="1"/>
      <c r="Z10" s="1"/>
      <c r="AA10" s="1"/>
      <c r="AB10" s="1"/>
      <c r="AC10" s="1"/>
      <c r="AD10" s="1"/>
      <c r="AE10" s="1"/>
      <c r="AF10" s="1"/>
      <c r="AG10" s="1"/>
      <c r="AH10" s="1"/>
      <c r="AI10" s="1"/>
      <c r="AJ10" s="1"/>
      <c r="AK10" s="1"/>
      <c r="AL10" s="5"/>
    </row>
    <row r="11" spans="1:40" x14ac:dyDescent="0.3">
      <c r="A11" s="1"/>
      <c r="B11" s="1"/>
      <c r="C11" s="1"/>
      <c r="D11" s="1"/>
      <c r="E11" s="1"/>
      <c r="F11" s="1"/>
      <c r="I11" s="1"/>
      <c r="J11" s="1"/>
      <c r="K11" s="1"/>
      <c r="L11" s="1"/>
      <c r="M11" s="1"/>
      <c r="N11" s="1"/>
      <c r="O11" s="1"/>
      <c r="P11" s="1"/>
      <c r="Q11" s="1"/>
      <c r="R11" s="1"/>
      <c r="S11" s="1"/>
      <c r="T11" s="1"/>
      <c r="U11" s="1"/>
      <c r="V11" s="1"/>
      <c r="W11" s="1"/>
      <c r="Z11" s="1"/>
      <c r="AA11" s="1"/>
      <c r="AB11" s="1"/>
      <c r="AC11" s="1"/>
      <c r="AD11" s="1"/>
      <c r="AE11" s="1"/>
      <c r="AF11" s="1"/>
      <c r="AG11" s="1"/>
      <c r="AH11" s="1"/>
      <c r="AI11" s="1"/>
      <c r="AJ11" s="1"/>
      <c r="AK11" s="1"/>
      <c r="AL11" s="5"/>
    </row>
    <row r="12" spans="1:40" x14ac:dyDescent="0.3">
      <c r="A12" s="1"/>
      <c r="B12" s="1"/>
      <c r="C12" s="1"/>
      <c r="D12" s="1"/>
      <c r="E12" s="1"/>
      <c r="F12" s="1"/>
      <c r="I12" s="1"/>
      <c r="J12" s="1"/>
      <c r="K12" s="1"/>
      <c r="L12" s="1"/>
      <c r="M12" s="1"/>
      <c r="N12" s="1"/>
      <c r="O12" s="1"/>
      <c r="P12" s="1"/>
      <c r="Q12" s="1"/>
      <c r="R12" s="1"/>
      <c r="S12" s="1"/>
      <c r="T12" s="1"/>
      <c r="U12" s="1"/>
      <c r="V12" s="1"/>
      <c r="W12" s="1"/>
      <c r="Z12" s="1"/>
      <c r="AA12" s="1"/>
      <c r="AB12" s="1"/>
      <c r="AC12" s="1"/>
      <c r="AD12" s="1"/>
      <c r="AE12" s="1"/>
      <c r="AF12" s="1"/>
      <c r="AG12" s="1"/>
      <c r="AH12" s="1"/>
      <c r="AI12" s="1"/>
      <c r="AJ12" s="1"/>
      <c r="AK12" s="1"/>
      <c r="AL12" s="5"/>
    </row>
    <row r="13" spans="1:40" x14ac:dyDescent="0.3">
      <c r="A13" s="1"/>
      <c r="B13" s="1"/>
      <c r="C13" s="1"/>
      <c r="D13" s="1"/>
      <c r="E13" s="1"/>
      <c r="F13" s="1"/>
      <c r="I13" s="1"/>
      <c r="J13" s="1"/>
      <c r="K13" s="1"/>
      <c r="L13" s="1"/>
      <c r="M13" s="1"/>
      <c r="N13" s="1"/>
      <c r="O13" s="1"/>
      <c r="P13" s="1"/>
      <c r="Q13" s="1"/>
      <c r="R13" s="1"/>
      <c r="S13" s="1"/>
      <c r="T13" s="1"/>
      <c r="U13" s="1"/>
      <c r="V13" s="1"/>
      <c r="W13" s="1"/>
      <c r="Z13" s="1"/>
      <c r="AA13" s="1"/>
      <c r="AB13" s="1"/>
      <c r="AC13" s="1"/>
      <c r="AD13" s="1"/>
      <c r="AE13" s="1"/>
      <c r="AF13" s="1"/>
      <c r="AG13" s="1"/>
      <c r="AH13" s="1"/>
      <c r="AI13" s="1"/>
      <c r="AJ13" s="1"/>
      <c r="AK13" s="1"/>
      <c r="AL13" s="5"/>
    </row>
    <row r="14" spans="1:40" x14ac:dyDescent="0.3">
      <c r="A14" s="1"/>
      <c r="B14" s="1"/>
      <c r="C14" s="1"/>
      <c r="D14" s="1"/>
      <c r="E14" s="1"/>
      <c r="F14" s="1"/>
      <c r="I14" s="1"/>
      <c r="J14" s="1"/>
      <c r="K14" s="1"/>
      <c r="L14" s="1"/>
      <c r="M14" s="1"/>
      <c r="N14" s="1"/>
      <c r="O14" s="1"/>
      <c r="P14" s="1"/>
      <c r="Q14" s="1"/>
      <c r="R14" s="1"/>
      <c r="S14" s="1"/>
      <c r="T14" s="1"/>
      <c r="U14" s="1"/>
      <c r="V14" s="1"/>
      <c r="W14" s="1"/>
      <c r="Z14" s="1"/>
      <c r="AA14" s="1"/>
      <c r="AB14" s="1"/>
      <c r="AC14" s="1"/>
      <c r="AD14" s="1"/>
      <c r="AE14" s="1"/>
      <c r="AF14" s="1"/>
      <c r="AG14" s="1"/>
      <c r="AH14" s="1"/>
      <c r="AI14" s="1"/>
      <c r="AJ14" s="1"/>
      <c r="AK14" s="1"/>
      <c r="AL14" s="5"/>
    </row>
    <row r="15" spans="1:40" x14ac:dyDescent="0.3">
      <c r="A15" s="1"/>
      <c r="B15" s="1"/>
      <c r="C15" s="1"/>
      <c r="D15" s="1"/>
      <c r="E15" s="1"/>
      <c r="F15" s="1"/>
      <c r="I15" s="1"/>
      <c r="J15" s="1"/>
      <c r="K15" s="1"/>
      <c r="L15" s="1"/>
      <c r="M15" s="1"/>
      <c r="N15" s="1"/>
      <c r="O15" s="1"/>
      <c r="P15" s="1"/>
      <c r="Q15" s="1"/>
      <c r="R15" s="1"/>
      <c r="S15" s="1"/>
      <c r="T15" s="1"/>
      <c r="U15" s="1"/>
      <c r="V15" s="1"/>
      <c r="W15" s="1"/>
      <c r="Z15" s="1"/>
      <c r="AA15" s="1"/>
      <c r="AB15" s="1"/>
      <c r="AC15" s="1"/>
      <c r="AD15" s="1"/>
      <c r="AE15" s="1"/>
      <c r="AF15" s="1"/>
      <c r="AG15" s="1"/>
      <c r="AH15" s="1"/>
      <c r="AI15" s="1"/>
      <c r="AJ15" s="1"/>
      <c r="AK15" s="1"/>
      <c r="AL15" s="5"/>
    </row>
    <row r="16" spans="1:40" x14ac:dyDescent="0.3">
      <c r="A16" s="1"/>
      <c r="B16" s="1"/>
      <c r="C16" s="1"/>
      <c r="D16" s="1"/>
      <c r="E16" s="1"/>
      <c r="F16" s="1"/>
      <c r="I16" s="1"/>
      <c r="J16" s="1"/>
      <c r="K16" s="1"/>
      <c r="L16" s="1"/>
      <c r="M16" s="1"/>
      <c r="N16" s="1"/>
      <c r="O16" s="1"/>
      <c r="P16" s="1"/>
      <c r="Q16" s="1"/>
      <c r="R16" s="1"/>
      <c r="S16" s="1"/>
      <c r="T16" s="1"/>
      <c r="U16" s="1"/>
      <c r="V16" s="1"/>
      <c r="W16" s="1"/>
      <c r="Z16" s="1"/>
      <c r="AA16" s="1"/>
      <c r="AB16" s="1"/>
      <c r="AC16" s="1"/>
      <c r="AD16" s="1"/>
      <c r="AE16" s="1"/>
      <c r="AF16" s="1"/>
      <c r="AG16" s="1"/>
      <c r="AH16" s="1"/>
      <c r="AI16" s="1"/>
      <c r="AJ16" s="1"/>
      <c r="AK16" s="1"/>
      <c r="AL16" s="5"/>
    </row>
    <row r="17" spans="1:38" x14ac:dyDescent="0.3">
      <c r="A17" s="1"/>
      <c r="B17" s="1"/>
      <c r="C17" s="1"/>
      <c r="D17" s="1"/>
      <c r="E17" s="1"/>
      <c r="F17" s="1"/>
      <c r="I17" s="1"/>
      <c r="J17" s="1"/>
      <c r="K17" s="1"/>
      <c r="L17" s="1"/>
      <c r="M17" s="1"/>
      <c r="N17" s="1"/>
      <c r="O17" s="1"/>
      <c r="P17" s="1"/>
      <c r="Q17" s="1"/>
      <c r="R17" s="1"/>
      <c r="S17" s="1"/>
      <c r="T17" s="1"/>
      <c r="U17" s="1"/>
      <c r="V17" s="1"/>
      <c r="W17" s="1"/>
      <c r="Z17" s="1"/>
      <c r="AA17" s="1"/>
      <c r="AB17" s="1"/>
      <c r="AC17" s="1"/>
      <c r="AD17" s="1"/>
      <c r="AE17" s="1"/>
      <c r="AF17" s="1"/>
      <c r="AG17" s="1"/>
      <c r="AH17" s="1"/>
      <c r="AI17" s="1"/>
      <c r="AJ17" s="1"/>
      <c r="AK17" s="1"/>
      <c r="AL17" s="5"/>
    </row>
    <row r="18" spans="1:38" x14ac:dyDescent="0.3">
      <c r="A18" s="1"/>
      <c r="B18" s="1"/>
      <c r="C18" s="1"/>
      <c r="D18" s="1"/>
      <c r="E18" s="1"/>
      <c r="F18" s="1"/>
      <c r="I18" s="1"/>
      <c r="J18" s="1"/>
      <c r="K18" s="1"/>
      <c r="L18" s="1"/>
      <c r="M18" s="1"/>
      <c r="N18" s="1"/>
      <c r="O18" s="1"/>
      <c r="P18" s="1"/>
      <c r="Q18" s="1"/>
      <c r="R18" s="1"/>
      <c r="S18" s="1"/>
      <c r="T18" s="1"/>
      <c r="U18" s="1"/>
      <c r="V18" s="1"/>
      <c r="W18" s="1"/>
      <c r="Z18" s="1"/>
      <c r="AA18" s="1"/>
      <c r="AB18" s="1"/>
      <c r="AC18" s="1"/>
      <c r="AD18" s="1"/>
      <c r="AE18" s="1"/>
      <c r="AF18" s="1"/>
      <c r="AG18" s="1"/>
      <c r="AH18" s="1"/>
      <c r="AI18" s="1"/>
      <c r="AJ18" s="1"/>
      <c r="AK18" s="1"/>
      <c r="AL18" s="5"/>
    </row>
    <row r="19" spans="1:38" x14ac:dyDescent="0.3">
      <c r="A19" s="1"/>
      <c r="B19" s="1"/>
      <c r="C19" s="1"/>
      <c r="D19" s="1"/>
      <c r="E19" s="1"/>
      <c r="F19" s="1"/>
      <c r="I19" s="1"/>
      <c r="J19" s="1"/>
      <c r="K19" s="1"/>
      <c r="L19" s="1"/>
      <c r="M19" s="1"/>
      <c r="N19" s="1"/>
      <c r="O19" s="1"/>
      <c r="P19" s="1"/>
      <c r="Q19" s="1"/>
      <c r="R19" s="1"/>
      <c r="S19" s="1"/>
      <c r="T19" s="1"/>
      <c r="U19" s="1"/>
      <c r="V19" s="1"/>
      <c r="W19" s="1"/>
      <c r="Z19" s="1"/>
      <c r="AA19" s="1"/>
      <c r="AB19" s="1"/>
      <c r="AC19" s="1"/>
      <c r="AD19" s="1"/>
      <c r="AE19" s="1"/>
      <c r="AF19" s="1"/>
      <c r="AG19" s="1"/>
      <c r="AH19" s="1"/>
      <c r="AI19" s="1"/>
      <c r="AJ19" s="1"/>
      <c r="AK19" s="1"/>
      <c r="AL19" s="5"/>
    </row>
    <row r="20" spans="1:38" x14ac:dyDescent="0.3">
      <c r="A20" s="1"/>
      <c r="B20" s="1"/>
      <c r="C20" s="1"/>
      <c r="D20" s="1"/>
      <c r="E20" s="1"/>
      <c r="F20" s="1"/>
      <c r="I20" s="1"/>
      <c r="J20" s="1"/>
      <c r="K20" s="1"/>
      <c r="L20" s="1"/>
      <c r="M20" s="1"/>
      <c r="N20" s="1"/>
      <c r="O20" s="1"/>
      <c r="P20" s="1"/>
      <c r="Q20" s="1"/>
      <c r="R20" s="1"/>
      <c r="S20" s="1"/>
      <c r="T20" s="1"/>
      <c r="U20" s="1"/>
      <c r="V20" s="1"/>
      <c r="W20" s="1"/>
      <c r="Z20" s="1"/>
      <c r="AA20" s="1"/>
      <c r="AB20" s="1"/>
      <c r="AC20" s="1"/>
      <c r="AD20" s="1"/>
      <c r="AE20" s="1"/>
      <c r="AF20" s="1"/>
      <c r="AG20" s="1"/>
      <c r="AH20" s="1"/>
      <c r="AI20" s="1"/>
      <c r="AJ20" s="1"/>
      <c r="AK20" s="1"/>
      <c r="AL20" s="5"/>
    </row>
    <row r="21" spans="1:38" x14ac:dyDescent="0.3">
      <c r="A21" s="1"/>
      <c r="B21" s="1"/>
      <c r="C21" s="1"/>
      <c r="D21" s="1"/>
      <c r="E21" s="1"/>
      <c r="F21" s="1"/>
      <c r="I21" s="1"/>
      <c r="J21" s="1"/>
      <c r="K21" s="1"/>
      <c r="L21" s="1"/>
      <c r="M21" s="1"/>
      <c r="N21" s="1"/>
      <c r="O21" s="1"/>
      <c r="P21" s="1"/>
      <c r="Q21" s="1"/>
      <c r="R21" s="1"/>
      <c r="S21" s="1"/>
      <c r="T21" s="1"/>
      <c r="U21" s="1"/>
      <c r="V21" s="1"/>
      <c r="W21" s="1"/>
      <c r="Z21" s="1"/>
      <c r="AA21" s="1"/>
      <c r="AB21" s="1"/>
      <c r="AC21" s="1"/>
      <c r="AD21" s="1"/>
      <c r="AE21" s="1"/>
      <c r="AF21" s="1"/>
      <c r="AG21" s="1"/>
      <c r="AH21" s="1"/>
      <c r="AI21" s="1"/>
      <c r="AJ21" s="1"/>
      <c r="AK21" s="1"/>
      <c r="AL21" s="5"/>
    </row>
    <row r="22" spans="1:38" x14ac:dyDescent="0.3">
      <c r="A22" s="1"/>
      <c r="B22" s="1"/>
      <c r="C22" s="1"/>
      <c r="D22" s="1"/>
      <c r="E22" s="1"/>
      <c r="F22" s="1"/>
      <c r="I22" s="1"/>
      <c r="J22" s="1"/>
      <c r="K22" s="1"/>
      <c r="L22" s="1"/>
      <c r="M22" s="1"/>
      <c r="N22" s="1"/>
      <c r="O22" s="1"/>
      <c r="P22" s="1"/>
      <c r="Q22" s="1"/>
      <c r="R22" s="1"/>
      <c r="S22" s="1"/>
      <c r="T22" s="1"/>
      <c r="U22" s="1"/>
      <c r="V22" s="1"/>
      <c r="W22" s="1"/>
      <c r="Z22" s="1"/>
      <c r="AA22" s="1"/>
      <c r="AB22" s="1"/>
      <c r="AC22" s="1"/>
      <c r="AD22" s="1"/>
      <c r="AE22" s="1"/>
      <c r="AF22" s="1"/>
      <c r="AG22" s="1"/>
      <c r="AH22" s="1"/>
      <c r="AI22" s="1"/>
      <c r="AJ22" s="1"/>
      <c r="AK22" s="1"/>
      <c r="AL22" s="5"/>
    </row>
    <row r="23" spans="1:38" x14ac:dyDescent="0.3">
      <c r="A23" s="1"/>
      <c r="B23" s="1"/>
      <c r="C23" s="1"/>
      <c r="D23" s="1"/>
      <c r="E23" s="1"/>
      <c r="F23" s="1"/>
      <c r="I23" s="1"/>
      <c r="J23" s="1"/>
      <c r="K23" s="1"/>
      <c r="L23" s="1"/>
      <c r="M23" s="1"/>
      <c r="N23" s="1"/>
      <c r="O23" s="1"/>
      <c r="P23" s="1"/>
      <c r="Q23" s="1"/>
      <c r="R23" s="1"/>
      <c r="S23" s="1"/>
      <c r="T23" s="1"/>
      <c r="U23" s="1"/>
      <c r="V23" s="1"/>
      <c r="W23" s="1"/>
      <c r="Z23" s="1"/>
      <c r="AA23" s="1"/>
      <c r="AB23" s="1"/>
      <c r="AC23" s="1"/>
      <c r="AD23" s="1"/>
      <c r="AE23" s="1"/>
      <c r="AF23" s="1"/>
      <c r="AG23" s="1"/>
      <c r="AH23" s="1"/>
      <c r="AI23" s="1"/>
      <c r="AJ23" s="1"/>
      <c r="AK23" s="1"/>
      <c r="AL23" s="5"/>
    </row>
    <row r="24" spans="1:38" x14ac:dyDescent="0.3">
      <c r="A24" s="1"/>
      <c r="B24" s="1"/>
      <c r="C24" s="1"/>
      <c r="D24" s="1"/>
      <c r="E24" s="1"/>
      <c r="F24" s="1"/>
      <c r="I24" s="1"/>
      <c r="J24" s="1"/>
      <c r="K24" s="1"/>
      <c r="L24" s="1"/>
      <c r="M24" s="1"/>
      <c r="N24" s="1"/>
      <c r="O24" s="1"/>
      <c r="P24" s="1"/>
      <c r="Q24" s="1"/>
      <c r="R24" s="1"/>
      <c r="S24" s="1"/>
      <c r="T24" s="1"/>
      <c r="U24" s="1"/>
      <c r="V24" s="1"/>
      <c r="W24" s="1"/>
      <c r="Z24" s="1"/>
      <c r="AA24" s="1"/>
      <c r="AB24" s="1"/>
      <c r="AC24" s="1"/>
      <c r="AD24" s="1"/>
      <c r="AE24" s="1"/>
      <c r="AF24" s="1"/>
      <c r="AG24" s="1"/>
      <c r="AH24" s="1"/>
      <c r="AI24" s="1"/>
      <c r="AJ24" s="1"/>
      <c r="AK24" s="1"/>
      <c r="AL24" s="5"/>
    </row>
    <row r="25" spans="1:38" x14ac:dyDescent="0.3">
      <c r="A25" s="1"/>
      <c r="B25" s="1"/>
      <c r="C25" s="1"/>
      <c r="D25" s="1"/>
      <c r="E25" s="1"/>
      <c r="F25" s="1"/>
      <c r="I25" s="1"/>
      <c r="J25" s="1"/>
      <c r="K25" s="1"/>
      <c r="L25" s="1"/>
      <c r="M25" s="1"/>
      <c r="N25" s="1"/>
      <c r="O25" s="1"/>
      <c r="P25" s="1"/>
      <c r="Q25" s="1"/>
      <c r="R25" s="1"/>
      <c r="S25" s="1"/>
      <c r="T25" s="1"/>
      <c r="U25" s="1"/>
      <c r="V25" s="1"/>
      <c r="W25" s="1"/>
      <c r="Z25" s="1"/>
      <c r="AA25" s="1"/>
      <c r="AB25" s="1"/>
      <c r="AC25" s="1"/>
      <c r="AD25" s="1"/>
      <c r="AE25" s="1"/>
      <c r="AF25" s="1"/>
      <c r="AG25" s="1"/>
      <c r="AH25" s="1"/>
      <c r="AI25" s="1"/>
      <c r="AJ25" s="1"/>
      <c r="AK25" s="1"/>
      <c r="AL25" s="5"/>
    </row>
    <row r="26" spans="1:38" x14ac:dyDescent="0.3">
      <c r="A26" s="1"/>
      <c r="B26" s="1"/>
      <c r="C26" s="1"/>
      <c r="D26" s="1"/>
      <c r="E26" s="1"/>
      <c r="F26" s="1"/>
      <c r="I26" s="1"/>
      <c r="J26" s="1"/>
      <c r="K26" s="1"/>
      <c r="L26" s="1"/>
      <c r="M26" s="1"/>
      <c r="N26" s="1"/>
      <c r="O26" s="1"/>
      <c r="P26" s="1"/>
      <c r="Q26" s="1"/>
      <c r="R26" s="1"/>
      <c r="S26" s="1"/>
      <c r="T26" s="1"/>
      <c r="U26" s="1"/>
      <c r="V26" s="1"/>
      <c r="W26" s="1"/>
      <c r="Z26" s="1"/>
      <c r="AA26" s="1"/>
      <c r="AB26" s="1"/>
      <c r="AC26" s="1"/>
      <c r="AD26" s="1"/>
      <c r="AE26" s="1"/>
      <c r="AF26" s="1"/>
      <c r="AG26" s="1"/>
      <c r="AH26" s="1"/>
      <c r="AI26" s="1"/>
      <c r="AJ26" s="1"/>
      <c r="AK26" s="1"/>
      <c r="AL26" s="5"/>
    </row>
    <row r="27" spans="1:38" x14ac:dyDescent="0.3">
      <c r="A27" s="1"/>
      <c r="B27" s="1"/>
      <c r="C27" s="1"/>
      <c r="D27" s="1"/>
      <c r="E27" s="1"/>
      <c r="F27" s="1"/>
      <c r="I27" s="1"/>
      <c r="J27" s="1"/>
      <c r="K27" s="1"/>
      <c r="L27" s="1"/>
      <c r="M27" s="1"/>
      <c r="N27" s="1"/>
      <c r="O27" s="1"/>
      <c r="P27" s="1"/>
      <c r="Q27" s="1"/>
      <c r="R27" s="1"/>
      <c r="S27" s="1"/>
      <c r="T27" s="1"/>
      <c r="U27" s="1"/>
      <c r="V27" s="1"/>
      <c r="W27" s="1"/>
      <c r="Z27" s="1"/>
      <c r="AA27" s="1"/>
      <c r="AB27" s="1"/>
      <c r="AC27" s="1"/>
      <c r="AD27" s="1"/>
      <c r="AE27" s="1"/>
      <c r="AF27" s="1"/>
      <c r="AG27" s="1"/>
      <c r="AH27" s="1"/>
      <c r="AI27" s="1"/>
      <c r="AJ27" s="1"/>
      <c r="AK27" s="1"/>
      <c r="AL27" s="5"/>
    </row>
    <row r="28" spans="1:38" x14ac:dyDescent="0.3">
      <c r="A28" s="1"/>
      <c r="B28" s="1"/>
      <c r="C28" s="1"/>
      <c r="D28" s="1"/>
      <c r="E28" s="1"/>
      <c r="F28" s="1"/>
      <c r="I28" s="1"/>
      <c r="J28" s="1"/>
      <c r="K28" s="1"/>
      <c r="L28" s="1"/>
      <c r="M28" s="1"/>
      <c r="N28" s="1"/>
      <c r="O28" s="1"/>
      <c r="P28" s="1"/>
      <c r="Q28" s="1"/>
      <c r="R28" s="1"/>
      <c r="S28" s="1"/>
      <c r="T28" s="1"/>
      <c r="U28" s="1"/>
      <c r="V28" s="1"/>
      <c r="W28" s="1"/>
      <c r="Z28" s="1"/>
      <c r="AA28" s="1"/>
      <c r="AB28" s="1"/>
      <c r="AC28" s="1"/>
      <c r="AD28" s="1"/>
      <c r="AE28" s="1"/>
      <c r="AF28" s="1"/>
      <c r="AG28" s="1"/>
      <c r="AH28" s="1"/>
      <c r="AI28" s="1"/>
      <c r="AJ28" s="1"/>
      <c r="AK28" s="1"/>
      <c r="AL28" s="5"/>
    </row>
    <row r="29" spans="1:38" x14ac:dyDescent="0.3">
      <c r="A29" s="1"/>
      <c r="B29" s="1"/>
      <c r="C29" s="1"/>
      <c r="D29" s="1"/>
      <c r="E29" s="1"/>
      <c r="F29" s="1"/>
      <c r="I29" s="1"/>
      <c r="J29" s="1"/>
      <c r="K29" s="1"/>
      <c r="L29" s="1"/>
      <c r="M29" s="1"/>
      <c r="N29" s="1"/>
      <c r="O29" s="1"/>
      <c r="P29" s="1"/>
      <c r="Q29" s="1"/>
      <c r="R29" s="1"/>
      <c r="S29" s="1"/>
      <c r="T29" s="1"/>
      <c r="U29" s="1"/>
      <c r="V29" s="1"/>
      <c r="W29" s="1"/>
      <c r="Z29" s="1"/>
      <c r="AA29" s="1"/>
      <c r="AB29" s="1"/>
      <c r="AC29" s="1"/>
      <c r="AD29" s="1"/>
      <c r="AE29" s="1"/>
      <c r="AF29" s="1"/>
      <c r="AG29" s="1"/>
      <c r="AH29" s="1"/>
      <c r="AI29" s="1"/>
      <c r="AJ29" s="1"/>
      <c r="AK29" s="1"/>
      <c r="AL29" s="5"/>
    </row>
    <row r="30" spans="1:38" x14ac:dyDescent="0.3">
      <c r="A30" s="1"/>
      <c r="B30" s="1"/>
      <c r="C30" s="1"/>
      <c r="D30" s="1"/>
      <c r="E30" s="1"/>
      <c r="F30" s="1"/>
      <c r="I30" s="1"/>
      <c r="J30" s="1"/>
      <c r="K30" s="1"/>
      <c r="L30" s="1"/>
      <c r="M30" s="1"/>
      <c r="N30" s="1"/>
      <c r="O30" s="1"/>
      <c r="P30" s="1"/>
      <c r="Q30" s="1"/>
      <c r="R30" s="1"/>
      <c r="S30" s="1"/>
      <c r="T30" s="1"/>
      <c r="U30" s="1"/>
      <c r="V30" s="1"/>
      <c r="W30" s="1"/>
      <c r="Z30" s="1"/>
      <c r="AA30" s="1"/>
      <c r="AB30" s="1"/>
      <c r="AC30" s="1"/>
      <c r="AD30" s="1"/>
      <c r="AE30" s="1"/>
      <c r="AF30" s="1"/>
      <c r="AG30" s="1"/>
      <c r="AH30" s="1"/>
      <c r="AI30" s="1"/>
      <c r="AJ30" s="1"/>
      <c r="AK30" s="1"/>
      <c r="AL30" s="5"/>
    </row>
    <row r="31" spans="1:38" x14ac:dyDescent="0.3">
      <c r="A31" s="1"/>
      <c r="B31" s="1"/>
      <c r="C31" s="1"/>
      <c r="D31" s="1"/>
      <c r="E31" s="1"/>
      <c r="F31" s="1"/>
      <c r="I31" s="1"/>
      <c r="J31" s="1"/>
      <c r="K31" s="1"/>
      <c r="L31" s="1"/>
      <c r="M31" s="1"/>
      <c r="N31" s="1"/>
      <c r="O31" s="1"/>
      <c r="P31" s="1"/>
      <c r="Q31" s="1"/>
      <c r="R31" s="1"/>
      <c r="S31" s="1"/>
      <c r="T31" s="1"/>
      <c r="U31" s="1"/>
      <c r="V31" s="1"/>
      <c r="W31" s="1"/>
      <c r="Z31" s="1"/>
      <c r="AA31" s="1"/>
      <c r="AB31" s="1"/>
      <c r="AC31" s="1"/>
      <c r="AD31" s="1"/>
      <c r="AE31" s="1"/>
      <c r="AF31" s="1"/>
      <c r="AG31" s="1"/>
      <c r="AH31" s="1"/>
      <c r="AI31" s="1"/>
      <c r="AJ31" s="1"/>
      <c r="AK31" s="1"/>
      <c r="AL31" s="5"/>
    </row>
    <row r="32" spans="1:38" x14ac:dyDescent="0.3">
      <c r="A32" s="1"/>
      <c r="B32" s="1"/>
      <c r="C32" s="1"/>
      <c r="D32" s="1"/>
      <c r="E32" s="1"/>
      <c r="F32" s="1"/>
      <c r="I32" s="1"/>
      <c r="J32" s="1"/>
      <c r="K32" s="1"/>
      <c r="L32" s="1"/>
      <c r="M32" s="1"/>
      <c r="N32" s="1"/>
      <c r="O32" s="1"/>
      <c r="P32" s="1"/>
      <c r="Q32" s="1"/>
      <c r="R32" s="1"/>
      <c r="S32" s="1"/>
      <c r="T32" s="1"/>
      <c r="U32" s="1"/>
      <c r="V32" s="1"/>
      <c r="W32" s="1"/>
      <c r="Z32" s="1"/>
      <c r="AA32" s="1"/>
      <c r="AB32" s="1"/>
      <c r="AC32" s="1"/>
      <c r="AD32" s="1"/>
      <c r="AE32" s="1"/>
      <c r="AF32" s="1"/>
      <c r="AG32" s="1"/>
      <c r="AH32" s="1"/>
      <c r="AI32" s="1"/>
      <c r="AJ32" s="1"/>
      <c r="AK32" s="1"/>
      <c r="AL32" s="5"/>
    </row>
    <row r="33" spans="1:38" x14ac:dyDescent="0.3">
      <c r="A33" s="1"/>
      <c r="B33" s="1"/>
      <c r="C33" s="1"/>
      <c r="D33" s="1"/>
      <c r="E33" s="1"/>
      <c r="F33" s="1"/>
      <c r="I33" s="1"/>
      <c r="J33" s="1"/>
      <c r="K33" s="1"/>
      <c r="L33" s="1"/>
      <c r="M33" s="1"/>
      <c r="N33" s="1"/>
      <c r="O33" s="1"/>
      <c r="P33" s="1"/>
      <c r="Q33" s="1"/>
      <c r="R33" s="1"/>
      <c r="S33" s="1"/>
      <c r="T33" s="1"/>
      <c r="U33" s="1"/>
      <c r="V33" s="1"/>
      <c r="W33" s="1"/>
      <c r="Z33" s="1"/>
      <c r="AA33" s="1"/>
      <c r="AB33" s="1"/>
      <c r="AC33" s="1"/>
      <c r="AD33" s="1"/>
      <c r="AE33" s="1"/>
      <c r="AF33" s="1"/>
      <c r="AG33" s="1"/>
      <c r="AH33" s="1"/>
      <c r="AI33" s="1"/>
      <c r="AJ33" s="1"/>
      <c r="AK33" s="1"/>
      <c r="AL33" s="5"/>
    </row>
    <row r="34" spans="1:38" x14ac:dyDescent="0.3">
      <c r="A34" s="1"/>
      <c r="B34" s="1"/>
      <c r="C34" s="1"/>
      <c r="D34" s="1"/>
      <c r="E34" s="1"/>
      <c r="F34" s="1"/>
      <c r="I34" s="1"/>
      <c r="J34" s="1"/>
      <c r="K34" s="1"/>
      <c r="L34" s="1"/>
      <c r="M34" s="1"/>
      <c r="N34" s="1"/>
      <c r="O34" s="1"/>
      <c r="P34" s="1"/>
      <c r="Q34" s="1"/>
      <c r="R34" s="1"/>
      <c r="S34" s="1"/>
      <c r="T34" s="1"/>
      <c r="U34" s="1"/>
      <c r="V34" s="1"/>
      <c r="W34" s="1"/>
      <c r="Z34" s="1"/>
      <c r="AA34" s="1"/>
      <c r="AB34" s="1"/>
      <c r="AC34" s="1"/>
      <c r="AD34" s="1"/>
      <c r="AE34" s="1"/>
      <c r="AF34" s="1"/>
      <c r="AG34" s="1"/>
      <c r="AH34" s="1"/>
      <c r="AI34" s="1"/>
      <c r="AJ34" s="1"/>
      <c r="AK34" s="1"/>
      <c r="AL34" s="5"/>
    </row>
    <row r="35" spans="1:38" x14ac:dyDescent="0.3">
      <c r="A35" s="1"/>
      <c r="B35" s="1"/>
      <c r="C35" s="1"/>
      <c r="D35" s="1"/>
      <c r="E35" s="1"/>
      <c r="F35" s="1"/>
      <c r="I35" s="1"/>
      <c r="J35" s="1"/>
      <c r="K35" s="1"/>
      <c r="L35" s="1"/>
      <c r="M35" s="1"/>
      <c r="N35" s="1"/>
      <c r="O35" s="1"/>
      <c r="P35" s="1"/>
      <c r="Q35" s="1"/>
      <c r="R35" s="1"/>
      <c r="S35" s="1"/>
      <c r="T35" s="1"/>
      <c r="U35" s="1"/>
      <c r="V35" s="1"/>
      <c r="W35" s="1"/>
      <c r="Z35" s="1"/>
      <c r="AA35" s="1"/>
      <c r="AB35" s="1"/>
      <c r="AC35" s="1"/>
      <c r="AD35" s="1"/>
      <c r="AE35" s="1"/>
      <c r="AF35" s="1"/>
      <c r="AG35" s="1"/>
      <c r="AH35" s="1"/>
      <c r="AI35" s="1"/>
      <c r="AJ35" s="1"/>
      <c r="AK35" s="1"/>
      <c r="AL35" s="5"/>
    </row>
    <row r="36" spans="1:38" x14ac:dyDescent="0.3">
      <c r="A36" s="1"/>
      <c r="B36" s="1"/>
      <c r="C36" s="1"/>
      <c r="D36" s="1"/>
      <c r="E36" s="1"/>
      <c r="F36" s="1"/>
      <c r="I36" s="1"/>
      <c r="J36" s="1"/>
      <c r="K36" s="1"/>
      <c r="L36" s="1"/>
      <c r="M36" s="1"/>
      <c r="N36" s="1"/>
      <c r="O36" s="1"/>
      <c r="P36" s="1"/>
      <c r="Q36" s="1"/>
      <c r="R36" s="1"/>
      <c r="S36" s="1"/>
      <c r="T36" s="1"/>
      <c r="U36" s="1"/>
      <c r="V36" s="1"/>
      <c r="W36" s="1"/>
      <c r="Z36" s="1"/>
      <c r="AA36" s="1"/>
      <c r="AB36" s="1"/>
      <c r="AC36" s="1"/>
      <c r="AD36" s="1"/>
      <c r="AE36" s="1"/>
      <c r="AF36" s="1"/>
      <c r="AG36" s="1"/>
      <c r="AH36" s="1"/>
      <c r="AI36" s="1"/>
      <c r="AJ36" s="1"/>
      <c r="AK36" s="1"/>
      <c r="AL36" s="5"/>
    </row>
    <row r="37" spans="1:38" x14ac:dyDescent="0.3">
      <c r="A37" s="1"/>
      <c r="B37" s="1"/>
      <c r="C37" s="1"/>
      <c r="D37" s="1"/>
      <c r="E37" s="1"/>
      <c r="F37" s="1"/>
      <c r="I37" s="1"/>
      <c r="J37" s="1"/>
      <c r="K37" s="1"/>
      <c r="L37" s="1"/>
      <c r="M37" s="1"/>
      <c r="N37" s="1"/>
      <c r="O37" s="1"/>
      <c r="P37" s="1"/>
      <c r="Q37" s="1"/>
      <c r="R37" s="1"/>
      <c r="S37" s="1"/>
      <c r="T37" s="1"/>
      <c r="U37" s="1"/>
      <c r="V37" s="1"/>
      <c r="W37" s="1"/>
      <c r="Z37" s="1"/>
      <c r="AA37" s="1"/>
      <c r="AB37" s="1"/>
      <c r="AC37" s="1"/>
      <c r="AD37" s="1"/>
      <c r="AE37" s="1"/>
      <c r="AF37" s="1"/>
      <c r="AG37" s="1"/>
      <c r="AH37" s="1"/>
      <c r="AI37" s="1"/>
      <c r="AJ37" s="1"/>
      <c r="AK37" s="1"/>
      <c r="AL37" s="5"/>
    </row>
    <row r="38" spans="1:38" x14ac:dyDescent="0.3">
      <c r="A38" s="1"/>
      <c r="B38" s="1"/>
      <c r="C38" s="1"/>
      <c r="D38" s="1"/>
      <c r="E38" s="1"/>
      <c r="F38" s="1"/>
      <c r="I38" s="1"/>
      <c r="J38" s="1"/>
      <c r="K38" s="1"/>
      <c r="L38" s="1"/>
      <c r="M38" s="1"/>
      <c r="N38" s="1"/>
      <c r="O38" s="1"/>
      <c r="P38" s="1"/>
      <c r="Q38" s="1"/>
      <c r="R38" s="1"/>
      <c r="S38" s="1"/>
      <c r="T38" s="1"/>
      <c r="U38" s="1"/>
      <c r="V38" s="1"/>
      <c r="W38" s="1"/>
      <c r="Z38" s="1"/>
      <c r="AA38" s="1"/>
      <c r="AB38" s="1"/>
      <c r="AC38" s="1"/>
      <c r="AD38" s="1"/>
      <c r="AE38" s="1"/>
      <c r="AF38" s="1"/>
      <c r="AG38" s="1"/>
      <c r="AH38" s="1"/>
      <c r="AI38" s="1"/>
      <c r="AJ38" s="1"/>
      <c r="AK38" s="1"/>
      <c r="AL38" s="5"/>
    </row>
    <row r="39" spans="1:38" x14ac:dyDescent="0.3">
      <c r="A39" s="1"/>
      <c r="B39" s="1"/>
      <c r="C39" s="1"/>
      <c r="D39" s="1"/>
      <c r="E39" s="1"/>
      <c r="F39" s="1"/>
      <c r="I39" s="1"/>
      <c r="J39" s="1"/>
      <c r="K39" s="1"/>
      <c r="L39" s="1"/>
      <c r="M39" s="1"/>
      <c r="N39" s="1"/>
      <c r="O39" s="1"/>
      <c r="P39" s="1"/>
      <c r="Q39" s="1"/>
      <c r="R39" s="1"/>
      <c r="S39" s="1"/>
      <c r="T39" s="1"/>
      <c r="U39" s="1"/>
      <c r="V39" s="1"/>
      <c r="W39" s="1"/>
      <c r="Z39" s="1"/>
      <c r="AA39" s="1"/>
      <c r="AB39" s="1"/>
      <c r="AC39" s="1"/>
      <c r="AD39" s="1"/>
      <c r="AE39" s="1"/>
      <c r="AF39" s="1"/>
      <c r="AG39" s="1"/>
      <c r="AH39" s="1"/>
      <c r="AI39" s="1"/>
      <c r="AJ39" s="1"/>
      <c r="AK39" s="1"/>
      <c r="AL39" s="5"/>
    </row>
    <row r="40" spans="1:38" x14ac:dyDescent="0.3">
      <c r="A40" s="1"/>
      <c r="B40" s="1"/>
      <c r="C40" s="1"/>
      <c r="D40" s="1"/>
      <c r="E40" s="1"/>
      <c r="F40" s="1"/>
      <c r="I40" s="1"/>
      <c r="J40" s="1"/>
      <c r="K40" s="1"/>
      <c r="L40" s="1"/>
      <c r="M40" s="1"/>
      <c r="N40" s="1"/>
      <c r="O40" s="1"/>
      <c r="P40" s="1"/>
      <c r="Q40" s="1"/>
      <c r="R40" s="1"/>
      <c r="S40" s="1"/>
      <c r="T40" s="1"/>
      <c r="U40" s="1"/>
      <c r="V40" s="1"/>
      <c r="W40" s="1"/>
      <c r="Z40" s="1"/>
      <c r="AA40" s="1"/>
      <c r="AB40" s="1"/>
      <c r="AC40" s="1"/>
      <c r="AD40" s="1"/>
      <c r="AE40" s="1"/>
      <c r="AF40" s="1"/>
      <c r="AG40" s="1"/>
      <c r="AH40" s="1"/>
      <c r="AI40" s="1"/>
      <c r="AJ40" s="1"/>
      <c r="AK40" s="1"/>
      <c r="AL40" s="5"/>
    </row>
    <row r="41" spans="1:38" x14ac:dyDescent="0.3">
      <c r="A41" s="1"/>
      <c r="B41" s="1"/>
      <c r="C41" s="1"/>
      <c r="D41" s="1"/>
      <c r="E41" s="1"/>
      <c r="F41" s="1"/>
      <c r="I41" s="1"/>
      <c r="J41" s="1"/>
      <c r="K41" s="1"/>
      <c r="L41" s="1"/>
      <c r="M41" s="1"/>
      <c r="N41" s="1"/>
      <c r="O41" s="1"/>
      <c r="P41" s="1"/>
      <c r="Q41" s="1"/>
      <c r="R41" s="1"/>
      <c r="S41" s="1"/>
      <c r="T41" s="1"/>
      <c r="U41" s="1"/>
      <c r="V41" s="1"/>
      <c r="W41" s="1"/>
      <c r="Z41" s="1"/>
      <c r="AA41" s="1"/>
      <c r="AB41" s="1"/>
      <c r="AC41" s="1"/>
      <c r="AD41" s="1"/>
      <c r="AE41" s="1"/>
      <c r="AF41" s="1"/>
      <c r="AG41" s="1"/>
      <c r="AH41" s="1"/>
      <c r="AI41" s="1"/>
      <c r="AJ41" s="1"/>
      <c r="AK41" s="1"/>
      <c r="AL41" s="5"/>
    </row>
    <row r="42" spans="1:38" x14ac:dyDescent="0.3">
      <c r="A42" s="1"/>
      <c r="B42" s="1"/>
      <c r="C42" s="1"/>
      <c r="D42" s="1"/>
      <c r="E42" s="1"/>
      <c r="F42" s="1"/>
      <c r="I42" s="1"/>
      <c r="J42" s="1"/>
      <c r="K42" s="1"/>
      <c r="L42" s="1"/>
      <c r="M42" s="1"/>
      <c r="N42" s="1"/>
      <c r="O42" s="1"/>
      <c r="P42" s="1"/>
      <c r="Q42" s="1"/>
      <c r="R42" s="1"/>
      <c r="S42" s="1"/>
      <c r="T42" s="1"/>
      <c r="U42" s="1"/>
      <c r="V42" s="1"/>
      <c r="W42" s="1"/>
      <c r="Z42" s="1"/>
      <c r="AA42" s="1"/>
      <c r="AB42" s="1"/>
      <c r="AC42" s="1"/>
      <c r="AD42" s="1"/>
      <c r="AE42" s="1"/>
      <c r="AF42" s="1"/>
      <c r="AG42" s="1"/>
      <c r="AH42" s="1"/>
      <c r="AI42" s="1"/>
      <c r="AJ42" s="1"/>
      <c r="AK42" s="1"/>
      <c r="AL42" s="5"/>
    </row>
    <row r="43" spans="1:38" x14ac:dyDescent="0.3">
      <c r="A43" s="1"/>
      <c r="B43" s="1"/>
      <c r="C43" s="1"/>
      <c r="D43" s="1"/>
      <c r="E43" s="1"/>
      <c r="F43" s="1"/>
      <c r="I43" s="1"/>
      <c r="J43" s="1"/>
      <c r="K43" s="1"/>
      <c r="L43" s="1"/>
      <c r="M43" s="1"/>
      <c r="N43" s="1"/>
      <c r="O43" s="1"/>
      <c r="P43" s="1"/>
      <c r="Q43" s="1"/>
      <c r="R43" s="1"/>
      <c r="S43" s="1"/>
      <c r="T43" s="1"/>
      <c r="U43" s="1"/>
      <c r="V43" s="1"/>
      <c r="W43" s="1"/>
      <c r="Z43" s="1"/>
      <c r="AA43" s="1"/>
      <c r="AB43" s="1"/>
      <c r="AC43" s="1"/>
      <c r="AD43" s="1"/>
      <c r="AE43" s="1"/>
      <c r="AF43" s="1"/>
      <c r="AG43" s="1"/>
      <c r="AH43" s="1"/>
      <c r="AI43" s="1"/>
      <c r="AJ43" s="1"/>
      <c r="AK43" s="1"/>
      <c r="AL43" s="5"/>
    </row>
    <row r="44" spans="1:38" x14ac:dyDescent="0.3">
      <c r="A44" s="1"/>
      <c r="B44" s="1"/>
      <c r="C44" s="1"/>
      <c r="D44" s="1"/>
      <c r="E44" s="1"/>
      <c r="F44" s="1"/>
      <c r="I44" s="1"/>
      <c r="J44" s="1"/>
      <c r="K44" s="1"/>
      <c r="L44" s="1"/>
      <c r="M44" s="1"/>
      <c r="N44" s="1"/>
      <c r="O44" s="1"/>
      <c r="P44" s="1"/>
      <c r="Q44" s="1"/>
      <c r="R44" s="1"/>
      <c r="S44" s="1"/>
      <c r="T44" s="1"/>
      <c r="U44" s="1"/>
      <c r="V44" s="1"/>
      <c r="W44" s="1"/>
      <c r="Z44" s="1"/>
      <c r="AA44" s="1"/>
      <c r="AB44" s="1"/>
      <c r="AC44" s="1"/>
      <c r="AD44" s="1"/>
      <c r="AE44" s="1"/>
      <c r="AF44" s="1"/>
      <c r="AG44" s="1"/>
      <c r="AH44" s="1"/>
      <c r="AI44" s="1"/>
      <c r="AJ44" s="1"/>
      <c r="AK44" s="1"/>
      <c r="AL44" s="5"/>
    </row>
    <row r="45" spans="1:38" x14ac:dyDescent="0.3">
      <c r="A45" s="1"/>
      <c r="B45" s="1"/>
      <c r="C45" s="1"/>
      <c r="D45" s="1"/>
      <c r="E45" s="1"/>
      <c r="F45" s="1"/>
      <c r="I45" s="1"/>
      <c r="J45" s="1"/>
      <c r="K45" s="1"/>
      <c r="L45" s="1"/>
      <c r="M45" s="1"/>
      <c r="N45" s="1"/>
      <c r="O45" s="1"/>
      <c r="P45" s="1"/>
      <c r="Q45" s="1"/>
      <c r="R45" s="1"/>
      <c r="S45" s="1"/>
      <c r="T45" s="1"/>
      <c r="U45" s="1"/>
      <c r="V45" s="1"/>
      <c r="W45" s="1"/>
      <c r="Z45" s="1"/>
      <c r="AA45" s="1"/>
      <c r="AB45" s="1"/>
      <c r="AC45" s="1"/>
      <c r="AD45" s="1"/>
      <c r="AE45" s="1"/>
      <c r="AF45" s="1"/>
      <c r="AG45" s="1"/>
      <c r="AH45" s="1"/>
      <c r="AI45" s="1"/>
      <c r="AJ45" s="1"/>
      <c r="AK45" s="1"/>
      <c r="AL45" s="5"/>
    </row>
    <row r="46" spans="1:38" x14ac:dyDescent="0.3">
      <c r="A46" s="1"/>
      <c r="B46" s="1"/>
      <c r="C46" s="1"/>
      <c r="D46" s="1"/>
      <c r="E46" s="1"/>
      <c r="F46" s="1"/>
      <c r="I46" s="1"/>
      <c r="J46" s="1"/>
      <c r="K46" s="1"/>
      <c r="L46" s="1"/>
      <c r="M46" s="1"/>
      <c r="N46" s="1"/>
      <c r="O46" s="1"/>
      <c r="P46" s="1"/>
      <c r="Q46" s="1"/>
      <c r="R46" s="1"/>
      <c r="S46" s="1"/>
      <c r="T46" s="1"/>
      <c r="U46" s="1"/>
      <c r="V46" s="1"/>
      <c r="W46" s="1"/>
      <c r="Z46" s="1"/>
      <c r="AA46" s="1"/>
      <c r="AB46" s="1"/>
      <c r="AC46" s="1"/>
      <c r="AD46" s="1"/>
      <c r="AE46" s="1"/>
      <c r="AF46" s="1"/>
      <c r="AG46" s="1"/>
      <c r="AH46" s="1"/>
      <c r="AI46" s="1"/>
      <c r="AJ46" s="1"/>
      <c r="AK46" s="1"/>
      <c r="AL46" s="5"/>
    </row>
    <row r="47" spans="1:38" x14ac:dyDescent="0.3">
      <c r="A47" s="1"/>
      <c r="B47" s="1"/>
      <c r="C47" s="1"/>
      <c r="D47" s="1"/>
      <c r="E47" s="1"/>
      <c r="F47" s="1"/>
      <c r="I47" s="1"/>
      <c r="J47" s="1"/>
      <c r="K47" s="1"/>
      <c r="L47" s="1"/>
      <c r="M47" s="1"/>
      <c r="N47" s="1"/>
      <c r="O47" s="1"/>
      <c r="P47" s="1"/>
      <c r="Q47" s="1"/>
      <c r="R47" s="1"/>
      <c r="S47" s="1"/>
      <c r="T47" s="1"/>
      <c r="U47" s="1"/>
      <c r="V47" s="1"/>
      <c r="W47" s="1"/>
      <c r="Z47" s="1"/>
      <c r="AA47" s="1"/>
      <c r="AB47" s="1"/>
      <c r="AC47" s="1"/>
      <c r="AD47" s="1"/>
      <c r="AE47" s="1"/>
      <c r="AF47" s="1"/>
      <c r="AG47" s="1"/>
      <c r="AH47" s="1"/>
      <c r="AI47" s="1"/>
      <c r="AJ47" s="1"/>
      <c r="AK47" s="1"/>
      <c r="AL47" s="5"/>
    </row>
    <row r="48" spans="1:38" x14ac:dyDescent="0.3">
      <c r="A48" s="1"/>
      <c r="B48" s="1"/>
      <c r="C48" s="1"/>
      <c r="D48" s="1"/>
      <c r="E48" s="1"/>
      <c r="F48" s="1"/>
      <c r="I48" s="1"/>
      <c r="J48" s="1"/>
      <c r="K48" s="1"/>
      <c r="L48" s="1"/>
      <c r="M48" s="1"/>
      <c r="N48" s="1"/>
      <c r="O48" s="1"/>
      <c r="P48" s="1"/>
      <c r="Q48" s="1"/>
      <c r="R48" s="1"/>
      <c r="S48" s="1"/>
      <c r="T48" s="1"/>
      <c r="U48" s="1"/>
      <c r="V48" s="1"/>
      <c r="W48" s="1"/>
      <c r="Z48" s="1"/>
      <c r="AA48" s="1"/>
      <c r="AB48" s="1"/>
      <c r="AC48" s="1"/>
      <c r="AD48" s="1"/>
      <c r="AE48" s="1"/>
      <c r="AF48" s="1"/>
      <c r="AG48" s="1"/>
      <c r="AH48" s="1"/>
      <c r="AI48" s="1"/>
      <c r="AJ48" s="1"/>
      <c r="AK48" s="1"/>
      <c r="AL48" s="5"/>
    </row>
    <row r="49" spans="1:38" x14ac:dyDescent="0.3">
      <c r="A49" s="1"/>
      <c r="B49" s="1"/>
      <c r="C49" s="1"/>
      <c r="D49" s="1"/>
      <c r="E49" s="1"/>
      <c r="F49" s="1"/>
      <c r="I49" s="1"/>
      <c r="J49" s="1"/>
      <c r="K49" s="1"/>
      <c r="L49" s="1"/>
      <c r="M49" s="1"/>
      <c r="N49" s="1"/>
      <c r="O49" s="1"/>
      <c r="P49" s="1"/>
      <c r="Q49" s="1"/>
      <c r="R49" s="1"/>
      <c r="S49" s="1"/>
      <c r="T49" s="1"/>
      <c r="U49" s="1"/>
      <c r="V49" s="1"/>
      <c r="W49" s="1"/>
      <c r="Z49" s="1"/>
      <c r="AA49" s="1"/>
      <c r="AB49" s="1"/>
      <c r="AC49" s="1"/>
      <c r="AD49" s="1"/>
      <c r="AE49" s="1"/>
      <c r="AF49" s="1"/>
      <c r="AG49" s="1"/>
      <c r="AH49" s="1"/>
      <c r="AI49" s="1"/>
      <c r="AJ49" s="1"/>
      <c r="AK49" s="1"/>
      <c r="AL49" s="5"/>
    </row>
    <row r="50" spans="1:38" x14ac:dyDescent="0.3">
      <c r="A50" s="1"/>
      <c r="B50" s="1"/>
      <c r="C50" s="1"/>
      <c r="D50" s="1"/>
      <c r="E50" s="1"/>
      <c r="F50" s="1"/>
      <c r="I50" s="1"/>
      <c r="J50" s="1"/>
      <c r="K50" s="1"/>
      <c r="L50" s="1"/>
      <c r="M50" s="1"/>
      <c r="N50" s="1"/>
      <c r="O50" s="1"/>
      <c r="P50" s="1"/>
      <c r="Q50" s="1"/>
      <c r="R50" s="1"/>
      <c r="S50" s="1"/>
      <c r="T50" s="1"/>
      <c r="U50" s="1"/>
      <c r="V50" s="1"/>
      <c r="W50" s="1"/>
      <c r="Z50" s="1"/>
      <c r="AA50" s="1"/>
      <c r="AB50" s="1"/>
      <c r="AC50" s="1"/>
      <c r="AD50" s="1"/>
      <c r="AE50" s="1"/>
      <c r="AF50" s="1"/>
      <c r="AG50" s="1"/>
      <c r="AH50" s="1"/>
      <c r="AI50" s="1"/>
      <c r="AJ50" s="1"/>
      <c r="AK50" s="1"/>
      <c r="AL50" s="5"/>
    </row>
    <row r="51" spans="1:38" x14ac:dyDescent="0.3">
      <c r="A51" s="1"/>
      <c r="B51" s="1"/>
      <c r="C51" s="1"/>
      <c r="D51" s="1"/>
      <c r="E51" s="1"/>
      <c r="F51" s="1"/>
      <c r="I51" s="1"/>
      <c r="J51" s="1"/>
      <c r="K51" s="1"/>
      <c r="L51" s="1"/>
      <c r="M51" s="1"/>
      <c r="N51" s="1"/>
      <c r="O51" s="1"/>
      <c r="P51" s="1"/>
      <c r="Q51" s="1"/>
      <c r="R51" s="1"/>
      <c r="S51" s="1"/>
      <c r="T51" s="1"/>
      <c r="U51" s="1"/>
      <c r="V51" s="1"/>
      <c r="W51" s="1"/>
      <c r="Z51" s="1"/>
      <c r="AA51" s="1"/>
      <c r="AB51" s="1"/>
      <c r="AC51" s="1"/>
      <c r="AD51" s="1"/>
      <c r="AE51" s="1"/>
      <c r="AF51" s="1"/>
      <c r="AG51" s="1"/>
      <c r="AH51" s="1"/>
      <c r="AI51" s="1"/>
      <c r="AJ51" s="1"/>
      <c r="AK51" s="1"/>
      <c r="AL51" s="5"/>
    </row>
    <row r="52" spans="1:38" x14ac:dyDescent="0.3">
      <c r="A52" s="1"/>
      <c r="B52" s="1"/>
      <c r="C52" s="1"/>
      <c r="D52" s="1"/>
      <c r="E52" s="1"/>
      <c r="F52" s="1"/>
      <c r="I52" s="1"/>
      <c r="J52" s="1"/>
      <c r="K52" s="1"/>
      <c r="L52" s="1"/>
      <c r="M52" s="1"/>
      <c r="N52" s="1"/>
      <c r="O52" s="1"/>
      <c r="P52" s="1"/>
      <c r="Q52" s="1"/>
      <c r="R52" s="1"/>
      <c r="S52" s="1"/>
      <c r="T52" s="1"/>
      <c r="U52" s="1"/>
      <c r="V52" s="1"/>
      <c r="W52" s="1"/>
      <c r="Z52" s="1"/>
      <c r="AA52" s="1"/>
      <c r="AB52" s="1"/>
      <c r="AC52" s="1"/>
      <c r="AD52" s="1"/>
      <c r="AE52" s="1"/>
      <c r="AF52" s="1"/>
      <c r="AG52" s="1"/>
      <c r="AH52" s="1"/>
      <c r="AI52" s="1"/>
      <c r="AJ52" s="1"/>
      <c r="AK52" s="1"/>
      <c r="AL52" s="5"/>
    </row>
    <row r="53" spans="1:38" x14ac:dyDescent="0.3">
      <c r="A53" s="1"/>
      <c r="B53" s="1"/>
      <c r="C53" s="1"/>
      <c r="D53" s="1"/>
      <c r="E53" s="1"/>
      <c r="F53" s="1"/>
      <c r="I53" s="1"/>
      <c r="J53" s="1"/>
      <c r="K53" s="1"/>
      <c r="L53" s="1"/>
      <c r="M53" s="1"/>
      <c r="N53" s="1"/>
      <c r="O53" s="1"/>
      <c r="P53" s="1"/>
      <c r="Q53" s="1"/>
      <c r="R53" s="1"/>
      <c r="S53" s="1"/>
      <c r="T53" s="1"/>
      <c r="U53" s="1"/>
      <c r="V53" s="1"/>
      <c r="W53" s="1"/>
      <c r="Z53" s="1"/>
      <c r="AA53" s="1"/>
      <c r="AB53" s="1"/>
      <c r="AC53" s="1"/>
      <c r="AD53" s="1"/>
      <c r="AE53" s="1"/>
      <c r="AF53" s="1"/>
      <c r="AG53" s="1"/>
      <c r="AH53" s="1"/>
      <c r="AI53" s="1"/>
      <c r="AJ53" s="1"/>
      <c r="AK53" s="1"/>
      <c r="AL53" s="5"/>
    </row>
    <row r="54" spans="1:38" x14ac:dyDescent="0.3">
      <c r="A54" s="1"/>
      <c r="B54" s="1"/>
      <c r="C54" s="1"/>
      <c r="D54" s="1"/>
      <c r="E54" s="1"/>
      <c r="F54" s="1"/>
      <c r="I54" s="1"/>
      <c r="J54" s="1"/>
      <c r="K54" s="1"/>
      <c r="L54" s="1"/>
      <c r="M54" s="1"/>
      <c r="N54" s="1"/>
      <c r="O54" s="1"/>
      <c r="P54" s="1"/>
      <c r="Q54" s="1"/>
      <c r="R54" s="1"/>
      <c r="S54" s="1"/>
      <c r="T54" s="1"/>
      <c r="U54" s="1"/>
      <c r="V54" s="1"/>
      <c r="W54" s="1"/>
      <c r="Z54" s="1"/>
      <c r="AA54" s="1"/>
      <c r="AB54" s="1"/>
      <c r="AC54" s="1"/>
      <c r="AD54" s="1"/>
      <c r="AE54" s="1"/>
      <c r="AF54" s="1"/>
      <c r="AG54" s="1"/>
      <c r="AH54" s="1"/>
      <c r="AI54" s="1"/>
      <c r="AJ54" s="1"/>
      <c r="AK54" s="1"/>
      <c r="AL54" s="5"/>
    </row>
    <row r="55" spans="1:38" x14ac:dyDescent="0.3">
      <c r="A55" s="1"/>
      <c r="B55" s="1"/>
      <c r="C55" s="1"/>
      <c r="D55" s="1"/>
      <c r="E55" s="1"/>
      <c r="F55" s="1"/>
      <c r="I55" s="1"/>
      <c r="J55" s="1"/>
      <c r="K55" s="1"/>
      <c r="L55" s="1"/>
      <c r="M55" s="1"/>
      <c r="N55" s="1"/>
      <c r="O55" s="1"/>
      <c r="P55" s="1"/>
      <c r="Q55" s="1"/>
      <c r="R55" s="1"/>
      <c r="S55" s="1"/>
      <c r="T55" s="1"/>
      <c r="U55" s="1"/>
      <c r="V55" s="1"/>
      <c r="W55" s="1"/>
      <c r="Z55" s="1"/>
      <c r="AA55" s="1"/>
      <c r="AB55" s="1"/>
      <c r="AC55" s="1"/>
      <c r="AD55" s="1"/>
      <c r="AE55" s="1"/>
      <c r="AF55" s="1"/>
      <c r="AG55" s="1"/>
      <c r="AH55" s="1"/>
      <c r="AI55" s="1"/>
      <c r="AJ55" s="1"/>
      <c r="AK55" s="1"/>
      <c r="AL55" s="5"/>
    </row>
    <row r="56" spans="1:38" x14ac:dyDescent="0.3">
      <c r="A56" s="1"/>
      <c r="B56" s="1"/>
      <c r="C56" s="1"/>
      <c r="D56" s="1"/>
      <c r="E56" s="1"/>
      <c r="F56" s="1"/>
      <c r="I56" s="1"/>
      <c r="J56" s="1"/>
      <c r="K56" s="1"/>
      <c r="L56" s="1"/>
      <c r="M56" s="1"/>
      <c r="N56" s="1"/>
      <c r="O56" s="1"/>
      <c r="P56" s="1"/>
      <c r="Q56" s="1"/>
      <c r="R56" s="1"/>
      <c r="S56" s="1"/>
      <c r="T56" s="1"/>
      <c r="U56" s="1"/>
      <c r="V56" s="1"/>
      <c r="W56" s="1"/>
      <c r="Z56" s="1"/>
      <c r="AA56" s="1"/>
      <c r="AB56" s="1"/>
      <c r="AC56" s="1"/>
      <c r="AD56" s="1"/>
      <c r="AE56" s="1"/>
      <c r="AF56" s="1"/>
      <c r="AG56" s="1"/>
      <c r="AH56" s="1"/>
      <c r="AI56" s="1"/>
      <c r="AJ56" s="1"/>
      <c r="AK56" s="1"/>
      <c r="AL56" s="5"/>
    </row>
    <row r="57" spans="1:38" x14ac:dyDescent="0.3">
      <c r="A57" s="1"/>
      <c r="B57" s="1"/>
      <c r="C57" s="1"/>
      <c r="D57" s="1"/>
      <c r="E57" s="1"/>
      <c r="F57" s="1"/>
      <c r="I57" s="1"/>
      <c r="J57" s="1"/>
      <c r="K57" s="1"/>
      <c r="L57" s="1"/>
      <c r="M57" s="1"/>
      <c r="N57" s="1"/>
      <c r="O57" s="1"/>
      <c r="P57" s="1"/>
      <c r="Q57" s="1"/>
      <c r="R57" s="1"/>
      <c r="S57" s="1"/>
      <c r="T57" s="1"/>
      <c r="U57" s="1"/>
      <c r="V57" s="1"/>
      <c r="W57" s="1"/>
      <c r="Z57" s="1"/>
      <c r="AA57" s="1"/>
      <c r="AB57" s="1"/>
      <c r="AC57" s="1"/>
      <c r="AD57" s="1"/>
      <c r="AE57" s="1"/>
      <c r="AF57" s="1"/>
      <c r="AG57" s="1"/>
      <c r="AH57" s="1"/>
      <c r="AI57" s="1"/>
      <c r="AJ57" s="1"/>
      <c r="AK57" s="1"/>
      <c r="AL57" s="5"/>
    </row>
    <row r="58" spans="1:38" x14ac:dyDescent="0.3">
      <c r="A58" s="1"/>
      <c r="B58" s="1"/>
      <c r="C58" s="1"/>
      <c r="D58" s="1"/>
      <c r="E58" s="1"/>
      <c r="F58" s="1"/>
      <c r="I58" s="1"/>
      <c r="J58" s="1"/>
      <c r="K58" s="1"/>
      <c r="L58" s="1"/>
      <c r="M58" s="1"/>
      <c r="N58" s="1"/>
      <c r="O58" s="1"/>
      <c r="P58" s="1"/>
      <c r="Q58" s="1"/>
      <c r="R58" s="1"/>
      <c r="S58" s="1"/>
      <c r="T58" s="1"/>
      <c r="U58" s="1"/>
      <c r="V58" s="1"/>
      <c r="W58" s="1"/>
      <c r="Z58" s="1"/>
      <c r="AA58" s="1"/>
      <c r="AB58" s="1"/>
      <c r="AC58" s="1"/>
      <c r="AD58" s="1"/>
      <c r="AE58" s="1"/>
      <c r="AF58" s="1"/>
      <c r="AG58" s="1"/>
      <c r="AH58" s="1"/>
      <c r="AI58" s="1"/>
      <c r="AJ58" s="1"/>
      <c r="AK58" s="1"/>
      <c r="AL58" s="5"/>
    </row>
    <row r="59" spans="1:38" x14ac:dyDescent="0.3">
      <c r="A59" s="1"/>
      <c r="B59" s="1"/>
      <c r="C59" s="1"/>
      <c r="D59" s="1"/>
      <c r="E59" s="1"/>
      <c r="F59" s="1"/>
      <c r="I59" s="1"/>
      <c r="J59" s="1"/>
      <c r="K59" s="1"/>
      <c r="L59" s="1"/>
      <c r="M59" s="1"/>
      <c r="N59" s="1"/>
      <c r="O59" s="1"/>
      <c r="P59" s="1"/>
      <c r="Q59" s="1"/>
      <c r="R59" s="1"/>
      <c r="S59" s="1"/>
      <c r="T59" s="1"/>
      <c r="U59" s="1"/>
      <c r="V59" s="1"/>
      <c r="W59" s="1"/>
      <c r="Z59" s="1"/>
      <c r="AA59" s="1"/>
      <c r="AB59" s="1"/>
      <c r="AC59" s="1"/>
      <c r="AD59" s="1"/>
      <c r="AE59" s="1"/>
      <c r="AF59" s="1"/>
      <c r="AG59" s="1"/>
      <c r="AH59" s="1"/>
      <c r="AI59" s="1"/>
      <c r="AJ59" s="1"/>
      <c r="AK59" s="1"/>
      <c r="AL59" s="5"/>
    </row>
    <row r="60" spans="1:38" x14ac:dyDescent="0.3">
      <c r="A60" s="1"/>
      <c r="B60" s="1"/>
      <c r="C60" s="1"/>
      <c r="D60" s="1"/>
      <c r="E60" s="1"/>
      <c r="F60" s="1"/>
      <c r="I60" s="1"/>
      <c r="J60" s="1"/>
      <c r="K60" s="1"/>
      <c r="L60" s="1"/>
      <c r="M60" s="1"/>
      <c r="N60" s="1"/>
      <c r="O60" s="1"/>
      <c r="P60" s="1"/>
      <c r="Q60" s="1"/>
      <c r="R60" s="1"/>
      <c r="S60" s="1"/>
      <c r="T60" s="1"/>
      <c r="U60" s="1"/>
      <c r="V60" s="1"/>
      <c r="W60" s="1"/>
      <c r="Z60" s="1"/>
      <c r="AA60" s="1"/>
      <c r="AB60" s="1"/>
      <c r="AC60" s="1"/>
      <c r="AD60" s="1"/>
      <c r="AE60" s="1"/>
      <c r="AF60" s="1"/>
      <c r="AG60" s="1"/>
      <c r="AH60" s="1"/>
      <c r="AI60" s="1"/>
      <c r="AJ60" s="1"/>
      <c r="AK60" s="1"/>
      <c r="AL60" s="5"/>
    </row>
    <row r="61" spans="1:38" x14ac:dyDescent="0.3">
      <c r="A61" s="1"/>
      <c r="B61" s="1"/>
      <c r="C61" s="1"/>
      <c r="D61" s="1"/>
      <c r="E61" s="1"/>
      <c r="F61" s="1"/>
      <c r="I61" s="1"/>
      <c r="J61" s="1"/>
      <c r="K61" s="1"/>
      <c r="L61" s="1"/>
      <c r="M61" s="1"/>
      <c r="N61" s="1"/>
      <c r="O61" s="1"/>
      <c r="P61" s="1"/>
      <c r="Q61" s="1"/>
      <c r="R61" s="1"/>
      <c r="S61" s="1"/>
      <c r="T61" s="1"/>
      <c r="U61" s="1"/>
      <c r="V61" s="1"/>
      <c r="W61" s="1"/>
      <c r="Z61" s="1"/>
      <c r="AA61" s="1"/>
      <c r="AB61" s="1"/>
      <c r="AC61" s="1"/>
      <c r="AD61" s="1"/>
      <c r="AE61" s="1"/>
      <c r="AF61" s="1"/>
      <c r="AG61" s="1"/>
      <c r="AH61" s="1"/>
      <c r="AI61" s="1"/>
      <c r="AJ61" s="1"/>
      <c r="AK61" s="1"/>
      <c r="AL61" s="5"/>
    </row>
    <row r="62" spans="1:38" x14ac:dyDescent="0.3">
      <c r="A62" s="1"/>
      <c r="B62" s="1"/>
      <c r="C62" s="1"/>
      <c r="D62" s="1"/>
      <c r="E62" s="1"/>
      <c r="F62" s="1"/>
      <c r="I62" s="1"/>
      <c r="J62" s="1"/>
      <c r="K62" s="1"/>
      <c r="L62" s="1"/>
      <c r="M62" s="1"/>
      <c r="N62" s="1"/>
      <c r="O62" s="1"/>
      <c r="P62" s="1"/>
      <c r="Q62" s="1"/>
      <c r="R62" s="1"/>
      <c r="S62" s="1"/>
      <c r="T62" s="1"/>
      <c r="U62" s="1"/>
      <c r="V62" s="1"/>
      <c r="W62" s="1"/>
      <c r="Z62" s="1"/>
      <c r="AA62" s="1"/>
      <c r="AB62" s="1"/>
      <c r="AC62" s="1"/>
      <c r="AD62" s="1"/>
      <c r="AE62" s="1"/>
      <c r="AF62" s="1"/>
      <c r="AG62" s="1"/>
      <c r="AH62" s="1"/>
      <c r="AI62" s="1"/>
      <c r="AJ62" s="1"/>
      <c r="AK62" s="1"/>
      <c r="AL62" s="5"/>
    </row>
    <row r="63" spans="1:38" x14ac:dyDescent="0.3">
      <c r="A63" s="1"/>
      <c r="B63" s="1"/>
      <c r="C63" s="1"/>
      <c r="D63" s="1"/>
      <c r="E63" s="1"/>
      <c r="F63" s="1"/>
      <c r="I63" s="1"/>
      <c r="J63" s="1"/>
      <c r="K63" s="1"/>
      <c r="L63" s="1"/>
      <c r="M63" s="1"/>
      <c r="N63" s="1"/>
      <c r="O63" s="1"/>
      <c r="P63" s="1"/>
      <c r="Q63" s="1"/>
      <c r="R63" s="1"/>
      <c r="S63" s="1"/>
      <c r="T63" s="1"/>
      <c r="U63" s="1"/>
      <c r="V63" s="1"/>
      <c r="W63" s="1"/>
      <c r="Z63" s="1"/>
      <c r="AA63" s="1"/>
      <c r="AB63" s="1"/>
      <c r="AC63" s="1"/>
      <c r="AD63" s="1"/>
      <c r="AE63" s="1"/>
      <c r="AF63" s="1"/>
      <c r="AG63" s="1"/>
      <c r="AH63" s="1"/>
      <c r="AI63" s="1"/>
      <c r="AJ63" s="1"/>
      <c r="AK63" s="1"/>
      <c r="AL63" s="5"/>
    </row>
    <row r="64" spans="1:38" x14ac:dyDescent="0.3">
      <c r="A64" s="1"/>
      <c r="B64" s="1"/>
      <c r="C64" s="1"/>
      <c r="D64" s="1"/>
      <c r="E64" s="1"/>
      <c r="F64" s="1"/>
      <c r="I64" s="1"/>
      <c r="J64" s="1"/>
      <c r="K64" s="1"/>
      <c r="L64" s="1"/>
      <c r="M64" s="1"/>
      <c r="N64" s="1"/>
      <c r="O64" s="1"/>
      <c r="P64" s="1"/>
      <c r="Q64" s="1"/>
      <c r="R64" s="1"/>
      <c r="S64" s="1"/>
      <c r="T64" s="1"/>
      <c r="U64" s="1"/>
      <c r="V64" s="1"/>
      <c r="W64" s="1"/>
      <c r="Z64" s="1"/>
      <c r="AA64" s="1"/>
      <c r="AB64" s="1"/>
      <c r="AC64" s="1"/>
      <c r="AD64" s="1"/>
      <c r="AE64" s="1"/>
      <c r="AF64" s="1"/>
      <c r="AG64" s="1"/>
      <c r="AH64" s="1"/>
      <c r="AI64" s="1"/>
      <c r="AJ64" s="1"/>
      <c r="AK64" s="1"/>
      <c r="AL64" s="5"/>
    </row>
    <row r="65" spans="1:38" x14ac:dyDescent="0.3">
      <c r="A65" s="1"/>
      <c r="B65" s="1"/>
      <c r="C65" s="1"/>
      <c r="D65" s="1"/>
      <c r="E65" s="1"/>
      <c r="F65" s="1"/>
      <c r="I65" s="1"/>
      <c r="J65" s="1"/>
      <c r="K65" s="1"/>
      <c r="L65" s="1"/>
      <c r="M65" s="1"/>
      <c r="N65" s="1"/>
      <c r="O65" s="1"/>
      <c r="P65" s="1"/>
      <c r="Q65" s="1"/>
      <c r="R65" s="1"/>
      <c r="S65" s="1"/>
      <c r="T65" s="1"/>
      <c r="U65" s="1"/>
      <c r="V65" s="1"/>
      <c r="W65" s="1"/>
      <c r="Z65" s="1"/>
      <c r="AA65" s="1"/>
      <c r="AB65" s="1"/>
      <c r="AC65" s="1"/>
      <c r="AD65" s="1"/>
      <c r="AE65" s="1"/>
      <c r="AF65" s="1"/>
      <c r="AG65" s="1"/>
      <c r="AH65" s="1"/>
      <c r="AI65" s="1"/>
      <c r="AJ65" s="1"/>
      <c r="AK65" s="1"/>
      <c r="AL65" s="5"/>
    </row>
    <row r="66" spans="1:38" x14ac:dyDescent="0.3">
      <c r="A66" s="1"/>
      <c r="B66" s="1"/>
      <c r="C66" s="1"/>
      <c r="D66" s="1"/>
      <c r="E66" s="1"/>
      <c r="F66" s="1"/>
      <c r="I66" s="1"/>
      <c r="J66" s="1"/>
      <c r="K66" s="1"/>
      <c r="L66" s="1"/>
      <c r="M66" s="1"/>
      <c r="N66" s="1"/>
      <c r="O66" s="1"/>
      <c r="P66" s="1"/>
      <c r="Q66" s="1"/>
      <c r="R66" s="1"/>
      <c r="S66" s="1"/>
      <c r="T66" s="1"/>
      <c r="U66" s="1"/>
      <c r="V66" s="1"/>
      <c r="W66" s="1"/>
      <c r="Z66" s="1"/>
      <c r="AA66" s="1"/>
      <c r="AB66" s="1"/>
      <c r="AC66" s="1"/>
      <c r="AD66" s="1"/>
      <c r="AE66" s="1"/>
      <c r="AF66" s="1"/>
      <c r="AG66" s="1"/>
      <c r="AH66" s="1"/>
      <c r="AI66" s="1"/>
      <c r="AJ66" s="1"/>
      <c r="AK66" s="1"/>
      <c r="AL66" s="5"/>
    </row>
    <row r="67" spans="1:38" x14ac:dyDescent="0.3">
      <c r="A67" s="1"/>
      <c r="B67" s="1"/>
      <c r="C67" s="1"/>
      <c r="D67" s="1"/>
      <c r="E67" s="1"/>
      <c r="F67" s="1"/>
      <c r="I67" s="1"/>
      <c r="J67" s="1"/>
      <c r="K67" s="1"/>
      <c r="L67" s="1"/>
      <c r="M67" s="1"/>
      <c r="N67" s="1"/>
      <c r="O67" s="1"/>
      <c r="P67" s="1"/>
      <c r="Q67" s="1"/>
      <c r="R67" s="1"/>
      <c r="S67" s="1"/>
      <c r="T67" s="1"/>
      <c r="U67" s="1"/>
      <c r="V67" s="1"/>
      <c r="W67" s="1"/>
      <c r="Z67" s="1"/>
      <c r="AA67" s="1"/>
      <c r="AB67" s="1"/>
      <c r="AC67" s="1"/>
      <c r="AD67" s="1"/>
      <c r="AE67" s="1"/>
      <c r="AF67" s="1"/>
      <c r="AG67" s="1"/>
      <c r="AH67" s="1"/>
      <c r="AI67" s="1"/>
      <c r="AJ67" s="1"/>
      <c r="AK67" s="1"/>
      <c r="AL67" s="5"/>
    </row>
    <row r="68" spans="1:38" x14ac:dyDescent="0.3">
      <c r="A68" s="1"/>
      <c r="B68" s="1"/>
      <c r="C68" s="1"/>
      <c r="D68" s="1"/>
      <c r="E68" s="1"/>
      <c r="F68" s="1"/>
      <c r="I68" s="1"/>
      <c r="J68" s="1"/>
      <c r="K68" s="1"/>
      <c r="L68" s="1"/>
      <c r="M68" s="1"/>
      <c r="N68" s="1"/>
      <c r="O68" s="1"/>
      <c r="P68" s="1"/>
      <c r="Q68" s="1"/>
      <c r="R68" s="1"/>
      <c r="S68" s="1"/>
      <c r="T68" s="1"/>
      <c r="U68" s="1"/>
      <c r="V68" s="1"/>
      <c r="W68" s="1"/>
      <c r="Z68" s="1"/>
      <c r="AA68" s="1"/>
      <c r="AB68" s="1"/>
      <c r="AC68" s="1"/>
      <c r="AD68" s="1"/>
      <c r="AE68" s="1"/>
      <c r="AF68" s="1"/>
      <c r="AG68" s="1"/>
      <c r="AH68" s="1"/>
      <c r="AI68" s="1"/>
      <c r="AJ68" s="1"/>
      <c r="AK68" s="1"/>
      <c r="AL68" s="5"/>
    </row>
    <row r="69" spans="1:38" x14ac:dyDescent="0.3">
      <c r="A69" s="1"/>
      <c r="B69" s="1"/>
      <c r="C69" s="1"/>
      <c r="D69" s="1"/>
      <c r="E69" s="1"/>
      <c r="F69" s="1"/>
      <c r="I69" s="1"/>
      <c r="J69" s="1"/>
      <c r="K69" s="1"/>
      <c r="L69" s="1"/>
      <c r="M69" s="1"/>
      <c r="N69" s="1"/>
      <c r="O69" s="1"/>
      <c r="P69" s="1"/>
      <c r="Q69" s="1"/>
      <c r="R69" s="1"/>
      <c r="S69" s="1"/>
      <c r="T69" s="1"/>
      <c r="U69" s="1"/>
      <c r="V69" s="1"/>
      <c r="W69" s="1"/>
      <c r="Z69" s="1"/>
      <c r="AA69" s="1"/>
      <c r="AB69" s="1"/>
      <c r="AC69" s="1"/>
      <c r="AD69" s="1"/>
      <c r="AE69" s="1"/>
      <c r="AF69" s="1"/>
      <c r="AG69" s="1"/>
      <c r="AH69" s="1"/>
      <c r="AI69" s="1"/>
      <c r="AJ69" s="1"/>
      <c r="AK69" s="1"/>
      <c r="AL69" s="5"/>
    </row>
    <row r="70" spans="1:38" x14ac:dyDescent="0.3">
      <c r="A70" s="1"/>
      <c r="B70" s="1"/>
      <c r="C70" s="1"/>
      <c r="D70" s="1"/>
      <c r="E70" s="1"/>
      <c r="F70" s="1"/>
      <c r="I70" s="1"/>
      <c r="J70" s="1"/>
      <c r="K70" s="1"/>
      <c r="L70" s="1"/>
      <c r="M70" s="1"/>
      <c r="N70" s="1"/>
      <c r="O70" s="1"/>
      <c r="P70" s="1"/>
      <c r="Q70" s="1"/>
      <c r="R70" s="1"/>
      <c r="S70" s="1"/>
      <c r="T70" s="1"/>
      <c r="U70" s="1"/>
      <c r="V70" s="1"/>
      <c r="W70" s="1"/>
      <c r="Z70" s="1"/>
      <c r="AA70" s="1"/>
      <c r="AB70" s="1"/>
      <c r="AC70" s="1"/>
      <c r="AD70" s="1"/>
      <c r="AE70" s="1"/>
      <c r="AF70" s="1"/>
      <c r="AG70" s="1"/>
      <c r="AH70" s="1"/>
      <c r="AI70" s="1"/>
      <c r="AJ70" s="1"/>
      <c r="AK70" s="1"/>
      <c r="AL70" s="5"/>
    </row>
    <row r="71" spans="1:38" x14ac:dyDescent="0.3">
      <c r="A71" s="1"/>
      <c r="B71" s="1"/>
      <c r="C71" s="1"/>
      <c r="D71" s="1"/>
      <c r="E71" s="1"/>
      <c r="F71" s="1"/>
      <c r="I71" s="1"/>
      <c r="J71" s="1"/>
      <c r="K71" s="1"/>
      <c r="L71" s="1"/>
      <c r="M71" s="1"/>
      <c r="N71" s="1"/>
      <c r="O71" s="1"/>
      <c r="P71" s="1"/>
      <c r="Q71" s="1"/>
      <c r="R71" s="1"/>
      <c r="S71" s="1"/>
      <c r="T71" s="1"/>
      <c r="U71" s="1"/>
      <c r="V71" s="1"/>
      <c r="W71" s="1"/>
      <c r="Z71" s="1"/>
      <c r="AA71" s="1"/>
      <c r="AB71" s="1"/>
      <c r="AC71" s="1"/>
      <c r="AD71" s="1"/>
      <c r="AE71" s="1"/>
      <c r="AF71" s="1"/>
      <c r="AG71" s="1"/>
      <c r="AH71" s="1"/>
      <c r="AI71" s="1"/>
      <c r="AJ71" s="1"/>
      <c r="AK71" s="1"/>
      <c r="AL71" s="5"/>
    </row>
    <row r="72" spans="1:38" x14ac:dyDescent="0.3">
      <c r="A72" s="1"/>
      <c r="B72" s="1"/>
      <c r="C72" s="1"/>
      <c r="D72" s="1"/>
      <c r="E72" s="1"/>
      <c r="F72" s="1"/>
      <c r="I72" s="1"/>
      <c r="J72" s="1"/>
      <c r="K72" s="1"/>
      <c r="L72" s="1"/>
      <c r="M72" s="1"/>
      <c r="N72" s="1"/>
      <c r="O72" s="1"/>
      <c r="P72" s="1"/>
      <c r="Q72" s="1"/>
      <c r="R72" s="1"/>
      <c r="S72" s="1"/>
      <c r="T72" s="1"/>
      <c r="U72" s="1"/>
      <c r="V72" s="1"/>
      <c r="W72" s="1"/>
      <c r="Z72" s="1"/>
      <c r="AA72" s="1"/>
      <c r="AB72" s="1"/>
      <c r="AC72" s="1"/>
      <c r="AD72" s="1"/>
      <c r="AE72" s="1"/>
      <c r="AF72" s="1"/>
      <c r="AG72" s="1"/>
      <c r="AH72" s="1"/>
      <c r="AI72" s="1"/>
      <c r="AJ72" s="1"/>
      <c r="AK72" s="1"/>
      <c r="AL72" s="5"/>
    </row>
    <row r="73" spans="1:38" x14ac:dyDescent="0.3">
      <c r="A73" s="1"/>
      <c r="B73" s="1"/>
      <c r="C73" s="1"/>
      <c r="D73" s="1"/>
      <c r="E73" s="1"/>
      <c r="F73" s="1"/>
      <c r="I73" s="1"/>
      <c r="J73" s="1"/>
      <c r="K73" s="1"/>
      <c r="L73" s="1"/>
      <c r="M73" s="1"/>
      <c r="N73" s="1"/>
      <c r="O73" s="1"/>
      <c r="P73" s="1"/>
      <c r="Q73" s="1"/>
      <c r="R73" s="1"/>
      <c r="S73" s="1"/>
      <c r="T73" s="1"/>
      <c r="U73" s="1"/>
      <c r="V73" s="1"/>
      <c r="W73" s="1"/>
      <c r="Z73" s="1"/>
      <c r="AA73" s="1"/>
      <c r="AB73" s="1"/>
      <c r="AC73" s="1"/>
      <c r="AD73" s="1"/>
      <c r="AE73" s="1"/>
      <c r="AF73" s="1"/>
      <c r="AG73" s="1"/>
      <c r="AH73" s="1"/>
      <c r="AI73" s="1"/>
      <c r="AJ73" s="1"/>
      <c r="AK73" s="1"/>
      <c r="AL73" s="5"/>
    </row>
    <row r="74" spans="1:38" x14ac:dyDescent="0.3">
      <c r="A74" s="1"/>
      <c r="B74" s="1"/>
      <c r="C74" s="1"/>
      <c r="D74" s="1"/>
      <c r="E74" s="1"/>
      <c r="F74" s="1"/>
      <c r="I74" s="1"/>
      <c r="J74" s="1"/>
      <c r="K74" s="1"/>
      <c r="L74" s="1"/>
      <c r="M74" s="1"/>
      <c r="N74" s="1"/>
      <c r="O74" s="1"/>
      <c r="P74" s="1"/>
      <c r="Q74" s="1"/>
      <c r="R74" s="1"/>
      <c r="S74" s="1"/>
      <c r="T74" s="1"/>
      <c r="U74" s="1"/>
      <c r="V74" s="1"/>
      <c r="W74" s="1"/>
      <c r="Z74" s="1"/>
      <c r="AA74" s="1"/>
      <c r="AB74" s="1"/>
      <c r="AC74" s="1"/>
      <c r="AD74" s="1"/>
      <c r="AE74" s="1"/>
      <c r="AF74" s="1"/>
      <c r="AG74" s="1"/>
      <c r="AH74" s="1"/>
      <c r="AI74" s="1"/>
      <c r="AJ74" s="1"/>
      <c r="AK74" s="1"/>
      <c r="AL74" s="5"/>
    </row>
    <row r="75" spans="1:38" x14ac:dyDescent="0.3">
      <c r="A75" s="1"/>
      <c r="B75" s="1"/>
      <c r="C75" s="1"/>
      <c r="D75" s="1"/>
      <c r="E75" s="1"/>
      <c r="F75" s="1"/>
      <c r="I75" s="1"/>
      <c r="J75" s="1"/>
      <c r="K75" s="1"/>
      <c r="L75" s="1"/>
      <c r="M75" s="1"/>
      <c r="N75" s="1"/>
      <c r="O75" s="1"/>
      <c r="P75" s="1"/>
      <c r="Q75" s="1"/>
      <c r="R75" s="1"/>
      <c r="S75" s="1"/>
      <c r="T75" s="1"/>
      <c r="U75" s="1"/>
      <c r="V75" s="1"/>
      <c r="W75" s="1"/>
      <c r="Z75" s="1"/>
      <c r="AA75" s="1"/>
      <c r="AB75" s="1"/>
      <c r="AC75" s="1"/>
      <c r="AD75" s="1"/>
      <c r="AE75" s="1"/>
      <c r="AF75" s="1"/>
      <c r="AG75" s="1"/>
      <c r="AH75" s="1"/>
      <c r="AI75" s="1"/>
      <c r="AJ75" s="1"/>
      <c r="AK75" s="1"/>
      <c r="AL75" s="5"/>
    </row>
    <row r="76" spans="1:38" x14ac:dyDescent="0.3">
      <c r="A76" s="1"/>
      <c r="B76" s="1"/>
      <c r="C76" s="1"/>
      <c r="D76" s="1"/>
      <c r="E76" s="1"/>
      <c r="F76" s="1"/>
      <c r="I76" s="1"/>
      <c r="J76" s="1"/>
      <c r="K76" s="1"/>
      <c r="L76" s="1"/>
      <c r="M76" s="1"/>
      <c r="N76" s="1"/>
      <c r="O76" s="1"/>
      <c r="P76" s="1"/>
      <c r="Q76" s="1"/>
      <c r="R76" s="1"/>
      <c r="S76" s="1"/>
      <c r="T76" s="1"/>
      <c r="U76" s="1"/>
      <c r="V76" s="1"/>
      <c r="W76" s="1"/>
      <c r="Z76" s="1"/>
      <c r="AA76" s="1"/>
      <c r="AB76" s="1"/>
      <c r="AC76" s="1"/>
      <c r="AD76" s="1"/>
      <c r="AE76" s="1"/>
      <c r="AF76" s="1"/>
      <c r="AG76" s="1"/>
      <c r="AH76" s="1"/>
      <c r="AI76" s="1"/>
      <c r="AJ76" s="1"/>
      <c r="AK76" s="1"/>
      <c r="AL76" s="5"/>
    </row>
    <row r="77" spans="1:38" x14ac:dyDescent="0.3">
      <c r="A77" s="1"/>
      <c r="B77" s="1"/>
      <c r="C77" s="1"/>
      <c r="D77" s="1"/>
      <c r="E77" s="1"/>
      <c r="F77" s="1"/>
      <c r="I77" s="1"/>
      <c r="J77" s="1"/>
      <c r="K77" s="1"/>
      <c r="L77" s="1"/>
      <c r="M77" s="1"/>
      <c r="N77" s="1"/>
      <c r="O77" s="1"/>
      <c r="P77" s="1"/>
      <c r="Q77" s="1"/>
      <c r="R77" s="1"/>
      <c r="S77" s="1"/>
      <c r="T77" s="1"/>
      <c r="U77" s="1"/>
      <c r="V77" s="1"/>
      <c r="W77" s="1"/>
      <c r="Z77" s="1"/>
      <c r="AA77" s="1"/>
      <c r="AB77" s="1"/>
      <c r="AC77" s="1"/>
      <c r="AD77" s="1"/>
      <c r="AE77" s="1"/>
      <c r="AF77" s="1"/>
      <c r="AG77" s="1"/>
      <c r="AH77" s="1"/>
      <c r="AI77" s="1"/>
      <c r="AJ77" s="1"/>
      <c r="AK77" s="1"/>
      <c r="AL77" s="5"/>
    </row>
    <row r="78" spans="1:38" x14ac:dyDescent="0.3">
      <c r="A78" s="1"/>
      <c r="B78" s="1"/>
      <c r="C78" s="1"/>
      <c r="D78" s="1"/>
      <c r="E78" s="1"/>
      <c r="F78" s="1"/>
      <c r="I78" s="1"/>
      <c r="J78" s="1"/>
      <c r="K78" s="1"/>
      <c r="L78" s="1"/>
      <c r="M78" s="1"/>
      <c r="N78" s="1"/>
      <c r="O78" s="1"/>
      <c r="P78" s="1"/>
      <c r="Q78" s="1"/>
      <c r="R78" s="1"/>
      <c r="S78" s="1"/>
      <c r="T78" s="1"/>
      <c r="U78" s="1"/>
      <c r="V78" s="1"/>
      <c r="W78" s="1"/>
      <c r="Z78" s="1"/>
      <c r="AA78" s="1"/>
      <c r="AB78" s="1"/>
      <c r="AC78" s="1"/>
      <c r="AD78" s="1"/>
      <c r="AE78" s="1"/>
      <c r="AF78" s="1"/>
      <c r="AG78" s="1"/>
      <c r="AH78" s="1"/>
      <c r="AI78" s="1"/>
      <c r="AJ78" s="1"/>
      <c r="AK78" s="1"/>
      <c r="AL78" s="5"/>
    </row>
    <row r="79" spans="1:38" x14ac:dyDescent="0.3">
      <c r="A79" s="1"/>
      <c r="B79" s="1"/>
      <c r="C79" s="1"/>
      <c r="D79" s="1"/>
      <c r="E79" s="1"/>
      <c r="F79" s="1"/>
      <c r="I79" s="1"/>
      <c r="J79" s="1"/>
      <c r="K79" s="1"/>
      <c r="L79" s="1"/>
      <c r="M79" s="1"/>
      <c r="N79" s="1"/>
      <c r="O79" s="1"/>
      <c r="P79" s="1"/>
      <c r="Q79" s="1"/>
      <c r="R79" s="1"/>
      <c r="S79" s="1"/>
      <c r="T79" s="1"/>
      <c r="U79" s="1"/>
      <c r="V79" s="1"/>
      <c r="W79" s="1"/>
      <c r="Z79" s="1"/>
      <c r="AA79" s="1"/>
      <c r="AB79" s="1"/>
      <c r="AC79" s="1"/>
      <c r="AD79" s="1"/>
      <c r="AE79" s="1"/>
      <c r="AF79" s="1"/>
      <c r="AG79" s="1"/>
      <c r="AH79" s="1"/>
      <c r="AI79" s="1"/>
      <c r="AJ79" s="1"/>
      <c r="AK79" s="1"/>
      <c r="AL79" s="5"/>
    </row>
    <row r="80" spans="1:38" x14ac:dyDescent="0.3">
      <c r="A80" s="1"/>
      <c r="B80" s="1"/>
      <c r="C80" s="1"/>
      <c r="D80" s="1"/>
      <c r="E80" s="1"/>
      <c r="F80" s="1"/>
      <c r="I80" s="1"/>
      <c r="J80" s="1"/>
      <c r="K80" s="1"/>
      <c r="L80" s="1"/>
      <c r="M80" s="1"/>
      <c r="N80" s="1"/>
      <c r="O80" s="1"/>
      <c r="P80" s="1"/>
      <c r="Q80" s="1"/>
      <c r="R80" s="1"/>
      <c r="S80" s="1"/>
      <c r="T80" s="1"/>
      <c r="U80" s="1"/>
      <c r="V80" s="1"/>
      <c r="W80" s="1"/>
      <c r="Z80" s="1"/>
      <c r="AA80" s="1"/>
      <c r="AB80" s="1"/>
      <c r="AC80" s="1"/>
      <c r="AD80" s="1"/>
      <c r="AE80" s="1"/>
      <c r="AF80" s="1"/>
      <c r="AG80" s="1"/>
      <c r="AH80" s="1"/>
      <c r="AI80" s="1"/>
      <c r="AJ80" s="1"/>
      <c r="AK80" s="1"/>
      <c r="AL80" s="5"/>
    </row>
    <row r="81" spans="1:38" x14ac:dyDescent="0.3">
      <c r="A81" s="1"/>
      <c r="B81" s="1"/>
      <c r="C81" s="1"/>
      <c r="D81" s="1"/>
      <c r="E81" s="1"/>
      <c r="F81" s="1"/>
      <c r="I81" s="1"/>
      <c r="J81" s="1"/>
      <c r="K81" s="1"/>
      <c r="L81" s="1"/>
      <c r="M81" s="1"/>
      <c r="N81" s="1"/>
      <c r="O81" s="1"/>
      <c r="P81" s="1"/>
      <c r="Q81" s="1"/>
      <c r="R81" s="1"/>
      <c r="S81" s="1"/>
      <c r="T81" s="1"/>
      <c r="U81" s="1"/>
      <c r="V81" s="1"/>
      <c r="W81" s="1"/>
      <c r="Z81" s="1"/>
      <c r="AA81" s="1"/>
      <c r="AB81" s="1"/>
      <c r="AC81" s="1"/>
      <c r="AD81" s="1"/>
      <c r="AE81" s="1"/>
      <c r="AF81" s="1"/>
      <c r="AG81" s="1"/>
      <c r="AH81" s="1"/>
      <c r="AI81" s="1"/>
      <c r="AJ81" s="1"/>
      <c r="AK81" s="1"/>
      <c r="AL81" s="5"/>
    </row>
    <row r="82" spans="1:38" x14ac:dyDescent="0.3">
      <c r="A82" s="1"/>
      <c r="B82" s="1"/>
      <c r="C82" s="1"/>
      <c r="D82" s="1"/>
      <c r="E82" s="1"/>
      <c r="F82" s="1"/>
      <c r="I82" s="1"/>
      <c r="J82" s="1"/>
      <c r="K82" s="1"/>
      <c r="L82" s="1"/>
      <c r="M82" s="1"/>
      <c r="N82" s="1"/>
      <c r="O82" s="1"/>
      <c r="P82" s="1"/>
      <c r="Q82" s="1"/>
      <c r="R82" s="1"/>
      <c r="S82" s="1"/>
      <c r="T82" s="1"/>
      <c r="U82" s="1"/>
      <c r="V82" s="1"/>
      <c r="W82" s="1"/>
      <c r="Z82" s="1"/>
      <c r="AA82" s="1"/>
      <c r="AB82" s="1"/>
      <c r="AC82" s="1"/>
      <c r="AD82" s="1"/>
      <c r="AE82" s="1"/>
      <c r="AF82" s="1"/>
      <c r="AG82" s="1"/>
      <c r="AH82" s="1"/>
      <c r="AI82" s="1"/>
      <c r="AJ82" s="1"/>
      <c r="AK82" s="1"/>
      <c r="AL82" s="5"/>
    </row>
    <row r="83" spans="1:38" x14ac:dyDescent="0.3">
      <c r="A83" s="1"/>
      <c r="B83" s="1"/>
      <c r="C83" s="1"/>
      <c r="D83" s="1"/>
      <c r="E83" s="1"/>
      <c r="F83" s="1"/>
      <c r="I83" s="1"/>
      <c r="J83" s="1"/>
      <c r="K83" s="1"/>
      <c r="L83" s="1"/>
      <c r="M83" s="1"/>
      <c r="N83" s="1"/>
      <c r="O83" s="1"/>
      <c r="P83" s="1"/>
      <c r="Q83" s="1"/>
      <c r="R83" s="1"/>
      <c r="S83" s="1"/>
      <c r="T83" s="1"/>
      <c r="U83" s="1"/>
      <c r="V83" s="1"/>
      <c r="W83" s="1"/>
      <c r="Z83" s="1"/>
      <c r="AA83" s="1"/>
      <c r="AB83" s="1"/>
      <c r="AC83" s="1"/>
      <c r="AD83" s="1"/>
      <c r="AE83" s="1"/>
      <c r="AF83" s="1"/>
      <c r="AG83" s="1"/>
      <c r="AH83" s="1"/>
      <c r="AI83" s="1"/>
      <c r="AJ83" s="1"/>
      <c r="AK83" s="1"/>
      <c r="AL83" s="5"/>
    </row>
    <row r="84" spans="1:38" x14ac:dyDescent="0.3">
      <c r="A84" s="1"/>
      <c r="B84" s="1"/>
      <c r="C84" s="1"/>
      <c r="D84" s="1"/>
      <c r="E84" s="1"/>
      <c r="F84" s="1"/>
      <c r="I84" s="1"/>
      <c r="J84" s="1"/>
      <c r="K84" s="1"/>
      <c r="L84" s="1"/>
      <c r="M84" s="1"/>
      <c r="N84" s="1"/>
      <c r="O84" s="1"/>
      <c r="P84" s="1"/>
      <c r="Q84" s="1"/>
      <c r="R84" s="1"/>
      <c r="S84" s="1"/>
      <c r="T84" s="1"/>
      <c r="U84" s="1"/>
      <c r="V84" s="1"/>
      <c r="W84" s="1"/>
      <c r="Z84" s="1"/>
      <c r="AA84" s="1"/>
      <c r="AB84" s="1"/>
      <c r="AC84" s="1"/>
      <c r="AD84" s="1"/>
      <c r="AE84" s="1"/>
      <c r="AF84" s="1"/>
      <c r="AG84" s="1"/>
      <c r="AH84" s="1"/>
      <c r="AI84" s="1"/>
      <c r="AJ84" s="1"/>
      <c r="AK84" s="1"/>
      <c r="AL84" s="5"/>
    </row>
    <row r="85" spans="1:38" x14ac:dyDescent="0.3">
      <c r="A85" s="1"/>
      <c r="B85" s="1"/>
      <c r="C85" s="1"/>
      <c r="D85" s="1"/>
      <c r="E85" s="1"/>
      <c r="F85" s="1"/>
      <c r="I85" s="1"/>
      <c r="J85" s="1"/>
      <c r="K85" s="1"/>
      <c r="L85" s="1"/>
      <c r="M85" s="1"/>
      <c r="N85" s="1"/>
      <c r="O85" s="1"/>
      <c r="P85" s="1"/>
      <c r="Q85" s="1"/>
      <c r="R85" s="1"/>
      <c r="S85" s="1"/>
      <c r="T85" s="1"/>
      <c r="U85" s="1"/>
      <c r="V85" s="1"/>
      <c r="W85" s="1"/>
      <c r="Z85" s="1"/>
      <c r="AA85" s="1"/>
      <c r="AB85" s="1"/>
      <c r="AC85" s="1"/>
      <c r="AD85" s="1"/>
      <c r="AE85" s="1"/>
      <c r="AF85" s="1"/>
      <c r="AG85" s="1"/>
      <c r="AH85" s="1"/>
      <c r="AI85" s="1"/>
      <c r="AJ85" s="1"/>
      <c r="AK85" s="1"/>
      <c r="AL85" s="5"/>
    </row>
    <row r="86" spans="1:38" x14ac:dyDescent="0.3">
      <c r="A86" s="1"/>
      <c r="B86" s="1"/>
      <c r="C86" s="1"/>
      <c r="D86" s="1"/>
      <c r="E86" s="1"/>
      <c r="F86" s="1"/>
      <c r="I86" s="1"/>
      <c r="J86" s="1"/>
      <c r="K86" s="1"/>
      <c r="L86" s="1"/>
      <c r="M86" s="1"/>
      <c r="N86" s="1"/>
      <c r="O86" s="1"/>
      <c r="P86" s="1"/>
      <c r="Q86" s="1"/>
      <c r="R86" s="1"/>
      <c r="S86" s="1"/>
      <c r="T86" s="1"/>
      <c r="U86" s="1"/>
      <c r="V86" s="1"/>
      <c r="W86" s="1"/>
      <c r="Z86" s="1"/>
      <c r="AA86" s="1"/>
      <c r="AB86" s="1"/>
      <c r="AC86" s="1"/>
      <c r="AD86" s="1"/>
      <c r="AE86" s="1"/>
      <c r="AF86" s="1"/>
      <c r="AG86" s="1"/>
      <c r="AH86" s="1"/>
      <c r="AI86" s="1"/>
      <c r="AJ86" s="1"/>
      <c r="AK86" s="1"/>
      <c r="AL86" s="5"/>
    </row>
    <row r="87" spans="1:38" x14ac:dyDescent="0.3">
      <c r="A87" s="1"/>
      <c r="B87" s="1"/>
      <c r="C87" s="1"/>
      <c r="D87" s="1"/>
      <c r="E87" s="1"/>
      <c r="F87" s="1"/>
      <c r="I87" s="1"/>
      <c r="J87" s="1"/>
      <c r="K87" s="1"/>
      <c r="L87" s="1"/>
      <c r="M87" s="1"/>
      <c r="N87" s="1"/>
      <c r="O87" s="1"/>
      <c r="P87" s="1"/>
      <c r="Q87" s="1"/>
      <c r="R87" s="1"/>
      <c r="S87" s="1"/>
      <c r="T87" s="1"/>
      <c r="U87" s="1"/>
      <c r="V87" s="1"/>
      <c r="W87" s="1"/>
      <c r="Z87" s="1"/>
      <c r="AA87" s="1"/>
      <c r="AB87" s="1"/>
      <c r="AC87" s="1"/>
      <c r="AD87" s="1"/>
      <c r="AE87" s="1"/>
      <c r="AF87" s="1"/>
      <c r="AG87" s="1"/>
      <c r="AH87" s="1"/>
      <c r="AI87" s="1"/>
      <c r="AJ87" s="1"/>
      <c r="AK87" s="1"/>
      <c r="AL87" s="5"/>
    </row>
    <row r="88" spans="1:38" x14ac:dyDescent="0.3">
      <c r="A88" s="1"/>
      <c r="B88" s="1"/>
      <c r="C88" s="1"/>
      <c r="D88" s="1"/>
      <c r="E88" s="1"/>
      <c r="F88" s="1"/>
      <c r="I88" s="1"/>
      <c r="J88" s="1"/>
      <c r="K88" s="1"/>
      <c r="L88" s="1"/>
      <c r="M88" s="1"/>
      <c r="N88" s="1"/>
      <c r="O88" s="1"/>
      <c r="P88" s="1"/>
      <c r="Q88" s="1"/>
      <c r="R88" s="1"/>
      <c r="S88" s="1"/>
      <c r="T88" s="1"/>
      <c r="U88" s="1"/>
      <c r="V88" s="1"/>
      <c r="W88" s="1"/>
      <c r="Z88" s="1"/>
      <c r="AA88" s="1"/>
      <c r="AB88" s="1"/>
      <c r="AC88" s="1"/>
      <c r="AD88" s="1"/>
      <c r="AE88" s="1"/>
      <c r="AF88" s="1"/>
      <c r="AG88" s="1"/>
      <c r="AH88" s="1"/>
      <c r="AI88" s="1"/>
      <c r="AJ88" s="1"/>
      <c r="AK88" s="1"/>
      <c r="AL88" s="5"/>
    </row>
    <row r="89" spans="1:38" x14ac:dyDescent="0.3">
      <c r="A89" s="1"/>
      <c r="B89" s="1"/>
      <c r="C89" s="1"/>
      <c r="D89" s="1"/>
      <c r="E89" s="1"/>
      <c r="F89" s="1"/>
      <c r="I89" s="1"/>
      <c r="J89" s="1"/>
      <c r="K89" s="1"/>
      <c r="L89" s="1"/>
      <c r="M89" s="1"/>
      <c r="N89" s="1"/>
      <c r="O89" s="1"/>
      <c r="P89" s="1"/>
      <c r="Q89" s="1"/>
      <c r="R89" s="1"/>
      <c r="S89" s="1"/>
      <c r="T89" s="1"/>
      <c r="U89" s="1"/>
      <c r="V89" s="1"/>
      <c r="W89" s="1"/>
      <c r="Z89" s="1"/>
      <c r="AA89" s="1"/>
      <c r="AB89" s="1"/>
      <c r="AC89" s="1"/>
      <c r="AD89" s="1"/>
      <c r="AE89" s="1"/>
      <c r="AF89" s="1"/>
      <c r="AG89" s="1"/>
      <c r="AH89" s="1"/>
      <c r="AI89" s="1"/>
      <c r="AJ89" s="1"/>
      <c r="AK89" s="1"/>
      <c r="AL89" s="5"/>
    </row>
    <row r="90" spans="1:38" x14ac:dyDescent="0.3">
      <c r="A90" s="1"/>
      <c r="B90" s="1"/>
      <c r="C90" s="1"/>
      <c r="D90" s="1"/>
      <c r="E90" s="1"/>
      <c r="F90" s="1"/>
      <c r="I90" s="1"/>
      <c r="J90" s="1"/>
      <c r="K90" s="1"/>
      <c r="L90" s="1"/>
      <c r="M90" s="1"/>
      <c r="N90" s="1"/>
      <c r="O90" s="1"/>
      <c r="P90" s="1"/>
      <c r="Q90" s="1"/>
      <c r="R90" s="1"/>
      <c r="S90" s="1"/>
      <c r="T90" s="1"/>
      <c r="U90" s="1"/>
      <c r="V90" s="1"/>
      <c r="W90" s="1"/>
      <c r="Z90" s="1"/>
      <c r="AA90" s="1"/>
      <c r="AB90" s="1"/>
      <c r="AC90" s="1"/>
      <c r="AD90" s="1"/>
      <c r="AE90" s="1"/>
      <c r="AF90" s="1"/>
      <c r="AG90" s="1"/>
      <c r="AH90" s="1"/>
      <c r="AI90" s="1"/>
      <c r="AJ90" s="1"/>
      <c r="AK90" s="1"/>
      <c r="AL90" s="5"/>
    </row>
    <row r="91" spans="1:38" x14ac:dyDescent="0.3">
      <c r="A91" s="1"/>
      <c r="B91" s="1"/>
      <c r="C91" s="1"/>
      <c r="D91" s="1"/>
      <c r="E91" s="1"/>
      <c r="F91" s="1"/>
      <c r="I91" s="1"/>
      <c r="J91" s="1"/>
      <c r="K91" s="1"/>
      <c r="L91" s="1"/>
      <c r="M91" s="1"/>
      <c r="N91" s="1"/>
      <c r="O91" s="1"/>
      <c r="P91" s="1"/>
      <c r="Q91" s="1"/>
      <c r="R91" s="1"/>
      <c r="S91" s="1"/>
      <c r="T91" s="1"/>
      <c r="U91" s="1"/>
      <c r="V91" s="1"/>
      <c r="W91" s="1"/>
      <c r="Z91" s="1"/>
      <c r="AA91" s="1"/>
      <c r="AB91" s="1"/>
      <c r="AC91" s="1"/>
      <c r="AD91" s="1"/>
      <c r="AE91" s="1"/>
      <c r="AF91" s="1"/>
      <c r="AG91" s="1"/>
      <c r="AH91" s="1"/>
      <c r="AI91" s="1"/>
      <c r="AJ91" s="1"/>
      <c r="AK91" s="1"/>
      <c r="AL91" s="5"/>
    </row>
    <row r="92" spans="1:38" x14ac:dyDescent="0.3">
      <c r="A92" s="1"/>
      <c r="B92" s="1"/>
      <c r="C92" s="1"/>
      <c r="D92" s="1"/>
      <c r="E92" s="1"/>
      <c r="F92" s="1"/>
      <c r="I92" s="1"/>
      <c r="J92" s="1"/>
      <c r="K92" s="1"/>
      <c r="L92" s="1"/>
      <c r="M92" s="1"/>
      <c r="N92" s="1"/>
      <c r="O92" s="1"/>
      <c r="P92" s="1"/>
      <c r="Q92" s="1"/>
      <c r="R92" s="1"/>
      <c r="S92" s="1"/>
      <c r="T92" s="1"/>
      <c r="U92" s="1"/>
      <c r="V92" s="1"/>
      <c r="W92" s="1"/>
      <c r="Z92" s="1"/>
      <c r="AA92" s="1"/>
      <c r="AB92" s="1"/>
      <c r="AC92" s="1"/>
      <c r="AD92" s="1"/>
      <c r="AE92" s="1"/>
      <c r="AF92" s="1"/>
      <c r="AG92" s="1"/>
      <c r="AH92" s="1"/>
      <c r="AI92" s="1"/>
      <c r="AJ92" s="1"/>
      <c r="AK92" s="1"/>
      <c r="AL92" s="5"/>
    </row>
    <row r="93" spans="1:38" x14ac:dyDescent="0.3">
      <c r="A93" s="1"/>
      <c r="B93" s="1"/>
      <c r="C93" s="1"/>
      <c r="D93" s="1"/>
      <c r="E93" s="1"/>
      <c r="F93" s="1"/>
      <c r="I93" s="1"/>
      <c r="J93" s="1"/>
      <c r="K93" s="1"/>
      <c r="L93" s="1"/>
      <c r="M93" s="1"/>
      <c r="N93" s="1"/>
      <c r="O93" s="1"/>
      <c r="P93" s="1"/>
      <c r="Q93" s="1"/>
      <c r="R93" s="1"/>
      <c r="S93" s="1"/>
      <c r="T93" s="1"/>
      <c r="U93" s="1"/>
      <c r="V93" s="1"/>
      <c r="W93" s="1"/>
      <c r="Z93" s="1"/>
      <c r="AA93" s="1"/>
      <c r="AB93" s="1"/>
      <c r="AC93" s="1"/>
      <c r="AD93" s="1"/>
      <c r="AE93" s="1"/>
      <c r="AF93" s="1"/>
      <c r="AG93" s="1"/>
      <c r="AH93" s="1"/>
      <c r="AI93" s="1"/>
      <c r="AJ93" s="1"/>
      <c r="AK93" s="1"/>
      <c r="AL93" s="5"/>
    </row>
    <row r="94" spans="1:38" x14ac:dyDescent="0.3">
      <c r="A94" s="1"/>
      <c r="B94" s="1"/>
      <c r="C94" s="1"/>
      <c r="D94" s="1"/>
      <c r="E94" s="1"/>
      <c r="F94" s="1"/>
      <c r="I94" s="1"/>
      <c r="J94" s="1"/>
      <c r="K94" s="1"/>
      <c r="L94" s="1"/>
      <c r="M94" s="1"/>
      <c r="N94" s="1"/>
      <c r="O94" s="1"/>
      <c r="P94" s="1"/>
      <c r="Q94" s="1"/>
      <c r="R94" s="1"/>
      <c r="S94" s="1"/>
      <c r="T94" s="1"/>
      <c r="U94" s="1"/>
      <c r="V94" s="1"/>
      <c r="W94" s="1"/>
      <c r="Z94" s="1"/>
      <c r="AA94" s="1"/>
      <c r="AB94" s="1"/>
      <c r="AC94" s="1"/>
      <c r="AD94" s="1"/>
      <c r="AE94" s="1"/>
      <c r="AF94" s="1"/>
      <c r="AG94" s="1"/>
      <c r="AH94" s="1"/>
      <c r="AI94" s="1"/>
      <c r="AJ94" s="1"/>
      <c r="AK94" s="1"/>
      <c r="AL94" s="5"/>
    </row>
    <row r="95" spans="1:38" x14ac:dyDescent="0.3">
      <c r="A95" s="1"/>
      <c r="B95" s="1"/>
      <c r="C95" s="1"/>
      <c r="D95" s="1"/>
      <c r="E95" s="1"/>
      <c r="F95" s="1"/>
      <c r="I95" s="1"/>
      <c r="J95" s="1"/>
      <c r="K95" s="1"/>
      <c r="L95" s="1"/>
      <c r="M95" s="1"/>
      <c r="N95" s="1"/>
      <c r="O95" s="1"/>
      <c r="P95" s="1"/>
      <c r="Q95" s="1"/>
      <c r="R95" s="1"/>
      <c r="S95" s="1"/>
      <c r="T95" s="1"/>
      <c r="U95" s="1"/>
      <c r="V95" s="1"/>
      <c r="W95" s="1"/>
      <c r="Z95" s="1"/>
      <c r="AA95" s="1"/>
      <c r="AB95" s="1"/>
      <c r="AC95" s="1"/>
      <c r="AD95" s="1"/>
      <c r="AE95" s="1"/>
      <c r="AF95" s="1"/>
      <c r="AG95" s="1"/>
      <c r="AH95" s="1"/>
      <c r="AI95" s="1"/>
      <c r="AJ95" s="1"/>
      <c r="AK95" s="1"/>
      <c r="AL95" s="5"/>
    </row>
    <row r="96" spans="1:38" x14ac:dyDescent="0.3">
      <c r="A96" s="1"/>
      <c r="B96" s="1"/>
      <c r="C96" s="1"/>
      <c r="D96" s="1"/>
      <c r="E96" s="1"/>
      <c r="F96" s="1"/>
      <c r="I96" s="1"/>
      <c r="J96" s="1"/>
      <c r="K96" s="1"/>
      <c r="L96" s="1"/>
      <c r="M96" s="1"/>
      <c r="N96" s="1"/>
      <c r="O96" s="1"/>
      <c r="P96" s="1"/>
      <c r="Q96" s="1"/>
      <c r="R96" s="1"/>
      <c r="S96" s="1"/>
      <c r="T96" s="1"/>
      <c r="U96" s="1"/>
      <c r="V96" s="1"/>
      <c r="W96" s="1"/>
      <c r="Z96" s="1"/>
      <c r="AA96" s="1"/>
      <c r="AB96" s="1"/>
      <c r="AC96" s="1"/>
      <c r="AD96" s="1"/>
      <c r="AE96" s="1"/>
      <c r="AF96" s="1"/>
      <c r="AG96" s="1"/>
      <c r="AH96" s="1"/>
      <c r="AI96" s="1"/>
      <c r="AJ96" s="1"/>
      <c r="AK96" s="1"/>
      <c r="AL96" s="5"/>
    </row>
    <row r="97" spans="1:38" x14ac:dyDescent="0.3">
      <c r="A97" s="1"/>
      <c r="B97" s="1"/>
      <c r="C97" s="1"/>
      <c r="D97" s="1"/>
      <c r="E97" s="1"/>
      <c r="F97" s="1"/>
      <c r="I97" s="1"/>
      <c r="J97" s="1"/>
      <c r="K97" s="1"/>
      <c r="L97" s="1"/>
      <c r="M97" s="1"/>
      <c r="N97" s="1"/>
      <c r="O97" s="1"/>
      <c r="P97" s="1"/>
      <c r="Q97" s="1"/>
      <c r="R97" s="1"/>
      <c r="S97" s="1"/>
      <c r="T97" s="1"/>
      <c r="U97" s="1"/>
      <c r="V97" s="1"/>
      <c r="W97" s="1"/>
      <c r="Z97" s="1"/>
      <c r="AA97" s="1"/>
      <c r="AB97" s="1"/>
      <c r="AC97" s="1"/>
      <c r="AD97" s="1"/>
      <c r="AE97" s="1"/>
      <c r="AF97" s="1"/>
      <c r="AG97" s="1"/>
      <c r="AH97" s="1"/>
      <c r="AI97" s="1"/>
      <c r="AJ97" s="1"/>
      <c r="AK97" s="1"/>
      <c r="AL97" s="5"/>
    </row>
    <row r="98" spans="1:38" x14ac:dyDescent="0.3">
      <c r="A98" s="1"/>
      <c r="B98" s="1"/>
      <c r="C98" s="1"/>
      <c r="D98" s="1"/>
      <c r="E98" s="1"/>
      <c r="F98" s="1"/>
      <c r="I98" s="1"/>
      <c r="J98" s="1"/>
      <c r="K98" s="1"/>
      <c r="L98" s="1"/>
      <c r="M98" s="1"/>
      <c r="N98" s="1"/>
      <c r="O98" s="1"/>
      <c r="P98" s="1"/>
      <c r="Q98" s="1"/>
      <c r="R98" s="1"/>
      <c r="S98" s="1"/>
      <c r="T98" s="1"/>
      <c r="U98" s="1"/>
      <c r="V98" s="1"/>
      <c r="W98" s="1"/>
      <c r="Z98" s="1"/>
      <c r="AA98" s="1"/>
      <c r="AB98" s="1"/>
      <c r="AC98" s="1"/>
      <c r="AD98" s="1"/>
      <c r="AE98" s="1"/>
      <c r="AF98" s="1"/>
      <c r="AG98" s="1"/>
      <c r="AH98" s="1"/>
      <c r="AI98" s="1"/>
      <c r="AJ98" s="1"/>
      <c r="AK98" s="1"/>
      <c r="AL98" s="5"/>
    </row>
    <row r="99" spans="1:38" x14ac:dyDescent="0.3">
      <c r="A99" s="1"/>
      <c r="B99" s="1"/>
      <c r="C99" s="1"/>
      <c r="D99" s="1"/>
      <c r="E99" s="1"/>
      <c r="F99" s="1"/>
      <c r="I99" s="1"/>
      <c r="J99" s="1"/>
      <c r="K99" s="1"/>
      <c r="L99" s="1"/>
      <c r="M99" s="1"/>
      <c r="N99" s="1"/>
      <c r="O99" s="1"/>
      <c r="P99" s="1"/>
      <c r="Q99" s="1"/>
      <c r="R99" s="1"/>
      <c r="S99" s="1"/>
      <c r="T99" s="1"/>
      <c r="U99" s="1"/>
      <c r="V99" s="1"/>
      <c r="W99" s="1"/>
      <c r="Z99" s="1"/>
      <c r="AA99" s="1"/>
      <c r="AB99" s="1"/>
      <c r="AC99" s="1"/>
      <c r="AD99" s="1"/>
      <c r="AE99" s="1"/>
      <c r="AF99" s="1"/>
      <c r="AG99" s="1"/>
      <c r="AH99" s="1"/>
      <c r="AI99" s="1"/>
      <c r="AJ99" s="1"/>
      <c r="AK99" s="1"/>
      <c r="AL99" s="5"/>
    </row>
    <row r="100" spans="1:38" x14ac:dyDescent="0.3">
      <c r="A100" s="1"/>
      <c r="B100" s="1"/>
      <c r="C100" s="1"/>
      <c r="D100" s="1"/>
      <c r="E100" s="1"/>
      <c r="F100" s="1"/>
      <c r="I100" s="1"/>
      <c r="J100" s="1"/>
      <c r="K100" s="1"/>
      <c r="L100" s="1"/>
      <c r="M100" s="1"/>
      <c r="N100" s="1"/>
      <c r="O100" s="1"/>
      <c r="P100" s="1"/>
      <c r="Q100" s="1"/>
      <c r="R100" s="1"/>
      <c r="S100" s="1"/>
      <c r="T100" s="1"/>
      <c r="U100" s="1"/>
      <c r="V100" s="1"/>
      <c r="W100" s="1"/>
      <c r="Z100" s="1"/>
      <c r="AA100" s="1"/>
      <c r="AB100" s="1"/>
      <c r="AC100" s="1"/>
      <c r="AD100" s="1"/>
      <c r="AE100" s="1"/>
      <c r="AF100" s="1"/>
      <c r="AG100" s="1"/>
      <c r="AH100" s="1"/>
      <c r="AI100" s="1"/>
      <c r="AJ100" s="1"/>
      <c r="AK100" s="1"/>
      <c r="AL100" s="5"/>
    </row>
    <row r="101" spans="1:38" x14ac:dyDescent="0.3">
      <c r="A101" s="1"/>
      <c r="B101" s="1"/>
      <c r="C101" s="1"/>
      <c r="D101" s="1"/>
      <c r="E101" s="1"/>
      <c r="F101" s="1"/>
      <c r="I101" s="1"/>
      <c r="J101" s="1"/>
      <c r="K101" s="1"/>
      <c r="L101" s="1"/>
      <c r="M101" s="1"/>
      <c r="N101" s="1"/>
      <c r="O101" s="1"/>
      <c r="P101" s="1"/>
      <c r="Q101" s="1"/>
      <c r="R101" s="1"/>
      <c r="S101" s="1"/>
      <c r="T101" s="1"/>
      <c r="U101" s="1"/>
      <c r="V101" s="1"/>
      <c r="W101" s="1"/>
      <c r="Z101" s="1"/>
      <c r="AA101" s="1"/>
      <c r="AB101" s="1"/>
      <c r="AC101" s="1"/>
      <c r="AD101" s="1"/>
      <c r="AE101" s="1"/>
      <c r="AF101" s="1"/>
      <c r="AG101" s="1"/>
      <c r="AH101" s="1"/>
      <c r="AI101" s="1"/>
      <c r="AJ101" s="1"/>
      <c r="AK101" s="1"/>
      <c r="AL101" s="5"/>
    </row>
    <row r="102" spans="1:38" x14ac:dyDescent="0.3">
      <c r="A102" s="1"/>
      <c r="B102" s="1"/>
      <c r="C102" s="1"/>
      <c r="D102" s="1"/>
      <c r="E102" s="1"/>
      <c r="F102" s="1"/>
      <c r="I102" s="1"/>
      <c r="J102" s="1"/>
      <c r="K102" s="1"/>
      <c r="L102" s="1"/>
      <c r="M102" s="1"/>
      <c r="N102" s="1"/>
      <c r="O102" s="1"/>
      <c r="P102" s="1"/>
      <c r="Q102" s="1"/>
      <c r="R102" s="1"/>
      <c r="S102" s="1"/>
      <c r="T102" s="1"/>
      <c r="U102" s="1"/>
      <c r="V102" s="1"/>
      <c r="W102" s="1"/>
      <c r="Z102" s="1"/>
      <c r="AA102" s="1"/>
      <c r="AB102" s="1"/>
      <c r="AC102" s="1"/>
      <c r="AD102" s="1"/>
      <c r="AE102" s="1"/>
      <c r="AF102" s="1"/>
      <c r="AG102" s="1"/>
      <c r="AH102" s="1"/>
      <c r="AI102" s="1"/>
      <c r="AJ102" s="1"/>
      <c r="AK102" s="1"/>
      <c r="AL102" s="5"/>
    </row>
    <row r="103" spans="1:38" x14ac:dyDescent="0.3">
      <c r="A103" s="1"/>
      <c r="B103" s="1"/>
      <c r="C103" s="1"/>
      <c r="D103" s="1"/>
      <c r="E103" s="1"/>
      <c r="F103" s="1"/>
      <c r="I103" s="1"/>
      <c r="J103" s="1"/>
      <c r="K103" s="1"/>
      <c r="L103" s="1"/>
      <c r="M103" s="1"/>
      <c r="N103" s="1"/>
      <c r="O103" s="1"/>
      <c r="P103" s="1"/>
      <c r="Q103" s="1"/>
      <c r="R103" s="1"/>
      <c r="S103" s="1"/>
      <c r="T103" s="1"/>
      <c r="U103" s="1"/>
      <c r="V103" s="1"/>
      <c r="W103" s="1"/>
      <c r="Z103" s="1"/>
      <c r="AA103" s="1"/>
      <c r="AB103" s="1"/>
      <c r="AC103" s="1"/>
      <c r="AD103" s="1"/>
      <c r="AE103" s="1"/>
      <c r="AF103" s="1"/>
      <c r="AG103" s="1"/>
      <c r="AH103" s="1"/>
      <c r="AI103" s="1"/>
      <c r="AJ103" s="1"/>
      <c r="AK103" s="1"/>
      <c r="AL103" s="5"/>
    </row>
    <row r="104" spans="1:38" x14ac:dyDescent="0.3">
      <c r="A104" s="1"/>
      <c r="B104" s="1"/>
      <c r="C104" s="1"/>
      <c r="D104" s="1"/>
      <c r="E104" s="1"/>
      <c r="F104" s="1"/>
      <c r="I104" s="1"/>
      <c r="J104" s="1"/>
      <c r="K104" s="1"/>
      <c r="L104" s="1"/>
      <c r="M104" s="1"/>
      <c r="N104" s="1"/>
      <c r="O104" s="1"/>
      <c r="P104" s="1"/>
      <c r="Q104" s="1"/>
      <c r="R104" s="1"/>
      <c r="S104" s="1"/>
      <c r="T104" s="1"/>
      <c r="U104" s="1"/>
      <c r="V104" s="1"/>
      <c r="W104" s="1"/>
      <c r="Z104" s="1"/>
      <c r="AA104" s="1"/>
      <c r="AB104" s="1"/>
      <c r="AC104" s="1"/>
      <c r="AD104" s="1"/>
      <c r="AE104" s="1"/>
      <c r="AF104" s="1"/>
      <c r="AG104" s="1"/>
      <c r="AH104" s="1"/>
      <c r="AI104" s="1"/>
      <c r="AJ104" s="1"/>
      <c r="AK104" s="1"/>
      <c r="AL104" s="5"/>
    </row>
    <row r="105" spans="1:38" x14ac:dyDescent="0.3">
      <c r="A105" s="1"/>
      <c r="B105" s="1"/>
      <c r="C105" s="1"/>
      <c r="D105" s="1"/>
      <c r="E105" s="1"/>
      <c r="F105" s="1"/>
      <c r="I105" s="1"/>
      <c r="J105" s="1"/>
      <c r="K105" s="1"/>
      <c r="L105" s="1"/>
      <c r="M105" s="1"/>
      <c r="N105" s="1"/>
      <c r="O105" s="1"/>
      <c r="P105" s="1"/>
      <c r="Q105" s="1"/>
      <c r="R105" s="1"/>
      <c r="S105" s="1"/>
      <c r="T105" s="1"/>
      <c r="U105" s="1"/>
      <c r="V105" s="1"/>
      <c r="W105" s="1"/>
      <c r="Z105" s="1"/>
      <c r="AA105" s="1"/>
      <c r="AB105" s="1"/>
      <c r="AC105" s="1"/>
      <c r="AD105" s="1"/>
      <c r="AE105" s="1"/>
      <c r="AF105" s="1"/>
      <c r="AG105" s="1"/>
      <c r="AH105" s="1"/>
      <c r="AI105" s="1"/>
      <c r="AJ105" s="1"/>
      <c r="AK105" s="1"/>
      <c r="AL105" s="5"/>
    </row>
    <row r="106" spans="1:38" x14ac:dyDescent="0.3">
      <c r="A106" s="1"/>
      <c r="B106" s="1"/>
      <c r="C106" s="1"/>
      <c r="D106" s="1"/>
      <c r="E106" s="1"/>
      <c r="F106" s="1"/>
      <c r="I106" s="1"/>
      <c r="J106" s="1"/>
      <c r="K106" s="1"/>
      <c r="L106" s="1"/>
      <c r="M106" s="1"/>
      <c r="N106" s="1"/>
      <c r="O106" s="1"/>
      <c r="P106" s="1"/>
      <c r="Q106" s="1"/>
      <c r="R106" s="1"/>
      <c r="S106" s="1"/>
      <c r="T106" s="1"/>
      <c r="U106" s="1"/>
      <c r="V106" s="1"/>
      <c r="W106" s="1"/>
      <c r="Z106" s="1"/>
      <c r="AA106" s="1"/>
      <c r="AB106" s="1"/>
      <c r="AC106" s="1"/>
      <c r="AD106" s="1"/>
      <c r="AE106" s="1"/>
      <c r="AF106" s="1"/>
      <c r="AG106" s="1"/>
      <c r="AH106" s="1"/>
      <c r="AI106" s="1"/>
      <c r="AJ106" s="1"/>
      <c r="AK106" s="1"/>
      <c r="AL106" s="5"/>
    </row>
    <row r="107" spans="1:38" x14ac:dyDescent="0.3">
      <c r="A107" s="1"/>
      <c r="B107" s="1"/>
      <c r="C107" s="1"/>
      <c r="D107" s="1"/>
      <c r="E107" s="1"/>
      <c r="F107" s="1"/>
      <c r="I107" s="1"/>
      <c r="J107" s="1"/>
      <c r="K107" s="1"/>
      <c r="L107" s="1"/>
      <c r="M107" s="1"/>
      <c r="N107" s="1"/>
      <c r="O107" s="1"/>
      <c r="P107" s="1"/>
      <c r="Q107" s="1"/>
      <c r="R107" s="1"/>
      <c r="S107" s="1"/>
      <c r="T107" s="1"/>
      <c r="U107" s="1"/>
      <c r="V107" s="1"/>
      <c r="W107" s="1"/>
      <c r="Z107" s="1"/>
      <c r="AA107" s="1"/>
      <c r="AB107" s="1"/>
      <c r="AC107" s="1"/>
      <c r="AD107" s="1"/>
      <c r="AE107" s="1"/>
      <c r="AF107" s="1"/>
      <c r="AG107" s="1"/>
      <c r="AH107" s="1"/>
      <c r="AI107" s="1"/>
      <c r="AJ107" s="1"/>
      <c r="AK107" s="1"/>
      <c r="AL107" s="5"/>
    </row>
    <row r="108" spans="1:38" x14ac:dyDescent="0.3">
      <c r="A108" s="1"/>
      <c r="B108" s="1"/>
      <c r="C108" s="1"/>
      <c r="D108" s="1"/>
      <c r="E108" s="1"/>
      <c r="F108" s="1"/>
      <c r="I108" s="1"/>
      <c r="J108" s="1"/>
      <c r="K108" s="1"/>
      <c r="L108" s="1"/>
      <c r="M108" s="1"/>
      <c r="N108" s="1"/>
      <c r="O108" s="1"/>
      <c r="P108" s="1"/>
      <c r="Q108" s="1"/>
      <c r="R108" s="1"/>
      <c r="S108" s="1"/>
      <c r="T108" s="1"/>
      <c r="U108" s="1"/>
      <c r="V108" s="1"/>
      <c r="W108" s="1"/>
      <c r="Z108" s="1"/>
      <c r="AA108" s="1"/>
      <c r="AB108" s="1"/>
      <c r="AC108" s="1"/>
      <c r="AD108" s="1"/>
      <c r="AE108" s="1"/>
      <c r="AF108" s="1"/>
      <c r="AG108" s="1"/>
      <c r="AH108" s="1"/>
      <c r="AI108" s="1"/>
      <c r="AJ108" s="1"/>
      <c r="AK108" s="1"/>
      <c r="AL108" s="5"/>
    </row>
    <row r="109" spans="1:38" x14ac:dyDescent="0.3">
      <c r="A109" s="1"/>
      <c r="B109" s="1"/>
      <c r="C109" s="1"/>
      <c r="D109" s="1"/>
      <c r="E109" s="1"/>
      <c r="F109" s="1"/>
      <c r="I109" s="1"/>
      <c r="J109" s="1"/>
      <c r="K109" s="1"/>
      <c r="L109" s="1"/>
      <c r="M109" s="1"/>
      <c r="N109" s="1"/>
      <c r="O109" s="1"/>
      <c r="P109" s="1"/>
      <c r="Q109" s="1"/>
      <c r="R109" s="1"/>
      <c r="S109" s="1"/>
      <c r="T109" s="1"/>
      <c r="U109" s="1"/>
      <c r="V109" s="1"/>
      <c r="W109" s="1"/>
      <c r="Z109" s="1"/>
      <c r="AA109" s="1"/>
      <c r="AB109" s="1"/>
      <c r="AC109" s="1"/>
      <c r="AD109" s="1"/>
      <c r="AE109" s="1"/>
      <c r="AF109" s="1"/>
      <c r="AG109" s="1"/>
      <c r="AH109" s="1"/>
      <c r="AI109" s="1"/>
      <c r="AJ109" s="1"/>
      <c r="AK109" s="1"/>
      <c r="AL109" s="5"/>
    </row>
    <row r="110" spans="1:38" x14ac:dyDescent="0.3">
      <c r="A110" s="1"/>
      <c r="B110" s="1"/>
      <c r="C110" s="1"/>
      <c r="D110" s="1"/>
      <c r="E110" s="1"/>
      <c r="F110" s="1"/>
      <c r="I110" s="1"/>
      <c r="J110" s="1"/>
      <c r="K110" s="1"/>
      <c r="L110" s="1"/>
      <c r="M110" s="1"/>
      <c r="N110" s="1"/>
      <c r="O110" s="1"/>
      <c r="P110" s="1"/>
      <c r="Q110" s="1"/>
      <c r="R110" s="1"/>
      <c r="S110" s="1"/>
      <c r="T110" s="1"/>
      <c r="U110" s="1"/>
      <c r="V110" s="1"/>
      <c r="W110" s="1"/>
      <c r="Z110" s="1"/>
      <c r="AA110" s="1"/>
      <c r="AB110" s="1"/>
      <c r="AC110" s="1"/>
      <c r="AD110" s="1"/>
      <c r="AE110" s="1"/>
      <c r="AF110" s="1"/>
      <c r="AG110" s="1"/>
      <c r="AH110" s="1"/>
      <c r="AI110" s="1"/>
      <c r="AJ110" s="1"/>
      <c r="AK110" s="1"/>
      <c r="AL110" s="5"/>
    </row>
    <row r="111" spans="1:38" x14ac:dyDescent="0.3">
      <c r="A111" s="1"/>
      <c r="B111" s="1"/>
      <c r="C111" s="1"/>
      <c r="D111" s="1"/>
      <c r="E111" s="1"/>
      <c r="F111" s="1"/>
      <c r="I111" s="1"/>
      <c r="J111" s="1"/>
      <c r="K111" s="1"/>
      <c r="L111" s="1"/>
      <c r="M111" s="1"/>
      <c r="N111" s="1"/>
      <c r="O111" s="1"/>
      <c r="P111" s="1"/>
      <c r="Q111" s="1"/>
      <c r="R111" s="1"/>
      <c r="S111" s="1"/>
      <c r="T111" s="1"/>
      <c r="U111" s="1"/>
      <c r="V111" s="1"/>
      <c r="W111" s="1"/>
      <c r="Z111" s="1"/>
      <c r="AA111" s="1"/>
      <c r="AB111" s="1"/>
      <c r="AC111" s="1"/>
      <c r="AD111" s="1"/>
      <c r="AE111" s="1"/>
      <c r="AF111" s="1"/>
      <c r="AG111" s="1"/>
      <c r="AH111" s="1"/>
      <c r="AI111" s="1"/>
      <c r="AJ111" s="1"/>
      <c r="AK111" s="1"/>
      <c r="AL111" s="5"/>
    </row>
    <row r="112" spans="1:38" x14ac:dyDescent="0.3">
      <c r="A112" s="1"/>
      <c r="B112" s="1"/>
      <c r="C112" s="1"/>
      <c r="D112" s="1"/>
      <c r="E112" s="1"/>
      <c r="F112" s="1"/>
      <c r="I112" s="1"/>
      <c r="J112" s="1"/>
      <c r="K112" s="1"/>
      <c r="L112" s="1"/>
      <c r="M112" s="1"/>
      <c r="N112" s="1"/>
      <c r="O112" s="1"/>
      <c r="P112" s="1"/>
      <c r="Q112" s="1"/>
      <c r="R112" s="1"/>
      <c r="S112" s="1"/>
      <c r="T112" s="1"/>
      <c r="U112" s="1"/>
      <c r="V112" s="1"/>
      <c r="W112" s="1"/>
      <c r="Z112" s="1"/>
      <c r="AA112" s="1"/>
      <c r="AB112" s="1"/>
      <c r="AC112" s="1"/>
      <c r="AD112" s="1"/>
      <c r="AE112" s="1"/>
      <c r="AF112" s="1"/>
      <c r="AG112" s="1"/>
      <c r="AH112" s="1"/>
      <c r="AI112" s="1"/>
      <c r="AJ112" s="1"/>
      <c r="AK112" s="1"/>
      <c r="AL112" s="5"/>
    </row>
    <row r="113" spans="1:38" x14ac:dyDescent="0.3">
      <c r="A113" s="1"/>
      <c r="B113" s="1"/>
      <c r="C113" s="1"/>
      <c r="D113" s="1"/>
      <c r="E113" s="1"/>
      <c r="F113" s="1"/>
      <c r="I113" s="1"/>
      <c r="J113" s="1"/>
      <c r="K113" s="1"/>
      <c r="L113" s="1"/>
      <c r="M113" s="1"/>
      <c r="N113" s="1"/>
      <c r="O113" s="1"/>
      <c r="P113" s="1"/>
      <c r="Q113" s="1"/>
      <c r="R113" s="1"/>
      <c r="S113" s="1"/>
      <c r="T113" s="1"/>
      <c r="U113" s="1"/>
      <c r="V113" s="1"/>
      <c r="W113" s="1"/>
      <c r="Z113" s="1"/>
      <c r="AA113" s="1"/>
      <c r="AB113" s="1"/>
      <c r="AC113" s="1"/>
      <c r="AD113" s="1"/>
      <c r="AE113" s="1"/>
      <c r="AF113" s="1"/>
      <c r="AG113" s="1"/>
      <c r="AH113" s="1"/>
      <c r="AI113" s="1"/>
      <c r="AJ113" s="1"/>
      <c r="AK113" s="1"/>
      <c r="AL113" s="5"/>
    </row>
    <row r="114" spans="1:38" x14ac:dyDescent="0.3">
      <c r="A114" s="1"/>
      <c r="B114" s="1"/>
      <c r="C114" s="1"/>
      <c r="D114" s="1"/>
      <c r="E114" s="1"/>
      <c r="F114" s="1"/>
      <c r="I114" s="1"/>
      <c r="J114" s="1"/>
      <c r="K114" s="1"/>
      <c r="L114" s="1"/>
      <c r="M114" s="1"/>
      <c r="N114" s="1"/>
      <c r="O114" s="1"/>
      <c r="P114" s="1"/>
      <c r="Q114" s="1"/>
      <c r="R114" s="1"/>
      <c r="S114" s="1"/>
      <c r="T114" s="1"/>
      <c r="U114" s="1"/>
      <c r="V114" s="1"/>
      <c r="W114" s="1"/>
      <c r="Z114" s="1"/>
      <c r="AA114" s="1"/>
      <c r="AB114" s="1"/>
      <c r="AC114" s="1"/>
      <c r="AD114" s="1"/>
      <c r="AE114" s="1"/>
      <c r="AF114" s="1"/>
      <c r="AG114" s="1"/>
      <c r="AH114" s="1"/>
      <c r="AI114" s="1"/>
      <c r="AJ114" s="1"/>
      <c r="AK114" s="1"/>
      <c r="AL114" s="5"/>
    </row>
    <row r="115" spans="1:38" x14ac:dyDescent="0.3">
      <c r="A115" s="1"/>
      <c r="B115" s="1"/>
      <c r="C115" s="1"/>
      <c r="D115" s="1"/>
      <c r="E115" s="1"/>
      <c r="F115" s="1"/>
      <c r="I115" s="1"/>
      <c r="J115" s="1"/>
      <c r="K115" s="1"/>
      <c r="L115" s="1"/>
      <c r="M115" s="1"/>
      <c r="N115" s="1"/>
      <c r="O115" s="1"/>
      <c r="P115" s="1"/>
      <c r="Q115" s="1"/>
      <c r="R115" s="1"/>
      <c r="S115" s="1"/>
      <c r="T115" s="1"/>
      <c r="U115" s="1"/>
      <c r="V115" s="1"/>
      <c r="W115" s="1"/>
      <c r="Z115" s="1"/>
      <c r="AA115" s="1"/>
      <c r="AB115" s="1"/>
      <c r="AC115" s="1"/>
      <c r="AD115" s="1"/>
      <c r="AE115" s="1"/>
      <c r="AF115" s="1"/>
      <c r="AG115" s="1"/>
      <c r="AH115" s="1"/>
      <c r="AI115" s="1"/>
      <c r="AJ115" s="1"/>
      <c r="AK115" s="1"/>
      <c r="AL115" s="5"/>
    </row>
    <row r="116" spans="1:38" x14ac:dyDescent="0.3">
      <c r="A116" s="1"/>
      <c r="B116" s="1"/>
      <c r="C116" s="1"/>
      <c r="D116" s="1"/>
      <c r="E116" s="1"/>
      <c r="F116" s="1"/>
      <c r="I116" s="1"/>
      <c r="J116" s="1"/>
      <c r="K116" s="1"/>
      <c r="L116" s="1"/>
      <c r="M116" s="1"/>
      <c r="N116" s="1"/>
      <c r="O116" s="1"/>
      <c r="P116" s="1"/>
      <c r="Q116" s="1"/>
      <c r="R116" s="1"/>
      <c r="S116" s="1"/>
      <c r="T116" s="1"/>
      <c r="U116" s="1"/>
      <c r="V116" s="1"/>
      <c r="W116" s="1"/>
      <c r="Z116" s="1"/>
      <c r="AA116" s="1"/>
      <c r="AB116" s="1"/>
      <c r="AC116" s="1"/>
      <c r="AD116" s="1"/>
      <c r="AE116" s="1"/>
      <c r="AF116" s="1"/>
      <c r="AG116" s="1"/>
      <c r="AH116" s="1"/>
      <c r="AI116" s="1"/>
      <c r="AJ116" s="1"/>
      <c r="AK116" s="1"/>
      <c r="AL116" s="5"/>
    </row>
    <row r="117" spans="1:38" x14ac:dyDescent="0.3">
      <c r="A117" s="1"/>
      <c r="B117" s="1"/>
      <c r="C117" s="1"/>
      <c r="D117" s="1"/>
      <c r="E117" s="1"/>
      <c r="F117" s="1"/>
      <c r="I117" s="1"/>
      <c r="J117" s="1"/>
      <c r="K117" s="1"/>
      <c r="L117" s="1"/>
      <c r="M117" s="1"/>
      <c r="N117" s="1"/>
      <c r="O117" s="1"/>
      <c r="P117" s="1"/>
      <c r="Q117" s="1"/>
      <c r="R117" s="1"/>
      <c r="S117" s="1"/>
      <c r="T117" s="1"/>
      <c r="U117" s="1"/>
      <c r="V117" s="1"/>
      <c r="W117" s="1"/>
      <c r="Z117" s="1"/>
      <c r="AA117" s="1"/>
      <c r="AB117" s="1"/>
      <c r="AC117" s="1"/>
      <c r="AD117" s="1"/>
      <c r="AE117" s="1"/>
      <c r="AF117" s="1"/>
      <c r="AG117" s="1"/>
      <c r="AH117" s="1"/>
      <c r="AI117" s="1"/>
      <c r="AJ117" s="1"/>
      <c r="AK117" s="1"/>
      <c r="AL117" s="5"/>
    </row>
    <row r="118" spans="1:38" x14ac:dyDescent="0.3">
      <c r="A118" s="1"/>
      <c r="B118" s="1"/>
      <c r="C118" s="1"/>
      <c r="D118" s="1"/>
      <c r="E118" s="1"/>
      <c r="F118" s="1"/>
      <c r="I118" s="1"/>
      <c r="J118" s="1"/>
      <c r="K118" s="1"/>
      <c r="L118" s="1"/>
      <c r="M118" s="1"/>
      <c r="N118" s="1"/>
      <c r="O118" s="1"/>
      <c r="P118" s="1"/>
      <c r="Q118" s="1"/>
      <c r="R118" s="1"/>
      <c r="S118" s="1"/>
      <c r="T118" s="1"/>
      <c r="U118" s="1"/>
      <c r="V118" s="1"/>
      <c r="W118" s="1"/>
      <c r="Z118" s="1"/>
      <c r="AA118" s="1"/>
      <c r="AB118" s="1"/>
      <c r="AC118" s="1"/>
      <c r="AD118" s="1"/>
      <c r="AE118" s="1"/>
      <c r="AF118" s="1"/>
      <c r="AG118" s="1"/>
      <c r="AH118" s="1"/>
      <c r="AI118" s="1"/>
      <c r="AJ118" s="1"/>
      <c r="AK118" s="1"/>
      <c r="AL118" s="5"/>
    </row>
    <row r="119" spans="1:38" x14ac:dyDescent="0.3">
      <c r="A119" s="1"/>
      <c r="B119" s="1"/>
      <c r="C119" s="1"/>
      <c r="D119" s="1"/>
      <c r="E119" s="1"/>
      <c r="F119" s="1"/>
      <c r="I119" s="1"/>
      <c r="J119" s="1"/>
      <c r="K119" s="1"/>
      <c r="L119" s="1"/>
      <c r="M119" s="1"/>
      <c r="N119" s="1"/>
      <c r="O119" s="1"/>
      <c r="P119" s="1"/>
      <c r="Q119" s="1"/>
      <c r="R119" s="1"/>
      <c r="S119" s="1"/>
      <c r="T119" s="1"/>
      <c r="U119" s="1"/>
      <c r="V119" s="1"/>
      <c r="W119" s="1"/>
      <c r="Z119" s="1"/>
      <c r="AA119" s="1"/>
      <c r="AB119" s="1"/>
      <c r="AC119" s="1"/>
      <c r="AD119" s="1"/>
      <c r="AE119" s="1"/>
      <c r="AF119" s="1"/>
      <c r="AG119" s="1"/>
      <c r="AH119" s="1"/>
      <c r="AI119" s="1"/>
      <c r="AJ119" s="1"/>
      <c r="AK119" s="1"/>
      <c r="AL119" s="5"/>
    </row>
    <row r="120" spans="1:38" x14ac:dyDescent="0.3">
      <c r="A120" s="1"/>
      <c r="B120" s="1"/>
      <c r="C120" s="1"/>
      <c r="D120" s="1"/>
      <c r="E120" s="1"/>
      <c r="F120" s="1"/>
      <c r="I120" s="1"/>
      <c r="J120" s="1"/>
      <c r="K120" s="1"/>
      <c r="L120" s="1"/>
      <c r="M120" s="1"/>
      <c r="N120" s="1"/>
      <c r="O120" s="1"/>
      <c r="P120" s="1"/>
      <c r="Q120" s="1"/>
      <c r="R120" s="1"/>
      <c r="S120" s="1"/>
      <c r="T120" s="1"/>
      <c r="U120" s="1"/>
      <c r="V120" s="1"/>
      <c r="W120" s="1"/>
      <c r="Z120" s="1"/>
      <c r="AA120" s="1"/>
      <c r="AB120" s="1"/>
      <c r="AC120" s="1"/>
      <c r="AD120" s="1"/>
      <c r="AE120" s="1"/>
      <c r="AF120" s="1"/>
      <c r="AG120" s="1"/>
      <c r="AH120" s="1"/>
      <c r="AI120" s="1"/>
      <c r="AJ120" s="1"/>
      <c r="AK120" s="1"/>
      <c r="AL120" s="5"/>
    </row>
    <row r="121" spans="1:38" x14ac:dyDescent="0.3">
      <c r="A121" s="1"/>
      <c r="B121" s="1"/>
      <c r="C121" s="1"/>
      <c r="D121" s="1"/>
      <c r="E121" s="1"/>
      <c r="F121" s="1"/>
      <c r="I121" s="1"/>
      <c r="J121" s="1"/>
      <c r="K121" s="1"/>
      <c r="L121" s="1"/>
      <c r="M121" s="1"/>
      <c r="N121" s="1"/>
      <c r="O121" s="1"/>
      <c r="P121" s="1"/>
      <c r="Q121" s="1"/>
      <c r="R121" s="1"/>
      <c r="S121" s="1"/>
      <c r="T121" s="1"/>
      <c r="U121" s="1"/>
      <c r="V121" s="1"/>
      <c r="W121" s="1"/>
      <c r="Z121" s="1"/>
      <c r="AA121" s="1"/>
      <c r="AB121" s="1"/>
      <c r="AC121" s="1"/>
      <c r="AD121" s="1"/>
      <c r="AE121" s="1"/>
      <c r="AF121" s="1"/>
      <c r="AG121" s="1"/>
      <c r="AH121" s="1"/>
      <c r="AI121" s="1"/>
      <c r="AJ121" s="1"/>
      <c r="AK121" s="1"/>
      <c r="AL121" s="5"/>
    </row>
    <row r="122" spans="1:38" x14ac:dyDescent="0.3">
      <c r="A122" s="1"/>
      <c r="B122" s="1"/>
      <c r="C122" s="1"/>
      <c r="D122" s="1"/>
      <c r="E122" s="1"/>
      <c r="F122" s="1"/>
      <c r="I122" s="1"/>
      <c r="J122" s="1"/>
      <c r="K122" s="1"/>
      <c r="L122" s="1"/>
      <c r="M122" s="1"/>
      <c r="N122" s="1"/>
      <c r="O122" s="1"/>
      <c r="P122" s="1"/>
      <c r="Q122" s="1"/>
      <c r="R122" s="1"/>
      <c r="S122" s="1"/>
      <c r="T122" s="1"/>
      <c r="U122" s="1"/>
      <c r="V122" s="1"/>
      <c r="W122" s="1"/>
      <c r="Z122" s="1"/>
      <c r="AA122" s="1"/>
      <c r="AB122" s="1"/>
      <c r="AC122" s="1"/>
      <c r="AD122" s="1"/>
      <c r="AE122" s="1"/>
      <c r="AF122" s="1"/>
      <c r="AG122" s="1"/>
      <c r="AH122" s="1"/>
      <c r="AI122" s="1"/>
      <c r="AJ122" s="1"/>
      <c r="AK122" s="1"/>
      <c r="AL122" s="5"/>
    </row>
    <row r="123" spans="1:38" x14ac:dyDescent="0.3">
      <c r="A123" s="1"/>
      <c r="B123" s="1"/>
      <c r="C123" s="1"/>
      <c r="D123" s="1"/>
      <c r="E123" s="1"/>
      <c r="F123" s="1"/>
      <c r="I123" s="1"/>
      <c r="J123" s="1"/>
      <c r="K123" s="1"/>
      <c r="L123" s="1"/>
      <c r="M123" s="1"/>
      <c r="N123" s="1"/>
      <c r="O123" s="1"/>
      <c r="P123" s="1"/>
      <c r="Q123" s="1"/>
      <c r="R123" s="1"/>
      <c r="S123" s="1"/>
      <c r="T123" s="1"/>
      <c r="U123" s="1"/>
      <c r="V123" s="1"/>
      <c r="W123" s="1"/>
      <c r="Z123" s="1"/>
      <c r="AA123" s="1"/>
      <c r="AB123" s="1"/>
      <c r="AC123" s="1"/>
      <c r="AD123" s="1"/>
      <c r="AE123" s="1"/>
      <c r="AF123" s="1"/>
      <c r="AG123" s="1"/>
      <c r="AH123" s="1"/>
      <c r="AI123" s="1"/>
      <c r="AJ123" s="1"/>
      <c r="AK123" s="1"/>
      <c r="AL123" s="5"/>
    </row>
    <row r="124" spans="1:38" x14ac:dyDescent="0.3">
      <c r="A124" s="1"/>
      <c r="B124" s="1"/>
      <c r="C124" s="1"/>
      <c r="D124" s="1"/>
      <c r="E124" s="1"/>
      <c r="F124" s="1"/>
      <c r="I124" s="1"/>
      <c r="J124" s="1"/>
      <c r="K124" s="1"/>
      <c r="L124" s="1"/>
      <c r="M124" s="1"/>
      <c r="N124" s="1"/>
      <c r="O124" s="1"/>
      <c r="P124" s="1"/>
      <c r="Q124" s="1"/>
      <c r="R124" s="1"/>
      <c r="S124" s="1"/>
      <c r="T124" s="1"/>
      <c r="U124" s="1"/>
      <c r="V124" s="1"/>
      <c r="W124" s="1"/>
      <c r="Z124" s="1"/>
      <c r="AA124" s="1"/>
      <c r="AB124" s="1"/>
      <c r="AC124" s="1"/>
      <c r="AD124" s="1"/>
      <c r="AE124" s="1"/>
      <c r="AF124" s="1"/>
      <c r="AG124" s="1"/>
      <c r="AH124" s="1"/>
      <c r="AI124" s="1"/>
      <c r="AJ124" s="1"/>
      <c r="AK124" s="1"/>
      <c r="AL124" s="5"/>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2CD3F-BA8D-4E4B-9D11-18713DB12304}">
  <dimension ref="A1:E3"/>
  <sheetViews>
    <sheetView workbookViewId="0"/>
  </sheetViews>
  <sheetFormatPr defaultRowHeight="14.4" x14ac:dyDescent="0.3"/>
  <cols>
    <col min="1" max="1" width="14.109375" bestFit="1" customWidth="1"/>
    <col min="2" max="2" width="36.5546875" bestFit="1" customWidth="1"/>
    <col min="3" max="3" width="10.77734375" bestFit="1" customWidth="1"/>
    <col min="4" max="5" width="36.5546875" bestFit="1" customWidth="1"/>
  </cols>
  <sheetData>
    <row r="1" spans="1:5" x14ac:dyDescent="0.3">
      <c r="A1" t="s">
        <v>55</v>
      </c>
      <c r="B1" t="s">
        <v>58</v>
      </c>
      <c r="C1" t="s">
        <v>64</v>
      </c>
      <c r="D1" t="s">
        <v>59</v>
      </c>
      <c r="E1" t="s">
        <v>60</v>
      </c>
    </row>
    <row r="2" spans="1:5" x14ac:dyDescent="0.3">
      <c r="A2" t="s">
        <v>66</v>
      </c>
      <c r="B2" t="s">
        <v>61</v>
      </c>
      <c r="C2" t="s">
        <v>65</v>
      </c>
      <c r="D2" t="s">
        <v>34</v>
      </c>
      <c r="E2" t="s">
        <v>61</v>
      </c>
    </row>
    <row r="3" spans="1:5" x14ac:dyDescent="0.3">
      <c r="A3" t="s">
        <v>62</v>
      </c>
      <c r="B3" t="s">
        <v>67</v>
      </c>
      <c r="C3" t="s">
        <v>63</v>
      </c>
      <c r="D3" t="s">
        <v>68</v>
      </c>
      <c r="E3" t="s">
        <v>69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E40F4A3B-1DA9-4CE3-82E9-778285E9A4CD}">
  <ds:schemaRefs/>
</ds:datastoreItem>
</file>

<file path=customXml/itemProps2.xml><?xml version="1.0" encoding="utf-8"?>
<ds:datastoreItem xmlns:ds="http://schemas.openxmlformats.org/officeDocument/2006/customXml" ds:itemID="{47730791-2D07-4F08-ACCF-94E0DECE940D}">
  <ds:schemaRefs/>
</ds:datastoreItem>
</file>

<file path=customXml/itemProps3.xml><?xml version="1.0" encoding="utf-8"?>
<ds:datastoreItem xmlns:ds="http://schemas.openxmlformats.org/officeDocument/2006/customXml" ds:itemID="{5CCFD45C-5A54-41CA-9E66-80236CE5F6F6}">
  <ds:schemaRefs>
    <ds:schemaRef ds:uri="http://schemas.microsoft.com/DataMashup"/>
  </ds:schemaRefs>
</ds:datastoreItem>
</file>

<file path=customXml/itemProps4.xml><?xml version="1.0" encoding="utf-8"?>
<ds:datastoreItem xmlns:ds="http://schemas.openxmlformats.org/officeDocument/2006/customXml" ds:itemID="{B07C343A-0FD1-471F-90B3-A769E5EC480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Sheet5</vt:lpstr>
      <vt:lpstr>Win Stats For 10 Years</vt:lpstr>
      <vt:lpstr>Squad Miscellaneous Stats 2023-</vt:lpstr>
      <vt:lpstr>Squad Possession 2023-2024 Prem</vt:lpstr>
      <vt:lpstr>Squad Passing 2023-2024 Premier</vt:lpstr>
      <vt:lpstr>Squad Shooting 2023-2024 Premie</vt:lpstr>
      <vt:lpstr>Squad Standard Stats 2023-2024 </vt:lpstr>
      <vt:lpstr>Premier League Table</vt:lpstr>
      <vt:lpstr>Detail1</vt:lpstr>
      <vt:lpstr>Final table for 2023-2024</vt:lpstr>
      <vt:lpstr>DashBoard</vt:lpstr>
      <vt:lpstr>2022-2023 Manchester City</vt:lpstr>
      <vt:lpstr>2021-2022 Manchester City</vt:lpstr>
      <vt:lpstr>2020-2021 Manchester City</vt:lpstr>
      <vt:lpstr>2019-2020 Liverpool</vt:lpstr>
      <vt:lpstr>2018-2019 Manchester City</vt:lpstr>
      <vt:lpstr>2017-2018 Manchester City</vt:lpstr>
      <vt:lpstr>2016-2017 Chelsea</vt:lpstr>
      <vt:lpstr>2015-2016 Leicester City</vt:lpstr>
      <vt:lpstr>2014-2015 Chelsea</vt:lpstr>
      <vt:lpstr>Liverpool all results and team </vt:lpstr>
      <vt:lpstr>Sheet3</vt:lpstr>
      <vt:lpstr>Liverpool all results and t (2)</vt:lpstr>
      <vt:lpstr>Liverpool 2023-2024</vt:lpstr>
      <vt:lpstr>Table 49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Artem Rudman</dc:creator>
  <cp:lastModifiedBy>Artem Rudman</cp:lastModifiedBy>
  <dcterms:created xsi:type="dcterms:W3CDTF">2015-06-05T18:19:34Z</dcterms:created>
  <dcterms:modified xsi:type="dcterms:W3CDTF">2025-03-01T18:17:02Z</dcterms:modified>
</cp:coreProperties>
</file>