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18"/>
  <workbookPr/>
  <mc:AlternateContent xmlns:mc="http://schemas.openxmlformats.org/markup-compatibility/2006">
    <mc:Choice Requires="x15">
      <x15ac:absPath xmlns:x15ac="http://schemas.microsoft.com/office/spreadsheetml/2010/11/ac" url="/Users/tamitande/Desktop/Hancock/"/>
    </mc:Choice>
  </mc:AlternateContent>
  <xr:revisionPtr revIDLastSave="0" documentId="8_{CE6BC793-A690-4D01-BC1A-57F71015E3CC}" xr6:coauthVersionLast="47" xr6:coauthVersionMax="47" xr10:uidLastSave="{00000000-0000-0000-0000-000000000000}"/>
  <bookViews>
    <workbookView xWindow="31820" yWindow="940" windowWidth="35380" windowHeight="20520" firstSheet="1" activeTab="5" xr2:uid="{00000000-000D-0000-FFFF-FFFF00000000}"/>
  </bookViews>
  <sheets>
    <sheet name="Forecast" sheetId="2" r:id="rId1"/>
    <sheet name="IS_409A_Forecast" sheetId="8" r:id="rId2"/>
    <sheet name="IS_409A_Historical" sheetId="9" r:id="rId3"/>
    <sheet name="CFS" sheetId="12" r:id="rId4"/>
    <sheet name="IS" sheetId="10" r:id="rId5"/>
    <sheet name="BS" sheetId="11" r:id="rId6"/>
    <sheet name="Sheet4" sheetId="7" r:id="rId7"/>
  </sheets>
  <externalReferences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</externalReferences>
  <definedNames>
    <definedName name="__ff2" hidden="1">{#N/A,#N/A,FALSE,"Global";#N/A,#N/A,FALSE,"DPBF";#N/A,#N/A,FALSE,"Type";#N/A,#N/A,FALSE,"Matrix";#N/A,#N/A,FALSE,"Global (2)";#N/A,#N/A,FALSE,"Expense";#N/A,#N/A,FALSE,"Assets";#N/A,#N/A,FALSE,"Heads";#N/A,#N/A,FALSE,"Sales Credits";#N/A,#N/A,FALSE,"Trend";#N/A,#N/A,FALSE,"Trend (2)"}</definedName>
    <definedName name="_BSBudget">#REF!</definedName>
    <definedName name="_BsFy19">[1]BSReportMonthly!#REF!</definedName>
    <definedName name="_Cust1">[1]_PPT!$D$38</definedName>
    <definedName name="_Cust2">[1]_PPT!$D$39</definedName>
    <definedName name="_Key1" hidden="1">#REF!</definedName>
    <definedName name="_MetricsKey">"_MetricsKey"</definedName>
    <definedName name="_Mrr1">[1]_PPT!#REF!</definedName>
    <definedName name="_Mrr2">[1]_PPT!#REF!</definedName>
    <definedName name="_Order1" hidden="1">255</definedName>
    <definedName name="_Order2" hidden="1">0</definedName>
    <definedName name="_PLBudget">#REF!</definedName>
    <definedName name="_SAAS_METRICS_TABLE">#REF!</definedName>
    <definedName name="_Sort" hidden="1">#REF!</definedName>
    <definedName name="_TOTAL_EXPENSE">[2]Dashboard_PPT!$N$38</definedName>
    <definedName name="ARRThisMonth">'[3]High Level Dashboard'!$D$4</definedName>
    <definedName name="Columns2MRaise">'[4]2mRaise'!$D$2:$BX$2</definedName>
    <definedName name="Date">'[3]High Level Dashboard'!$C$2</definedName>
    <definedName name="DEVONLYFY20PNL">'[3]Sales &amp; ProdDev PLReport'!$C$35:$Q$53</definedName>
    <definedName name="ff" hidden="1">{#N/A,#N/A,FALSE,"Global";#N/A,#N/A,FALSE,"DPBF";#N/A,#N/A,FALSE,"Type";#N/A,#N/A,FALSE,"Matrix";#N/A,#N/A,FALSE,"Global (2)";#N/A,#N/A,FALSE,"Expense";#N/A,#N/A,FALSE,"Assets";#N/A,#N/A,FALSE,"Heads";#N/A,#N/A,FALSE,"Sales Credits";#N/A,#N/A,FALSE,"Trend";#N/A,#N/A,FALSE,"Trend (2)"}</definedName>
    <definedName name="Forecast2MRaise">'[4]2mRaise'!$D$2:$BX$362</definedName>
    <definedName name="kk" hidden="1">{"NOPLAN",#N/A,FALSE,"EUR_NPL_YTD";"NOPLAN",#N/A,FALSE,"EUR_KPI";"NOPLAN",#N/A,FALSE,"EUR_NPL_MTH";"NOPLAN",#N/A,FALSE,"EUR_T_NPL_MTH";"NOPLAN",#N/A,FALSE,"EUR_T_NPL_YTD";"NOPLAN",#N/A,FALSE,"EUR_Trsy_Ytd";"NOPLAN",#N/A,FALSE,"EUR_Trsy_Mth";"NOPLAN",#N/A,FALSE,"UK_Trsy_Mth";"NOPLAN",#N/A,FALSE,"UK_Trsy_Ytd";"NOPLAN",#N/A,FALSE,"UK_MM_MTH";"NOPLAN",#N/A,FALSE,"UK_MM_YTD";"NOPLAN",#N/A,FALSE,"UK_IRD_MTH";"NOPLAN",#N/A,FALSE,"UK_IRD_YTD";"NOPLAN",#N/A,FALSE,"CM_NPL_YTD ";"NOPLAN",#N/A,FALSE,"CM_NPL_MTH";"NOPLAN",#N/A,FALSE,"EURCMYTD";"NOPLAN",#N/A,FALSE,"EURCMMTH";"NOPLAN",#N/A,FALSE,"UKCMYTD ";"NOPLAN",#N/A,FALSE,"UKCMMTH";"NOPLAN",#N/A,FALSE,"UKDERVYTD ";"NOPLAN",#N/A,FALSE,"UKDERVMTH";"NOPLAN",#N/A,FALSE,"UKBONDSYTD";"NOPLAN",#N/A,FALSE,"UKBONDSMTH";"NOPLAN",#N/A,FALSE,"UKBONDSYTD2";"NOPLAN",#N/A,FALSE,"UKBONDSMTH2";"noplan",#N/A,FALSE,"UKPRIMFUTYTD ";"noplan",#N/A,FALSE,"UKPRIMFUTMTH";"NOPLAN",#N/A,FALSE,"MADRID_YTD";"NOPLAN",#N/A,FALSE,"MADRID_MTH";"NOPLAN",#N/A,FALSE,"FFURT_SWITZ_YTD";"NOPLAN",#N/A,FALSE,"FFURT_SWITZ_MTH"}</definedName>
    <definedName name="ll" hidden="1">{"PLAN",#N/A,FALSE,"EUR_T_NPL_Y";"PLAN",#N/A,FALSE,"EUR_KPI";"PLAN",#N/A,FALSE,"EUR_Trsy_Mth";"PLAN",#N/A,FALSE,"UK_Trsy_Mth";"PLAN",#N/A,FALSE,"UK_MM_MTH";"PLAN",#N/A,FALSE,"UK_IRD_MTH";"PLAN",#N/A,FALSE,"EUR_NPL_YTD";"PLAN",#N/A,FALSE,"CM_NPL_YTD ";"PLAN",#N/A,FALSE,"EURCMYTD";"PALN",#N/A,FALSE,"UKCMYTD ";"PLAN",#N/A,FALSE,"UKDERVYTD ";"PLAN",#N/A,FALSE,"UKBONDSYTD";"PLAN",#N/A,FALSE,"UKBONDSYTD (2)";"PLAN",#N/A,FALSE,"UKPRIMFUTYTD ";"PLAN",#N/A,FALSE,"MADRID_YTD";"PLAN",#N/A,FALSE,"FFURT_SWITZ_YTD"}</definedName>
    <definedName name="Location">[5]Lists!$D$6:$D$21</definedName>
    <definedName name="no" hidden="1">{"NOPLAN",#N/A,FALSE,"EUR_NPL_YTD";"NOPLAN",#N/A,FALSE,"EUR_KPI";"NOPLAN",#N/A,FALSE,"EUR_NPL_MTH";"NOPLAN",#N/A,FALSE,"EUR_T_NPL_MTH";"NOPLAN",#N/A,FALSE,"EUR_T_NPL_YTD";"NOPLAN",#N/A,FALSE,"EUR_Trsy_Ytd";"NOPLAN",#N/A,FALSE,"EUR_Trsy_Mth";"NOPLAN",#N/A,FALSE,"UK_Trsy_Mth";"NOPLAN",#N/A,FALSE,"UK_Trsy_Ytd";"NOPLAN",#N/A,FALSE,"UK_MM_MTH";"NOPLAN",#N/A,FALSE,"UK_MM_YTD";"NOPLAN",#N/A,FALSE,"UK_IRD_MTH";"NOPLAN",#N/A,FALSE,"UK_IRD_YTD";"NOPLAN",#N/A,FALSE,"CM_NPL_YTD ";"NOPLAN",#N/A,FALSE,"CM_NPL_MTH";"NOPLAN",#N/A,FALSE,"EURCMYTD";"NOPLAN",#N/A,FALSE,"EURCMMTH";"NOPLAN",#N/A,FALSE,"UKCMYTD ";"NOPLAN",#N/A,FALSE,"UKCMMTH";"NOPLAN",#N/A,FALSE,"UKDERVYTD ";"NOPLAN",#N/A,FALSE,"UKDERVMTH";"NOPLAN",#N/A,FALSE,"UKBONDSYTD";"NOPLAN",#N/A,FALSE,"UKBONDSMTH";"NOPLAN",#N/A,FALSE,"UKBONDSYTD2";"NOPLAN",#N/A,FALSE,"UKBONDSMTH2";"noplan",#N/A,FALSE,"UKPRIMFUTYTD ";"noplan",#N/A,FALSE,"UKPRIMFUTMTH";"NOPLAN",#N/A,FALSE,"MADRID_YTD";"NOPLAN",#N/A,FALSE,"MADRID_MTH";"NOPLAN",#N/A,FALSE,"FFURT_SWITZ_YTD";"NOPLAN",#N/A,FALSE,"FFURT_SWITZ_MTH"}</definedName>
    <definedName name="PackDate">[6]Graphics!$B$1</definedName>
    <definedName name="pp" hidden="1">{#N/A,#N/A,FALSE,"Global";#N/A,#N/A,FALSE,"DPBF";#N/A,#N/A,FALSE,"Type";#N/A,#N/A,FALSE,"Matrix";#N/A,#N/A,FALSE,"Global (2)";#N/A,#N/A,FALSE,"Expense";#N/A,#N/A,FALSE,"Assets";#N/A,#N/A,FALSE,"Heads";#N/A,#N/A,FALSE,"Sales Credits";#N/A,#N/A,FALSE,"Trend";#N/A,#N/A,FALSE,"Trend (2)"}</definedName>
    <definedName name="rach.pack" hidden="1">{#N/A,#N/A,FALSE,"Global";#N/A,#N/A,FALSE,"DPBF";#N/A,#N/A,FALSE,"Type";#N/A,#N/A,FALSE,"Matrix";#N/A,#N/A,FALSE,"Global (2)";#N/A,#N/A,FALSE,"Expense";#N/A,#N/A,FALSE,"Assets";#N/A,#N/A,FALSE,"Heads";#N/A,#N/A,FALSE,"Sales Credits";#N/A,#N/A,FALSE,"Trend";#N/A,#N/A,FALSE,"Trend (2)"}</definedName>
    <definedName name="Rows2MRaise">'[4]2mRaise'!$D$2:$D$362</definedName>
    <definedName name="RowsBudget">[7]Budget!$D$2:$D$223</definedName>
    <definedName name="RowsForecastBase">'[7]Cashflow Forecast Base'!$D$2:$D$223</definedName>
    <definedName name="sa" hidden="1">#REF!</definedName>
    <definedName name="USD">[8]Mapping!$E$1</definedName>
    <definedName name="wrn.NOPLAN." hidden="1">{"NOPLAN",#N/A,FALSE,"EUR_NPL_YTD";"NOPLAN",#N/A,FALSE,"EUR_KPI";"NOPLAN",#N/A,FALSE,"EUR_NPL_MTH";"NOPLAN",#N/A,FALSE,"EUR_T_NPL_MTH";"NOPLAN",#N/A,FALSE,"EUR_T_NPL_YTD";"NOPLAN",#N/A,FALSE,"EUR_Trsy_Ytd";"NOPLAN",#N/A,FALSE,"EUR_Trsy_Mth";"NOPLAN",#N/A,FALSE,"UK_Trsy_Mth";"NOPLAN",#N/A,FALSE,"UK_Trsy_Ytd";"NOPLAN",#N/A,FALSE,"UK_MM_MTH";"NOPLAN",#N/A,FALSE,"UK_MM_YTD";"NOPLAN",#N/A,FALSE,"UK_IRD_MTH";"NOPLAN",#N/A,FALSE,"UK_IRD_YTD";"NOPLAN",#N/A,FALSE,"CM_NPL_YTD ";"NOPLAN",#N/A,FALSE,"CM_NPL_MTH";"NOPLAN",#N/A,FALSE,"EURCMYTD";"NOPLAN",#N/A,FALSE,"EURCMMTH";"NOPLAN",#N/A,FALSE,"UKCMYTD ";"NOPLAN",#N/A,FALSE,"UKCMMTH";"NOPLAN",#N/A,FALSE,"UKDERVYTD ";"NOPLAN",#N/A,FALSE,"UKDERVMTH";"NOPLAN",#N/A,FALSE,"UKBONDSYTD";"NOPLAN",#N/A,FALSE,"UKBONDSMTH";"NOPLAN",#N/A,FALSE,"UKBONDSYTD2";"NOPLAN",#N/A,FALSE,"UKBONDSMTH2";"noplan",#N/A,FALSE,"UKPRIMFUTYTD ";"noplan",#N/A,FALSE,"UKPRIMFUTMTH";"NOPLAN",#N/A,FALSE,"MADRID_YTD";"NOPLAN",#N/A,FALSE,"MADRID_MTH";"NOPLAN",#N/A,FALSE,"FFURT_SWITZ_YTD";"NOPLAN",#N/A,FALSE,"FFURT_SWITZ_MTH"}</definedName>
    <definedName name="wrn.Pack." hidden="1">{#N/A,#N/A,FALSE,"Global";#N/A,#N/A,FALSE,"DPBF";#N/A,#N/A,FALSE,"Type";#N/A,#N/A,FALSE,"Matrix";#N/A,#N/A,FALSE,"Global (2)";#N/A,#N/A,FALSE,"Expense";#N/A,#N/A,FALSE,"Assets";#N/A,#N/A,FALSE,"Heads";#N/A,#N/A,FALSE,"Sales Credits";#N/A,#N/A,FALSE,"Trend";#N/A,#N/A,FALSE,"Trend (2)"}</definedName>
    <definedName name="wrn.PLAN." hidden="1">{"PLAN",#N/A,FALSE,"EUR_T_NPL_Y";"PLAN",#N/A,FALSE,"EUR_KPI";"PLAN",#N/A,FALSE,"EUR_Trsy_Mth";"PLAN",#N/A,FALSE,"UK_Trsy_Mth";"PLAN",#N/A,FALSE,"UK_MM_MTH";"PLAN",#N/A,FALSE,"UK_IRD_MTH";"PLAN",#N/A,FALSE,"EUR_NPL_YTD";"PLAN",#N/A,FALSE,"CM_NPL_YTD ";"PLAN",#N/A,FALSE,"EURCMYTD";"PALN",#N/A,FALSE,"UKCMYTD ";"PLAN",#N/A,FALSE,"UKDERVYTD ";"PLAN",#N/A,FALSE,"UKBONDSYTD";"PLAN",#N/A,FALSE,"UKBONDSYTD (2)";"PLAN",#N/A,FALSE,"UKPRIMFUTYTD ";"PLAN",#N/A,FALSE,"MADRID_YTD";"PLAN",#N/A,FALSE,"FFURT_SWITZ_YTD"}</definedName>
    <definedName name="z" hidden="1">#REF!</definedName>
    <definedName name="ZeroDay">[6]Graphics!$B$2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9" i="2" l="1"/>
  <c r="E39" i="2"/>
  <c r="D39" i="2"/>
  <c r="C39" i="2"/>
  <c r="B39" i="2"/>
  <c r="B20" i="2"/>
  <c r="F19" i="2"/>
  <c r="F20" i="2"/>
  <c r="E20" i="2"/>
  <c r="D20" i="2"/>
  <c r="E19" i="2"/>
  <c r="D19" i="2"/>
  <c r="C19" i="2"/>
  <c r="C20" i="2"/>
  <c r="B19" i="2"/>
  <c r="V59" i="8"/>
  <c r="U57" i="8"/>
  <c r="G44" i="2"/>
  <c r="G43" i="2"/>
  <c r="G17" i="2"/>
  <c r="G12" i="2"/>
  <c r="G10" i="2"/>
  <c r="G9" i="2"/>
  <c r="G7" i="2"/>
  <c r="G6" i="2"/>
  <c r="F44" i="2"/>
  <c r="F43" i="2"/>
  <c r="F17" i="2"/>
  <c r="F12" i="2"/>
  <c r="F10" i="2"/>
  <c r="F9" i="2"/>
  <c r="F7" i="2"/>
  <c r="F6" i="2"/>
  <c r="E44" i="2"/>
  <c r="E43" i="2"/>
  <c r="E17" i="2"/>
  <c r="E12" i="2"/>
  <c r="E10" i="2"/>
  <c r="E9" i="2"/>
  <c r="E7" i="2"/>
  <c r="E6" i="2"/>
  <c r="D17" i="2"/>
  <c r="D12" i="2"/>
  <c r="D10" i="2"/>
  <c r="D9" i="2"/>
  <c r="D7" i="2"/>
  <c r="D6" i="2"/>
  <c r="C17" i="2"/>
  <c r="C12" i="2"/>
  <c r="C10" i="2"/>
  <c r="C9" i="2"/>
  <c r="C7" i="2"/>
  <c r="C8" i="2" s="1"/>
  <c r="C44" i="2" s="1"/>
  <c r="C6" i="2"/>
  <c r="B44" i="2"/>
  <c r="B43" i="2"/>
  <c r="B17" i="2"/>
  <c r="B12" i="2"/>
  <c r="B11" i="2"/>
  <c r="B10" i="2"/>
  <c r="B9" i="2"/>
  <c r="B7" i="2"/>
  <c r="B6" i="2"/>
  <c r="BE54" i="9"/>
  <c r="BD54" i="9"/>
  <c r="BC54" i="9"/>
  <c r="BB54" i="9"/>
  <c r="BA54" i="9"/>
  <c r="AZ54" i="9"/>
  <c r="AY54" i="9"/>
  <c r="AX54" i="9"/>
  <c r="AW54" i="9"/>
  <c r="AV54" i="9"/>
  <c r="AU54" i="9"/>
  <c r="AT54" i="9"/>
  <c r="AS54" i="9"/>
  <c r="AR54" i="9"/>
  <c r="AQ54" i="9"/>
  <c r="AP54" i="9"/>
  <c r="AO54" i="9"/>
  <c r="AN54" i="9"/>
  <c r="AM54" i="9"/>
  <c r="AL54" i="9"/>
  <c r="AK54" i="9"/>
  <c r="AJ54" i="9"/>
  <c r="AI54" i="9"/>
  <c r="AH54" i="9"/>
  <c r="AG54" i="9"/>
  <c r="AF54" i="9"/>
  <c r="AE54" i="9"/>
  <c r="AD54" i="9"/>
  <c r="AC54" i="9"/>
  <c r="AB54" i="9"/>
  <c r="AA54" i="9"/>
  <c r="Z54" i="9"/>
  <c r="U54" i="9"/>
  <c r="T54" i="9"/>
  <c r="BE53" i="9"/>
  <c r="BD53" i="9"/>
  <c r="BC53" i="9"/>
  <c r="BB53" i="9"/>
  <c r="BA53" i="9"/>
  <c r="AZ53" i="9"/>
  <c r="AY53" i="9"/>
  <c r="AX53" i="9"/>
  <c r="AW53" i="9"/>
  <c r="AV53" i="9"/>
  <c r="AU53" i="9"/>
  <c r="AT53" i="9"/>
  <c r="AS53" i="9"/>
  <c r="AR53" i="9"/>
  <c r="AQ53" i="9"/>
  <c r="AP53" i="9"/>
  <c r="AO53" i="9"/>
  <c r="AN53" i="9"/>
  <c r="AM53" i="9"/>
  <c r="AL53" i="9"/>
  <c r="AK53" i="9"/>
  <c r="AJ53" i="9"/>
  <c r="AI53" i="9"/>
  <c r="AH53" i="9"/>
  <c r="AG53" i="9"/>
  <c r="AF53" i="9"/>
  <c r="AE53" i="9"/>
  <c r="AD53" i="9"/>
  <c r="AC53" i="9"/>
  <c r="AB53" i="9"/>
  <c r="AA53" i="9"/>
  <c r="Z53" i="9"/>
  <c r="U53" i="9"/>
  <c r="T53" i="9"/>
  <c r="BE52" i="9"/>
  <c r="BD52" i="9"/>
  <c r="BC52" i="9"/>
  <c r="BB52" i="9"/>
  <c r="BA52" i="9"/>
  <c r="AZ52" i="9"/>
  <c r="AY52" i="9"/>
  <c r="AX52" i="9"/>
  <c r="AW52" i="9"/>
  <c r="AV52" i="9"/>
  <c r="AU52" i="9"/>
  <c r="AT52" i="9"/>
  <c r="AS52" i="9"/>
  <c r="AR52" i="9"/>
  <c r="AQ52" i="9"/>
  <c r="AP52" i="9"/>
  <c r="AO52" i="9"/>
  <c r="AN52" i="9"/>
  <c r="AM52" i="9"/>
  <c r="AL52" i="9"/>
  <c r="AK52" i="9"/>
  <c r="AJ52" i="9"/>
  <c r="AI52" i="9"/>
  <c r="AH52" i="9"/>
  <c r="AG52" i="9"/>
  <c r="AF52" i="9"/>
  <c r="AE52" i="9"/>
  <c r="AD52" i="9"/>
  <c r="AC52" i="9"/>
  <c r="AB52" i="9"/>
  <c r="AA52" i="9"/>
  <c r="Z52" i="9"/>
  <c r="U52" i="9"/>
  <c r="T52" i="9"/>
  <c r="BE51" i="9"/>
  <c r="BD51" i="9"/>
  <c r="BC51" i="9"/>
  <c r="BB51" i="9"/>
  <c r="BA51" i="9"/>
  <c r="AZ51" i="9"/>
  <c r="AY51" i="9"/>
  <c r="AX51" i="9"/>
  <c r="AW51" i="9"/>
  <c r="AV51" i="9"/>
  <c r="AU51" i="9"/>
  <c r="AT51" i="9"/>
  <c r="X51" i="9" s="1"/>
  <c r="AS51" i="9"/>
  <c r="AR51" i="9"/>
  <c r="AQ51" i="9"/>
  <c r="AP51" i="9"/>
  <c r="AO51" i="9"/>
  <c r="AN51" i="9"/>
  <c r="AM51" i="9"/>
  <c r="AL51" i="9"/>
  <c r="W51" i="9" s="1"/>
  <c r="AK51" i="9"/>
  <c r="AJ51" i="9"/>
  <c r="AI51" i="9"/>
  <c r="AH51" i="9"/>
  <c r="AG51" i="9"/>
  <c r="AF51" i="9"/>
  <c r="AE51" i="9"/>
  <c r="AD51" i="9"/>
  <c r="AC51" i="9"/>
  <c r="AB51" i="9"/>
  <c r="AA51" i="9"/>
  <c r="Z51" i="9"/>
  <c r="U51" i="9"/>
  <c r="T51" i="9"/>
  <c r="BE50" i="9"/>
  <c r="BD50" i="9"/>
  <c r="BC50" i="9"/>
  <c r="BB50" i="9"/>
  <c r="BA50" i="9"/>
  <c r="AZ50" i="9"/>
  <c r="AY50" i="9"/>
  <c r="AX50" i="9"/>
  <c r="AW50" i="9"/>
  <c r="AV50" i="9"/>
  <c r="AU50" i="9"/>
  <c r="AT50" i="9"/>
  <c r="AS50" i="9"/>
  <c r="AR50" i="9"/>
  <c r="AQ50" i="9"/>
  <c r="AP50" i="9"/>
  <c r="AO50" i="9"/>
  <c r="AN50" i="9"/>
  <c r="AM50" i="9"/>
  <c r="AL50" i="9"/>
  <c r="AK50" i="9"/>
  <c r="AJ50" i="9"/>
  <c r="AI50" i="9"/>
  <c r="AH50" i="9"/>
  <c r="AG50" i="9"/>
  <c r="AF50" i="9"/>
  <c r="AE50" i="9"/>
  <c r="AD50" i="9"/>
  <c r="AC50" i="9"/>
  <c r="AB50" i="9"/>
  <c r="AA50" i="9"/>
  <c r="Z50" i="9"/>
  <c r="U50" i="9"/>
  <c r="T50" i="9"/>
  <c r="BE46" i="9"/>
  <c r="BD46" i="9"/>
  <c r="BC46" i="9"/>
  <c r="BB46" i="9"/>
  <c r="BA46" i="9"/>
  <c r="AZ46" i="9"/>
  <c r="AY46" i="9"/>
  <c r="AX46" i="9"/>
  <c r="AW46" i="9"/>
  <c r="AV46" i="9"/>
  <c r="AU46" i="9"/>
  <c r="AT46" i="9"/>
  <c r="AS46" i="9"/>
  <c r="AR46" i="9"/>
  <c r="AQ46" i="9"/>
  <c r="AP46" i="9"/>
  <c r="AO46" i="9"/>
  <c r="AN46" i="9"/>
  <c r="AM46" i="9"/>
  <c r="AL46" i="9"/>
  <c r="AK46" i="9"/>
  <c r="AJ46" i="9"/>
  <c r="AI46" i="9"/>
  <c r="AH46" i="9"/>
  <c r="AG46" i="9"/>
  <c r="AF46" i="9"/>
  <c r="AE46" i="9"/>
  <c r="AD46" i="9"/>
  <c r="AC46" i="9"/>
  <c r="AB46" i="9"/>
  <c r="AA46" i="9"/>
  <c r="Z46" i="9"/>
  <c r="U46" i="9"/>
  <c r="T46" i="9"/>
  <c r="BE44" i="9"/>
  <c r="BD44" i="9"/>
  <c r="BC44" i="9"/>
  <c r="BB44" i="9"/>
  <c r="BA44" i="9"/>
  <c r="AZ44" i="9"/>
  <c r="AY44" i="9"/>
  <c r="AX44" i="9"/>
  <c r="AW44" i="9"/>
  <c r="AV44" i="9"/>
  <c r="AU44" i="9"/>
  <c r="AT44" i="9"/>
  <c r="AS44" i="9"/>
  <c r="AR44" i="9"/>
  <c r="AQ44" i="9"/>
  <c r="AP44" i="9"/>
  <c r="AO44" i="9"/>
  <c r="AN44" i="9"/>
  <c r="AM44" i="9"/>
  <c r="AL44" i="9"/>
  <c r="AK44" i="9"/>
  <c r="AJ44" i="9"/>
  <c r="AI44" i="9"/>
  <c r="AH44" i="9"/>
  <c r="AG44" i="9"/>
  <c r="AF44" i="9"/>
  <c r="AE44" i="9"/>
  <c r="AD44" i="9"/>
  <c r="AC44" i="9"/>
  <c r="AB44" i="9"/>
  <c r="AA44" i="9"/>
  <c r="Z44" i="9"/>
  <c r="U44" i="9"/>
  <c r="T44" i="9"/>
  <c r="BE43" i="9"/>
  <c r="BD43" i="9"/>
  <c r="BC43" i="9"/>
  <c r="BB43" i="9"/>
  <c r="BA43" i="9"/>
  <c r="AZ43" i="9"/>
  <c r="AY43" i="9"/>
  <c r="AX43" i="9"/>
  <c r="AW43" i="9"/>
  <c r="AV43" i="9"/>
  <c r="AU43" i="9"/>
  <c r="AT43" i="9"/>
  <c r="X43" i="9" s="1"/>
  <c r="AS43" i="9"/>
  <c r="AR43" i="9"/>
  <c r="AQ43" i="9"/>
  <c r="AP43" i="9"/>
  <c r="AO43" i="9"/>
  <c r="AN43" i="9"/>
  <c r="AM43" i="9"/>
  <c r="AL43" i="9"/>
  <c r="AK43" i="9"/>
  <c r="AJ43" i="9"/>
  <c r="AI43" i="9"/>
  <c r="W43" i="9" s="1"/>
  <c r="AH43" i="9"/>
  <c r="AG43" i="9"/>
  <c r="AF43" i="9"/>
  <c r="AE43" i="9"/>
  <c r="AD43" i="9"/>
  <c r="AC43" i="9"/>
  <c r="AB43" i="9"/>
  <c r="AA43" i="9"/>
  <c r="Z43" i="9"/>
  <c r="U43" i="9"/>
  <c r="T43" i="9"/>
  <c r="BE41" i="9"/>
  <c r="BD41" i="9"/>
  <c r="BC41" i="9"/>
  <c r="BB41" i="9"/>
  <c r="BA41" i="9"/>
  <c r="AZ41" i="9"/>
  <c r="AY41" i="9"/>
  <c r="AX41" i="9"/>
  <c r="AW41" i="9"/>
  <c r="AV41" i="9"/>
  <c r="AU41" i="9"/>
  <c r="AT41" i="9"/>
  <c r="AS41" i="9"/>
  <c r="AR41" i="9"/>
  <c r="AQ41" i="9"/>
  <c r="AP41" i="9"/>
  <c r="AO41" i="9"/>
  <c r="AN41" i="9"/>
  <c r="AM41" i="9"/>
  <c r="AL41" i="9"/>
  <c r="AK41" i="9"/>
  <c r="AJ41" i="9"/>
  <c r="AI41" i="9"/>
  <c r="AH41" i="9"/>
  <c r="AG41" i="9"/>
  <c r="AF41" i="9"/>
  <c r="AE41" i="9"/>
  <c r="AD41" i="9"/>
  <c r="AC41" i="9"/>
  <c r="AB41" i="9"/>
  <c r="AA41" i="9"/>
  <c r="Z41" i="9"/>
  <c r="U41" i="9"/>
  <c r="T41" i="9"/>
  <c r="BE39" i="9"/>
  <c r="BD39" i="9"/>
  <c r="BC39" i="9"/>
  <c r="BB39" i="9"/>
  <c r="BA39" i="9"/>
  <c r="AZ39" i="9"/>
  <c r="AY39" i="9"/>
  <c r="AX39" i="9"/>
  <c r="AW39" i="9"/>
  <c r="AV39" i="9"/>
  <c r="AU39" i="9"/>
  <c r="AT39" i="9"/>
  <c r="X39" i="9" s="1"/>
  <c r="AS39" i="9"/>
  <c r="AR39" i="9"/>
  <c r="AQ39" i="9"/>
  <c r="AP39" i="9"/>
  <c r="AO39" i="9"/>
  <c r="AN39" i="9"/>
  <c r="AM39" i="9"/>
  <c r="AL39" i="9"/>
  <c r="AK39" i="9"/>
  <c r="AJ39" i="9"/>
  <c r="AI39" i="9"/>
  <c r="W39" i="9" s="1"/>
  <c r="AH39" i="9"/>
  <c r="AG39" i="9"/>
  <c r="AF39" i="9"/>
  <c r="AE39" i="9"/>
  <c r="AD39" i="9"/>
  <c r="AC39" i="9"/>
  <c r="AB39" i="9"/>
  <c r="AA39" i="9"/>
  <c r="Z39" i="9"/>
  <c r="U39" i="9"/>
  <c r="T39" i="9"/>
  <c r="BE38" i="9"/>
  <c r="BD38" i="9"/>
  <c r="BC38" i="9"/>
  <c r="BB38" i="9"/>
  <c r="BA38" i="9"/>
  <c r="AZ38" i="9"/>
  <c r="AY38" i="9"/>
  <c r="AX38" i="9"/>
  <c r="AW38" i="9"/>
  <c r="AV38" i="9"/>
  <c r="X38" i="9" s="1"/>
  <c r="AU38" i="9"/>
  <c r="AT38" i="9"/>
  <c r="AS38" i="9"/>
  <c r="AR38" i="9"/>
  <c r="AQ38" i="9"/>
  <c r="AP38" i="9"/>
  <c r="AO38" i="9"/>
  <c r="AN38" i="9"/>
  <c r="AM38" i="9"/>
  <c r="AL38" i="9"/>
  <c r="AK38" i="9"/>
  <c r="AJ38" i="9"/>
  <c r="AI38" i="9"/>
  <c r="AH38" i="9"/>
  <c r="AG38" i="9"/>
  <c r="AF38" i="9"/>
  <c r="AE38" i="9"/>
  <c r="AD38" i="9"/>
  <c r="AC38" i="9"/>
  <c r="AB38" i="9"/>
  <c r="AA38" i="9"/>
  <c r="Z38" i="9"/>
  <c r="W38" i="9"/>
  <c r="U38" i="9"/>
  <c r="T38" i="9"/>
  <c r="BE36" i="9"/>
  <c r="BD36" i="9"/>
  <c r="BC36" i="9"/>
  <c r="BB36" i="9"/>
  <c r="BA36" i="9"/>
  <c r="AZ36" i="9"/>
  <c r="AY36" i="9"/>
  <c r="AX36" i="9"/>
  <c r="AW36" i="9"/>
  <c r="AV36" i="9"/>
  <c r="AU36" i="9"/>
  <c r="AT36" i="9"/>
  <c r="AS36" i="9"/>
  <c r="AR36" i="9"/>
  <c r="AQ36" i="9"/>
  <c r="AP36" i="9"/>
  <c r="AO36" i="9"/>
  <c r="AN36" i="9"/>
  <c r="AM36" i="9"/>
  <c r="AL36" i="9"/>
  <c r="AK36" i="9"/>
  <c r="AJ36" i="9"/>
  <c r="AI36" i="9"/>
  <c r="AH36" i="9"/>
  <c r="AG36" i="9"/>
  <c r="AF36" i="9"/>
  <c r="AE36" i="9"/>
  <c r="AD36" i="9"/>
  <c r="AC36" i="9"/>
  <c r="AB36" i="9"/>
  <c r="AA36" i="9"/>
  <c r="Z36" i="9"/>
  <c r="U36" i="9"/>
  <c r="T36" i="9"/>
  <c r="BE34" i="9"/>
  <c r="BD34" i="9"/>
  <c r="BC34" i="9"/>
  <c r="BB34" i="9"/>
  <c r="BA34" i="9"/>
  <c r="AZ34" i="9"/>
  <c r="AY34" i="9"/>
  <c r="AX34" i="9"/>
  <c r="AW34" i="9"/>
  <c r="AV34" i="9"/>
  <c r="AU34" i="9"/>
  <c r="AT34" i="9"/>
  <c r="AS34" i="9"/>
  <c r="AR34" i="9"/>
  <c r="AQ34" i="9"/>
  <c r="AP34" i="9"/>
  <c r="AO34" i="9"/>
  <c r="AN34" i="9"/>
  <c r="AM34" i="9"/>
  <c r="AL34" i="9"/>
  <c r="AK34" i="9"/>
  <c r="AJ34" i="9"/>
  <c r="AI34" i="9"/>
  <c r="AH34" i="9"/>
  <c r="AG34" i="9"/>
  <c r="AF34" i="9"/>
  <c r="AE34" i="9"/>
  <c r="AD34" i="9"/>
  <c r="AC34" i="9"/>
  <c r="AB34" i="9"/>
  <c r="AA34" i="9"/>
  <c r="Z34" i="9"/>
  <c r="U34" i="9"/>
  <c r="T34" i="9"/>
  <c r="BE33" i="9"/>
  <c r="BD33" i="9"/>
  <c r="BC33" i="9"/>
  <c r="BB33" i="9"/>
  <c r="BA33" i="9"/>
  <c r="AZ33" i="9"/>
  <c r="AY33" i="9"/>
  <c r="AX33" i="9"/>
  <c r="AW33" i="9"/>
  <c r="AV33" i="9"/>
  <c r="AU33" i="9"/>
  <c r="AT33" i="9"/>
  <c r="AS33" i="9"/>
  <c r="AR33" i="9"/>
  <c r="AQ33" i="9"/>
  <c r="AP33" i="9"/>
  <c r="AO33" i="9"/>
  <c r="AN33" i="9"/>
  <c r="AM33" i="9"/>
  <c r="AL33" i="9"/>
  <c r="AK33" i="9"/>
  <c r="AJ33" i="9"/>
  <c r="AI33" i="9"/>
  <c r="AH33" i="9"/>
  <c r="AG33" i="9"/>
  <c r="AF33" i="9"/>
  <c r="AE33" i="9"/>
  <c r="AD33" i="9"/>
  <c r="AC33" i="9"/>
  <c r="AB33" i="9"/>
  <c r="AA33" i="9"/>
  <c r="Z33" i="9"/>
  <c r="U33" i="9"/>
  <c r="T33" i="9"/>
  <c r="BE32" i="9"/>
  <c r="BD32" i="9"/>
  <c r="BC32" i="9"/>
  <c r="BB32" i="9"/>
  <c r="BA32" i="9"/>
  <c r="AZ32" i="9"/>
  <c r="AY32" i="9"/>
  <c r="AX32" i="9"/>
  <c r="AW32" i="9"/>
  <c r="AV32" i="9"/>
  <c r="AU32" i="9"/>
  <c r="AT32" i="9"/>
  <c r="AS32" i="9"/>
  <c r="AR32" i="9"/>
  <c r="AQ32" i="9"/>
  <c r="AP32" i="9"/>
  <c r="AO32" i="9"/>
  <c r="AN32" i="9"/>
  <c r="AM32" i="9"/>
  <c r="AL32" i="9"/>
  <c r="AK32" i="9"/>
  <c r="AJ32" i="9"/>
  <c r="AI32" i="9"/>
  <c r="AH32" i="9"/>
  <c r="AG32" i="9"/>
  <c r="AF32" i="9"/>
  <c r="AE32" i="9"/>
  <c r="AD32" i="9"/>
  <c r="AC32" i="9"/>
  <c r="AB32" i="9"/>
  <c r="AA32" i="9"/>
  <c r="Z32" i="9"/>
  <c r="U32" i="9"/>
  <c r="T32" i="9"/>
  <c r="BE31" i="9"/>
  <c r="BD31" i="9"/>
  <c r="BC31" i="9"/>
  <c r="BB31" i="9"/>
  <c r="BA31" i="9"/>
  <c r="AZ31" i="9"/>
  <c r="AY31" i="9"/>
  <c r="AX31" i="9"/>
  <c r="AW31" i="9"/>
  <c r="AV31" i="9"/>
  <c r="AU31" i="9"/>
  <c r="AT31" i="9"/>
  <c r="X31" i="9" s="1"/>
  <c r="AS31" i="9"/>
  <c r="AR31" i="9"/>
  <c r="AQ31" i="9"/>
  <c r="AP31" i="9"/>
  <c r="AO31" i="9"/>
  <c r="AN31" i="9"/>
  <c r="AM31" i="9"/>
  <c r="AL31" i="9"/>
  <c r="AK31" i="9"/>
  <c r="AJ31" i="9"/>
  <c r="AI31" i="9"/>
  <c r="AH31" i="9"/>
  <c r="W31" i="9" s="1"/>
  <c r="AG31" i="9"/>
  <c r="AF31" i="9"/>
  <c r="AE31" i="9"/>
  <c r="AD31" i="9"/>
  <c r="AC31" i="9"/>
  <c r="AB31" i="9"/>
  <c r="AA31" i="9"/>
  <c r="Z31" i="9"/>
  <c r="U31" i="9"/>
  <c r="T31" i="9"/>
  <c r="BE30" i="9"/>
  <c r="BD30" i="9"/>
  <c r="BC30" i="9"/>
  <c r="BB30" i="9"/>
  <c r="BA30" i="9"/>
  <c r="AZ30" i="9"/>
  <c r="AY30" i="9"/>
  <c r="AX30" i="9"/>
  <c r="AW30" i="9"/>
  <c r="AV30" i="9"/>
  <c r="AU30" i="9"/>
  <c r="X30" i="9" s="1"/>
  <c r="AT30" i="9"/>
  <c r="AS30" i="9"/>
  <c r="AR30" i="9"/>
  <c r="AQ30" i="9"/>
  <c r="AP30" i="9"/>
  <c r="AO30" i="9"/>
  <c r="AN30" i="9"/>
  <c r="AM30" i="9"/>
  <c r="W30" i="9" s="1"/>
  <c r="AL30" i="9"/>
  <c r="AK30" i="9"/>
  <c r="AJ30" i="9"/>
  <c r="AI30" i="9"/>
  <c r="AH30" i="9"/>
  <c r="AG30" i="9"/>
  <c r="AF30" i="9"/>
  <c r="AE30" i="9"/>
  <c r="AD30" i="9"/>
  <c r="AC30" i="9"/>
  <c r="AB30" i="9"/>
  <c r="AA30" i="9"/>
  <c r="Z30" i="9"/>
  <c r="U30" i="9"/>
  <c r="T30" i="9"/>
  <c r="BE29" i="9"/>
  <c r="BD29" i="9"/>
  <c r="BC29" i="9"/>
  <c r="BB29" i="9"/>
  <c r="BA29" i="9"/>
  <c r="AZ29" i="9"/>
  <c r="AY29" i="9"/>
  <c r="AX29" i="9"/>
  <c r="AW29" i="9"/>
  <c r="AV29" i="9"/>
  <c r="AU29" i="9"/>
  <c r="AT29" i="9"/>
  <c r="X29" i="9" s="1"/>
  <c r="X32" i="9" s="1"/>
  <c r="AS29" i="9"/>
  <c r="AR29" i="9"/>
  <c r="AQ29" i="9"/>
  <c r="AP29" i="9"/>
  <c r="AO29" i="9"/>
  <c r="AN29" i="9"/>
  <c r="AM29" i="9"/>
  <c r="AL29" i="9"/>
  <c r="AK29" i="9"/>
  <c r="AJ29" i="9"/>
  <c r="AI29" i="9"/>
  <c r="AH29" i="9"/>
  <c r="W29" i="9" s="1"/>
  <c r="AG29" i="9"/>
  <c r="AF29" i="9"/>
  <c r="AE29" i="9"/>
  <c r="AD29" i="9"/>
  <c r="AC29" i="9"/>
  <c r="AB29" i="9"/>
  <c r="AA29" i="9"/>
  <c r="Z29" i="9"/>
  <c r="U29" i="9"/>
  <c r="T29" i="9"/>
  <c r="BE26" i="9"/>
  <c r="BD26" i="9"/>
  <c r="BC26" i="9"/>
  <c r="BB26" i="9"/>
  <c r="BA26" i="9"/>
  <c r="AZ26" i="9"/>
  <c r="AY26" i="9"/>
  <c r="AX26" i="9"/>
  <c r="AW26" i="9"/>
  <c r="AV26" i="9"/>
  <c r="AU26" i="9"/>
  <c r="AT26" i="9"/>
  <c r="AS26" i="9"/>
  <c r="AR26" i="9"/>
  <c r="AQ26" i="9"/>
  <c r="AP26" i="9"/>
  <c r="AO26" i="9"/>
  <c r="AN26" i="9"/>
  <c r="AM26" i="9"/>
  <c r="AL26" i="9"/>
  <c r="AK26" i="9"/>
  <c r="AJ26" i="9"/>
  <c r="AI26" i="9"/>
  <c r="AH26" i="9"/>
  <c r="AG26" i="9"/>
  <c r="AF26" i="9"/>
  <c r="AE26" i="9"/>
  <c r="AD26" i="9"/>
  <c r="AC26" i="9"/>
  <c r="AB26" i="9"/>
  <c r="AA26" i="9"/>
  <c r="Z26" i="9"/>
  <c r="U26" i="9"/>
  <c r="T26" i="9"/>
  <c r="BE25" i="9"/>
  <c r="BD25" i="9"/>
  <c r="BC25" i="9"/>
  <c r="BB25" i="9"/>
  <c r="BA25" i="9"/>
  <c r="AZ25" i="9"/>
  <c r="AY25" i="9"/>
  <c r="AX25" i="9"/>
  <c r="AW25" i="9"/>
  <c r="AV25" i="9"/>
  <c r="AU25" i="9"/>
  <c r="AT25" i="9"/>
  <c r="AS25" i="9"/>
  <c r="AR25" i="9"/>
  <c r="AQ25" i="9"/>
  <c r="AP25" i="9"/>
  <c r="AO25" i="9"/>
  <c r="AN25" i="9"/>
  <c r="AM25" i="9"/>
  <c r="AL25" i="9"/>
  <c r="AK25" i="9"/>
  <c r="AJ25" i="9"/>
  <c r="AI25" i="9"/>
  <c r="AH25" i="9"/>
  <c r="AG25" i="9"/>
  <c r="AF25" i="9"/>
  <c r="AE25" i="9"/>
  <c r="AD25" i="9"/>
  <c r="AC25" i="9"/>
  <c r="AB25" i="9"/>
  <c r="AA25" i="9"/>
  <c r="Z25" i="9"/>
  <c r="U25" i="9"/>
  <c r="T25" i="9"/>
  <c r="BE24" i="9"/>
  <c r="BD24" i="9"/>
  <c r="BC24" i="9"/>
  <c r="BB24" i="9"/>
  <c r="BA24" i="9"/>
  <c r="AZ24" i="9"/>
  <c r="AY24" i="9"/>
  <c r="AX24" i="9"/>
  <c r="AW24" i="9"/>
  <c r="AV24" i="9"/>
  <c r="AU24" i="9"/>
  <c r="AT24" i="9"/>
  <c r="AS24" i="9"/>
  <c r="AR24" i="9"/>
  <c r="AQ24" i="9"/>
  <c r="AP24" i="9"/>
  <c r="AO24" i="9"/>
  <c r="AN24" i="9"/>
  <c r="AM24" i="9"/>
  <c r="AL24" i="9"/>
  <c r="AK24" i="9"/>
  <c r="AJ24" i="9"/>
  <c r="AI24" i="9"/>
  <c r="AH24" i="9"/>
  <c r="AG24" i="9"/>
  <c r="AF24" i="9"/>
  <c r="AE24" i="9"/>
  <c r="AD24" i="9"/>
  <c r="AC24" i="9"/>
  <c r="AB24" i="9"/>
  <c r="AA24" i="9"/>
  <c r="Z24" i="9"/>
  <c r="U24" i="9"/>
  <c r="T24" i="9"/>
  <c r="BE22" i="9"/>
  <c r="BD22" i="9"/>
  <c r="BC22" i="9"/>
  <c r="BB22" i="9"/>
  <c r="BA22" i="9"/>
  <c r="AZ22" i="9"/>
  <c r="AY22" i="9"/>
  <c r="AX22" i="9"/>
  <c r="X22" i="9" s="1"/>
  <c r="AW22" i="9"/>
  <c r="AV22" i="9"/>
  <c r="AU22" i="9"/>
  <c r="AT22" i="9"/>
  <c r="AS22" i="9"/>
  <c r="AR22" i="9"/>
  <c r="AQ22" i="9"/>
  <c r="AP22" i="9"/>
  <c r="AO22" i="9"/>
  <c r="AN22" i="9"/>
  <c r="AM22" i="9"/>
  <c r="AL22" i="9"/>
  <c r="AK22" i="9"/>
  <c r="AJ22" i="9"/>
  <c r="AI22" i="9"/>
  <c r="AH22" i="9"/>
  <c r="W22" i="9" s="1"/>
  <c r="AG22" i="9"/>
  <c r="AF22" i="9"/>
  <c r="AE22" i="9"/>
  <c r="AD22" i="9"/>
  <c r="AC22" i="9"/>
  <c r="AB22" i="9"/>
  <c r="AA22" i="9"/>
  <c r="Z22" i="9"/>
  <c r="U22" i="9"/>
  <c r="T22" i="9"/>
  <c r="BE20" i="9"/>
  <c r="BD20" i="9"/>
  <c r="BC20" i="9"/>
  <c r="BB20" i="9"/>
  <c r="BA20" i="9"/>
  <c r="AZ20" i="9"/>
  <c r="AY20" i="9"/>
  <c r="AX20" i="9"/>
  <c r="AW20" i="9"/>
  <c r="AV20" i="9"/>
  <c r="AU20" i="9"/>
  <c r="AT20" i="9"/>
  <c r="AS20" i="9"/>
  <c r="AR20" i="9"/>
  <c r="AQ20" i="9"/>
  <c r="AP20" i="9"/>
  <c r="AO20" i="9"/>
  <c r="AN20" i="9"/>
  <c r="AM20" i="9"/>
  <c r="AL20" i="9"/>
  <c r="AK20" i="9"/>
  <c r="AJ20" i="9"/>
  <c r="AI20" i="9"/>
  <c r="AH20" i="9"/>
  <c r="AG20" i="9"/>
  <c r="AF20" i="9"/>
  <c r="AE20" i="9"/>
  <c r="AD20" i="9"/>
  <c r="AC20" i="9"/>
  <c r="AB20" i="9"/>
  <c r="AA20" i="9"/>
  <c r="Z20" i="9"/>
  <c r="U20" i="9"/>
  <c r="T20" i="9"/>
  <c r="BE19" i="9"/>
  <c r="BD19" i="9"/>
  <c r="BC19" i="9"/>
  <c r="BB19" i="9"/>
  <c r="BA19" i="9"/>
  <c r="AZ19" i="9"/>
  <c r="AY19" i="9"/>
  <c r="AX19" i="9"/>
  <c r="AW19" i="9"/>
  <c r="AV19" i="9"/>
  <c r="AU19" i="9"/>
  <c r="AT19" i="9"/>
  <c r="AS19" i="9"/>
  <c r="AR19" i="9"/>
  <c r="AQ19" i="9"/>
  <c r="AP19" i="9"/>
  <c r="AO19" i="9"/>
  <c r="AN19" i="9"/>
  <c r="AM19" i="9"/>
  <c r="AL19" i="9"/>
  <c r="AK19" i="9"/>
  <c r="AJ19" i="9"/>
  <c r="AI19" i="9"/>
  <c r="AH19" i="9"/>
  <c r="AG19" i="9"/>
  <c r="AF19" i="9"/>
  <c r="AE19" i="9"/>
  <c r="AD19" i="9"/>
  <c r="AC19" i="9"/>
  <c r="AB19" i="9"/>
  <c r="AA19" i="9"/>
  <c r="Z19" i="9"/>
  <c r="U19" i="9"/>
  <c r="T19" i="9"/>
  <c r="BE18" i="9"/>
  <c r="BD18" i="9"/>
  <c r="BC18" i="9"/>
  <c r="BB18" i="9"/>
  <c r="BA18" i="9"/>
  <c r="AZ18" i="9"/>
  <c r="AY18" i="9"/>
  <c r="AX18" i="9"/>
  <c r="AW18" i="9"/>
  <c r="AV18" i="9"/>
  <c r="AU18" i="9"/>
  <c r="AT18" i="9"/>
  <c r="AS18" i="9"/>
  <c r="AR18" i="9"/>
  <c r="AQ18" i="9"/>
  <c r="AP18" i="9"/>
  <c r="AO18" i="9"/>
  <c r="AN18" i="9"/>
  <c r="AM18" i="9"/>
  <c r="AL18" i="9"/>
  <c r="AK18" i="9"/>
  <c r="AJ18" i="9"/>
  <c r="AI18" i="9"/>
  <c r="AH18" i="9"/>
  <c r="AG18" i="9"/>
  <c r="AF18" i="9"/>
  <c r="AE18" i="9"/>
  <c r="AD18" i="9"/>
  <c r="AC18" i="9"/>
  <c r="AB18" i="9"/>
  <c r="AA18" i="9"/>
  <c r="Z18" i="9"/>
  <c r="U18" i="9"/>
  <c r="T18" i="9"/>
  <c r="BE17" i="9"/>
  <c r="BD17" i="9"/>
  <c r="BC17" i="9"/>
  <c r="BB17" i="9"/>
  <c r="BA17" i="9"/>
  <c r="AZ17" i="9"/>
  <c r="AY17" i="9"/>
  <c r="AX17" i="9"/>
  <c r="AW17" i="9"/>
  <c r="AV17" i="9"/>
  <c r="AU17" i="9"/>
  <c r="AT17" i="9"/>
  <c r="AS17" i="9"/>
  <c r="AR17" i="9"/>
  <c r="AQ17" i="9"/>
  <c r="AP17" i="9"/>
  <c r="AO17" i="9"/>
  <c r="AN17" i="9"/>
  <c r="AM17" i="9"/>
  <c r="AL17" i="9"/>
  <c r="AK17" i="9"/>
  <c r="AJ17" i="9"/>
  <c r="AI17" i="9"/>
  <c r="AH17" i="9"/>
  <c r="AG17" i="9"/>
  <c r="AF17" i="9"/>
  <c r="AE17" i="9"/>
  <c r="AD17" i="9"/>
  <c r="AC17" i="9"/>
  <c r="AB17" i="9"/>
  <c r="AA17" i="9"/>
  <c r="Z17" i="9"/>
  <c r="U17" i="9"/>
  <c r="T17" i="9"/>
  <c r="BE16" i="9"/>
  <c r="BD16" i="9"/>
  <c r="BC16" i="9"/>
  <c r="BB16" i="9"/>
  <c r="BA16" i="9"/>
  <c r="AZ16" i="9"/>
  <c r="AY16" i="9"/>
  <c r="AX16" i="9"/>
  <c r="AW16" i="9"/>
  <c r="AV16" i="9"/>
  <c r="AU16" i="9"/>
  <c r="AT16" i="9"/>
  <c r="AS16" i="9"/>
  <c r="AR16" i="9"/>
  <c r="AQ16" i="9"/>
  <c r="AP16" i="9"/>
  <c r="AO16" i="9"/>
  <c r="AN16" i="9"/>
  <c r="AM16" i="9"/>
  <c r="AL16" i="9"/>
  <c r="AK16" i="9"/>
  <c r="AJ16" i="9"/>
  <c r="AI16" i="9"/>
  <c r="AH16" i="9"/>
  <c r="AG16" i="9"/>
  <c r="AF16" i="9"/>
  <c r="AE16" i="9"/>
  <c r="AD16" i="9"/>
  <c r="AC16" i="9"/>
  <c r="AB16" i="9"/>
  <c r="AA16" i="9"/>
  <c r="Z16" i="9"/>
  <c r="U16" i="9"/>
  <c r="T16" i="9"/>
  <c r="BE15" i="9"/>
  <c r="BD15" i="9"/>
  <c r="BC15" i="9"/>
  <c r="BB15" i="9"/>
  <c r="BA15" i="9"/>
  <c r="AZ15" i="9"/>
  <c r="AY15" i="9"/>
  <c r="AX15" i="9"/>
  <c r="AW15" i="9"/>
  <c r="AV15" i="9"/>
  <c r="AU15" i="9"/>
  <c r="AT15" i="9"/>
  <c r="X15" i="9" s="1"/>
  <c r="AS15" i="9"/>
  <c r="AR15" i="9"/>
  <c r="AQ15" i="9"/>
  <c r="AP15" i="9"/>
  <c r="AO15" i="9"/>
  <c r="AN15" i="9"/>
  <c r="AM15" i="9"/>
  <c r="AL15" i="9"/>
  <c r="W15" i="9" s="1"/>
  <c r="AK15" i="9"/>
  <c r="AJ15" i="9"/>
  <c r="AI15" i="9"/>
  <c r="AH15" i="9"/>
  <c r="AG15" i="9"/>
  <c r="AF15" i="9"/>
  <c r="AE15" i="9"/>
  <c r="AD15" i="9"/>
  <c r="AC15" i="9"/>
  <c r="AB15" i="9"/>
  <c r="AA15" i="9"/>
  <c r="Z15" i="9"/>
  <c r="U15" i="9"/>
  <c r="T15" i="9"/>
  <c r="BE14" i="9"/>
  <c r="BD14" i="9"/>
  <c r="BC14" i="9"/>
  <c r="BB14" i="9"/>
  <c r="BA14" i="9"/>
  <c r="AZ14" i="9"/>
  <c r="AY14" i="9"/>
  <c r="AX14" i="9"/>
  <c r="X14" i="9" s="1"/>
  <c r="AW14" i="9"/>
  <c r="AV14" i="9"/>
  <c r="AU14" i="9"/>
  <c r="AT14" i="9"/>
  <c r="AS14" i="9"/>
  <c r="AR14" i="9"/>
  <c r="AQ14" i="9"/>
  <c r="AP14" i="9"/>
  <c r="AO14" i="9"/>
  <c r="AN14" i="9"/>
  <c r="AM14" i="9"/>
  <c r="AL14" i="9"/>
  <c r="AK14" i="9"/>
  <c r="AJ14" i="9"/>
  <c r="AI14" i="9"/>
  <c r="AH14" i="9"/>
  <c r="W14" i="9" s="1"/>
  <c r="AG14" i="9"/>
  <c r="AF14" i="9"/>
  <c r="AE14" i="9"/>
  <c r="AD14" i="9"/>
  <c r="AC14" i="9"/>
  <c r="AB14" i="9"/>
  <c r="AA14" i="9"/>
  <c r="Z14" i="9"/>
  <c r="U14" i="9"/>
  <c r="T14" i="9"/>
  <c r="BE13" i="9"/>
  <c r="BD13" i="9"/>
  <c r="BC13" i="9"/>
  <c r="BB13" i="9"/>
  <c r="BA13" i="9"/>
  <c r="AZ13" i="9"/>
  <c r="AY13" i="9"/>
  <c r="AX13" i="9"/>
  <c r="AW13" i="9"/>
  <c r="AV13" i="9"/>
  <c r="AU13" i="9"/>
  <c r="AT13" i="9"/>
  <c r="X13" i="9" s="1"/>
  <c r="X18" i="9" s="1"/>
  <c r="AS13" i="9"/>
  <c r="AR13" i="9"/>
  <c r="AQ13" i="9"/>
  <c r="AP13" i="9"/>
  <c r="AO13" i="9"/>
  <c r="AN13" i="9"/>
  <c r="AM13" i="9"/>
  <c r="AL13" i="9"/>
  <c r="W13" i="9" s="1"/>
  <c r="AK13" i="9"/>
  <c r="AJ13" i="9"/>
  <c r="AI13" i="9"/>
  <c r="AH13" i="9"/>
  <c r="AG13" i="9"/>
  <c r="AF13" i="9"/>
  <c r="AE13" i="9"/>
  <c r="AD13" i="9"/>
  <c r="AC13" i="9"/>
  <c r="AB13" i="9"/>
  <c r="AA13" i="9"/>
  <c r="Z13" i="9"/>
  <c r="U13" i="9"/>
  <c r="T13" i="9"/>
  <c r="BE12" i="9"/>
  <c r="BD12" i="9"/>
  <c r="BC12" i="9"/>
  <c r="BB12" i="9"/>
  <c r="BA12" i="9"/>
  <c r="AZ12" i="9"/>
  <c r="AY12" i="9"/>
  <c r="AX12" i="9"/>
  <c r="X12" i="9" s="1"/>
  <c r="AW12" i="9"/>
  <c r="AV12" i="9"/>
  <c r="AU12" i="9"/>
  <c r="AT12" i="9"/>
  <c r="AS12" i="9"/>
  <c r="AR12" i="9"/>
  <c r="AQ12" i="9"/>
  <c r="AP12" i="9"/>
  <c r="AO12" i="9"/>
  <c r="AN12" i="9"/>
  <c r="AM12" i="9"/>
  <c r="AL12" i="9"/>
  <c r="AK12" i="9"/>
  <c r="AJ12" i="9"/>
  <c r="AI12" i="9"/>
  <c r="AH12" i="9"/>
  <c r="W12" i="9" s="1"/>
  <c r="AG12" i="9"/>
  <c r="AF12" i="9"/>
  <c r="AE12" i="9"/>
  <c r="AD12" i="9"/>
  <c r="AC12" i="9"/>
  <c r="AB12" i="9"/>
  <c r="AA12" i="9"/>
  <c r="Z12" i="9"/>
  <c r="U12" i="9"/>
  <c r="T12" i="9"/>
  <c r="AA9" i="9"/>
  <c r="AB9" i="9" s="1"/>
  <c r="Z7" i="9"/>
  <c r="U7" i="9"/>
  <c r="W7" i="9" s="1"/>
  <c r="X7" i="9" s="1"/>
  <c r="T7" i="9"/>
  <c r="Y59" i="8"/>
  <c r="Y54" i="8"/>
  <c r="X54" i="8"/>
  <c r="W54" i="8"/>
  <c r="V54" i="8"/>
  <c r="U54" i="8"/>
  <c r="T54" i="8"/>
  <c r="Y53" i="8"/>
  <c r="X53" i="8"/>
  <c r="W53" i="8"/>
  <c r="V53" i="8"/>
  <c r="U53" i="8"/>
  <c r="T53" i="8"/>
  <c r="Y52" i="8"/>
  <c r="X52" i="8"/>
  <c r="W52" i="8"/>
  <c r="V52" i="8"/>
  <c r="U52" i="8"/>
  <c r="T52" i="8"/>
  <c r="Y51" i="8"/>
  <c r="Y57" i="8" s="1"/>
  <c r="X51" i="8"/>
  <c r="X57" i="8" s="1"/>
  <c r="W51" i="8"/>
  <c r="W57" i="8" s="1"/>
  <c r="V51" i="8"/>
  <c r="V57" i="8" s="1"/>
  <c r="U51" i="8"/>
  <c r="T51" i="8"/>
  <c r="T57" i="8" s="1"/>
  <c r="Y50" i="8"/>
  <c r="X50" i="8"/>
  <c r="W50" i="8"/>
  <c r="V50" i="8"/>
  <c r="U50" i="8"/>
  <c r="T50" i="8"/>
  <c r="Y46" i="8"/>
  <c r="X46" i="8"/>
  <c r="W46" i="8"/>
  <c r="V46" i="8"/>
  <c r="U46" i="8"/>
  <c r="T46" i="8"/>
  <c r="AD44" i="8"/>
  <c r="AE44" i="8" s="1"/>
  <c r="Y44" i="8"/>
  <c r="X44" i="8"/>
  <c r="W44" i="8"/>
  <c r="V44" i="8"/>
  <c r="U44" i="8"/>
  <c r="T44" i="8"/>
  <c r="Y43" i="8"/>
  <c r="X43" i="8"/>
  <c r="W43" i="8"/>
  <c r="V43" i="8"/>
  <c r="U43" i="8"/>
  <c r="T43" i="8"/>
  <c r="Y41" i="8"/>
  <c r="X41" i="8"/>
  <c r="W41" i="8"/>
  <c r="V41" i="8"/>
  <c r="U41" i="8"/>
  <c r="T41" i="8"/>
  <c r="Y39" i="8"/>
  <c r="X39" i="8"/>
  <c r="W39" i="8"/>
  <c r="V39" i="8"/>
  <c r="U39" i="8"/>
  <c r="T39" i="8"/>
  <c r="Y38" i="8"/>
  <c r="X38" i="8"/>
  <c r="W38" i="8"/>
  <c r="V38" i="8"/>
  <c r="U38" i="8"/>
  <c r="T38" i="8"/>
  <c r="Y36" i="8"/>
  <c r="X36" i="8"/>
  <c r="W36" i="8"/>
  <c r="V36" i="8"/>
  <c r="U36" i="8"/>
  <c r="T36" i="8"/>
  <c r="Y34" i="8"/>
  <c r="X34" i="8"/>
  <c r="W34" i="8"/>
  <c r="V34" i="8"/>
  <c r="U34" i="8"/>
  <c r="T34" i="8"/>
  <c r="Y33" i="8"/>
  <c r="X33" i="8"/>
  <c r="W33" i="8"/>
  <c r="V33" i="8"/>
  <c r="U33" i="8"/>
  <c r="T33" i="8"/>
  <c r="Y32" i="8"/>
  <c r="X32" i="8"/>
  <c r="W32" i="8"/>
  <c r="V32" i="8"/>
  <c r="U32" i="8"/>
  <c r="T32" i="8"/>
  <c r="Y31" i="8"/>
  <c r="Z31" i="8" s="1"/>
  <c r="AA31" i="8" s="1"/>
  <c r="AB31" i="8" s="1"/>
  <c r="AC31" i="8" s="1"/>
  <c r="AD31" i="8" s="1"/>
  <c r="AE31" i="8" s="1"/>
  <c r="X31" i="8"/>
  <c r="W31" i="8"/>
  <c r="V31" i="8"/>
  <c r="U31" i="8"/>
  <c r="T31" i="8"/>
  <c r="Z30" i="8"/>
  <c r="AA30" i="8" s="1"/>
  <c r="AB30" i="8" s="1"/>
  <c r="AC30" i="8" s="1"/>
  <c r="AD30" i="8" s="1"/>
  <c r="AE30" i="8" s="1"/>
  <c r="Y30" i="8"/>
  <c r="X30" i="8"/>
  <c r="W30" i="8"/>
  <c r="V30" i="8"/>
  <c r="U30" i="8"/>
  <c r="T30" i="8"/>
  <c r="Y29" i="8"/>
  <c r="Z29" i="8" s="1"/>
  <c r="X29" i="8"/>
  <c r="W29" i="8"/>
  <c r="V29" i="8"/>
  <c r="U29" i="8"/>
  <c r="T29" i="8"/>
  <c r="Y26" i="8"/>
  <c r="X26" i="8"/>
  <c r="W26" i="8"/>
  <c r="V26" i="8"/>
  <c r="U26" i="8"/>
  <c r="T26" i="8"/>
  <c r="Y25" i="8"/>
  <c r="Z25" i="8" s="1"/>
  <c r="AA25" i="8" s="1"/>
  <c r="AB25" i="8" s="1"/>
  <c r="AC25" i="8" s="1"/>
  <c r="AD25" i="8" s="1"/>
  <c r="AE25" i="8" s="1"/>
  <c r="X25" i="8"/>
  <c r="W25" i="8"/>
  <c r="V25" i="8"/>
  <c r="U25" i="8"/>
  <c r="T25" i="8"/>
  <c r="Y24" i="8"/>
  <c r="X24" i="8"/>
  <c r="W24" i="8"/>
  <c r="V24" i="8"/>
  <c r="U24" i="8"/>
  <c r="T24" i="8"/>
  <c r="Y22" i="8"/>
  <c r="X22" i="8"/>
  <c r="W22" i="8"/>
  <c r="V22" i="8"/>
  <c r="U22" i="8"/>
  <c r="T22" i="8"/>
  <c r="Y20" i="8"/>
  <c r="X20" i="8"/>
  <c r="W20" i="8"/>
  <c r="V20" i="8"/>
  <c r="U20" i="8"/>
  <c r="T20" i="8"/>
  <c r="Y19" i="8"/>
  <c r="X19" i="8"/>
  <c r="W19" i="8"/>
  <c r="V19" i="8"/>
  <c r="U19" i="8"/>
  <c r="T19" i="8"/>
  <c r="Y18" i="8"/>
  <c r="X18" i="8"/>
  <c r="W18" i="8"/>
  <c r="V18" i="8"/>
  <c r="U18" i="8"/>
  <c r="T18" i="8"/>
  <c r="Y17" i="8"/>
  <c r="X17" i="8"/>
  <c r="W17" i="8"/>
  <c r="V17" i="8"/>
  <c r="U17" i="8"/>
  <c r="T17" i="8"/>
  <c r="Y16" i="8"/>
  <c r="X16" i="8"/>
  <c r="X59" i="8" s="1"/>
  <c r="W16" i="8"/>
  <c r="W59" i="8" s="1"/>
  <c r="V16" i="8"/>
  <c r="U16" i="8"/>
  <c r="U59" i="8" s="1"/>
  <c r="T16" i="8"/>
  <c r="T59" i="8" s="1"/>
  <c r="Y15" i="8"/>
  <c r="X15" i="8"/>
  <c r="W15" i="8"/>
  <c r="V15" i="8"/>
  <c r="U15" i="8"/>
  <c r="T15" i="8"/>
  <c r="Z14" i="8"/>
  <c r="AA14" i="8" s="1"/>
  <c r="AB14" i="8" s="1"/>
  <c r="AC14" i="8" s="1"/>
  <c r="AD14" i="8" s="1"/>
  <c r="AE14" i="8" s="1"/>
  <c r="Y14" i="8"/>
  <c r="X14" i="8"/>
  <c r="W14" i="8"/>
  <c r="V14" i="8"/>
  <c r="U14" i="8"/>
  <c r="T14" i="8"/>
  <c r="Y13" i="8"/>
  <c r="Z13" i="8" s="1"/>
  <c r="AA13" i="8" s="1"/>
  <c r="AB13" i="8" s="1"/>
  <c r="AC13" i="8" s="1"/>
  <c r="AD13" i="8" s="1"/>
  <c r="AE13" i="8" s="1"/>
  <c r="X13" i="8"/>
  <c r="W13" i="8"/>
  <c r="V13" i="8"/>
  <c r="U13" i="8"/>
  <c r="T13" i="8"/>
  <c r="Z12" i="8"/>
  <c r="AA12" i="8" s="1"/>
  <c r="Y12" i="8"/>
  <c r="X12" i="8"/>
  <c r="W12" i="8"/>
  <c r="V12" i="8"/>
  <c r="U12" i="8"/>
  <c r="T12" i="8"/>
  <c r="Z10" i="8"/>
  <c r="AA10" i="8" s="1"/>
  <c r="AB10" i="8" s="1"/>
  <c r="AC10" i="8" s="1"/>
  <c r="AD10" i="8" s="1"/>
  <c r="Z9" i="8"/>
  <c r="AA9" i="8" s="1"/>
  <c r="Y9" i="8"/>
  <c r="X9" i="8"/>
  <c r="W9" i="8"/>
  <c r="W7" i="8" s="1"/>
  <c r="V9" i="8"/>
  <c r="V7" i="8" s="1"/>
  <c r="U9" i="8"/>
  <c r="U7" i="8" s="1"/>
  <c r="T9" i="8"/>
  <c r="Y7" i="8"/>
  <c r="X7" i="8"/>
  <c r="T7" i="8"/>
  <c r="AC9" i="9" l="1"/>
  <c r="AB7" i="9"/>
  <c r="Z32" i="8"/>
  <c r="AA29" i="8"/>
  <c r="X33" i="9"/>
  <c r="W16" i="9"/>
  <c r="W24" i="9" s="1"/>
  <c r="X17" i="9"/>
  <c r="X16" i="9"/>
  <c r="AA7" i="8"/>
  <c r="AB9" i="8"/>
  <c r="AA16" i="8"/>
  <c r="AB12" i="8"/>
  <c r="W32" i="9"/>
  <c r="X19" i="9"/>
  <c r="Z16" i="8"/>
  <c r="Z7" i="8"/>
  <c r="AA7" i="9"/>
  <c r="Z20" i="8" l="1"/>
  <c r="Z51" i="8"/>
  <c r="Z24" i="8"/>
  <c r="AA24" i="8"/>
  <c r="AA20" i="8"/>
  <c r="AA51" i="8"/>
  <c r="AA22" i="8"/>
  <c r="AA32" i="8"/>
  <c r="AA33" i="8" s="1"/>
  <c r="AB29" i="8"/>
  <c r="W25" i="9"/>
  <c r="W36" i="9"/>
  <c r="W33" i="9"/>
  <c r="X34" i="9"/>
  <c r="AB16" i="8"/>
  <c r="AC12" i="8"/>
  <c r="AB7" i="8"/>
  <c r="AC9" i="8"/>
  <c r="Z33" i="8"/>
  <c r="X20" i="9"/>
  <c r="X24" i="9"/>
  <c r="AD9" i="9"/>
  <c r="AC7" i="9"/>
  <c r="AC16" i="8" l="1"/>
  <c r="AD12" i="8"/>
  <c r="AB51" i="8"/>
  <c r="AB24" i="8"/>
  <c r="AB22" i="8" s="1"/>
  <c r="AB20" i="8"/>
  <c r="Z26" i="8"/>
  <c r="Z36" i="8"/>
  <c r="AE9" i="9"/>
  <c r="AD7" i="9"/>
  <c r="X36" i="9"/>
  <c r="X26" i="9"/>
  <c r="X25" i="9"/>
  <c r="AA26" i="8"/>
  <c r="AA36" i="8"/>
  <c r="W50" i="9"/>
  <c r="W52" i="9" s="1"/>
  <c r="W53" i="9" s="1"/>
  <c r="W41" i="9"/>
  <c r="W46" i="9" s="1"/>
  <c r="Z22" i="8"/>
  <c r="AC7" i="8"/>
  <c r="AD9" i="8"/>
  <c r="AD7" i="8" s="1"/>
  <c r="AC29" i="8"/>
  <c r="AB32" i="8"/>
  <c r="AB33" i="8" s="1"/>
  <c r="Z41" i="8" l="1"/>
  <c r="Z50" i="8"/>
  <c r="Z52" i="8" s="1"/>
  <c r="AB36" i="8"/>
  <c r="AB26" i="8"/>
  <c r="X41" i="9"/>
  <c r="X46" i="9" s="1"/>
  <c r="X50" i="9"/>
  <c r="X52" i="9" s="1"/>
  <c r="AD16" i="8"/>
  <c r="AE12" i="8"/>
  <c r="AE16" i="8" s="1"/>
  <c r="AA41" i="8"/>
  <c r="AA50" i="8"/>
  <c r="AA52" i="8" s="1"/>
  <c r="AD29" i="8"/>
  <c r="AC32" i="8"/>
  <c r="AC33" i="8" s="1"/>
  <c r="AF9" i="9"/>
  <c r="AE7" i="9"/>
  <c r="AC51" i="8"/>
  <c r="AC22" i="8"/>
  <c r="AC24" i="8"/>
  <c r="AC20" i="8"/>
  <c r="AE20" i="8" l="1"/>
  <c r="AE24" i="8"/>
  <c r="AE51" i="8"/>
  <c r="AD24" i="8"/>
  <c r="AD22" i="8" s="1"/>
  <c r="AD20" i="8"/>
  <c r="AD51" i="8"/>
  <c r="X54" i="9"/>
  <c r="X53" i="9"/>
  <c r="AE29" i="8"/>
  <c r="AE32" i="8" s="1"/>
  <c r="AE33" i="8" s="1"/>
  <c r="AD32" i="8"/>
  <c r="AD33" i="8" s="1"/>
  <c r="AB41" i="8"/>
  <c r="AB50" i="8"/>
  <c r="AB52" i="8" s="1"/>
  <c r="AA53" i="8"/>
  <c r="AA54" i="8"/>
  <c r="Z53" i="8"/>
  <c r="Z54" i="8"/>
  <c r="AG9" i="9"/>
  <c r="AF7" i="9"/>
  <c r="AC36" i="8"/>
  <c r="AC26" i="8"/>
  <c r="AA43" i="8"/>
  <c r="AA46" i="8" s="1"/>
  <c r="Z43" i="8"/>
  <c r="Z46" i="8" s="1"/>
  <c r="AC41" i="8" l="1"/>
  <c r="AC50" i="8"/>
  <c r="AC52" i="8" s="1"/>
  <c r="AB53" i="8"/>
  <c r="AB54" i="8"/>
  <c r="AD26" i="8"/>
  <c r="AD36" i="8"/>
  <c r="AB43" i="8"/>
  <c r="AB46" i="8" s="1"/>
  <c r="AH9" i="9"/>
  <c r="AG7" i="9"/>
  <c r="AE26" i="8"/>
  <c r="AE36" i="8"/>
  <c r="AE22" i="8"/>
  <c r="AD50" i="8" l="1"/>
  <c r="AD52" i="8" s="1"/>
  <c r="AD41" i="8"/>
  <c r="AE50" i="8"/>
  <c r="AE52" i="8" s="1"/>
  <c r="AE41" i="8"/>
  <c r="AC53" i="8"/>
  <c r="AC54" i="8"/>
  <c r="AH7" i="9"/>
  <c r="AI9" i="9"/>
  <c r="AC43" i="8"/>
  <c r="AC46" i="8" s="1"/>
  <c r="AJ9" i="9" l="1"/>
  <c r="AI7" i="9"/>
  <c r="AE43" i="8"/>
  <c r="AE46" i="8"/>
  <c r="AE54" i="8"/>
  <c r="AE53" i="8"/>
  <c r="AD43" i="8"/>
  <c r="AD46" i="8"/>
  <c r="AD54" i="8"/>
  <c r="AD53" i="8"/>
  <c r="AK9" i="9" l="1"/>
  <c r="AJ7" i="9"/>
  <c r="AL9" i="9" l="1"/>
  <c r="AK7" i="9"/>
  <c r="AM9" i="9" l="1"/>
  <c r="AL7" i="9"/>
  <c r="AM7" i="9" l="1"/>
  <c r="AN9" i="9"/>
  <c r="AO9" i="9" l="1"/>
  <c r="AN7" i="9"/>
  <c r="AP9" i="9" l="1"/>
  <c r="AO7" i="9"/>
  <c r="AP7" i="9" l="1"/>
  <c r="AQ9" i="9"/>
  <c r="AR9" i="9" l="1"/>
  <c r="AQ7" i="9"/>
  <c r="AS9" i="9" l="1"/>
  <c r="AR7" i="9"/>
  <c r="AT9" i="9" l="1"/>
  <c r="AS7" i="9"/>
  <c r="AU9" i="9" l="1"/>
  <c r="AT7" i="9"/>
  <c r="AU7" i="9" l="1"/>
  <c r="AV9" i="9"/>
  <c r="AV7" i="9" l="1"/>
  <c r="AW9" i="9"/>
  <c r="AX9" i="9" l="1"/>
  <c r="AW7" i="9"/>
  <c r="AX7" i="9" l="1"/>
  <c r="AY9" i="9"/>
  <c r="AZ9" i="9" l="1"/>
  <c r="AY7" i="9"/>
  <c r="BA9" i="9" l="1"/>
  <c r="AZ7" i="9"/>
  <c r="BB9" i="9" l="1"/>
  <c r="BA7" i="9"/>
  <c r="BB7" i="9" l="1"/>
  <c r="BC9" i="9"/>
  <c r="BD9" i="9" l="1"/>
  <c r="BC7" i="9"/>
  <c r="BE9" i="9" l="1"/>
  <c r="BE7" i="9" s="1"/>
  <c r="BD7" i="9"/>
  <c r="B34" i="2" l="1"/>
  <c r="B37" i="2" s="1"/>
  <c r="B26" i="2"/>
  <c r="B29" i="2" s="1"/>
  <c r="G8" i="2"/>
  <c r="G11" i="2" s="1"/>
  <c r="G13" i="2" s="1"/>
  <c r="F8" i="2"/>
  <c r="F11" i="2" s="1"/>
  <c r="F13" i="2" s="1"/>
  <c r="E8" i="2"/>
  <c r="E11" i="2" s="1"/>
  <c r="E13" i="2" s="1"/>
  <c r="D8" i="2"/>
  <c r="C11" i="2"/>
  <c r="C13" i="2" s="1"/>
  <c r="C43" i="2" s="1"/>
  <c r="B8" i="2"/>
  <c r="B13" i="2" s="1"/>
  <c r="B21" i="2"/>
  <c r="D11" i="2" l="1"/>
  <c r="D13" i="2" s="1"/>
  <c r="D43" i="2" s="1"/>
  <c r="D44" i="2"/>
  <c r="B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4" authorId="0" shapeId="0" xr:uid="{00000000-0006-0000-0100-000001000000}">
      <text>
        <r>
          <rPr>
            <sz val="10"/>
            <color rgb="FF000000"/>
            <rFont val="Arial"/>
            <family val="2"/>
          </rPr>
          <t xml:space="preserve">======
</t>
        </r>
        <r>
          <rPr>
            <sz val="10"/>
            <color rgb="FF000000"/>
            <rFont val="Arial"/>
            <family val="2"/>
          </rPr>
          <t xml:space="preserve">ID#AAAAwEum0bk
</t>
        </r>
        <r>
          <rPr>
            <sz val="10"/>
            <color rgb="FF000000"/>
            <rFont val="Arial"/>
            <family val="2"/>
          </rPr>
          <t xml:space="preserve">Tami Tande    (2023-05-25 13:52:04)
</t>
        </r>
        <r>
          <rPr>
            <sz val="10"/>
            <color rgb="FF000000"/>
            <rFont val="Arial"/>
            <family val="2"/>
          </rPr>
          <t>ability to add the below fields highlighted to the forecast/historical.</t>
        </r>
      </text>
    </comment>
    <comment ref="A21" authorId="0" shapeId="0" xr:uid="{00000000-0006-0000-0100-000002000000}">
      <text>
        <r>
          <rPr>
            <sz val="10"/>
            <color rgb="FF000000"/>
            <rFont val="Arial"/>
            <family val="2"/>
            <scheme val="minor"/>
          </rPr>
          <t>Select long form or short form balance sheet. Below is long form
	-Tami Tande</t>
        </r>
      </text>
    </comment>
  </commentList>
</comments>
</file>

<file path=xl/sharedStrings.xml><?xml version="1.0" encoding="utf-8"?>
<sst xmlns="http://schemas.openxmlformats.org/spreadsheetml/2006/main" count="681" uniqueCount="138">
  <si>
    <t>Valuation Date</t>
  </si>
  <si>
    <t>Historicals</t>
  </si>
  <si>
    <t>Forecast</t>
  </si>
  <si>
    <t>Historical/Forecasts</t>
  </si>
  <si>
    <t>LTM Period</t>
  </si>
  <si>
    <t xml:space="preserve">3 Months Ended </t>
  </si>
  <si>
    <t>need to populate these fields</t>
  </si>
  <si>
    <t>10-1-2023 - 9-30-2023</t>
  </si>
  <si>
    <t>CY2024</t>
  </si>
  <si>
    <t>CY2025</t>
  </si>
  <si>
    <t>CY2026</t>
  </si>
  <si>
    <t>CY2027</t>
  </si>
  <si>
    <t>Tami Spreading Notes:</t>
  </si>
  <si>
    <t>Revenue</t>
  </si>
  <si>
    <t>Cost of Goods Sold</t>
  </si>
  <si>
    <t>Gross Profit</t>
  </si>
  <si>
    <t>Operating Expenses</t>
  </si>
  <si>
    <t>Other Income/(Expense)</t>
  </si>
  <si>
    <t>Pretax Income</t>
  </si>
  <si>
    <t>Income Taxes</t>
  </si>
  <si>
    <t>Net Income</t>
  </si>
  <si>
    <t>Other Items:</t>
  </si>
  <si>
    <t>Interest Expense</t>
  </si>
  <si>
    <t>none reported</t>
  </si>
  <si>
    <t>Depreciation</t>
  </si>
  <si>
    <t xml:space="preserve">Amortization  </t>
  </si>
  <si>
    <t>Stock Based Compensation</t>
  </si>
  <si>
    <t>Capital Expenditures</t>
  </si>
  <si>
    <t>Balance Sheet</t>
  </si>
  <si>
    <t>Cash/Cash Equivalents</t>
  </si>
  <si>
    <t>Accounts Recievable</t>
  </si>
  <si>
    <t>Prepaids</t>
  </si>
  <si>
    <t>Other Current Assets</t>
  </si>
  <si>
    <t>Total Current Assets</t>
  </si>
  <si>
    <t>Fixed Assets, Net</t>
  </si>
  <si>
    <t>Other Long Term Assets</t>
  </si>
  <si>
    <t xml:space="preserve">Total Assets </t>
  </si>
  <si>
    <t>Accounts Payable</t>
  </si>
  <si>
    <t>Current - Debt</t>
  </si>
  <si>
    <t>Other Current Liabilities</t>
  </si>
  <si>
    <t>Total Current Liabilities</t>
  </si>
  <si>
    <t>Long Term - Debt</t>
  </si>
  <si>
    <t>Other Long Term Liabilities</t>
  </si>
  <si>
    <t>Total Liabilities</t>
  </si>
  <si>
    <t>Total Equity</t>
  </si>
  <si>
    <t>Gain/Loss on Assets</t>
  </si>
  <si>
    <t>Net income check:</t>
  </si>
  <si>
    <t>EBITDA check:</t>
  </si>
  <si>
    <t>Financial Model</t>
  </si>
  <si>
    <t>Income Statement</t>
  </si>
  <si>
    <t>$ in thousands, except per unit data</t>
  </si>
  <si>
    <t>Terminal</t>
  </si>
  <si>
    <t>Actual</t>
  </si>
  <si>
    <t>Budget</t>
  </si>
  <si>
    <t>Software Solutions</t>
  </si>
  <si>
    <t>Hosting Solutions</t>
  </si>
  <si>
    <t>Professional Services</t>
  </si>
  <si>
    <t>Other Revenue</t>
  </si>
  <si>
    <t>Total Revenue</t>
  </si>
  <si>
    <t>% Change - Software Solutions</t>
  </si>
  <si>
    <t>% Change - Hosting Solutions</t>
  </si>
  <si>
    <t>% Change - Professional Services</t>
  </si>
  <si>
    <t>% Change - Total Revenue</t>
  </si>
  <si>
    <t>Cost of Sales</t>
  </si>
  <si>
    <t>Gross Margin</t>
  </si>
  <si>
    <t>% Change</t>
  </si>
  <si>
    <t>Sales &amp; Marketing</t>
  </si>
  <si>
    <t>Technology &amp; Development</t>
  </si>
  <si>
    <t>G&amp;A</t>
  </si>
  <si>
    <t>Total Operating Expenses</t>
  </si>
  <si>
    <t>% of Revenue</t>
  </si>
  <si>
    <t>Operating Income</t>
  </si>
  <si>
    <t>Other Income (Expense)</t>
  </si>
  <si>
    <t>Interest Income (Expense), Net</t>
  </si>
  <si>
    <t>Pre-tax Income</t>
  </si>
  <si>
    <t>Provision for Tax Benefits (Expenses)</t>
  </si>
  <si>
    <t>Tax Rate</t>
  </si>
  <si>
    <t>Calculation of EBITDA</t>
  </si>
  <si>
    <t>Plus: D&amp;A</t>
  </si>
  <si>
    <t>EBITDA</t>
  </si>
  <si>
    <t>EBITDA Margin</t>
  </si>
  <si>
    <t>D&amp;A</t>
  </si>
  <si>
    <t>Revenue (Invoice or Amortized Revenue)</t>
  </si>
  <si>
    <t>Implemented Status Trigger</t>
  </si>
  <si>
    <t>LTM</t>
  </si>
  <si>
    <t>Cash Flow Statement</t>
  </si>
  <si>
    <t>CASH FROM OPERATING ACTIVITIES</t>
  </si>
  <si>
    <t>Adjustments to Reconcile Net Income (Loss) to Cash from Operating Activities</t>
  </si>
  <si>
    <t>Depreciation &amp; Amortization</t>
  </si>
  <si>
    <t>Gain on Forgiveness of PPP Loan</t>
  </si>
  <si>
    <t>Non-cash SBC Expense</t>
  </si>
  <si>
    <t>Changes in NWC:</t>
  </si>
  <si>
    <t>Accounts Receivable</t>
  </si>
  <si>
    <t>Prepaid Expenses</t>
  </si>
  <si>
    <t>Unbilled Revenue</t>
  </si>
  <si>
    <t>Lease Right of Use</t>
  </si>
  <si>
    <t>Deferred Sales Commission</t>
  </si>
  <si>
    <t>Sales Tax Payable</t>
  </si>
  <si>
    <t>Accrued Bonus</t>
  </si>
  <si>
    <t>Accrued Sales Commission</t>
  </si>
  <si>
    <t>Deferred Revenue</t>
  </si>
  <si>
    <t>Customer Deposit Liabilities</t>
  </si>
  <si>
    <t>Lease Liability</t>
  </si>
  <si>
    <t>Cash from Operating Activities</t>
  </si>
  <si>
    <t>CASH FROM INVESTING ACTIVITIES</t>
  </si>
  <si>
    <t>Cash from Investing Activities</t>
  </si>
  <si>
    <t>CASH FROM FINANCING ACTIVITIES</t>
  </si>
  <si>
    <t>Proceeds (Repayment) of Short-term Debt</t>
  </si>
  <si>
    <t>Proceeds (Repayment) of Shareholders Notes Payable</t>
  </si>
  <si>
    <t>Proceeds (Repayment) of Revolver</t>
  </si>
  <si>
    <t>Proceeds from Issuance of Preferred Stock</t>
  </si>
  <si>
    <t>Cash from Financing Activities</t>
  </si>
  <si>
    <t>Net Increase (Decrease) in Cash</t>
  </si>
  <si>
    <t>Cash and Equivalents, Beginning of Period</t>
  </si>
  <si>
    <t>Cash and Equivalents, End of Period</t>
  </si>
  <si>
    <t>Memo: Subscription &amp; Hosting GM%</t>
  </si>
  <si>
    <t>Memo: Professional Svcs GM%</t>
  </si>
  <si>
    <t xml:space="preserve">- </t>
  </si>
  <si>
    <t>ASSETS</t>
  </si>
  <si>
    <t>Current Assets</t>
  </si>
  <si>
    <t>Cash &amp; Equivalents</t>
  </si>
  <si>
    <t>Accounts Receivable, Net</t>
  </si>
  <si>
    <t>Property, Plant, &amp; Equipment, Net</t>
  </si>
  <si>
    <t>Software Development, Net</t>
  </si>
  <si>
    <t>Deferred Costs</t>
  </si>
  <si>
    <t>Security Deposits</t>
  </si>
  <si>
    <t>Other Long-term Assets</t>
  </si>
  <si>
    <t>TOTAL ASSETS</t>
  </si>
  <si>
    <t>LIABILITIES AND EQUITY</t>
  </si>
  <si>
    <t>Current Liabilities</t>
  </si>
  <si>
    <t>Short-term Debt</t>
  </si>
  <si>
    <t>Revolver</t>
  </si>
  <si>
    <t>Deferred Revenue (Long-term)</t>
  </si>
  <si>
    <t>Shareholder Notes Payable</t>
  </si>
  <si>
    <t>SBA PPP Loan</t>
  </si>
  <si>
    <t>Preferred Stock</t>
  </si>
  <si>
    <t>Equity</t>
  </si>
  <si>
    <t>TOTAL LIABILITIES AND EQUITY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</si>
</sst>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43" formatCode="_(* #,##0.00_);_(* \(#,##0.00\);_(* &quot;-&quot;??_);_(@_)"/>
    <numFmt numFmtId="164" formatCode="0.0%"/>
    <numFmt numFmtId="165" formatCode="&quot;$&quot;#,##0"/>
    <numFmt numFmtId="166" formatCode="&quot;$&quot;#,##0.00"/>
    <numFmt numFmtId="167" formatCode="mmmm\ d\,\ yyyy"/>
    <numFmt numFmtId="168" formatCode="_-&quot;$&quot;* #,##0.00_-;\-&quot;$&quot;* #,##0.00_-;_-&quot;$&quot;* &quot;-&quot;??_-;_-@_-"/>
    <numFmt numFmtId="169" formatCode="[$-409]mmm\-yy;@"/>
    <numFmt numFmtId="170" formatCode="_(&quot;$&quot;* #,##0.0_);_(&quot;$&quot;* \(#,##0.0\);_(&quot;$&quot;* &quot;-&quot;?_);_(@_)"/>
    <numFmt numFmtId="171" formatCode="_(* #,##0.0_);_(* \(#,##0.0\);_(* &quot;-&quot;?_);_(@_)"/>
    <numFmt numFmtId="172" formatCode="0%;\(0\)%;\-"/>
    <numFmt numFmtId="173" formatCode="0.00%;\(0.00\)%;\-"/>
    <numFmt numFmtId="174" formatCode="0.0%;\(0.0\)%;\-"/>
    <numFmt numFmtId="175" formatCode="\Q#"/>
    <numFmt numFmtId="176" formatCode="&quot;$&quot;#,##0.0"/>
  </numFmts>
  <fonts count="23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  <scheme val="minor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1"/>
      <color indexed="8"/>
      <name val="Arial"/>
      <family val="2"/>
      <scheme val="minor"/>
    </font>
    <font>
      <b/>
      <sz val="10"/>
      <color rgb="FF0000FF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i/>
      <sz val="10"/>
      <color indexed="8"/>
      <name val="Arial"/>
      <family val="2"/>
    </font>
    <font>
      <b/>
      <i/>
      <sz val="10"/>
      <color indexed="8"/>
      <name val="Arial"/>
      <family val="2"/>
    </font>
    <font>
      <sz val="10"/>
      <color rgb="FF0000FF"/>
      <name val="Arial"/>
      <family val="2"/>
    </font>
    <font>
      <i/>
      <sz val="10"/>
      <color theme="0" tint="-0.34998626667073579"/>
      <name val="Arial"/>
      <family val="2"/>
    </font>
    <font>
      <i/>
      <sz val="10"/>
      <color rgb="FF0000CC"/>
      <name val="Arial"/>
      <family val="2"/>
    </font>
    <font>
      <u/>
      <sz val="10"/>
      <color indexed="8"/>
      <name val="Arial"/>
      <family val="2"/>
    </font>
    <font>
      <sz val="10"/>
      <color rgb="FF0000CC"/>
      <name val="Arial"/>
      <family val="2"/>
    </font>
    <font>
      <b/>
      <i/>
      <sz val="10"/>
      <color rgb="FF0000FF"/>
      <name val="Arial"/>
      <family val="2"/>
    </font>
    <font>
      <i/>
      <sz val="10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E599"/>
        <bgColor rgb="FFFFE599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auto="1"/>
      </top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7" fillId="0" borderId="1"/>
    <xf numFmtId="0" fontId="8" fillId="0" borderId="1">
      <alignment vertical="center"/>
    </xf>
    <xf numFmtId="9" fontId="8" fillId="0" borderId="1" applyFont="0" applyFill="0" applyBorder="0" applyAlignment="0" applyProtection="0"/>
    <xf numFmtId="168" fontId="8" fillId="0" borderId="1" applyFont="0" applyFill="0" applyBorder="0" applyAlignment="0" applyProtection="0"/>
    <xf numFmtId="0" fontId="10" fillId="0" borderId="1"/>
    <xf numFmtId="9" fontId="4" fillId="0" borderId="1" applyFont="0" applyFill="0" applyBorder="0" applyAlignment="0" applyProtection="0"/>
  </cellStyleXfs>
  <cellXfs count="10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65" fontId="1" fillId="2" borderId="0" xfId="0" applyNumberFormat="1" applyFont="1" applyFill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14" fontId="4" fillId="0" borderId="0" xfId="0" applyNumberFormat="1" applyFont="1" applyAlignment="1">
      <alignment horizontal="left"/>
    </xf>
    <xf numFmtId="0" fontId="4" fillId="0" borderId="0" xfId="0" applyFont="1"/>
    <xf numFmtId="0" fontId="4" fillId="0" borderId="0" xfId="0" applyFont="1" applyAlignment="1">
      <alignment horizontal="center"/>
    </xf>
    <xf numFmtId="0" fontId="4" fillId="3" borderId="0" xfId="0" applyFont="1" applyFill="1" applyAlignment="1">
      <alignment horizontal="center"/>
    </xf>
    <xf numFmtId="0" fontId="1" fillId="2" borderId="0" xfId="0" applyFont="1" applyFill="1"/>
    <xf numFmtId="167" fontId="4" fillId="0" borderId="0" xfId="0" applyNumberFormat="1" applyFont="1" applyAlignment="1">
      <alignment horizontal="center"/>
    </xf>
    <xf numFmtId="165" fontId="4" fillId="5" borderId="0" xfId="0" applyNumberFormat="1" applyFont="1" applyFill="1" applyAlignment="1">
      <alignment horizontal="center"/>
    </xf>
    <xf numFmtId="165" fontId="4" fillId="2" borderId="0" xfId="0" applyNumberFormat="1" applyFont="1" applyFill="1" applyAlignment="1">
      <alignment horizontal="center"/>
    </xf>
    <xf numFmtId="165" fontId="4" fillId="5" borderId="2" xfId="0" applyNumberFormat="1" applyFont="1" applyFill="1" applyBorder="1" applyAlignment="1">
      <alignment horizontal="center"/>
    </xf>
    <xf numFmtId="165" fontId="4" fillId="2" borderId="2" xfId="0" applyNumberFormat="1" applyFont="1" applyFill="1" applyBorder="1" applyAlignment="1">
      <alignment horizontal="center"/>
    </xf>
    <xf numFmtId="165" fontId="4" fillId="0" borderId="0" xfId="0" applyNumberFormat="1" applyFont="1" applyAlignment="1">
      <alignment horizontal="center"/>
    </xf>
    <xf numFmtId="165" fontId="1" fillId="2" borderId="0" xfId="0" applyNumberFormat="1" applyFont="1" applyFill="1"/>
    <xf numFmtId="165" fontId="1" fillId="0" borderId="0" xfId="0" applyNumberFormat="1" applyFont="1"/>
    <xf numFmtId="165" fontId="4" fillId="0" borderId="1" xfId="0" applyNumberFormat="1" applyFont="1" applyBorder="1" applyAlignment="1">
      <alignment horizontal="center"/>
    </xf>
    <xf numFmtId="0" fontId="5" fillId="0" borderId="0" xfId="0" applyFont="1"/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0" fontId="11" fillId="0" borderId="1" xfId="5" applyFont="1"/>
    <xf numFmtId="0" fontId="12" fillId="0" borderId="1" xfId="5" applyFont="1"/>
    <xf numFmtId="0" fontId="13" fillId="0" borderId="1" xfId="5" applyFont="1"/>
    <xf numFmtId="0" fontId="14" fillId="0" borderId="1" xfId="5" applyFont="1"/>
    <xf numFmtId="0" fontId="15" fillId="0" borderId="1" xfId="5" applyFont="1"/>
    <xf numFmtId="0" fontId="16" fillId="0" borderId="1" xfId="5" applyFont="1"/>
    <xf numFmtId="0" fontId="13" fillId="0" borderId="1" xfId="5" quotePrefix="1" applyFont="1"/>
    <xf numFmtId="0" fontId="17" fillId="0" borderId="1" xfId="5" applyFont="1"/>
    <xf numFmtId="0" fontId="12" fillId="0" borderId="1" xfId="5" applyFont="1" applyAlignment="1">
      <alignment horizontal="right"/>
    </xf>
    <xf numFmtId="169" fontId="12" fillId="0" borderId="1" xfId="5" applyNumberFormat="1" applyFont="1"/>
    <xf numFmtId="169" fontId="12" fillId="0" borderId="1" xfId="5" applyNumberFormat="1" applyFont="1" applyAlignment="1">
      <alignment horizontal="right"/>
    </xf>
    <xf numFmtId="169" fontId="15" fillId="0" borderId="1" xfId="5" applyNumberFormat="1" applyFont="1" applyAlignment="1">
      <alignment horizontal="right"/>
    </xf>
    <xf numFmtId="0" fontId="13" fillId="0" borderId="7" xfId="5" applyFont="1" applyBorder="1"/>
    <xf numFmtId="170" fontId="13" fillId="0" borderId="1" xfId="5" applyNumberFormat="1" applyFont="1"/>
    <xf numFmtId="171" fontId="13" fillId="0" borderId="1" xfId="5" applyNumberFormat="1" applyFont="1"/>
    <xf numFmtId="0" fontId="12" fillId="0" borderId="3" xfId="5" applyFont="1" applyBorder="1"/>
    <xf numFmtId="171" fontId="12" fillId="0" borderId="3" xfId="5" applyNumberFormat="1" applyFont="1" applyBorder="1"/>
    <xf numFmtId="0" fontId="14" fillId="0" borderId="1" xfId="5" applyFont="1" applyAlignment="1">
      <alignment horizontal="left" indent="1"/>
    </xf>
    <xf numFmtId="172" fontId="14" fillId="0" borderId="1" xfId="5" applyNumberFormat="1" applyFont="1"/>
    <xf numFmtId="173" fontId="18" fillId="0" borderId="1" xfId="5" applyNumberFormat="1" applyFont="1"/>
    <xf numFmtId="172" fontId="18" fillId="0" borderId="1" xfId="5" applyNumberFormat="1" applyFont="1"/>
    <xf numFmtId="173" fontId="14" fillId="0" borderId="1" xfId="5" applyNumberFormat="1" applyFont="1"/>
    <xf numFmtId="171" fontId="12" fillId="0" borderId="1" xfId="5" applyNumberFormat="1" applyFont="1"/>
    <xf numFmtId="0" fontId="19" fillId="0" borderId="1" xfId="5" applyFont="1"/>
    <xf numFmtId="0" fontId="13" fillId="0" borderId="3" xfId="5" applyFont="1" applyBorder="1"/>
    <xf numFmtId="171" fontId="13" fillId="0" borderId="3" xfId="5" applyNumberFormat="1" applyFont="1" applyBorder="1"/>
    <xf numFmtId="172" fontId="13" fillId="0" borderId="1" xfId="5" applyNumberFormat="1" applyFont="1" applyAlignment="1">
      <alignment horizontal="right"/>
    </xf>
    <xf numFmtId="172" fontId="20" fillId="0" borderId="1" xfId="5" applyNumberFormat="1" applyFont="1" applyAlignment="1">
      <alignment horizontal="right"/>
    </xf>
    <xf numFmtId="172" fontId="13" fillId="0" borderId="1" xfId="5" applyNumberFormat="1" applyFont="1"/>
    <xf numFmtId="0" fontId="13" fillId="0" borderId="8" xfId="5" applyFont="1" applyBorder="1"/>
    <xf numFmtId="171" fontId="13" fillId="0" borderId="8" xfId="5" applyNumberFormat="1" applyFont="1" applyBorder="1"/>
    <xf numFmtId="0" fontId="12" fillId="0" borderId="9" xfId="5" applyFont="1" applyBorder="1"/>
    <xf numFmtId="0" fontId="13" fillId="0" borderId="10" xfId="5" applyFont="1" applyBorder="1"/>
    <xf numFmtId="0" fontId="13" fillId="0" borderId="11" xfId="5" applyFont="1" applyBorder="1"/>
    <xf numFmtId="0" fontId="12" fillId="0" borderId="12" xfId="5" applyFont="1" applyBorder="1"/>
    <xf numFmtId="170" fontId="12" fillId="0" borderId="3" xfId="5" applyNumberFormat="1" applyFont="1" applyBorder="1"/>
    <xf numFmtId="170" fontId="12" fillId="0" borderId="1" xfId="5" applyNumberFormat="1" applyFont="1"/>
    <xf numFmtId="0" fontId="14" fillId="0" borderId="11" xfId="5" applyFont="1" applyBorder="1" applyAlignment="1">
      <alignment horizontal="left" indent="1"/>
    </xf>
    <xf numFmtId="174" fontId="14" fillId="0" borderId="1" xfId="5" applyNumberFormat="1" applyFont="1"/>
    <xf numFmtId="0" fontId="13" fillId="0" borderId="13" xfId="5" applyFont="1" applyBorder="1"/>
    <xf numFmtId="0" fontId="13" fillId="0" borderId="5" xfId="5" applyFont="1" applyBorder="1"/>
    <xf numFmtId="164" fontId="13" fillId="0" borderId="1" xfId="6" applyNumberFormat="1" applyFont="1"/>
    <xf numFmtId="164" fontId="20" fillId="0" borderId="1" xfId="6" applyNumberFormat="1" applyFont="1"/>
    <xf numFmtId="0" fontId="16" fillId="0" borderId="14" xfId="5" applyFont="1" applyBorder="1"/>
    <xf numFmtId="175" fontId="12" fillId="0" borderId="1" xfId="5" applyNumberFormat="1" applyFont="1" applyAlignment="1">
      <alignment horizontal="right"/>
    </xf>
    <xf numFmtId="169" fontId="21" fillId="0" borderId="1" xfId="5" applyNumberFormat="1" applyFont="1" applyAlignment="1">
      <alignment horizontal="right"/>
    </xf>
    <xf numFmtId="0" fontId="13" fillId="0" borderId="15" xfId="5" applyFont="1" applyBorder="1"/>
    <xf numFmtId="0" fontId="13" fillId="0" borderId="4" xfId="5" applyFont="1" applyBorder="1"/>
    <xf numFmtId="171" fontId="13" fillId="6" borderId="1" xfId="5" applyNumberFormat="1" applyFont="1" applyFill="1"/>
    <xf numFmtId="171" fontId="13" fillId="0" borderId="4" xfId="5" applyNumberFormat="1" applyFont="1" applyBorder="1"/>
    <xf numFmtId="0" fontId="12" fillId="0" borderId="4" xfId="5" applyFont="1" applyBorder="1"/>
    <xf numFmtId="0" fontId="13" fillId="0" borderId="6" xfId="5" applyFont="1" applyBorder="1"/>
    <xf numFmtId="0" fontId="14" fillId="0" borderId="1" xfId="5" applyFont="1" applyAlignment="1">
      <alignment horizontal="left" indent="2"/>
    </xf>
    <xf numFmtId="171" fontId="16" fillId="0" borderId="1" xfId="5" applyNumberFormat="1" applyFont="1"/>
    <xf numFmtId="171" fontId="8" fillId="0" borderId="1" xfId="5" applyNumberFormat="1" applyFont="1"/>
    <xf numFmtId="172" fontId="16" fillId="0" borderId="1" xfId="5" applyNumberFormat="1" applyFont="1" applyAlignment="1">
      <alignment horizontal="right"/>
    </xf>
    <xf numFmtId="43" fontId="13" fillId="0" borderId="1" xfId="5" applyNumberFormat="1" applyFont="1"/>
    <xf numFmtId="0" fontId="13" fillId="0" borderId="1" xfId="5" applyFont="1" applyAlignment="1">
      <alignment horizontal="left"/>
    </xf>
    <xf numFmtId="0" fontId="13" fillId="0" borderId="1" xfId="5" applyFont="1" applyAlignment="1">
      <alignment horizontal="left" indent="1"/>
    </xf>
    <xf numFmtId="170" fontId="13" fillId="0" borderId="1" xfId="5" applyNumberFormat="1" applyFont="1" applyAlignment="1">
      <alignment horizontal="right"/>
    </xf>
    <xf numFmtId="170" fontId="13" fillId="0" borderId="1" xfId="5" applyNumberFormat="1" applyFont="1" applyAlignment="1">
      <alignment horizontal="left" indent="1"/>
    </xf>
    <xf numFmtId="171" fontId="13" fillId="0" borderId="1" xfId="5" applyNumberFormat="1" applyFont="1" applyAlignment="1">
      <alignment horizontal="right"/>
    </xf>
    <xf numFmtId="171" fontId="13" fillId="0" borderId="1" xfId="5" applyNumberFormat="1" applyFont="1" applyAlignment="1">
      <alignment horizontal="left" indent="1"/>
    </xf>
    <xf numFmtId="0" fontId="12" fillId="0" borderId="3" xfId="5" applyFont="1" applyBorder="1" applyAlignment="1">
      <alignment horizontal="left"/>
    </xf>
    <xf numFmtId="0" fontId="12" fillId="0" borderId="1" xfId="5" applyFont="1" applyAlignment="1">
      <alignment horizontal="left"/>
    </xf>
    <xf numFmtId="171" fontId="12" fillId="0" borderId="3" xfId="5" applyNumberFormat="1" applyFont="1" applyBorder="1" applyAlignment="1">
      <alignment horizontal="left"/>
    </xf>
    <xf numFmtId="171" fontId="12" fillId="0" borderId="1" xfId="5" applyNumberFormat="1" applyFont="1" applyAlignment="1">
      <alignment horizontal="left"/>
    </xf>
    <xf numFmtId="171" fontId="13" fillId="0" borderId="1" xfId="5" applyNumberFormat="1" applyFont="1" applyAlignment="1">
      <alignment horizontal="left"/>
    </xf>
    <xf numFmtId="0" fontId="12" fillId="0" borderId="8" xfId="5" applyFont="1" applyBorder="1"/>
    <xf numFmtId="170" fontId="12" fillId="0" borderId="8" xfId="5" applyNumberFormat="1" applyFont="1" applyBorder="1"/>
    <xf numFmtId="0" fontId="22" fillId="0" borderId="1" xfId="5" applyFont="1"/>
    <xf numFmtId="0" fontId="9" fillId="0" borderId="1" xfId="5" applyFont="1"/>
    <xf numFmtId="171" fontId="9" fillId="0" borderId="1" xfId="5" applyNumberFormat="1" applyFont="1"/>
    <xf numFmtId="0" fontId="13" fillId="0" borderId="1" xfId="5" applyFont="1" applyAlignment="1">
      <alignment horizontal="left" indent="2"/>
    </xf>
    <xf numFmtId="171" fontId="22" fillId="0" borderId="1" xfId="5" applyNumberFormat="1" applyFont="1"/>
    <xf numFmtId="166" fontId="1" fillId="0" borderId="0" xfId="0" applyNumberFormat="1" applyFont="1" applyAlignment="1">
      <alignment horizontal="center"/>
    </xf>
    <xf numFmtId="14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176" fontId="0" fillId="0" borderId="0" xfId="0" applyNumberFormat="1" applyAlignment="1">
      <alignment horizontal="center"/>
    </xf>
    <xf numFmtId="0" fontId="4" fillId="4" borderId="0" xfId="0" applyFont="1" applyFill="1" applyAlignment="1">
      <alignment horizontal="center"/>
    </xf>
    <xf numFmtId="0" fontId="0" fillId="0" borderId="0" xfId="0" applyAlignment="1"/>
  </cellXfs>
  <cellStyles count="7">
    <cellStyle name="Currency 2" xfId="4" xr:uid="{03063AC7-FEC4-A147-93A6-496F7CE13515}"/>
    <cellStyle name="Normal" xfId="0" builtinId="0"/>
    <cellStyle name="Normal 2" xfId="2" xr:uid="{A9824A69-74FB-FE44-8C4B-BAAF3F695D2A}"/>
    <cellStyle name="Normal 3" xfId="5" xr:uid="{C3D2C213-0DC9-154F-8F01-552FD5AB879D}"/>
    <cellStyle name="Normal 4 2" xfId="1" xr:uid="{199F4E0A-C8A5-6C4F-BF30-FA94D43C14F2}"/>
    <cellStyle name="Percent 2" xfId="3" xr:uid="{7DC8258F-F906-5D4E-A617-9048FBFB2E4A}"/>
    <cellStyle name="Percent 3" xfId="6" xr:uid="{11D4EA0A-FA87-8C45-9EDF-FD249D86BAF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externalLink" Target="externalLinks/externalLink6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5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8.xml"/><Relationship Id="rId10" Type="http://schemas.openxmlformats.org/officeDocument/2006/relationships/externalLink" Target="externalLinks/externalLink3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externalLink" Target="externalLinks/externalLink7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radrp\Downloads\Scentian%20Bio%20Management%20Report%20-%20Dec%2021%20(client%20copy)%20(2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Shared%20drives\Oxygen%20Advisors%20General\FileInvite\Accounts\2020\06.%20Jun%2020\FileInvite%20Forecast%20Report%20-%20June%20v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uke\Dropbox\Benchmarking\2020\Conqa%20-%20Nov%2019%20Financials%20v4%20(Benchmarking%20metrics%20sandbox)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att\Desktop\Master%20Template%20Pack%202019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att\AppData\Local\Temp\Peek%20Display%20-%20Draft%20FY17%20Forecast%20model%20(for%20bank)%20v2.xlsm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uke\Dropbox\Weirdly\Monthly%20Accounts\2020\7.%20Oct-19\Weirdly%20Management%20Report%20-%20Oct%2019%20(RL%20changes)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att\Dropbox\Celo\Accounts\2019\05.%20May-19\Celo%20Management%20Report%20-%20May%2019%20v5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hris\Dropbox\Dexibit\Accounts\2019\07.%20July%202019\Dexibit%20Management%20Report%20July%20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2P"/>
      <sheetName val="_PPT"/>
      <sheetName val="P&amp;LReport"/>
      <sheetName val="Full Period P&amp;L"/>
      <sheetName val="PLFY22"/>
      <sheetName val="PLReportMonthly"/>
      <sheetName val="BSReportMonthly"/>
      <sheetName val="FYSummaries"/>
      <sheetName val="Runway"/>
      <sheetName val="FORECAST -&gt;"/>
      <sheetName val="Cashflow Forecast"/>
      <sheetName val="Budget"/>
      <sheetName val="Budget (client)"/>
      <sheetName val="DATA -&gt;"/>
      <sheetName val="Mapping"/>
      <sheetName val="Combined PL"/>
      <sheetName val="Combined BS"/>
      <sheetName val="RecentData"/>
      <sheetName val="StaticData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2P"/>
      <sheetName val="Dashboard_PPT"/>
      <sheetName val="Review"/>
      <sheetName val="Cover"/>
      <sheetName val="Highlight Metric"/>
      <sheetName val="BMark"/>
      <sheetName val="P&amp;LReport"/>
      <sheetName val="FY19 Report "/>
      <sheetName val="FY20 Report "/>
      <sheetName val="FY21 Report "/>
      <sheetName val="FY21 Bud Report "/>
      <sheetName val="BSReport FY20"/>
      <sheetName val="BSReport FY21"/>
      <sheetName val="BSReport "/>
      <sheetName val="Quarter on Quarter"/>
      <sheetName val="Runway"/>
      <sheetName val="Metrics"/>
      <sheetName val="ARR"/>
      <sheetName val="ARR (ChartMogul)"/>
      <sheetName val="People Plan "/>
      <sheetName val="Budget"/>
      <sheetName val="People Plan"/>
      <sheetName val="Rolling FCST"/>
      <sheetName val="Current PL"/>
      <sheetName val="Mapping"/>
      <sheetName val="DATA -&gt;"/>
      <sheetName val="Chart Mogul Extract"/>
      <sheetName val="Historical PL"/>
      <sheetName val="Historical BS"/>
      <sheetName val="Current BS"/>
      <sheetName val="Oxygen Benchmark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2P"/>
      <sheetName val="Reveiw comments"/>
      <sheetName val="CHECKS"/>
      <sheetName val="Cover"/>
      <sheetName val="Benchmarking"/>
      <sheetName val="High Level Dashboard"/>
      <sheetName val="P&amp;LReport"/>
      <sheetName val="Cohort"/>
      <sheetName val="Year on Year"/>
      <sheetName val="Runway"/>
      <sheetName val="Metrics"/>
      <sheetName val="MetricsS"/>
      <sheetName val="MetricsP"/>
      <sheetName val="PLReport"/>
      <sheetName val="BSReport"/>
      <sheetName val="PLReportDetail"/>
      <sheetName val="PLReportDetail (2)"/>
      <sheetName val="Sales &amp; ProdDev P&amp;L"/>
      <sheetName val="Sales &amp; ProdDev PLReport"/>
      <sheetName val="Sales &amp; ProdDev CF"/>
      <sheetName val="FORECAST -&gt;"/>
      <sheetName val="Budget"/>
      <sheetName val="DeptBudget"/>
      <sheetName val="Manual Jnls"/>
      <sheetName val="1500kRaise"/>
      <sheetName val="2mRaiseOptA"/>
      <sheetName val="NewMRR"/>
      <sheetName val="NewMRR2m"/>
      <sheetName val="NewMRRNR"/>
      <sheetName val="Cashflow Forecast 5mCAPRAISE"/>
      <sheetName val="Income in Advance"/>
      <sheetName val="Prepayments"/>
      <sheetName val="DATA -&gt;"/>
      <sheetName val="Mapping"/>
      <sheetName val="CombinedBS"/>
      <sheetName val="CombinedPL"/>
      <sheetName val="RecentData"/>
      <sheetName val="StaticData"/>
      <sheetName val="Revenue Build U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2P"/>
      <sheetName val="Reveiw comments"/>
      <sheetName val="CHECKS"/>
      <sheetName val="Cover"/>
      <sheetName val="CheckSheet"/>
      <sheetName val="BaseDataGraphics"/>
      <sheetName val="KeyMetrics"/>
      <sheetName val="P&amp;LReport"/>
      <sheetName val="Year on Year"/>
      <sheetName val="Runway"/>
      <sheetName val="High Level Dashboard"/>
      <sheetName val="Metrics"/>
      <sheetName val="MetricsS"/>
      <sheetName val="MetricsP"/>
      <sheetName val="PLReport"/>
      <sheetName val="BSReport"/>
      <sheetName val="FORECAST -&gt;"/>
      <sheetName val="2mRaise"/>
      <sheetName val="NoRaise"/>
      <sheetName val="NewMRR"/>
      <sheetName val="NewMRRNR"/>
      <sheetName val="Drivers"/>
      <sheetName val="Cashflow Forecast 5mCAPRAISE"/>
      <sheetName val="Prepayments"/>
      <sheetName val="Income in Advance"/>
      <sheetName val="Budget"/>
      <sheetName val="DATA -&gt;"/>
      <sheetName val="Mapping"/>
      <sheetName val="Combined BS"/>
      <sheetName val="Combined PL"/>
      <sheetName val="RecentData"/>
      <sheetName val="StaticData"/>
      <sheetName val="Revenue Build U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put"/>
      <sheetName val="Planner"/>
      <sheetName val="Sales &amp; Direct Costs"/>
      <sheetName val="Staff Schedule"/>
      <sheetName val="Budget Assumptions"/>
      <sheetName val="Lists"/>
      <sheetName val="Actual Data"/>
      <sheetName val="Cash Flow"/>
      <sheetName val="Cashflow Chart"/>
      <sheetName val="Bank Balance "/>
      <sheetName val="Variance Report"/>
      <sheetName val="KPI's"/>
      <sheetName val="Trial Balance"/>
      <sheetName val="Procedure"/>
      <sheetName val="Information Checklist"/>
      <sheetName val="Runway-Budge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2P"/>
      <sheetName val="CHECKS"/>
      <sheetName val="Review Notes"/>
      <sheetName val="Cover"/>
      <sheetName val="High Level Dashboard"/>
      <sheetName val="KeyMetrics"/>
      <sheetName val="Sales pipeline"/>
      <sheetName val="BSReport"/>
      <sheetName val="P&amp;LReport"/>
      <sheetName val="Graphics"/>
      <sheetName val="ForecastReport FY19"/>
      <sheetName val="ForecastReport FY20"/>
      <sheetName val="Runway"/>
      <sheetName val="Consol P&amp;L 2015"/>
      <sheetName val="NZ P&amp;L2015"/>
      <sheetName val="US P&amp;L 2015"/>
      <sheetName val="BSReport FY19"/>
      <sheetName val="BSReport FY20"/>
      <sheetName val="FYSummaries"/>
      <sheetName val="MRR Table"/>
      <sheetName val="YoY"/>
      <sheetName val="FORECAST -&gt;"/>
      <sheetName val="Manual Jnls"/>
      <sheetName val="Cashflow Forecast"/>
      <sheetName val="Cashflow Forecast 50%"/>
      <sheetName val="Cashflow Forecast 0%"/>
      <sheetName val="Cashflow Forecast (5)"/>
      <sheetName val="Cashflow Forecast (6)"/>
      <sheetName val="IIA Schedule"/>
      <sheetName val="Cashflow Forecast NZTE"/>
      <sheetName val="People Plan"/>
      <sheetName val="Accrued Income"/>
      <sheetName val="MRR transactions"/>
      <sheetName val="Prepayments"/>
      <sheetName val="Revenue Forecast"/>
      <sheetName val="Budget"/>
      <sheetName val="Mapping"/>
      <sheetName val="CombinedBS"/>
      <sheetName val="CombinedPL"/>
      <sheetName val="RecentData"/>
      <sheetName val="StaticData"/>
      <sheetName val="RECS -&gt;"/>
      <sheetName val="BalanceSheet"/>
      <sheetName val="Cashflow Forecast (3)"/>
      <sheetName val="Cashflow Forecast (4)"/>
      <sheetName val="Year on Year"/>
      <sheetName val="CombinedBS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2P"/>
      <sheetName val="Review Notes"/>
      <sheetName val="Graphics"/>
      <sheetName val="_PPT"/>
      <sheetName val="CHECKS"/>
      <sheetName val="KeyMetrics"/>
      <sheetName val="P&amp;LReport"/>
      <sheetName val="Year on Year"/>
      <sheetName val="BudgetReport FY19"/>
      <sheetName val="BudgetReport FY20"/>
      <sheetName val="BSReport"/>
      <sheetName val="Runway"/>
      <sheetName val="Cashflow Graphs"/>
      <sheetName val="Runway - with investment"/>
      <sheetName val="Runway - User Model"/>
      <sheetName val="FORECAST -&gt;"/>
      <sheetName val="Cashflow Forecast Best"/>
      <sheetName val="Cashflow Forecast Best (2)"/>
      <sheetName val="Cashflow Forecast Base"/>
      <sheetName val="Cashflow Forecast Base (2)"/>
      <sheetName val="Cashflow Forecast Worst"/>
      <sheetName val="Cashflow Forecast Worst (2)"/>
      <sheetName val="Budget"/>
      <sheetName val="Prepayments"/>
      <sheetName val="Drivers"/>
      <sheetName val="Drivers by User"/>
      <sheetName val="Expenses"/>
      <sheetName val="DATA -&gt;"/>
      <sheetName val="Mapping"/>
      <sheetName val="Combined PL"/>
      <sheetName val="Combined BS"/>
      <sheetName val="Recent Data"/>
      <sheetName val="Static Data"/>
      <sheetName val="Cashflow Forecast Base No Hires"/>
      <sheetName val="Cashflow Forecast User Mode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2P"/>
      <sheetName val="Review Notes"/>
      <sheetName val="CHECKS"/>
      <sheetName val="Cover"/>
      <sheetName val="_PPT Upload"/>
      <sheetName val="High Level Dashboard"/>
      <sheetName val="P&amp;LReport"/>
      <sheetName val="Year on Year"/>
      <sheetName val="BudgetReport FY19"/>
      <sheetName val="BudgetReport FY20"/>
      <sheetName val="BSReport"/>
      <sheetName val="Runway"/>
      <sheetName val="FY Summaries"/>
      <sheetName val="FORECAST -&gt;"/>
      <sheetName val="Cashflow Forecast Best"/>
      <sheetName val="Cashflow Forecast Base"/>
      <sheetName val="Cashflow Forecast Static"/>
      <sheetName val="Budget"/>
      <sheetName val="Key Assumptions"/>
      <sheetName val="Drivers"/>
      <sheetName val="Revenue Model"/>
      <sheetName val="Revenue Model V1"/>
      <sheetName val="Revenue Model V2"/>
      <sheetName val="Revenue Model V3"/>
      <sheetName val="Revenue Rec in Advance"/>
      <sheetName val="DATA -&gt;"/>
      <sheetName val="Mapping"/>
      <sheetName val="Combined PL"/>
      <sheetName val="Combined BS"/>
      <sheetName val="Recent Data"/>
      <sheetName val="Static 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 tint="0.79998168889431442"/>
    <outlinePr summaryBelow="0" summaryRight="0"/>
  </sheetPr>
  <dimension ref="A1:Y44"/>
  <sheetViews>
    <sheetView workbookViewId="0">
      <selection activeCell="E8" sqref="E8"/>
    </sheetView>
  </sheetViews>
  <sheetFormatPr defaultColWidth="12.7109375" defaultRowHeight="15.75" customHeight="1"/>
  <cols>
    <col min="1" max="1" width="22.140625" customWidth="1"/>
    <col min="2" max="2" width="19.7109375" customWidth="1"/>
    <col min="3" max="3" width="17.7109375" customWidth="1"/>
    <col min="4" max="4" width="15.7109375" customWidth="1"/>
    <col min="5" max="7" width="12.7109375" customWidth="1"/>
    <col min="8" max="8" width="24.85546875" bestFit="1" customWidth="1"/>
  </cols>
  <sheetData>
    <row r="1" spans="1:11" ht="12.95">
      <c r="A1" s="6" t="s">
        <v>0</v>
      </c>
      <c r="B1" s="7">
        <v>45199</v>
      </c>
      <c r="D1" s="8"/>
      <c r="E1" s="8"/>
      <c r="F1" s="8"/>
    </row>
    <row r="2" spans="1:11" ht="12.95">
      <c r="A2" s="6"/>
      <c r="B2" s="9"/>
      <c r="C2" s="9"/>
      <c r="D2" s="9"/>
      <c r="E2" s="9"/>
      <c r="F2" s="9"/>
      <c r="G2" s="9"/>
      <c r="H2" s="9"/>
    </row>
    <row r="3" spans="1:11" ht="12.95">
      <c r="A3" s="6"/>
      <c r="B3" s="10" t="s">
        <v>1</v>
      </c>
      <c r="C3" s="104" t="s">
        <v>2</v>
      </c>
      <c r="D3" s="105"/>
      <c r="E3" s="105"/>
      <c r="F3" s="105"/>
      <c r="G3" s="105"/>
    </row>
    <row r="4" spans="1:11" ht="12.95">
      <c r="A4" s="8" t="s">
        <v>3</v>
      </c>
      <c r="B4" s="9" t="s">
        <v>4</v>
      </c>
      <c r="C4" s="9" t="s">
        <v>5</v>
      </c>
      <c r="D4" s="9"/>
      <c r="E4" s="9"/>
      <c r="F4" s="2"/>
      <c r="G4" s="2"/>
      <c r="H4" s="2"/>
      <c r="J4" s="11"/>
      <c r="K4" s="1" t="s">
        <v>6</v>
      </c>
    </row>
    <row r="5" spans="1:11" ht="12.95">
      <c r="A5" s="8"/>
      <c r="B5" s="9" t="s">
        <v>7</v>
      </c>
      <c r="C5" s="12">
        <v>45291</v>
      </c>
      <c r="D5" s="9" t="s">
        <v>8</v>
      </c>
      <c r="E5" s="9" t="s">
        <v>9</v>
      </c>
      <c r="F5" s="2" t="s">
        <v>10</v>
      </c>
      <c r="G5" s="2" t="s">
        <v>11</v>
      </c>
      <c r="H5" s="2" t="s">
        <v>12</v>
      </c>
    </row>
    <row r="6" spans="1:11" ht="12.95">
      <c r="A6" s="8" t="s">
        <v>13</v>
      </c>
      <c r="B6" s="13">
        <f>SUM(IS!BU16:CF16)*1000</f>
        <v>7745148.9366666665</v>
      </c>
      <c r="C6" s="14">
        <f>SUM(IS!CG16:CI16)*1000</f>
        <v>2144854.9999999986</v>
      </c>
      <c r="D6" s="14">
        <f>SUM(IS!CJ16:CU16)*1000</f>
        <v>10298953.33333333</v>
      </c>
      <c r="E6" s="14">
        <f>SUM(IS!CV16:DG16)*1000</f>
        <v>15220019.999999998</v>
      </c>
      <c r="F6" s="14">
        <f>SUM(IS!DH16:DS16)*1000</f>
        <v>21190020</v>
      </c>
      <c r="G6" s="14">
        <f>IS_409A_Forecast!Z16*1000</f>
        <v>27223385.999999996</v>
      </c>
      <c r="H6" s="17"/>
    </row>
    <row r="7" spans="1:11" ht="12.95">
      <c r="A7" s="8" t="s">
        <v>14</v>
      </c>
      <c r="B7" s="15">
        <f>SUM(IS!BU22:CF22)*1000</f>
        <v>3115818.0540072187</v>
      </c>
      <c r="C7" s="16">
        <f>SUM(IS!CG22:CI22)*1000</f>
        <v>990779.77951155172</v>
      </c>
      <c r="D7" s="16">
        <f>SUM(IS!CJ22:CU22)*1000</f>
        <v>4272645.8241368635</v>
      </c>
      <c r="E7" s="16">
        <f>SUM(IS!CV22:DG22)*1000</f>
        <v>4949495.3362571597</v>
      </c>
      <c r="F7" s="16">
        <f>SUM(IS!DH22:DS22)*1000</f>
        <v>5590314.7738528484</v>
      </c>
      <c r="G7" s="16">
        <f>IS_409A_Forecast!Z22*1000</f>
        <v>6909793.1956657739</v>
      </c>
      <c r="H7" s="20"/>
    </row>
    <row r="8" spans="1:11" ht="12.95">
      <c r="A8" s="8" t="s">
        <v>15</v>
      </c>
      <c r="B8" s="13">
        <f t="shared" ref="B8:G8" si="0">B6-B7</f>
        <v>4629330.8826594483</v>
      </c>
      <c r="C8" s="17">
        <f>C6-C7</f>
        <v>1154075.2204884468</v>
      </c>
      <c r="D8" s="17">
        <f t="shared" si="0"/>
        <v>6026307.5091964668</v>
      </c>
      <c r="E8" s="17">
        <f t="shared" si="0"/>
        <v>10270524.663742838</v>
      </c>
      <c r="F8" s="17">
        <f t="shared" si="0"/>
        <v>15599705.226147152</v>
      </c>
      <c r="G8" s="17">
        <f t="shared" si="0"/>
        <v>20313592.804334223</v>
      </c>
      <c r="H8" s="17"/>
    </row>
    <row r="9" spans="1:11" ht="12.95">
      <c r="A9" s="8" t="s">
        <v>16</v>
      </c>
      <c r="B9" s="13">
        <f>SUM(IS!BU34:CF34)*1000</f>
        <v>7534064.0750786047</v>
      </c>
      <c r="C9" s="14">
        <f>SUM(IS!CG34:CI34)*1000</f>
        <v>2355086.9768002341</v>
      </c>
      <c r="D9" s="14">
        <f>SUM(IS!CJ34:CU34)*1000</f>
        <v>10040717.592171621</v>
      </c>
      <c r="E9" s="14">
        <f>SUM(IS!CV34:DG34)*1000</f>
        <v>11799610.266611954</v>
      </c>
      <c r="F9" s="14">
        <f>SUM(IS!DH34:DS34)*1000</f>
        <v>13640252.424701156</v>
      </c>
      <c r="G9" s="14">
        <f>IS_409A_Forecast!Z32*1000</f>
        <v>15754491.550529834</v>
      </c>
      <c r="H9" s="17"/>
    </row>
    <row r="10" spans="1:11" ht="12.95">
      <c r="A10" s="8" t="s">
        <v>17</v>
      </c>
      <c r="B10" s="15">
        <f>SUM(IS!BU40:CF41)*1000</f>
        <v>2121559.8387415996</v>
      </c>
      <c r="C10" s="16">
        <f>SUM(IS!CG40:CI41)*1000</f>
        <v>605.38065342898994</v>
      </c>
      <c r="D10" s="16">
        <f>SUM(IS!CJ40:CU41)*1000</f>
        <v>1362.4136950795914</v>
      </c>
      <c r="E10" s="16">
        <f>SUM(IS!CV40:DG41)*1000</f>
        <v>61.966830739340786</v>
      </c>
      <c r="F10" s="16">
        <f>SUM(IS!DH40:DS41)*1000</f>
        <v>-14.804955243554213</v>
      </c>
      <c r="G10" s="16">
        <f>(IS_409A_Forecast!Z38+IS_409A_Forecast!Z39)*1000</f>
        <v>0</v>
      </c>
      <c r="H10" s="20"/>
    </row>
    <row r="11" spans="1:11" ht="12.95">
      <c r="A11" s="8" t="s">
        <v>18</v>
      </c>
      <c r="B11" s="13">
        <f>B8-B9+B10</f>
        <v>-783173.35367755685</v>
      </c>
      <c r="C11" s="13">
        <f t="shared" ref="B11:G11" si="1">C8-C9+C10</f>
        <v>-1200406.3756583582</v>
      </c>
      <c r="D11" s="13">
        <f t="shared" si="1"/>
        <v>-4013047.6692800741</v>
      </c>
      <c r="E11" s="13">
        <f t="shared" si="1"/>
        <v>-1529023.6360383765</v>
      </c>
      <c r="F11" s="13">
        <f t="shared" si="1"/>
        <v>1959437.9964907528</v>
      </c>
      <c r="G11" s="13">
        <f t="shared" si="1"/>
        <v>4559101.2538043894</v>
      </c>
      <c r="H11" s="17"/>
    </row>
    <row r="12" spans="1:11" ht="12.95">
      <c r="A12" s="8" t="s">
        <v>19</v>
      </c>
      <c r="B12" s="15">
        <f>SUM(IS!BU45:CF45)*1000</f>
        <v>-11437.350000000002</v>
      </c>
      <c r="C12" s="16">
        <f>SUM(IS!CG45:CI45)*1000</f>
        <v>0</v>
      </c>
      <c r="D12" s="16">
        <f>SUM(IS!CJ45:CU45)*1000</f>
        <v>0</v>
      </c>
      <c r="E12" s="16">
        <f>SUM(IS!CV45:DG45)*1000</f>
        <v>0</v>
      </c>
      <c r="F12" s="16">
        <f>SUM(IS!DH45:DS45)*1000</f>
        <v>0</v>
      </c>
      <c r="G12" s="16">
        <f>IS_409A_Forecast!Z43*1000</f>
        <v>0</v>
      </c>
      <c r="H12" s="20"/>
    </row>
    <row r="13" spans="1:11" ht="12.95">
      <c r="A13" s="8" t="s">
        <v>20</v>
      </c>
      <c r="B13" s="13">
        <f t="shared" ref="B13:G13" si="2">B11+B12</f>
        <v>-794610.70367755683</v>
      </c>
      <c r="C13" s="13">
        <f t="shared" si="2"/>
        <v>-1200406.3756583582</v>
      </c>
      <c r="D13" s="13">
        <f t="shared" si="2"/>
        <v>-4013047.6692800741</v>
      </c>
      <c r="E13" s="13">
        <f t="shared" si="2"/>
        <v>-1529023.6360383765</v>
      </c>
      <c r="F13" s="13">
        <f t="shared" si="2"/>
        <v>1959437.9964907528</v>
      </c>
      <c r="G13" s="13">
        <f t="shared" si="2"/>
        <v>4559101.2538043894</v>
      </c>
      <c r="H13" s="17"/>
    </row>
    <row r="14" spans="1:11" ht="15.75" customHeight="1">
      <c r="B14" s="22"/>
      <c r="C14" s="22"/>
    </row>
    <row r="15" spans="1:11" ht="12.95">
      <c r="A15" s="1" t="s">
        <v>21</v>
      </c>
      <c r="B15" s="99"/>
      <c r="C15" s="22"/>
    </row>
    <row r="16" spans="1:11" ht="12.95">
      <c r="A16" s="1" t="s">
        <v>22</v>
      </c>
      <c r="B16" s="99">
        <v>0</v>
      </c>
      <c r="C16" s="3"/>
      <c r="D16" s="18"/>
      <c r="E16" s="18"/>
      <c r="F16" s="18"/>
      <c r="G16" s="18"/>
      <c r="H16" s="20" t="s">
        <v>23</v>
      </c>
    </row>
    <row r="17" spans="1:25" ht="12.95">
      <c r="A17" s="1" t="s">
        <v>24</v>
      </c>
      <c r="B17" s="101">
        <f>SUM(IS!BU53:CF53)*1000</f>
        <v>11384.077037037039</v>
      </c>
      <c r="C17" s="3">
        <f>SUM(IS!CG53:CI53)*1000</f>
        <v>3614.6611111111092</v>
      </c>
      <c r="D17" s="18">
        <f>SUM(IS!CJ53:CU53)*1000</f>
        <v>53885.649074074063</v>
      </c>
      <c r="E17" s="18">
        <f>SUM(IS!CV53:DG53)*1000</f>
        <v>139313.41666666663</v>
      </c>
      <c r="F17" s="18">
        <f>SUM(IS!DH53:DS53)*1000</f>
        <v>258241.09629629616</v>
      </c>
      <c r="G17" s="18">
        <f>IS_409A_Forecast!Z51*1000</f>
        <v>408350.78999999992</v>
      </c>
      <c r="H17" s="19"/>
    </row>
    <row r="18" spans="1:25" ht="12.95">
      <c r="A18" s="1" t="s">
        <v>25</v>
      </c>
      <c r="B18" s="99"/>
      <c r="C18" s="3"/>
      <c r="D18" s="18"/>
      <c r="E18" s="18"/>
      <c r="F18" s="18"/>
      <c r="G18" s="18"/>
      <c r="H18" s="20" t="s">
        <v>23</v>
      </c>
    </row>
    <row r="19" spans="1:25" ht="12.95">
      <c r="A19" s="1" t="s">
        <v>26</v>
      </c>
      <c r="B19" s="101">
        <f>SUM(CFS!BU17:CF17)*1000</f>
        <v>123697.21999999999</v>
      </c>
      <c r="C19" s="3">
        <f>SUM(CFS!CG17:CI17)*1000</f>
        <v>0</v>
      </c>
      <c r="D19" s="18">
        <f>SUM(CFS!CJ17:CU17)*1000</f>
        <v>0</v>
      </c>
      <c r="E19" s="18">
        <f>SUM(CFS!CV17:DG17)*1000</f>
        <v>0</v>
      </c>
      <c r="F19" s="18">
        <f>SUM(CFS!DH17:DS17)*1000</f>
        <v>0</v>
      </c>
      <c r="G19" s="18"/>
      <c r="H19" s="20"/>
    </row>
    <row r="20" spans="1:25" ht="12.95">
      <c r="A20" s="1" t="s">
        <v>27</v>
      </c>
      <c r="B20" s="101">
        <f>-SUM(CFS!BU36:CF36)*1000</f>
        <v>14480.533333333331</v>
      </c>
      <c r="C20" s="3">
        <f>-SUM(CFS!CG36:CI36)*1000</f>
        <v>42897.099999999984</v>
      </c>
      <c r="D20" s="18">
        <f>-SUM(CFS!CJ36:CU36)*1000</f>
        <v>205979.06666666662</v>
      </c>
      <c r="E20" s="18">
        <f>-SUM(CFS!CV36:DG36)*1000</f>
        <v>304400.39999999991</v>
      </c>
      <c r="F20" s="18">
        <f>-SUM(CFS!DH36:DS36)*1000</f>
        <v>423800.39999999991</v>
      </c>
      <c r="G20" s="18"/>
      <c r="H20" s="20"/>
    </row>
    <row r="21" spans="1:25" ht="12.95" hidden="1">
      <c r="A21" s="4" t="s">
        <v>28</v>
      </c>
      <c r="B21" s="100">
        <f>B1</f>
        <v>45199</v>
      </c>
      <c r="C21" s="22"/>
    </row>
    <row r="22" spans="1:25" ht="12.95" hidden="1">
      <c r="A22" s="1" t="s">
        <v>29</v>
      </c>
      <c r="B22" s="101">
        <v>1000000</v>
      </c>
      <c r="C22" s="22"/>
    </row>
    <row r="23" spans="1:25" ht="12.95" hidden="1">
      <c r="A23" s="1" t="s">
        <v>30</v>
      </c>
      <c r="B23" s="3">
        <v>4000</v>
      </c>
      <c r="C23" s="22"/>
    </row>
    <row r="24" spans="1:25" ht="12.95" hidden="1">
      <c r="A24" s="1" t="s">
        <v>31</v>
      </c>
      <c r="B24" s="3">
        <v>500000</v>
      </c>
      <c r="C24" s="22"/>
    </row>
    <row r="25" spans="1:25" ht="12.95" hidden="1">
      <c r="A25" s="1" t="s">
        <v>32</v>
      </c>
      <c r="B25" s="3">
        <v>35000</v>
      </c>
      <c r="C25" s="22"/>
    </row>
    <row r="26" spans="1:25" ht="12.95" hidden="1">
      <c r="A26" s="4" t="s">
        <v>33</v>
      </c>
      <c r="B26" s="102">
        <f>SUM(B22:B25)</f>
        <v>1539000</v>
      </c>
      <c r="C26" s="5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 spans="1:25" ht="12.95" hidden="1">
      <c r="A27" s="1" t="s">
        <v>34</v>
      </c>
      <c r="B27" s="101">
        <v>10000</v>
      </c>
      <c r="C27" s="22"/>
    </row>
    <row r="28" spans="1:25" ht="12.95" hidden="1">
      <c r="A28" s="1" t="s">
        <v>35</v>
      </c>
      <c r="B28" s="3">
        <v>4000</v>
      </c>
      <c r="C28" s="22"/>
    </row>
    <row r="29" spans="1:25" ht="12.95" hidden="1">
      <c r="A29" s="4" t="s">
        <v>36</v>
      </c>
      <c r="B29" s="102">
        <f>SUM(B26:B28)</f>
        <v>1553000</v>
      </c>
      <c r="C29" s="22"/>
    </row>
    <row r="30" spans="1:25" ht="12.95" hidden="1">
      <c r="B30" s="22"/>
      <c r="C30" s="22"/>
    </row>
    <row r="31" spans="1:25" ht="12.95" hidden="1">
      <c r="A31" s="1" t="s">
        <v>37</v>
      </c>
      <c r="B31" s="3">
        <v>5000</v>
      </c>
      <c r="C31" s="22"/>
    </row>
    <row r="32" spans="1:25" ht="12.95" hidden="1">
      <c r="A32" s="1" t="s">
        <v>38</v>
      </c>
      <c r="B32" s="3">
        <v>25000</v>
      </c>
      <c r="C32" s="22"/>
    </row>
    <row r="33" spans="1:25" ht="12.95" hidden="1">
      <c r="A33" s="1" t="s">
        <v>39</v>
      </c>
      <c r="B33" s="3">
        <v>35000</v>
      </c>
      <c r="C33" s="22"/>
    </row>
    <row r="34" spans="1:25" ht="12.95" hidden="1">
      <c r="A34" s="4" t="s">
        <v>40</v>
      </c>
      <c r="B34" s="102">
        <f>SUM(B31:B33)</f>
        <v>65000</v>
      </c>
      <c r="C34" s="5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</row>
    <row r="35" spans="1:25" ht="12.95" hidden="1">
      <c r="A35" s="1" t="s">
        <v>41</v>
      </c>
      <c r="B35" s="3">
        <v>10000</v>
      </c>
      <c r="C35" s="22"/>
    </row>
    <row r="36" spans="1:25" ht="12.95" hidden="1">
      <c r="A36" s="1" t="s">
        <v>42</v>
      </c>
      <c r="B36" s="3">
        <v>50000</v>
      </c>
      <c r="C36" s="22"/>
    </row>
    <row r="37" spans="1:25" ht="12.95" hidden="1">
      <c r="A37" s="4" t="s">
        <v>43</v>
      </c>
      <c r="B37" s="102">
        <f>SUM(B34:B36)</f>
        <v>125000</v>
      </c>
      <c r="C37" s="22"/>
    </row>
    <row r="38" spans="1:25" ht="12.95" hidden="1">
      <c r="A38" s="4" t="s">
        <v>44</v>
      </c>
      <c r="B38" s="102">
        <f>B29-B37</f>
        <v>1428000</v>
      </c>
      <c r="C38" s="5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</row>
    <row r="39" spans="1:25" ht="15.75" customHeight="1">
      <c r="A39" s="1" t="s">
        <v>45</v>
      </c>
      <c r="B39" s="101">
        <f>SUM(CFS!BU16:CF16)*1000</f>
        <v>0</v>
      </c>
      <c r="C39" s="3">
        <f>SUM(CFS!CG16:CI16)*1000</f>
        <v>0</v>
      </c>
      <c r="D39" s="18">
        <f>SUM(CFS!CJ16:CU16)*1000</f>
        <v>0</v>
      </c>
      <c r="E39" s="18">
        <f>SUM(CFS!CV16:DG16)*1000</f>
        <v>0</v>
      </c>
      <c r="F39" s="18">
        <f>SUM(CFS!DH16:DS16)*1000</f>
        <v>0</v>
      </c>
      <c r="G39" s="18"/>
    </row>
    <row r="40" spans="1:25" ht="15.75" customHeight="1">
      <c r="B40" s="22"/>
      <c r="C40" s="22"/>
    </row>
    <row r="41" spans="1:25" ht="15.75" customHeight="1">
      <c r="B41" s="22"/>
      <c r="C41" s="22"/>
    </row>
    <row r="42" spans="1:25" ht="15.75" customHeight="1">
      <c r="B42" s="22"/>
      <c r="C42" s="22"/>
    </row>
    <row r="43" spans="1:25" ht="15.75" customHeight="1">
      <c r="A43" s="21" t="s">
        <v>46</v>
      </c>
      <c r="B43" s="103">
        <f>SUM(IS!BU48:CF48)*1000-B13</f>
        <v>-3.7896091002039611E-2</v>
      </c>
      <c r="C43" s="23">
        <f>SUM(IS!CG48:CI48)*1000-C13</f>
        <v>0</v>
      </c>
      <c r="D43" s="23">
        <f>SUM(IS!CJ48:CU48)*1000-D13</f>
        <v>0</v>
      </c>
      <c r="E43" s="23">
        <f>SUM(IS!CV48:DG48)*1000-E13</f>
        <v>-2.7939677238464355E-9</v>
      </c>
      <c r="F43" s="23">
        <f>SUM(IS!DH48:DS48)*1000-F13</f>
        <v>-5.3551048040390015E-9</v>
      </c>
      <c r="G43" s="103">
        <f>G13-IS_409A_Forecast!Z46*1000</f>
        <v>0</v>
      </c>
    </row>
    <row r="44" spans="1:25" ht="15.75" customHeight="1">
      <c r="A44" s="21" t="s">
        <v>47</v>
      </c>
      <c r="B44" s="103">
        <f>B8-B9+B16+B17+B18-SUM(IS!BU54:CF54)*1000</f>
        <v>0</v>
      </c>
      <c r="C44" s="103">
        <f>C8-C9+C16+C17+C18-SUM(IS!CG54:CI54)*1000</f>
        <v>0</v>
      </c>
      <c r="D44" s="103">
        <f>D8-D9+D16+D17+D18-SUM(IS!CJ54:CU54)*1000</f>
        <v>0</v>
      </c>
      <c r="E44" s="103">
        <f>E8-E9+E16+E17+E18-SUM(IS!CV54:DG54)*1000</f>
        <v>2.7939677238464355E-9</v>
      </c>
      <c r="F44" s="103">
        <f>F8-F9+F16+F17+F18-SUM(IS!DH54:DS54)*1000</f>
        <v>5.5879354476928711E-9</v>
      </c>
      <c r="G44" s="23">
        <f>G8-G9+G16+G17+G18-(IS_409A_Forecast!Z52*1000)</f>
        <v>0</v>
      </c>
    </row>
  </sheetData>
  <mergeCells count="1">
    <mergeCell ref="C3:G3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47C0BF-2D4E-814D-95D3-1ECF561740AB}">
  <sheetPr>
    <tabColor theme="1"/>
  </sheetPr>
  <dimension ref="A1:AG59"/>
  <sheetViews>
    <sheetView showGridLines="0" zoomScale="85" zoomScaleNormal="85" workbookViewId="0">
      <pane xSplit="19" ySplit="10" topLeftCell="Z63" activePane="bottomRight" state="frozen"/>
      <selection pane="bottomRight"/>
      <selection pane="bottomLeft" activeCell="AI16" sqref="AI16"/>
      <selection pane="topRight" activeCell="AI16" sqref="AI16"/>
    </sheetView>
  </sheetViews>
  <sheetFormatPr defaultColWidth="8.85546875" defaultRowHeight="12.95"/>
  <cols>
    <col min="1" max="2" width="1.42578125" style="26" customWidth="1"/>
    <col min="3" max="3" width="40.42578125" style="26" customWidth="1"/>
    <col min="4" max="4" width="4.42578125" style="26" customWidth="1"/>
    <col min="5" max="19" width="1.42578125" style="26" customWidth="1"/>
    <col min="20" max="31" width="10.42578125" style="26" customWidth="1"/>
    <col min="32" max="32" width="1.42578125" style="26" customWidth="1"/>
    <col min="33" max="16384" width="8.85546875" style="26"/>
  </cols>
  <sheetData>
    <row r="1" spans="1:32">
      <c r="A1" s="24"/>
      <c r="B1" s="25"/>
    </row>
    <row r="2" spans="1:32">
      <c r="A2" s="24" t="s">
        <v>48</v>
      </c>
      <c r="B2" s="25"/>
    </row>
    <row r="3" spans="1:32">
      <c r="A3" s="24" t="s">
        <v>49</v>
      </c>
      <c r="B3" s="24"/>
    </row>
    <row r="4" spans="1:32">
      <c r="A4" s="27" t="s">
        <v>50</v>
      </c>
      <c r="B4" s="27"/>
    </row>
    <row r="6" spans="1:32">
      <c r="C6" s="28"/>
      <c r="D6" s="29"/>
      <c r="F6" s="30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</row>
    <row r="7" spans="1:32">
      <c r="C7" s="28"/>
      <c r="D7" s="29"/>
      <c r="F7" s="30"/>
      <c r="T7" s="25">
        <f>YEAR(T9)</f>
        <v>2021</v>
      </c>
      <c r="U7" s="25">
        <f t="shared" ref="U7:AD7" si="0">YEAR(U9)</f>
        <v>2022</v>
      </c>
      <c r="V7" s="25">
        <f t="shared" si="0"/>
        <v>2023</v>
      </c>
      <c r="W7" s="25">
        <f t="shared" si="0"/>
        <v>2024</v>
      </c>
      <c r="X7" s="25">
        <f t="shared" si="0"/>
        <v>2025</v>
      </c>
      <c r="Y7" s="25">
        <f t="shared" si="0"/>
        <v>2026</v>
      </c>
      <c r="Z7" s="25">
        <f t="shared" si="0"/>
        <v>2027</v>
      </c>
      <c r="AA7" s="25">
        <f t="shared" si="0"/>
        <v>2028</v>
      </c>
      <c r="AB7" s="25">
        <f t="shared" si="0"/>
        <v>2029</v>
      </c>
      <c r="AC7" s="25">
        <f t="shared" si="0"/>
        <v>2030</v>
      </c>
      <c r="AD7" s="25">
        <f t="shared" si="0"/>
        <v>2031</v>
      </c>
      <c r="AE7" s="25"/>
    </row>
    <row r="8" spans="1:32"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</row>
    <row r="9" spans="1:32">
      <c r="T9" s="33">
        <f>IS!T9</f>
        <v>44561</v>
      </c>
      <c r="U9" s="33">
        <f>IS!U9</f>
        <v>44926</v>
      </c>
      <c r="V9" s="33">
        <f>IS!V9</f>
        <v>45291</v>
      </c>
      <c r="W9" s="33">
        <f>IS!W9</f>
        <v>45657</v>
      </c>
      <c r="X9" s="33">
        <f>IS!X9</f>
        <v>46022</v>
      </c>
      <c r="Y9" s="33">
        <f>IS!Y9</f>
        <v>46387</v>
      </c>
      <c r="Z9" s="33">
        <f>EOMONTH(Y9,12)</f>
        <v>46752</v>
      </c>
      <c r="AA9" s="33">
        <f>EOMONTH(Z9,12)</f>
        <v>47118</v>
      </c>
      <c r="AB9" s="33">
        <f>EOMONTH(AA9,12)</f>
        <v>47483</v>
      </c>
      <c r="AC9" s="33">
        <f>EOMONTH(AB9,12)</f>
        <v>47848</v>
      </c>
      <c r="AD9" s="33">
        <f>EOMONTH(AC9,12)</f>
        <v>48213</v>
      </c>
      <c r="AE9" s="34" t="s">
        <v>51</v>
      </c>
    </row>
    <row r="10" spans="1:32" ht="14.1" thickBot="1">
      <c r="T10" s="35" t="s">
        <v>52</v>
      </c>
      <c r="U10" s="35" t="s">
        <v>52</v>
      </c>
      <c r="V10" s="35" t="s">
        <v>53</v>
      </c>
      <c r="W10" s="35" t="s">
        <v>2</v>
      </c>
      <c r="X10" s="35" t="s">
        <v>2</v>
      </c>
      <c r="Y10" s="35" t="s">
        <v>2</v>
      </c>
      <c r="Z10" s="35" t="str">
        <f>Y10</f>
        <v>Forecast</v>
      </c>
      <c r="AA10" s="35" t="str">
        <f>Z10</f>
        <v>Forecast</v>
      </c>
      <c r="AB10" s="35" t="str">
        <f>AA10</f>
        <v>Forecast</v>
      </c>
      <c r="AC10" s="35" t="str">
        <f>AB10</f>
        <v>Forecast</v>
      </c>
      <c r="AD10" s="35" t="str">
        <f>AC10</f>
        <v>Forecast</v>
      </c>
      <c r="AE10" s="35"/>
    </row>
    <row r="11" spans="1:32">
      <c r="T11" s="36"/>
      <c r="U11" s="36"/>
      <c r="V11" s="36"/>
      <c r="W11" s="36"/>
      <c r="X11" s="36"/>
      <c r="Y11" s="36"/>
      <c r="Z11" s="36"/>
      <c r="AA11" s="36"/>
      <c r="AB11" s="36"/>
      <c r="AC11" s="36"/>
      <c r="AD11" s="36"/>
      <c r="AE11" s="36"/>
      <c r="AF11" s="36"/>
    </row>
    <row r="12" spans="1:32">
      <c r="C12" s="26" t="s">
        <v>54</v>
      </c>
      <c r="T12" s="37">
        <f>IS!T12</f>
        <v>4604.5368264033596</v>
      </c>
      <c r="U12" s="37">
        <f>IS!U12</f>
        <v>4640.3855766666666</v>
      </c>
      <c r="V12" s="37">
        <f>IS!V12</f>
        <v>6021.8719866666652</v>
      </c>
      <c r="W12" s="37">
        <f>IS!W12</f>
        <v>8959.2199999999975</v>
      </c>
      <c r="X12" s="37">
        <f>IS!X12</f>
        <v>13623.619999999994</v>
      </c>
      <c r="Y12" s="37">
        <f>IS!Y12</f>
        <v>19353.619999999995</v>
      </c>
      <c r="Z12" s="37">
        <f>Y12*(1+Z17)</f>
        <v>25159.705999999995</v>
      </c>
      <c r="AA12" s="37">
        <f t="shared" ref="AA12:AD12" si="1">Z12*(1+AA17)</f>
        <v>30443.244259999992</v>
      </c>
      <c r="AB12" s="37">
        <f t="shared" si="1"/>
        <v>35009.730898999987</v>
      </c>
      <c r="AC12" s="37">
        <f t="shared" si="1"/>
        <v>38510.703988899986</v>
      </c>
      <c r="AD12" s="37">
        <f t="shared" si="1"/>
        <v>41591.560308011991</v>
      </c>
      <c r="AE12" s="37">
        <f>AD12*(1+AE17)</f>
        <v>43671.13832341259</v>
      </c>
    </row>
    <row r="13" spans="1:32">
      <c r="C13" s="26" t="s">
        <v>55</v>
      </c>
      <c r="T13" s="38">
        <f>IS!T13</f>
        <v>798.25853359664006</v>
      </c>
      <c r="U13" s="38">
        <f>IS!U13</f>
        <v>1038.9563733333332</v>
      </c>
      <c r="V13" s="38">
        <f>IS!V13</f>
        <v>921.90000000000032</v>
      </c>
      <c r="W13" s="38">
        <f>IS!W13</f>
        <v>656.40000000000009</v>
      </c>
      <c r="X13" s="38">
        <f>IS!X13</f>
        <v>896.4000000000002</v>
      </c>
      <c r="Y13" s="38">
        <f>IS!Y13</f>
        <v>1136.4000000000001</v>
      </c>
      <c r="Z13" s="38">
        <f t="shared" ref="Z13:AE14" si="2">Y13*(1+Z18)</f>
        <v>1363.68</v>
      </c>
      <c r="AA13" s="38">
        <f t="shared" si="2"/>
        <v>1568.232</v>
      </c>
      <c r="AB13" s="38">
        <f t="shared" si="2"/>
        <v>1756.41984</v>
      </c>
      <c r="AC13" s="38">
        <f t="shared" si="2"/>
        <v>1914.4976256000002</v>
      </c>
      <c r="AD13" s="38">
        <f t="shared" si="2"/>
        <v>2048.5124593920004</v>
      </c>
      <c r="AE13" s="38">
        <f t="shared" si="2"/>
        <v>2150.9380823616007</v>
      </c>
      <c r="AF13" s="38"/>
    </row>
    <row r="14" spans="1:32">
      <c r="C14" s="26" t="s">
        <v>56</v>
      </c>
      <c r="T14" s="38">
        <f>IS!T14</f>
        <v>347.70673999999997</v>
      </c>
      <c r="U14" s="38">
        <f>IS!U14</f>
        <v>571.60480999999993</v>
      </c>
      <c r="V14" s="38">
        <f>IS!V14</f>
        <v>1305.08953</v>
      </c>
      <c r="W14" s="38">
        <f>IS!W14</f>
        <v>683.33333333333337</v>
      </c>
      <c r="X14" s="38">
        <f>IS!X14</f>
        <v>700.00000000000011</v>
      </c>
      <c r="Y14" s="38">
        <f>IS!Y14</f>
        <v>700.00000000000011</v>
      </c>
      <c r="Z14" s="38">
        <f t="shared" si="2"/>
        <v>700.00000000000011</v>
      </c>
      <c r="AA14" s="38">
        <f t="shared" si="2"/>
        <v>700.00000000000011</v>
      </c>
      <c r="AB14" s="38">
        <f t="shared" si="2"/>
        <v>700.00000000000011</v>
      </c>
      <c r="AC14" s="38">
        <f t="shared" si="2"/>
        <v>700.00000000000011</v>
      </c>
      <c r="AD14" s="38">
        <f t="shared" si="2"/>
        <v>700.00000000000011</v>
      </c>
      <c r="AE14" s="38">
        <f t="shared" si="2"/>
        <v>700.00000000000011</v>
      </c>
      <c r="AF14" s="38"/>
    </row>
    <row r="15" spans="1:32">
      <c r="C15" s="26" t="s">
        <v>57</v>
      </c>
      <c r="T15" s="38">
        <f>IS!T15</f>
        <v>0</v>
      </c>
      <c r="U15" s="38">
        <f>IS!U15</f>
        <v>0</v>
      </c>
      <c r="V15" s="38">
        <f>IS!V15</f>
        <v>2.25</v>
      </c>
      <c r="W15" s="38">
        <f>IS!W15</f>
        <v>0</v>
      </c>
      <c r="X15" s="38">
        <f>IS!X15</f>
        <v>0</v>
      </c>
      <c r="Y15" s="38">
        <f>IS!Y15</f>
        <v>0</v>
      </c>
      <c r="Z15" s="38"/>
      <c r="AA15" s="38"/>
      <c r="AB15" s="38"/>
      <c r="AC15" s="38"/>
      <c r="AD15" s="38"/>
      <c r="AE15" s="38"/>
    </row>
    <row r="16" spans="1:32">
      <c r="C16" s="39" t="s">
        <v>58</v>
      </c>
      <c r="D16" s="39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40">
        <f>IS!T16</f>
        <v>5750.5020999999997</v>
      </c>
      <c r="U16" s="40">
        <f>IS!U16</f>
        <v>6250.9467599999998</v>
      </c>
      <c r="V16" s="40">
        <f>IS!V16</f>
        <v>8251.1115166666659</v>
      </c>
      <c r="W16" s="40">
        <f>IS!W16</f>
        <v>10298.953333333331</v>
      </c>
      <c r="X16" s="40">
        <f>IS!X16</f>
        <v>15220.019999999999</v>
      </c>
      <c r="Y16" s="40">
        <f>IS!Y16</f>
        <v>21190.02</v>
      </c>
      <c r="Z16" s="40">
        <f>SUM(Z12:Z15)</f>
        <v>27223.385999999995</v>
      </c>
      <c r="AA16" s="40">
        <f t="shared" ref="AA16:AE16" si="3">SUM(AA12:AA15)</f>
        <v>32711.476259999992</v>
      </c>
      <c r="AB16" s="40">
        <f t="shared" si="3"/>
        <v>37466.15073899999</v>
      </c>
      <c r="AC16" s="40">
        <f t="shared" si="3"/>
        <v>41125.201614499987</v>
      </c>
      <c r="AD16" s="40">
        <f t="shared" si="3"/>
        <v>44340.072767403988</v>
      </c>
      <c r="AE16" s="40">
        <f t="shared" si="3"/>
        <v>46522.076405774191</v>
      </c>
    </row>
    <row r="17" spans="3:32">
      <c r="C17" s="41" t="s">
        <v>59</v>
      </c>
      <c r="L17" s="27"/>
      <c r="M17" s="27"/>
      <c r="N17" s="27"/>
      <c r="O17" s="27"/>
      <c r="P17" s="27"/>
      <c r="Q17" s="27"/>
      <c r="R17" s="27"/>
      <c r="S17" s="27"/>
      <c r="T17" s="42">
        <f>IS!T17</f>
        <v>0.10060269370903296</v>
      </c>
      <c r="U17" s="42">
        <f>IS!U17</f>
        <v>7.7855279727034876E-3</v>
      </c>
      <c r="V17" s="42">
        <f>IS!V17</f>
        <v>0.29770940090550901</v>
      </c>
      <c r="W17" s="42">
        <f>IS!W17</f>
        <v>0.48777988303920528</v>
      </c>
      <c r="X17" s="42">
        <f>IS!X17</f>
        <v>0.52062567946763183</v>
      </c>
      <c r="Y17" s="42">
        <f>IS!Y17</f>
        <v>0.42059305823268733</v>
      </c>
      <c r="Z17" s="43">
        <v>0.3</v>
      </c>
      <c r="AA17" s="43">
        <v>0.21</v>
      </c>
      <c r="AB17" s="43">
        <v>0.15</v>
      </c>
      <c r="AC17" s="43">
        <v>0.1</v>
      </c>
      <c r="AD17" s="43">
        <v>0.08</v>
      </c>
      <c r="AE17" s="43">
        <v>0.05</v>
      </c>
      <c r="AF17" s="42"/>
    </row>
    <row r="18" spans="3:32">
      <c r="C18" s="41" t="s">
        <v>60</v>
      </c>
      <c r="L18" s="27"/>
      <c r="M18" s="27"/>
      <c r="N18" s="27"/>
      <c r="O18" s="27"/>
      <c r="P18" s="27"/>
      <c r="Q18" s="27"/>
      <c r="R18" s="27"/>
      <c r="S18" s="27"/>
      <c r="T18" s="42">
        <f>IS!T18</f>
        <v>0.58857419621221907</v>
      </c>
      <c r="U18" s="42">
        <f>IS!U18</f>
        <v>0.301528677247211</v>
      </c>
      <c r="V18" s="42">
        <f>IS!V18</f>
        <v>-0.11266726528446558</v>
      </c>
      <c r="W18" s="42">
        <f>IS!W18</f>
        <v>-0.28799219004230403</v>
      </c>
      <c r="X18" s="42">
        <f>IS!X18</f>
        <v>0.36563071297989036</v>
      </c>
      <c r="Y18" s="42">
        <f>IS!Y18</f>
        <v>0.26773761713520727</v>
      </c>
      <c r="Z18" s="43">
        <v>0.2</v>
      </c>
      <c r="AA18" s="43">
        <v>0.15</v>
      </c>
      <c r="AB18" s="43">
        <v>0.12</v>
      </c>
      <c r="AC18" s="43">
        <v>0.09</v>
      </c>
      <c r="AD18" s="43">
        <v>7.0000000000000007E-2</v>
      </c>
      <c r="AE18" s="43">
        <v>0.05</v>
      </c>
      <c r="AF18" s="42"/>
    </row>
    <row r="19" spans="3:32">
      <c r="C19" s="41" t="s">
        <v>61</v>
      </c>
      <c r="L19" s="27"/>
      <c r="M19" s="27"/>
      <c r="N19" s="27"/>
      <c r="O19" s="27"/>
      <c r="P19" s="27"/>
      <c r="Q19" s="27"/>
      <c r="R19" s="27"/>
      <c r="S19" s="27"/>
      <c r="T19" s="42">
        <f>IS!T19</f>
        <v>-0.61957782819583729</v>
      </c>
      <c r="U19" s="42">
        <f>IS!U19</f>
        <v>0.64392789739997558</v>
      </c>
      <c r="V19" s="42">
        <f>IS!V19</f>
        <v>1.2832024978936061</v>
      </c>
      <c r="W19" s="42">
        <f>IS!W19</f>
        <v>-0.47640884581049903</v>
      </c>
      <c r="X19" s="42">
        <f>IS!X19</f>
        <v>2.4390243902439046E-2</v>
      </c>
      <c r="Y19" s="42">
        <f>IS!Y19</f>
        <v>0</v>
      </c>
      <c r="Z19" s="44">
        <v>0</v>
      </c>
      <c r="AA19" s="44">
        <v>0</v>
      </c>
      <c r="AB19" s="44">
        <v>0</v>
      </c>
      <c r="AC19" s="44">
        <v>0</v>
      </c>
      <c r="AD19" s="44">
        <v>0</v>
      </c>
      <c r="AE19" s="44">
        <v>0</v>
      </c>
      <c r="AF19" s="42"/>
    </row>
    <row r="20" spans="3:32">
      <c r="C20" s="41" t="s">
        <v>62</v>
      </c>
      <c r="L20" s="27"/>
      <c r="M20" s="27"/>
      <c r="N20" s="27"/>
      <c r="O20" s="27"/>
      <c r="P20" s="27"/>
      <c r="Q20" s="27"/>
      <c r="R20" s="27"/>
      <c r="S20" s="27"/>
      <c r="T20" s="42">
        <f>IS!T20</f>
        <v>2.6847387296509373E-2</v>
      </c>
      <c r="U20" s="42">
        <f>IS!U20</f>
        <v>8.7026254629139377E-2</v>
      </c>
      <c r="V20" s="42">
        <f>IS!V20</f>
        <v>0.3199778903038788</v>
      </c>
      <c r="W20" s="42">
        <f>IS!W20</f>
        <v>0.24818981206715818</v>
      </c>
      <c r="X20" s="42">
        <f>IS!X20</f>
        <v>0.47782201815977432</v>
      </c>
      <c r="Y20" s="42">
        <f>IS!Y20</f>
        <v>0.39224652792834713</v>
      </c>
      <c r="Z20" s="45">
        <f t="shared" ref="Z20:AE20" si="4">IFERROR(Z16/Y16-1,)</f>
        <v>0.28472677232017696</v>
      </c>
      <c r="AA20" s="45">
        <f t="shared" si="4"/>
        <v>0.20159469729445112</v>
      </c>
      <c r="AB20" s="45">
        <f t="shared" si="4"/>
        <v>0.14535187715798914</v>
      </c>
      <c r="AC20" s="45">
        <f t="shared" si="4"/>
        <v>9.7662845083552829E-2</v>
      </c>
      <c r="AD20" s="45">
        <f t="shared" si="4"/>
        <v>7.8172775492740598E-2</v>
      </c>
      <c r="AE20" s="45">
        <f t="shared" si="4"/>
        <v>4.9210646311213857E-2</v>
      </c>
      <c r="AF20" s="42"/>
    </row>
    <row r="22" spans="3:32">
      <c r="C22" s="26" t="s">
        <v>63</v>
      </c>
      <c r="T22" s="38">
        <f>IS!T22</f>
        <v>2255.3977400000003</v>
      </c>
      <c r="U22" s="38">
        <f>IS!U22</f>
        <v>3173.26917</v>
      </c>
      <c r="V22" s="38">
        <f>IS!V22</f>
        <v>3550.8023135187705</v>
      </c>
      <c r="W22" s="38">
        <f>IS!W22</f>
        <v>4272.6458241368637</v>
      </c>
      <c r="X22" s="38">
        <f>IS!X22</f>
        <v>4949.4953362571596</v>
      </c>
      <c r="Y22" s="38">
        <f>IS!Y22</f>
        <v>5590.3147738528487</v>
      </c>
      <c r="Z22" s="38">
        <f t="shared" ref="Z22:AE22" si="5">Z16-Z24</f>
        <v>6909.793195665774</v>
      </c>
      <c r="AA22" s="38">
        <f t="shared" si="5"/>
        <v>7975.6561007132732</v>
      </c>
      <c r="AB22" s="38">
        <f t="shared" si="5"/>
        <v>8760.2711791285146</v>
      </c>
      <c r="AC22" s="38">
        <f t="shared" si="5"/>
        <v>9204.5721700406575</v>
      </c>
      <c r="AD22" s="38">
        <f t="shared" si="5"/>
        <v>9924.119123795972</v>
      </c>
      <c r="AE22" s="38">
        <f t="shared" si="5"/>
        <v>10412.491439947451</v>
      </c>
      <c r="AF22" s="38"/>
    </row>
    <row r="24" spans="3:32">
      <c r="C24" s="25" t="s">
        <v>15</v>
      </c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46">
        <f>IS!T24</f>
        <v>3495.1043599999998</v>
      </c>
      <c r="U24" s="46">
        <f>IS!U24</f>
        <v>3077.6775899999998</v>
      </c>
      <c r="V24" s="46">
        <f>IS!V24</f>
        <v>4700.3092031478946</v>
      </c>
      <c r="W24" s="46">
        <f>IS!W24</f>
        <v>6026.3075091964674</v>
      </c>
      <c r="X24" s="46">
        <f>IS!X24</f>
        <v>10270.524663742835</v>
      </c>
      <c r="Y24" s="46">
        <f>IS!Y24</f>
        <v>15599.705226147147</v>
      </c>
      <c r="Z24" s="46">
        <f t="shared" ref="Z24:AE24" si="6">Z16*Z25</f>
        <v>20313.592804334221</v>
      </c>
      <c r="AA24" s="46">
        <f t="shared" si="6"/>
        <v>24735.820159286719</v>
      </c>
      <c r="AB24" s="46">
        <f t="shared" si="6"/>
        <v>28705.879559871475</v>
      </c>
      <c r="AC24" s="46">
        <f t="shared" si="6"/>
        <v>31920.62944445933</v>
      </c>
      <c r="AD24" s="46">
        <f t="shared" si="6"/>
        <v>34415.953643608016</v>
      </c>
      <c r="AE24" s="46">
        <f t="shared" si="6"/>
        <v>36109.58496582674</v>
      </c>
      <c r="AF24" s="46"/>
    </row>
    <row r="25" spans="3:32">
      <c r="C25" s="41" t="s">
        <v>64</v>
      </c>
      <c r="L25" s="27"/>
      <c r="M25" s="27"/>
      <c r="N25" s="27"/>
      <c r="O25" s="27"/>
      <c r="P25" s="27"/>
      <c r="Q25" s="27"/>
      <c r="R25" s="27"/>
      <c r="S25" s="27"/>
      <c r="T25" s="42">
        <f>IS!T25</f>
        <v>0.60779116314034565</v>
      </c>
      <c r="U25" s="42">
        <f>IS!U25</f>
        <v>0.49235383185378462</v>
      </c>
      <c r="V25" s="42">
        <f>IS!V25</f>
        <v>0.56965769928737475</v>
      </c>
      <c r="W25" s="42">
        <f>IS!W25</f>
        <v>0.58513785956208519</v>
      </c>
      <c r="X25" s="42">
        <f>IS!X25</f>
        <v>0.67480362468267696</v>
      </c>
      <c r="Y25" s="42">
        <f>IS!Y25</f>
        <v>0.73618171319079206</v>
      </c>
      <c r="Z25" s="43">
        <f>Y25+0.01</f>
        <v>0.74618171319079207</v>
      </c>
      <c r="AA25" s="43">
        <f t="shared" ref="AA25:AC25" si="7">Z25+0.01</f>
        <v>0.75618171319079208</v>
      </c>
      <c r="AB25" s="43">
        <f t="shared" si="7"/>
        <v>0.76618171319079209</v>
      </c>
      <c r="AC25" s="43">
        <f t="shared" si="7"/>
        <v>0.7761817131907921</v>
      </c>
      <c r="AD25" s="43">
        <f t="shared" ref="AD25:AE25" si="8">AC25</f>
        <v>0.7761817131907921</v>
      </c>
      <c r="AE25" s="43">
        <f t="shared" si="8"/>
        <v>0.7761817131907921</v>
      </c>
      <c r="AF25" s="42"/>
    </row>
    <row r="26" spans="3:32">
      <c r="C26" s="41" t="s">
        <v>65</v>
      </c>
      <c r="L26" s="27"/>
      <c r="M26" s="27"/>
      <c r="N26" s="27"/>
      <c r="O26" s="27"/>
      <c r="P26" s="27"/>
      <c r="Q26" s="27"/>
      <c r="R26" s="27"/>
      <c r="S26" s="27"/>
      <c r="T26" s="42">
        <f>IS!T28</f>
        <v>-0.28665567228947642</v>
      </c>
      <c r="U26" s="42">
        <f>IS!U28</f>
        <v>-0.1194318472367446</v>
      </c>
      <c r="V26" s="42">
        <f>IS!V28</f>
        <v>0.52722598962937339</v>
      </c>
      <c r="W26" s="42">
        <f>IS!W28</f>
        <v>0.28210873981663265</v>
      </c>
      <c r="X26" s="42">
        <f>IS!X28</f>
        <v>0.70428154356037509</v>
      </c>
      <c r="Y26" s="42">
        <f>IS!Y28</f>
        <v>0.51888104423890513</v>
      </c>
      <c r="Z26" s="42">
        <f t="shared" ref="Z26:AE26" si="9">IFERROR(Z24/Y24-1,)</f>
        <v>0.30217799053574312</v>
      </c>
      <c r="AA26" s="42">
        <f t="shared" si="9"/>
        <v>0.21769794233588002</v>
      </c>
      <c r="AB26" s="42">
        <f t="shared" si="9"/>
        <v>0.16049839362590346</v>
      </c>
      <c r="AC26" s="42">
        <f t="shared" si="9"/>
        <v>0.11198924867927817</v>
      </c>
      <c r="AD26" s="42">
        <f t="shared" si="9"/>
        <v>7.8172775492740598E-2</v>
      </c>
      <c r="AE26" s="42">
        <f t="shared" si="9"/>
        <v>4.9210646311213857E-2</v>
      </c>
      <c r="AF26" s="42"/>
    </row>
    <row r="27" spans="3:32">
      <c r="V27" s="38"/>
    </row>
    <row r="28" spans="3:32">
      <c r="C28" s="47" t="s">
        <v>16</v>
      </c>
    </row>
    <row r="29" spans="3:32">
      <c r="C29" s="26" t="s">
        <v>66</v>
      </c>
      <c r="T29" s="38">
        <f>IS!T31</f>
        <v>659.98830999999996</v>
      </c>
      <c r="U29" s="38">
        <f>IS!U31</f>
        <v>1134.19101</v>
      </c>
      <c r="V29" s="38">
        <f>IS!V31</f>
        <v>1243.8902342301783</v>
      </c>
      <c r="W29" s="38">
        <f>IS!W31</f>
        <v>1894.3042847615552</v>
      </c>
      <c r="X29" s="38">
        <f>IS!X31</f>
        <v>2415.6974120664177</v>
      </c>
      <c r="Y29" s="38">
        <f>IS!Y31</f>
        <v>2989.8368350946862</v>
      </c>
      <c r="Z29" s="38">
        <f>Y29*(1+Z$34)</f>
        <v>3453.2615445343627</v>
      </c>
      <c r="AA29" s="38">
        <f t="shared" ref="AA29:AD29" si="10">Z29*(1+AA$34)</f>
        <v>3988.517083937189</v>
      </c>
      <c r="AB29" s="38">
        <f t="shared" si="10"/>
        <v>4566.8520611080812</v>
      </c>
      <c r="AC29" s="38">
        <f t="shared" si="10"/>
        <v>5000.7030069133489</v>
      </c>
      <c r="AD29" s="38">
        <f t="shared" si="10"/>
        <v>5375.7557324318495</v>
      </c>
      <c r="AE29" s="38">
        <f>AD29*(1+AE$34)</f>
        <v>5636.4798854547944</v>
      </c>
      <c r="AF29" s="38"/>
    </row>
    <row r="30" spans="3:32">
      <c r="C30" s="26" t="s">
        <v>67</v>
      </c>
      <c r="T30" s="38">
        <f>IS!T32</f>
        <v>2457.9078399999999</v>
      </c>
      <c r="U30" s="38">
        <f>IS!U32</f>
        <v>4025.3092799999995</v>
      </c>
      <c r="V30" s="38">
        <f>IS!V32</f>
        <v>4029.7074406711131</v>
      </c>
      <c r="W30" s="38">
        <f>IS!W32</f>
        <v>4533.0898649909041</v>
      </c>
      <c r="X30" s="38">
        <f>IS!X32</f>
        <v>4920.1969075353027</v>
      </c>
      <c r="Y30" s="38">
        <f>IS!Y32</f>
        <v>5562.6554859748121</v>
      </c>
      <c r="Z30" s="38">
        <f t="shared" ref="Z30:AE31" si="11">Y30*(1+Z$34)</f>
        <v>6424.8670863009083</v>
      </c>
      <c r="AA30" s="38">
        <f t="shared" si="11"/>
        <v>7420.7214846775496</v>
      </c>
      <c r="AB30" s="38">
        <f t="shared" si="11"/>
        <v>8496.7260999557948</v>
      </c>
      <c r="AC30" s="38">
        <f t="shared" si="11"/>
        <v>9303.9150794515954</v>
      </c>
      <c r="AD30" s="38">
        <f t="shared" si="11"/>
        <v>10001.708710410465</v>
      </c>
      <c r="AE30" s="38">
        <f t="shared" si="11"/>
        <v>10486.791582865373</v>
      </c>
      <c r="AF30" s="38"/>
    </row>
    <row r="31" spans="3:32">
      <c r="C31" s="26" t="s">
        <v>68</v>
      </c>
      <c r="T31" s="38">
        <f>IS!T33</f>
        <v>3060.0268300000002</v>
      </c>
      <c r="U31" s="38">
        <f>IS!U33</f>
        <v>2825.7440099999999</v>
      </c>
      <c r="V31" s="38">
        <f>IS!V33</f>
        <v>3088.913986977549</v>
      </c>
      <c r="W31" s="38">
        <f>IS!W33</f>
        <v>3613.3234424191623</v>
      </c>
      <c r="X31" s="38">
        <f>IS!X33</f>
        <v>4463.7159470102342</v>
      </c>
      <c r="Y31" s="38">
        <f>IS!Y33</f>
        <v>5087.7601036316564</v>
      </c>
      <c r="Z31" s="38">
        <f t="shared" si="11"/>
        <v>5876.3629196945631</v>
      </c>
      <c r="AA31" s="38">
        <f t="shared" si="11"/>
        <v>6787.1991722472203</v>
      </c>
      <c r="AB31" s="38">
        <f t="shared" si="11"/>
        <v>7771.3430522230674</v>
      </c>
      <c r="AC31" s="38">
        <f t="shared" si="11"/>
        <v>8509.620642184258</v>
      </c>
      <c r="AD31" s="38">
        <f t="shared" si="11"/>
        <v>9147.8421903480776</v>
      </c>
      <c r="AE31" s="38">
        <f t="shared" si="11"/>
        <v>9591.5125365799595</v>
      </c>
      <c r="AF31" s="38"/>
    </row>
    <row r="32" spans="3:32">
      <c r="C32" s="48" t="s">
        <v>69</v>
      </c>
      <c r="D32" s="48"/>
      <c r="T32" s="49">
        <f>IS!T34</f>
        <v>6177.9229799999994</v>
      </c>
      <c r="U32" s="49">
        <f>IS!U34</f>
        <v>7985.2443000000003</v>
      </c>
      <c r="V32" s="49">
        <f>IS!V34</f>
        <v>8362.5116618788397</v>
      </c>
      <c r="W32" s="49">
        <f>IS!W34</f>
        <v>10040.717592171621</v>
      </c>
      <c r="X32" s="49">
        <f>IS!X34</f>
        <v>11799.610266611955</v>
      </c>
      <c r="Y32" s="49">
        <f>IS!Y34</f>
        <v>13640.252424701157</v>
      </c>
      <c r="Z32" s="49">
        <f>SUM(Z29:Z31)</f>
        <v>15754.491550529834</v>
      </c>
      <c r="AA32" s="49">
        <f t="shared" ref="AA32:AE32" si="12">SUM(AA29:AA31)</f>
        <v>18196.437740861958</v>
      </c>
      <c r="AB32" s="49">
        <f t="shared" si="12"/>
        <v>20834.921213286943</v>
      </c>
      <c r="AC32" s="49">
        <f t="shared" si="12"/>
        <v>22814.2387285492</v>
      </c>
      <c r="AD32" s="49">
        <f t="shared" si="12"/>
        <v>24525.30663319039</v>
      </c>
      <c r="AE32" s="49">
        <f t="shared" si="12"/>
        <v>25714.784004900124</v>
      </c>
    </row>
    <row r="33" spans="3:32">
      <c r="C33" s="41" t="s">
        <v>70</v>
      </c>
      <c r="L33" s="27"/>
      <c r="M33" s="27"/>
      <c r="N33" s="27"/>
      <c r="O33" s="27"/>
      <c r="P33" s="27"/>
      <c r="Q33" s="27"/>
      <c r="R33" s="27"/>
      <c r="S33" s="27"/>
      <c r="T33" s="42">
        <f>IS!T35</f>
        <v>1.0743275756737833</v>
      </c>
      <c r="U33" s="42">
        <f>IS!U35</f>
        <v>1.277445578499856</v>
      </c>
      <c r="V33" s="42">
        <f>IS!V35</f>
        <v>1.0135012288934835</v>
      </c>
      <c r="W33" s="42">
        <f>IS!W35</f>
        <v>0.97492602084855451</v>
      </c>
      <c r="X33" s="42">
        <f>IS!X35</f>
        <v>0.77526903818864601</v>
      </c>
      <c r="Y33" s="42">
        <f>IS!Y35</f>
        <v>0.64371116330712086</v>
      </c>
      <c r="Z33" s="42">
        <f>Z32/Z$16</f>
        <v>0.57871168379017357</v>
      </c>
      <c r="AA33" s="42">
        <f t="shared" ref="AA33:AE33" si="13">AA32/AA$16</f>
        <v>0.5562707594188524</v>
      </c>
      <c r="AB33" s="42">
        <f t="shared" si="13"/>
        <v>0.55609986086985586</v>
      </c>
      <c r="AC33" s="45">
        <f t="shared" si="13"/>
        <v>0.55475080565940182</v>
      </c>
      <c r="AD33" s="45">
        <f t="shared" si="13"/>
        <v>0.55311832170063202</v>
      </c>
      <c r="AE33" s="45">
        <f t="shared" si="13"/>
        <v>0.5527436862579177</v>
      </c>
      <c r="AF33" s="42"/>
    </row>
    <row r="34" spans="3:32">
      <c r="C34" s="41" t="s">
        <v>65</v>
      </c>
      <c r="L34" s="27"/>
      <c r="M34" s="27"/>
      <c r="N34" s="27"/>
      <c r="O34" s="27"/>
      <c r="P34" s="27"/>
      <c r="Q34" s="27"/>
      <c r="R34" s="27"/>
      <c r="S34" s="27"/>
      <c r="T34" s="42">
        <f>IS!T36</f>
        <v>0.14062295572565464</v>
      </c>
      <c r="U34" s="42">
        <f>IS!U36</f>
        <v>0.2925451362619611</v>
      </c>
      <c r="V34" s="42">
        <f>IS!V36</f>
        <v>4.7245562903922567E-2</v>
      </c>
      <c r="W34" s="42">
        <f>IS!W36</f>
        <v>0.20068204364282249</v>
      </c>
      <c r="X34" s="42">
        <f>IS!X36</f>
        <v>0.17517599297999165</v>
      </c>
      <c r="Y34" s="42">
        <f>IS!Y36</f>
        <v>0.15599177570275025</v>
      </c>
      <c r="Z34" s="43">
        <v>0.155</v>
      </c>
      <c r="AA34" s="43">
        <v>0.155</v>
      </c>
      <c r="AB34" s="43">
        <v>0.14499999999999999</v>
      </c>
      <c r="AC34" s="43">
        <v>9.5000000000000001E-2</v>
      </c>
      <c r="AD34" s="43">
        <v>7.4999999999999997E-2</v>
      </c>
      <c r="AE34" s="43">
        <v>4.8500000000000001E-2</v>
      </c>
      <c r="AF34" s="42"/>
    </row>
    <row r="36" spans="3:32">
      <c r="C36" s="25" t="s">
        <v>71</v>
      </c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46">
        <f>IS!T38</f>
        <v>-2682.81862</v>
      </c>
      <c r="U36" s="46">
        <f>IS!U38</f>
        <v>-4907.5667099999982</v>
      </c>
      <c r="V36" s="46">
        <f>IS!V38</f>
        <v>-3662.2024587309452</v>
      </c>
      <c r="W36" s="46">
        <f>IS!W38</f>
        <v>-4014.4100829751542</v>
      </c>
      <c r="X36" s="46">
        <f>IS!X38</f>
        <v>-1529.0856028691187</v>
      </c>
      <c r="Y36" s="46">
        <f>IS!Y38</f>
        <v>1959.4528014459911</v>
      </c>
      <c r="Z36" s="46">
        <f t="shared" ref="Z36:AE36" si="14">Z24-Z32</f>
        <v>4559.1012538043869</v>
      </c>
      <c r="AA36" s="46">
        <f t="shared" si="14"/>
        <v>6539.3824184247605</v>
      </c>
      <c r="AB36" s="46">
        <f t="shared" si="14"/>
        <v>7870.9583465845317</v>
      </c>
      <c r="AC36" s="46">
        <f t="shared" si="14"/>
        <v>9106.3907159101291</v>
      </c>
      <c r="AD36" s="46">
        <f t="shared" si="14"/>
        <v>9890.647010417626</v>
      </c>
      <c r="AE36" s="46">
        <f t="shared" si="14"/>
        <v>10394.800960926616</v>
      </c>
      <c r="AF36" s="46"/>
    </row>
    <row r="38" spans="3:32">
      <c r="C38" s="26" t="s">
        <v>72</v>
      </c>
      <c r="T38" s="38">
        <f>IS!T40</f>
        <v>902.98500000000001</v>
      </c>
      <c r="U38" s="38">
        <f>IS!U40</f>
        <v>-1.0118100000000001</v>
      </c>
      <c r="V38" s="38">
        <f>IS!V40</f>
        <v>2114.9357500000006</v>
      </c>
      <c r="W38" s="38">
        <f>IS!W40</f>
        <v>0</v>
      </c>
      <c r="X38" s="38">
        <f>IS!X40</f>
        <v>0</v>
      </c>
      <c r="Y38" s="38">
        <f>IS!Y40</f>
        <v>0</v>
      </c>
      <c r="Z38" s="38"/>
      <c r="AA38" s="38"/>
      <c r="AB38" s="38"/>
      <c r="AC38" s="38"/>
      <c r="AD38" s="38"/>
      <c r="AE38" s="38"/>
      <c r="AF38" s="38"/>
    </row>
    <row r="39" spans="3:32">
      <c r="C39" s="26" t="s">
        <v>73</v>
      </c>
      <c r="T39" s="38">
        <f>IS!T41</f>
        <v>-228.96722000000005</v>
      </c>
      <c r="U39" s="38">
        <f>IS!U41</f>
        <v>5.3993400000000005</v>
      </c>
      <c r="V39" s="38">
        <f>IS!V41</f>
        <v>3.9068293950276889</v>
      </c>
      <c r="W39" s="38">
        <f>IS!W41</f>
        <v>1.3624136950795915</v>
      </c>
      <c r="X39" s="38">
        <f>IS!X41</f>
        <v>6.1966830739340784E-2</v>
      </c>
      <c r="Y39" s="38">
        <f>IS!Y41</f>
        <v>-1.4804955243554213E-2</v>
      </c>
      <c r="Z39" s="38"/>
      <c r="AA39" s="38"/>
      <c r="AB39" s="38"/>
      <c r="AC39" s="38"/>
      <c r="AD39" s="38"/>
      <c r="AE39" s="38"/>
      <c r="AF39" s="38"/>
    </row>
    <row r="41" spans="3:32">
      <c r="C41" s="48" t="s">
        <v>74</v>
      </c>
      <c r="D41" s="48"/>
      <c r="T41" s="49">
        <f>IS!T43</f>
        <v>-2008.8008399999999</v>
      </c>
      <c r="U41" s="49">
        <f>IS!U43</f>
        <v>-4903.1791800000001</v>
      </c>
      <c r="V41" s="49">
        <f>IS!V43</f>
        <v>-1543.3598793359174</v>
      </c>
      <c r="W41" s="49">
        <f>IS!W43</f>
        <v>-4013.0476692800758</v>
      </c>
      <c r="X41" s="49">
        <f>IS!X43</f>
        <v>-1529.0236360383792</v>
      </c>
      <c r="Y41" s="49">
        <f>IS!Y43</f>
        <v>1959.4379964907475</v>
      </c>
      <c r="Z41" s="49">
        <f t="shared" ref="Z41:AE41" si="15">Z36-SUM(Z38:Z40)</f>
        <v>4559.1012538043869</v>
      </c>
      <c r="AA41" s="49">
        <f t="shared" si="15"/>
        <v>6539.3824184247605</v>
      </c>
      <c r="AB41" s="49">
        <f t="shared" si="15"/>
        <v>7870.9583465845317</v>
      </c>
      <c r="AC41" s="49">
        <f t="shared" si="15"/>
        <v>9106.3907159101291</v>
      </c>
      <c r="AD41" s="49">
        <f t="shared" si="15"/>
        <v>9890.647010417626</v>
      </c>
      <c r="AE41" s="49">
        <f t="shared" si="15"/>
        <v>10394.800960926616</v>
      </c>
      <c r="AF41" s="38"/>
    </row>
    <row r="43" spans="3:32">
      <c r="C43" s="26" t="s">
        <v>75</v>
      </c>
      <c r="T43" s="38">
        <f>IS!T45</f>
        <v>-0.81049000000000004</v>
      </c>
      <c r="U43" s="38">
        <f>IS!U45</f>
        <v>-0.82196000000000002</v>
      </c>
      <c r="V43" s="38">
        <f>IS!V45</f>
        <v>-11.415390000000002</v>
      </c>
      <c r="W43" s="38">
        <f>IS!W45</f>
        <v>0</v>
      </c>
      <c r="X43" s="38">
        <f>IS!X45</f>
        <v>0</v>
      </c>
      <c r="Y43" s="38">
        <f>IS!Y45</f>
        <v>0</v>
      </c>
      <c r="Z43" s="38">
        <f t="shared" ref="Z43:AE43" si="16">IF(Z41&lt;0,,Z41*-Z44)</f>
        <v>0</v>
      </c>
      <c r="AA43" s="38">
        <f t="shared" si="16"/>
        <v>0</v>
      </c>
      <c r="AB43" s="38">
        <f t="shared" si="16"/>
        <v>0</v>
      </c>
      <c r="AC43" s="38">
        <f t="shared" si="16"/>
        <v>-2367.6615861366336</v>
      </c>
      <c r="AD43" s="38">
        <f t="shared" si="16"/>
        <v>-2571.5682227085827</v>
      </c>
      <c r="AE43" s="38">
        <f t="shared" si="16"/>
        <v>-2702.64824984092</v>
      </c>
      <c r="AF43" s="38"/>
    </row>
    <row r="44" spans="3:32">
      <c r="C44" s="26" t="s">
        <v>76</v>
      </c>
      <c r="T44" s="50" t="str">
        <f>IS!T46</f>
        <v xml:space="preserve">- </v>
      </c>
      <c r="U44" s="50" t="str">
        <f>IS!U46</f>
        <v xml:space="preserve">- </v>
      </c>
      <c r="V44" s="50" t="str">
        <f>IS!V46</f>
        <v xml:space="preserve">- </v>
      </c>
      <c r="W44" s="50" t="str">
        <f>IS!W46</f>
        <v xml:space="preserve">- </v>
      </c>
      <c r="X44" s="50" t="str">
        <f>IS!X46</f>
        <v xml:space="preserve">- </v>
      </c>
      <c r="Y44" s="50">
        <f>IS!Y46</f>
        <v>0</v>
      </c>
      <c r="Z44" s="50">
        <v>0</v>
      </c>
      <c r="AA44" s="50">
        <v>0</v>
      </c>
      <c r="AB44" s="51">
        <v>0</v>
      </c>
      <c r="AC44" s="51">
        <v>0.26</v>
      </c>
      <c r="AD44" s="51">
        <f>AC44</f>
        <v>0.26</v>
      </c>
      <c r="AE44" s="51">
        <f>AD44</f>
        <v>0.26</v>
      </c>
      <c r="AF44" s="52"/>
    </row>
    <row r="46" spans="3:32" ht="14.1" thickBot="1">
      <c r="C46" s="53" t="s">
        <v>20</v>
      </c>
      <c r="D46" s="53"/>
      <c r="T46" s="54">
        <f>IS!T48</f>
        <v>-2009.6113299999997</v>
      </c>
      <c r="U46" s="54">
        <f>IS!U48</f>
        <v>-4904.0011778960879</v>
      </c>
      <c r="V46" s="54">
        <f>IS!V48</f>
        <v>-1554.7752693359173</v>
      </c>
      <c r="W46" s="54">
        <f>IS!W48</f>
        <v>-4013.0476692800758</v>
      </c>
      <c r="X46" s="54">
        <f>IS!X48</f>
        <v>-1529.0236360383792</v>
      </c>
      <c r="Y46" s="54">
        <f>IS!Y48</f>
        <v>1959.4379964907475</v>
      </c>
      <c r="Z46" s="54">
        <f>Z41+Z43</f>
        <v>4559.1012538043869</v>
      </c>
      <c r="AA46" s="54">
        <f t="shared" ref="AA46:AE46" si="17">AA41+AA43</f>
        <v>6539.3824184247605</v>
      </c>
      <c r="AB46" s="54">
        <f t="shared" si="17"/>
        <v>7870.9583465845317</v>
      </c>
      <c r="AC46" s="54">
        <f t="shared" si="17"/>
        <v>6738.7291297734955</v>
      </c>
      <c r="AD46" s="54">
        <f t="shared" si="17"/>
        <v>7319.0787877090434</v>
      </c>
      <c r="AE46" s="54">
        <f t="shared" si="17"/>
        <v>7692.152711085695</v>
      </c>
    </row>
    <row r="47" spans="3:32" ht="14.1" thickTop="1"/>
    <row r="49" spans="3:33">
      <c r="C49" s="55" t="s">
        <v>77</v>
      </c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  <c r="AA49" s="56"/>
      <c r="AB49" s="56"/>
      <c r="AC49" s="56"/>
      <c r="AD49" s="56"/>
      <c r="AE49" s="56"/>
      <c r="AF49" s="56"/>
      <c r="AG49" s="57"/>
    </row>
    <row r="50" spans="3:33">
      <c r="C50" s="57" t="s">
        <v>71</v>
      </c>
      <c r="T50" s="37">
        <f>IS!T52</f>
        <v>-2682.81862</v>
      </c>
      <c r="U50" s="37">
        <f>IS!U52</f>
        <v>-4907.5667099999982</v>
      </c>
      <c r="V50" s="37">
        <f>IS!V52</f>
        <v>-3662.2024587309452</v>
      </c>
      <c r="W50" s="37">
        <f>IS!W52</f>
        <v>-4014.4100829751542</v>
      </c>
      <c r="X50" s="37">
        <f>IS!X52</f>
        <v>-1529.0856028691187</v>
      </c>
      <c r="Y50" s="37">
        <f>IS!Y52</f>
        <v>1959.4528014459911</v>
      </c>
      <c r="Z50" s="37">
        <f>Z36</f>
        <v>4559.1012538043869</v>
      </c>
      <c r="AA50" s="37">
        <f t="shared" ref="AA50:AE50" si="18">AA36</f>
        <v>6539.3824184247605</v>
      </c>
      <c r="AB50" s="37">
        <f t="shared" si="18"/>
        <v>7870.9583465845317</v>
      </c>
      <c r="AC50" s="37">
        <f t="shared" si="18"/>
        <v>9106.3907159101291</v>
      </c>
      <c r="AD50" s="37">
        <f t="shared" si="18"/>
        <v>9890.647010417626</v>
      </c>
      <c r="AE50" s="37">
        <f t="shared" si="18"/>
        <v>10394.800960926616</v>
      </c>
      <c r="AF50" s="37"/>
      <c r="AG50" s="57"/>
    </row>
    <row r="51" spans="3:33">
      <c r="C51" s="57" t="s">
        <v>78</v>
      </c>
      <c r="T51" s="38">
        <f>IS!T53</f>
        <v>15.20664</v>
      </c>
      <c r="U51" s="38">
        <f>IS!U53</f>
        <v>12.887700000000004</v>
      </c>
      <c r="V51" s="38">
        <f>IS!V53</f>
        <v>11.970058148148148</v>
      </c>
      <c r="W51" s="38">
        <f>IS!W53</f>
        <v>53.88564907407406</v>
      </c>
      <c r="X51" s="38">
        <f>IS!X53</f>
        <v>139.31341666666663</v>
      </c>
      <c r="Y51" s="38">
        <f>IS!Y53</f>
        <v>258.24109629629618</v>
      </c>
      <c r="Z51" s="38">
        <f>Z57*Z16</f>
        <v>408.3507899999999</v>
      </c>
      <c r="AA51" s="38">
        <f t="shared" ref="AA51:AE51" si="19">AA57*AA16</f>
        <v>572.45083454999997</v>
      </c>
      <c r="AB51" s="38">
        <f t="shared" si="19"/>
        <v>749.32301477999977</v>
      </c>
      <c r="AC51" s="38">
        <f t="shared" si="19"/>
        <v>822.50403228999971</v>
      </c>
      <c r="AD51" s="38">
        <f t="shared" si="19"/>
        <v>886.8014553480798</v>
      </c>
      <c r="AE51" s="38">
        <f t="shared" si="19"/>
        <v>930.44152811548383</v>
      </c>
      <c r="AF51" s="38"/>
      <c r="AG51" s="57"/>
    </row>
    <row r="52" spans="3:33">
      <c r="C52" s="58" t="s">
        <v>79</v>
      </c>
      <c r="D52" s="39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59">
        <f>IS!T54</f>
        <v>-2667.6119800000001</v>
      </c>
      <c r="U52" s="59">
        <f>IS!U54</f>
        <v>-4894.6790099999998</v>
      </c>
      <c r="V52" s="59">
        <f>IS!V54</f>
        <v>-3650.2324005827973</v>
      </c>
      <c r="W52" s="59">
        <f>IS!W54</f>
        <v>-3960.5244339010796</v>
      </c>
      <c r="X52" s="59">
        <f>IS!X54</f>
        <v>-1389.7721862024521</v>
      </c>
      <c r="Y52" s="59">
        <f>IS!Y54</f>
        <v>2217.6938977422869</v>
      </c>
      <c r="Z52" s="59">
        <f>SUM(Z50:Z51)</f>
        <v>4967.4520438043864</v>
      </c>
      <c r="AA52" s="59">
        <f t="shared" ref="AA52:AE52" si="20">SUM(AA50:AA51)</f>
        <v>7111.8332529747604</v>
      </c>
      <c r="AB52" s="59">
        <f t="shared" si="20"/>
        <v>8620.2813613645321</v>
      </c>
      <c r="AC52" s="59">
        <f t="shared" si="20"/>
        <v>9928.8947482001295</v>
      </c>
      <c r="AD52" s="59">
        <f t="shared" si="20"/>
        <v>10777.448465765705</v>
      </c>
      <c r="AE52" s="59">
        <f t="shared" si="20"/>
        <v>11325.242489042099</v>
      </c>
      <c r="AF52" s="60"/>
      <c r="AG52" s="57"/>
    </row>
    <row r="53" spans="3:33">
      <c r="C53" s="61" t="s">
        <v>80</v>
      </c>
      <c r="L53" s="27"/>
      <c r="M53" s="27"/>
      <c r="N53" s="27"/>
      <c r="O53" s="27"/>
      <c r="P53" s="27"/>
      <c r="Q53" s="27"/>
      <c r="R53" s="27"/>
      <c r="S53" s="27"/>
      <c r="T53" s="42">
        <f>IS!T55</f>
        <v>-0.46389201040375244</v>
      </c>
      <c r="U53" s="42">
        <f>IS!U55</f>
        <v>-0.7830300269586683</v>
      </c>
      <c r="V53" s="42">
        <f>IS!V55</f>
        <v>-0.44239280892151123</v>
      </c>
      <c r="W53" s="42">
        <f>IS!W55</f>
        <v>-0.38455601319044208</v>
      </c>
      <c r="X53" s="42">
        <f>IS!X55</f>
        <v>-9.1312113006582915E-2</v>
      </c>
      <c r="Y53" s="42">
        <f>IS!Y55</f>
        <v>0.10465747072170234</v>
      </c>
      <c r="Z53" s="62">
        <f>Z52/Z16</f>
        <v>0.18247002940061854</v>
      </c>
      <c r="AA53" s="62">
        <f t="shared" ref="AA53:AE53" si="21">AA52/AA16</f>
        <v>0.21741095377193967</v>
      </c>
      <c r="AB53" s="62">
        <f t="shared" si="21"/>
        <v>0.23008185232093625</v>
      </c>
      <c r="AC53" s="62">
        <f t="shared" si="21"/>
        <v>0.24143090753139029</v>
      </c>
      <c r="AD53" s="62">
        <f t="shared" si="21"/>
        <v>0.24306339149016015</v>
      </c>
      <c r="AE53" s="62">
        <f t="shared" si="21"/>
        <v>0.24343802693287442</v>
      </c>
      <c r="AF53" s="42"/>
      <c r="AG53" s="57"/>
    </row>
    <row r="54" spans="3:33">
      <c r="C54" s="61" t="s">
        <v>65</v>
      </c>
      <c r="L54" s="27"/>
      <c r="M54" s="27"/>
      <c r="N54" s="27"/>
      <c r="O54" s="27"/>
      <c r="P54" s="27"/>
      <c r="Q54" s="27"/>
      <c r="R54" s="27"/>
      <c r="S54" s="27"/>
      <c r="T54" s="42">
        <f>IS!T56</f>
        <v>4.1934387541461877</v>
      </c>
      <c r="U54" s="42">
        <f>IS!U56</f>
        <v>0.83485418670222034</v>
      </c>
      <c r="V54" s="42">
        <f>IS!V56</f>
        <v>-0.25424478436170272</v>
      </c>
      <c r="W54" s="42">
        <f>IS!W56</f>
        <v>8.5006103520625542E-2</v>
      </c>
      <c r="X54" s="42">
        <f>IS!X56</f>
        <v>-0.64909389920527794</v>
      </c>
      <c r="Y54" s="42">
        <f>IS!Y56</f>
        <v>-2.5957247668066579</v>
      </c>
      <c r="Z54" s="42">
        <f>IFERROR(Z52/Y52-1,)</f>
        <v>1.2399178032917337</v>
      </c>
      <c r="AA54" s="42">
        <f t="shared" ref="AA54:AD54" si="22">IFERROR(AA52/Z52-1,)</f>
        <v>0.43168634347359935</v>
      </c>
      <c r="AB54" s="42">
        <f t="shared" si="22"/>
        <v>0.21210397582913143</v>
      </c>
      <c r="AC54" s="42">
        <f t="shared" si="22"/>
        <v>0.15180634273733884</v>
      </c>
      <c r="AD54" s="42">
        <f t="shared" si="22"/>
        <v>8.5463058989460716E-2</v>
      </c>
      <c r="AE54" s="42">
        <f>IFERROR(AE52/AD52-1,)</f>
        <v>5.0827802611763673E-2</v>
      </c>
      <c r="AF54" s="42"/>
      <c r="AG54" s="57"/>
    </row>
    <row r="55" spans="3:33">
      <c r="C55" s="63"/>
      <c r="D55" s="64"/>
      <c r="E55" s="64"/>
      <c r="F55" s="64"/>
      <c r="G55" s="64"/>
      <c r="H55" s="64"/>
      <c r="I55" s="64"/>
      <c r="J55" s="64"/>
      <c r="K55" s="64"/>
      <c r="L55" s="64"/>
      <c r="M55" s="64"/>
      <c r="N55" s="64"/>
      <c r="O55" s="64"/>
      <c r="P55" s="64"/>
      <c r="Q55" s="64"/>
      <c r="R55" s="64"/>
      <c r="S55" s="64"/>
      <c r="T55" s="64"/>
      <c r="U55" s="64"/>
      <c r="V55" s="64"/>
      <c r="W55" s="64"/>
      <c r="X55" s="64"/>
      <c r="Y55" s="64"/>
      <c r="Z55" s="64"/>
      <c r="AA55" s="64"/>
      <c r="AB55" s="64"/>
      <c r="AC55" s="64"/>
      <c r="AD55" s="64"/>
      <c r="AE55" s="64"/>
      <c r="AF55" s="64"/>
      <c r="AG55" s="57"/>
    </row>
    <row r="57" spans="3:33">
      <c r="C57" s="26" t="s">
        <v>81</v>
      </c>
      <c r="T57" s="65">
        <f>T51/T16</f>
        <v>2.6444021296853368E-3</v>
      </c>
      <c r="U57" s="65">
        <f>U51/U16</f>
        <v>2.0617196874030013E-3</v>
      </c>
      <c r="V57" s="65">
        <f t="shared" ref="U57:Y57" si="23">V51/V16</f>
        <v>1.4507206845973989E-3</v>
      </c>
      <c r="W57" s="65">
        <f t="shared" si="23"/>
        <v>5.2321480960273057E-3</v>
      </c>
      <c r="X57" s="65">
        <f t="shared" si="23"/>
        <v>9.1533004993861137E-3</v>
      </c>
      <c r="Y57" s="65">
        <f t="shared" si="23"/>
        <v>1.2186920838031119E-2</v>
      </c>
      <c r="Z57" s="66">
        <v>1.4999999999999999E-2</v>
      </c>
      <c r="AA57" s="66">
        <v>1.7500000000000002E-2</v>
      </c>
      <c r="AB57" s="66">
        <v>0.02</v>
      </c>
      <c r="AC57" s="66">
        <v>0.02</v>
      </c>
      <c r="AD57" s="66">
        <v>0.02</v>
      </c>
      <c r="AE57" s="66">
        <v>0.02</v>
      </c>
    </row>
    <row r="59" spans="3:33">
      <c r="C59" s="26" t="s">
        <v>27</v>
      </c>
      <c r="T59" s="65">
        <f>-CFS!T36/IS_409A_Forecast!T16</f>
        <v>0</v>
      </c>
      <c r="U59" s="65">
        <f>-CFS!U36/IS_409A_Forecast!U16</f>
        <v>0</v>
      </c>
      <c r="V59" s="65">
        <f>-CFS!V36/IS_409A_Forecast!V16</f>
        <v>6.9539277486959815E-3</v>
      </c>
      <c r="W59" s="65">
        <f>-CFS!W36/IS_409A_Forecast!W16</f>
        <v>0.02</v>
      </c>
      <c r="X59" s="65">
        <f>-CFS!X36/IS_409A_Forecast!X16</f>
        <v>1.9999999999999997E-2</v>
      </c>
      <c r="Y59" s="65">
        <f>-CFS!Y36/IS_409A_Forecast!Y16</f>
        <v>1.9999999999999997E-2</v>
      </c>
      <c r="Z59" s="66">
        <v>0.02</v>
      </c>
      <c r="AA59" s="66">
        <v>0.02</v>
      </c>
      <c r="AB59" s="66">
        <v>0.02</v>
      </c>
      <c r="AC59" s="66">
        <v>0.02</v>
      </c>
      <c r="AD59" s="66">
        <v>0.02</v>
      </c>
      <c r="AE59" s="66">
        <v>0.02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2D472-7330-C84B-87F1-DB68ADAE5B4C}">
  <sheetPr>
    <tabColor theme="1"/>
  </sheetPr>
  <dimension ref="A1:BF55"/>
  <sheetViews>
    <sheetView showGridLines="0" zoomScale="85" zoomScaleNormal="85" workbookViewId="0">
      <pane xSplit="19" ySplit="10" topLeftCell="AZ11" activePane="bottomRight" state="frozen"/>
      <selection pane="bottomRight"/>
      <selection pane="bottomLeft" activeCell="AI16" sqref="AI16"/>
      <selection pane="topRight" activeCell="AI16" sqref="AI16"/>
    </sheetView>
  </sheetViews>
  <sheetFormatPr defaultColWidth="8.85546875" defaultRowHeight="12.95"/>
  <cols>
    <col min="1" max="2" width="1.42578125" style="26" customWidth="1"/>
    <col min="3" max="3" width="40.42578125" style="26" customWidth="1"/>
    <col min="4" max="4" width="4.42578125" style="26" customWidth="1"/>
    <col min="5" max="19" width="1.42578125" style="26" customWidth="1"/>
    <col min="20" max="57" width="10.42578125" style="26" customWidth="1"/>
    <col min="58" max="58" width="1.42578125" style="26" customWidth="1"/>
    <col min="59" max="16384" width="8.85546875" style="26"/>
  </cols>
  <sheetData>
    <row r="1" spans="1:58">
      <c r="A1" s="24"/>
      <c r="B1" s="25"/>
    </row>
    <row r="2" spans="1:58">
      <c r="A2" s="24" t="s">
        <v>48</v>
      </c>
      <c r="B2" s="25"/>
    </row>
    <row r="3" spans="1:58">
      <c r="A3" s="24" t="s">
        <v>49</v>
      </c>
      <c r="B3" s="24"/>
    </row>
    <row r="4" spans="1:58">
      <c r="A4" s="27" t="s">
        <v>50</v>
      </c>
      <c r="B4" s="27"/>
    </row>
    <row r="6" spans="1:58">
      <c r="C6" s="28" t="s">
        <v>82</v>
      </c>
      <c r="D6" s="67">
        <v>1</v>
      </c>
      <c r="F6" s="30"/>
      <c r="T6" s="31"/>
      <c r="U6" s="31"/>
      <c r="V6" s="31"/>
      <c r="W6" s="31"/>
      <c r="X6" s="31"/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31"/>
      <c r="AK6" s="31"/>
      <c r="AL6" s="31"/>
      <c r="AM6" s="31"/>
      <c r="AN6" s="31"/>
      <c r="AO6" s="31"/>
      <c r="AP6" s="31"/>
      <c r="AQ6" s="31"/>
      <c r="AR6" s="31"/>
      <c r="AS6" s="31"/>
      <c r="AT6" s="31"/>
      <c r="AU6" s="31"/>
      <c r="AV6" s="31"/>
      <c r="AW6" s="31"/>
      <c r="AX6" s="31"/>
      <c r="AY6" s="31"/>
      <c r="AZ6" s="31"/>
      <c r="BA6" s="31"/>
      <c r="BB6" s="31"/>
      <c r="BC6" s="31"/>
      <c r="BD6" s="31"/>
      <c r="BE6" s="31"/>
    </row>
    <row r="7" spans="1:58">
      <c r="C7" s="28" t="s">
        <v>83</v>
      </c>
      <c r="D7" s="67">
        <v>2</v>
      </c>
      <c r="F7" s="30"/>
      <c r="T7" s="25">
        <f>YEAR(T9)</f>
        <v>2021</v>
      </c>
      <c r="U7" s="25">
        <f>YEAR(U9)</f>
        <v>2022</v>
      </c>
      <c r="V7" s="25"/>
      <c r="W7" s="25">
        <f>U7</f>
        <v>2022</v>
      </c>
      <c r="X7" s="25">
        <f>W7+1</f>
        <v>2023</v>
      </c>
      <c r="Z7" s="25">
        <f t="shared" ref="Z7:BE7" si="0">YEAR(Z9)</f>
        <v>2021</v>
      </c>
      <c r="AA7" s="25">
        <f t="shared" si="0"/>
        <v>2021</v>
      </c>
      <c r="AB7" s="25">
        <f t="shared" si="0"/>
        <v>2021</v>
      </c>
      <c r="AC7" s="25">
        <f t="shared" si="0"/>
        <v>2021</v>
      </c>
      <c r="AD7" s="25">
        <f t="shared" si="0"/>
        <v>2021</v>
      </c>
      <c r="AE7" s="25">
        <f t="shared" si="0"/>
        <v>2021</v>
      </c>
      <c r="AF7" s="25">
        <f t="shared" si="0"/>
        <v>2021</v>
      </c>
      <c r="AG7" s="25">
        <f t="shared" si="0"/>
        <v>2021</v>
      </c>
      <c r="AH7" s="25">
        <f t="shared" si="0"/>
        <v>2021</v>
      </c>
      <c r="AI7" s="25">
        <f t="shared" si="0"/>
        <v>2021</v>
      </c>
      <c r="AJ7" s="25">
        <f t="shared" si="0"/>
        <v>2021</v>
      </c>
      <c r="AK7" s="25">
        <f t="shared" si="0"/>
        <v>2021</v>
      </c>
      <c r="AL7" s="25">
        <f t="shared" si="0"/>
        <v>2022</v>
      </c>
      <c r="AM7" s="25">
        <f t="shared" si="0"/>
        <v>2022</v>
      </c>
      <c r="AN7" s="25">
        <f t="shared" si="0"/>
        <v>2022</v>
      </c>
      <c r="AO7" s="25">
        <f t="shared" si="0"/>
        <v>2022</v>
      </c>
      <c r="AP7" s="25">
        <f t="shared" si="0"/>
        <v>2022</v>
      </c>
      <c r="AQ7" s="25">
        <f t="shared" si="0"/>
        <v>2022</v>
      </c>
      <c r="AR7" s="25">
        <f t="shared" si="0"/>
        <v>2022</v>
      </c>
      <c r="AS7" s="25">
        <f t="shared" si="0"/>
        <v>2022</v>
      </c>
      <c r="AT7" s="25">
        <f t="shared" si="0"/>
        <v>2022</v>
      </c>
      <c r="AU7" s="25">
        <f t="shared" si="0"/>
        <v>2022</v>
      </c>
      <c r="AV7" s="25">
        <f t="shared" si="0"/>
        <v>2022</v>
      </c>
      <c r="AW7" s="25">
        <f t="shared" si="0"/>
        <v>2022</v>
      </c>
      <c r="AX7" s="25">
        <f t="shared" si="0"/>
        <v>2023</v>
      </c>
      <c r="AY7" s="25">
        <f t="shared" si="0"/>
        <v>2023</v>
      </c>
      <c r="AZ7" s="25">
        <f t="shared" si="0"/>
        <v>2023</v>
      </c>
      <c r="BA7" s="25">
        <f t="shared" si="0"/>
        <v>2023</v>
      </c>
      <c r="BB7" s="25">
        <f t="shared" si="0"/>
        <v>2023</v>
      </c>
      <c r="BC7" s="25">
        <f t="shared" si="0"/>
        <v>2023</v>
      </c>
      <c r="BD7" s="25">
        <f t="shared" si="0"/>
        <v>2023</v>
      </c>
      <c r="BE7" s="25">
        <f t="shared" si="0"/>
        <v>2023</v>
      </c>
    </row>
    <row r="8" spans="1:58">
      <c r="T8" s="32"/>
      <c r="U8" s="32"/>
      <c r="V8" s="32"/>
      <c r="W8" s="32"/>
      <c r="X8" s="32"/>
      <c r="Z8" s="68">
        <v>1</v>
      </c>
      <c r="AA8" s="68">
        <v>1</v>
      </c>
      <c r="AB8" s="68">
        <v>1</v>
      </c>
      <c r="AC8" s="68">
        <v>2</v>
      </c>
      <c r="AD8" s="68">
        <v>2</v>
      </c>
      <c r="AE8" s="68">
        <v>2</v>
      </c>
      <c r="AF8" s="68">
        <v>3</v>
      </c>
      <c r="AG8" s="68">
        <v>3</v>
      </c>
      <c r="AH8" s="68">
        <v>3</v>
      </c>
      <c r="AI8" s="68">
        <v>4</v>
      </c>
      <c r="AJ8" s="68">
        <v>4</v>
      </c>
      <c r="AK8" s="68">
        <v>4</v>
      </c>
      <c r="AL8" s="68">
        <v>1</v>
      </c>
      <c r="AM8" s="68">
        <v>1</v>
      </c>
      <c r="AN8" s="68">
        <v>1</v>
      </c>
      <c r="AO8" s="68">
        <v>2</v>
      </c>
      <c r="AP8" s="68">
        <v>2</v>
      </c>
      <c r="AQ8" s="68">
        <v>2</v>
      </c>
      <c r="AR8" s="68">
        <v>3</v>
      </c>
      <c r="AS8" s="68">
        <v>3</v>
      </c>
      <c r="AT8" s="68">
        <v>3</v>
      </c>
      <c r="AU8" s="68">
        <v>4</v>
      </c>
      <c r="AV8" s="68">
        <v>4</v>
      </c>
      <c r="AW8" s="68">
        <v>4</v>
      </c>
      <c r="AX8" s="68">
        <v>1</v>
      </c>
      <c r="AY8" s="68">
        <v>1</v>
      </c>
      <c r="AZ8" s="68">
        <v>1</v>
      </c>
      <c r="BA8" s="68">
        <v>2</v>
      </c>
      <c r="BB8" s="68">
        <v>2</v>
      </c>
      <c r="BC8" s="68">
        <v>2</v>
      </c>
      <c r="BD8" s="68">
        <v>3</v>
      </c>
      <c r="BE8" s="68">
        <v>3</v>
      </c>
    </row>
    <row r="9" spans="1:58">
      <c r="T9" s="33">
        <v>44561</v>
      </c>
      <c r="U9" s="33">
        <v>44926</v>
      </c>
      <c r="V9" s="33"/>
      <c r="W9" s="34" t="s">
        <v>84</v>
      </c>
      <c r="X9" s="34" t="s">
        <v>84</v>
      </c>
      <c r="Z9" s="33">
        <v>44227</v>
      </c>
      <c r="AA9" s="33">
        <f>EOMONTH(Z9,1)</f>
        <v>44255</v>
      </c>
      <c r="AB9" s="33">
        <f t="shared" ref="AB9:BE9" si="1">EOMONTH(AA9,1)</f>
        <v>44286</v>
      </c>
      <c r="AC9" s="33">
        <f t="shared" si="1"/>
        <v>44316</v>
      </c>
      <c r="AD9" s="33">
        <f t="shared" si="1"/>
        <v>44347</v>
      </c>
      <c r="AE9" s="33">
        <f t="shared" si="1"/>
        <v>44377</v>
      </c>
      <c r="AF9" s="33">
        <f t="shared" si="1"/>
        <v>44408</v>
      </c>
      <c r="AG9" s="33">
        <f t="shared" si="1"/>
        <v>44439</v>
      </c>
      <c r="AH9" s="33">
        <f t="shared" si="1"/>
        <v>44469</v>
      </c>
      <c r="AI9" s="33">
        <f t="shared" si="1"/>
        <v>44500</v>
      </c>
      <c r="AJ9" s="33">
        <f t="shared" si="1"/>
        <v>44530</v>
      </c>
      <c r="AK9" s="33">
        <f t="shared" si="1"/>
        <v>44561</v>
      </c>
      <c r="AL9" s="33">
        <f t="shared" si="1"/>
        <v>44592</v>
      </c>
      <c r="AM9" s="33">
        <f t="shared" si="1"/>
        <v>44620</v>
      </c>
      <c r="AN9" s="33">
        <f t="shared" si="1"/>
        <v>44651</v>
      </c>
      <c r="AO9" s="33">
        <f t="shared" si="1"/>
        <v>44681</v>
      </c>
      <c r="AP9" s="33">
        <f t="shared" si="1"/>
        <v>44712</v>
      </c>
      <c r="AQ9" s="33">
        <f t="shared" si="1"/>
        <v>44742</v>
      </c>
      <c r="AR9" s="33">
        <f t="shared" si="1"/>
        <v>44773</v>
      </c>
      <c r="AS9" s="33">
        <f t="shared" si="1"/>
        <v>44804</v>
      </c>
      <c r="AT9" s="33">
        <f t="shared" si="1"/>
        <v>44834</v>
      </c>
      <c r="AU9" s="33">
        <f t="shared" si="1"/>
        <v>44865</v>
      </c>
      <c r="AV9" s="33">
        <f t="shared" si="1"/>
        <v>44895</v>
      </c>
      <c r="AW9" s="33">
        <f t="shared" si="1"/>
        <v>44926</v>
      </c>
      <c r="AX9" s="33">
        <f t="shared" si="1"/>
        <v>44957</v>
      </c>
      <c r="AY9" s="33">
        <f t="shared" si="1"/>
        <v>44985</v>
      </c>
      <c r="AZ9" s="33">
        <f t="shared" si="1"/>
        <v>45016</v>
      </c>
      <c r="BA9" s="33">
        <f t="shared" si="1"/>
        <v>45046</v>
      </c>
      <c r="BB9" s="33">
        <f t="shared" si="1"/>
        <v>45077</v>
      </c>
      <c r="BC9" s="33">
        <f t="shared" si="1"/>
        <v>45107</v>
      </c>
      <c r="BD9" s="33">
        <f t="shared" si="1"/>
        <v>45138</v>
      </c>
      <c r="BE9" s="33">
        <f t="shared" si="1"/>
        <v>45169</v>
      </c>
    </row>
    <row r="10" spans="1:58" ht="14.1" thickBot="1">
      <c r="T10" s="35" t="s">
        <v>52</v>
      </c>
      <c r="U10" s="35" t="s">
        <v>52</v>
      </c>
      <c r="V10" s="35"/>
      <c r="W10" s="35">
        <v>44804</v>
      </c>
      <c r="X10" s="35">
        <v>45169</v>
      </c>
      <c r="Z10" s="69" t="s">
        <v>52</v>
      </c>
      <c r="AA10" s="69" t="s">
        <v>52</v>
      </c>
      <c r="AB10" s="69" t="s">
        <v>52</v>
      </c>
      <c r="AC10" s="69" t="s">
        <v>52</v>
      </c>
      <c r="AD10" s="69" t="s">
        <v>52</v>
      </c>
      <c r="AE10" s="69" t="s">
        <v>52</v>
      </c>
      <c r="AF10" s="69" t="s">
        <v>52</v>
      </c>
      <c r="AG10" s="69" t="s">
        <v>52</v>
      </c>
      <c r="AH10" s="69" t="s">
        <v>52</v>
      </c>
      <c r="AI10" s="69" t="s">
        <v>52</v>
      </c>
      <c r="AJ10" s="69" t="s">
        <v>52</v>
      </c>
      <c r="AK10" s="69" t="s">
        <v>52</v>
      </c>
      <c r="AL10" s="69" t="s">
        <v>52</v>
      </c>
      <c r="AM10" s="69" t="s">
        <v>52</v>
      </c>
      <c r="AN10" s="69" t="s">
        <v>52</v>
      </c>
      <c r="AO10" s="69" t="s">
        <v>52</v>
      </c>
      <c r="AP10" s="69" t="s">
        <v>52</v>
      </c>
      <c r="AQ10" s="69" t="s">
        <v>52</v>
      </c>
      <c r="AR10" s="69" t="s">
        <v>52</v>
      </c>
      <c r="AS10" s="69" t="s">
        <v>52</v>
      </c>
      <c r="AT10" s="69" t="s">
        <v>52</v>
      </c>
      <c r="AU10" s="69" t="s">
        <v>52</v>
      </c>
      <c r="AV10" s="69" t="s">
        <v>52</v>
      </c>
      <c r="AW10" s="69" t="s">
        <v>52</v>
      </c>
      <c r="AX10" s="69" t="s">
        <v>52</v>
      </c>
      <c r="AY10" s="69" t="s">
        <v>52</v>
      </c>
      <c r="AZ10" s="69" t="s">
        <v>52</v>
      </c>
      <c r="BA10" s="69" t="s">
        <v>52</v>
      </c>
      <c r="BB10" s="69" t="s">
        <v>52</v>
      </c>
      <c r="BC10" s="69" t="s">
        <v>52</v>
      </c>
      <c r="BD10" s="69" t="s">
        <v>52</v>
      </c>
      <c r="BE10" s="69" t="s">
        <v>52</v>
      </c>
    </row>
    <row r="11" spans="1:58">
      <c r="T11" s="36"/>
      <c r="U11" s="36"/>
      <c r="V11" s="36"/>
      <c r="W11" s="36"/>
      <c r="X11" s="36"/>
      <c r="Y11" s="36"/>
      <c r="Z11" s="36"/>
      <c r="AA11" s="36"/>
      <c r="AB11" s="36"/>
      <c r="AC11" s="36"/>
      <c r="AD11" s="36"/>
      <c r="AE11" s="36"/>
      <c r="AF11" s="36"/>
      <c r="AG11" s="36"/>
      <c r="AH11" s="36"/>
      <c r="AI11" s="36"/>
      <c r="AJ11" s="36"/>
      <c r="AK11" s="36"/>
      <c r="AL11" s="36"/>
      <c r="AM11" s="36"/>
      <c r="AN11" s="36"/>
      <c r="AO11" s="36"/>
      <c r="AP11" s="36"/>
      <c r="AQ11" s="36"/>
      <c r="AR11" s="36"/>
      <c r="AS11" s="36"/>
      <c r="AT11" s="36"/>
      <c r="AU11" s="36"/>
      <c r="AV11" s="36"/>
      <c r="AW11" s="36"/>
      <c r="AX11" s="36"/>
      <c r="AY11" s="36"/>
      <c r="AZ11" s="36"/>
      <c r="BA11" s="36"/>
      <c r="BB11" s="36"/>
      <c r="BC11" s="36"/>
      <c r="BD11" s="36"/>
      <c r="BE11" s="36"/>
    </row>
    <row r="12" spans="1:58">
      <c r="C12" s="26" t="s">
        <v>54</v>
      </c>
      <c r="T12" s="37">
        <f>IS!T12</f>
        <v>4604.5368264033596</v>
      </c>
      <c r="U12" s="37">
        <f>IS!U12</f>
        <v>4640.3855766666666</v>
      </c>
      <c r="V12" s="37"/>
      <c r="W12" s="37">
        <f>SUM(AH12:AS12)</f>
        <v>4611.1170650935956</v>
      </c>
      <c r="X12" s="37">
        <f>SUM(AT12:BE12)</f>
        <v>5480.1019066666668</v>
      </c>
      <c r="Z12" s="37">
        <f>IS!AZ12</f>
        <v>355.51126627675711</v>
      </c>
      <c r="AA12" s="37">
        <f>IS!BA12</f>
        <v>343.82747039266303</v>
      </c>
      <c r="AB12" s="37">
        <f>IS!BB12</f>
        <v>373.46535364901979</v>
      </c>
      <c r="AC12" s="37">
        <f>IS!BC12</f>
        <v>372.66712008536086</v>
      </c>
      <c r="AD12" s="37">
        <f>IS!BD12</f>
        <v>389.77572875487289</v>
      </c>
      <c r="AE12" s="37">
        <f>IS!BE12</f>
        <v>387.08211008536085</v>
      </c>
      <c r="AF12" s="37">
        <f>IS!BF12</f>
        <v>397.84459995178412</v>
      </c>
      <c r="AG12" s="37">
        <f>IS!BG12</f>
        <v>376.07010211394623</v>
      </c>
      <c r="AH12" s="37">
        <f>IS!BH12</f>
        <v>375.15506043285126</v>
      </c>
      <c r="AI12" s="37">
        <f>IS!BI12</f>
        <v>386.94542211394622</v>
      </c>
      <c r="AJ12" s="37">
        <f>IS!BJ12</f>
        <v>400.84375043285121</v>
      </c>
      <c r="AK12" s="37">
        <f>IS!BK12</f>
        <v>445.34884211394638</v>
      </c>
      <c r="AL12" s="37">
        <f>IS!BL12</f>
        <v>381.74952000000002</v>
      </c>
      <c r="AM12" s="37">
        <f>IS!BM12</f>
        <v>393.81695999999999</v>
      </c>
      <c r="AN12" s="37">
        <f>IS!BN12</f>
        <v>389.92034000000001</v>
      </c>
      <c r="AO12" s="37">
        <f>IS!BO12</f>
        <v>370.78852999999998</v>
      </c>
      <c r="AP12" s="37">
        <f>IS!BP12</f>
        <v>382.71442999999999</v>
      </c>
      <c r="AQ12" s="37">
        <f>IS!BQ12</f>
        <v>389.74921999999998</v>
      </c>
      <c r="AR12" s="37">
        <f>IS!BR12</f>
        <v>343.89896999999996</v>
      </c>
      <c r="AS12" s="37">
        <f>IS!BS12</f>
        <v>350.18601999999998</v>
      </c>
      <c r="AT12" s="37">
        <f>IS!BT12</f>
        <v>388.86698999999999</v>
      </c>
      <c r="AU12" s="37">
        <f>IS!BU12</f>
        <v>408.52866</v>
      </c>
      <c r="AV12" s="37">
        <f>IS!BV12</f>
        <v>402.69836000000004</v>
      </c>
      <c r="AW12" s="37">
        <f>IS!BW12</f>
        <v>437.46757666666673</v>
      </c>
      <c r="AX12" s="37">
        <f>IS!BX12</f>
        <v>440.04140999999987</v>
      </c>
      <c r="AY12" s="37">
        <f>IS!BY12</f>
        <v>461.30880000000008</v>
      </c>
      <c r="AZ12" s="37">
        <f>IS!BZ12</f>
        <v>455.92390999999992</v>
      </c>
      <c r="BA12" s="37">
        <f>IS!CA12</f>
        <v>462.51630000000006</v>
      </c>
      <c r="BB12" s="37">
        <f>IS!CB12</f>
        <v>475.04754000000008</v>
      </c>
      <c r="BC12" s="37">
        <f>IS!CC12</f>
        <v>497.76493999999997</v>
      </c>
      <c r="BD12" s="37">
        <f>IS!CD12</f>
        <v>518.07348999999999</v>
      </c>
      <c r="BE12" s="37">
        <f>IS!CE12</f>
        <v>531.86392999999998</v>
      </c>
    </row>
    <row r="13" spans="1:58">
      <c r="C13" s="26" t="s">
        <v>55</v>
      </c>
      <c r="T13" s="38">
        <f>IS!T13</f>
        <v>798.25853359664006</v>
      </c>
      <c r="U13" s="38">
        <f>IS!U13</f>
        <v>1038.9563733333332</v>
      </c>
      <c r="V13" s="38"/>
      <c r="W13" s="38">
        <f>SUM(AH13:AS13)</f>
        <v>1009.872194906405</v>
      </c>
      <c r="X13" s="38">
        <f t="shared" ref="X13:X15" si="2">SUM(AT13:BE13)</f>
        <v>1062.5533333333335</v>
      </c>
      <c r="Y13" s="38"/>
      <c r="Z13" s="38">
        <f>IS!AZ13</f>
        <v>43.298883723242923</v>
      </c>
      <c r="AA13" s="38">
        <f>IS!BA13</f>
        <v>52.904289607336906</v>
      </c>
      <c r="AB13" s="38">
        <f>IS!BB13</f>
        <v>58.572606350980145</v>
      </c>
      <c r="AC13" s="38">
        <f>IS!BC13</f>
        <v>56.50383991463913</v>
      </c>
      <c r="AD13" s="38">
        <f>IS!BD13</f>
        <v>58.387301245127091</v>
      </c>
      <c r="AE13" s="38">
        <f>IS!BE13</f>
        <v>56.50383991463913</v>
      </c>
      <c r="AF13" s="38">
        <f>IS!BF13</f>
        <v>70.940390048215889</v>
      </c>
      <c r="AG13" s="38">
        <f>IS!BG13</f>
        <v>81.278227886053728</v>
      </c>
      <c r="AH13" s="38">
        <f>IS!BH13</f>
        <v>78.65634956714878</v>
      </c>
      <c r="AI13" s="38">
        <f>IS!BI13</f>
        <v>81.278227886053728</v>
      </c>
      <c r="AJ13" s="38">
        <f>IS!BJ13</f>
        <v>78.65634956714878</v>
      </c>
      <c r="AK13" s="38">
        <f>IS!BK13</f>
        <v>81.278227886053728</v>
      </c>
      <c r="AL13" s="38">
        <f>IS!BL13</f>
        <v>71.211370000000002</v>
      </c>
      <c r="AM13" s="38">
        <f>IS!BM13</f>
        <v>89.5</v>
      </c>
      <c r="AN13" s="38">
        <f>IS!BN13</f>
        <v>86.125</v>
      </c>
      <c r="AO13" s="38">
        <f>IS!BO13</f>
        <v>89.5</v>
      </c>
      <c r="AP13" s="38">
        <f>IS!BP13</f>
        <v>89.5</v>
      </c>
      <c r="AQ13" s="38">
        <f>IS!BQ13</f>
        <v>90.166669999999996</v>
      </c>
      <c r="AR13" s="38">
        <f>IS!BR13</f>
        <v>87</v>
      </c>
      <c r="AS13" s="38">
        <f>IS!BS13</f>
        <v>87</v>
      </c>
      <c r="AT13" s="38">
        <f>IS!BT13</f>
        <v>87</v>
      </c>
      <c r="AU13" s="38">
        <f>IS!BU13</f>
        <v>87</v>
      </c>
      <c r="AV13" s="38">
        <f>IS!BV13</f>
        <v>87</v>
      </c>
      <c r="AW13" s="38">
        <f>IS!BW13</f>
        <v>87.953333333333333</v>
      </c>
      <c r="AX13" s="38">
        <f>IS!BX13</f>
        <v>89.2</v>
      </c>
      <c r="AY13" s="38">
        <f>IS!BY13</f>
        <v>89.2</v>
      </c>
      <c r="AZ13" s="38">
        <f>IS!BZ13</f>
        <v>89.2</v>
      </c>
      <c r="BA13" s="38">
        <f>IS!CA13</f>
        <v>89.2</v>
      </c>
      <c r="BB13" s="38">
        <f>IS!CB13</f>
        <v>89.2</v>
      </c>
      <c r="BC13" s="38">
        <f>IS!CC13</f>
        <v>89.2</v>
      </c>
      <c r="BD13" s="38">
        <f>IS!CD13</f>
        <v>89.2</v>
      </c>
      <c r="BE13" s="38">
        <f>IS!CE13</f>
        <v>89.2</v>
      </c>
      <c r="BF13" s="38"/>
    </row>
    <row r="14" spans="1:58">
      <c r="C14" s="26" t="s">
        <v>56</v>
      </c>
      <c r="T14" s="38">
        <f>IS!T14</f>
        <v>347.70673999999997</v>
      </c>
      <c r="U14" s="38">
        <f>IS!U14</f>
        <v>571.60480999999993</v>
      </c>
      <c r="V14" s="38"/>
      <c r="W14" s="38">
        <f>SUM(AH14:AS14)</f>
        <v>469.45753999999999</v>
      </c>
      <c r="X14" s="38">
        <f t="shared" si="2"/>
        <v>1018.99092</v>
      </c>
      <c r="Y14" s="38"/>
      <c r="Z14" s="38">
        <f>IS!AZ14</f>
        <v>7.8688200000000004</v>
      </c>
      <c r="AA14" s="38">
        <f>IS!BA14</f>
        <v>46.852029999999999</v>
      </c>
      <c r="AB14" s="38">
        <f>IS!BB14</f>
        <v>35.544599999999996</v>
      </c>
      <c r="AC14" s="38">
        <f>IS!BC14</f>
        <v>11.42099</v>
      </c>
      <c r="AD14" s="38">
        <f>IS!BD14</f>
        <v>67.264440000000008</v>
      </c>
      <c r="AE14" s="38">
        <f>IS!BE14</f>
        <v>43.115400000000001</v>
      </c>
      <c r="AF14" s="38">
        <f>IS!BF14</f>
        <v>22.809339999999999</v>
      </c>
      <c r="AG14" s="38">
        <f>IS!BG14</f>
        <v>19.827000000000002</v>
      </c>
      <c r="AH14" s="38">
        <f>IS!BH14</f>
        <v>15.371649999999999</v>
      </c>
      <c r="AI14" s="38">
        <f>IS!BI14</f>
        <v>10.086549999999999</v>
      </c>
      <c r="AJ14" s="38">
        <f>IS!BJ14</f>
        <v>35.145050000000005</v>
      </c>
      <c r="AK14" s="38">
        <f>IS!BK14</f>
        <v>32.400869999999998</v>
      </c>
      <c r="AL14" s="38">
        <f>IS!BL14</f>
        <v>30.300529999999998</v>
      </c>
      <c r="AM14" s="38">
        <f>IS!BM14</f>
        <v>63.465699999999998</v>
      </c>
      <c r="AN14" s="38">
        <f>IS!BN14</f>
        <v>40.108559999999997</v>
      </c>
      <c r="AO14" s="38">
        <f>IS!BO14</f>
        <v>42.233559999999997</v>
      </c>
      <c r="AP14" s="38">
        <f>IS!BP14</f>
        <v>47.779389999999999</v>
      </c>
      <c r="AQ14" s="38">
        <f>IS!BQ14</f>
        <v>47.641889999999997</v>
      </c>
      <c r="AR14" s="38">
        <f>IS!BR14</f>
        <v>38.554389999999998</v>
      </c>
      <c r="AS14" s="38">
        <f>IS!BS14</f>
        <v>66.369399999999999</v>
      </c>
      <c r="AT14" s="38">
        <f>IS!BT14</f>
        <v>66.906899999999993</v>
      </c>
      <c r="AU14" s="38">
        <f>IS!BU14</f>
        <v>42.779319999999998</v>
      </c>
      <c r="AV14" s="38">
        <f>IS!BV14</f>
        <v>41.674309999999998</v>
      </c>
      <c r="AW14" s="38">
        <f>IS!BW14</f>
        <v>43.790860000000002</v>
      </c>
      <c r="AX14" s="38">
        <f>IS!BX14</f>
        <v>37.738490000000006</v>
      </c>
      <c r="AY14" s="38">
        <f>IS!BY14</f>
        <v>31.199090000000002</v>
      </c>
      <c r="AZ14" s="38">
        <f>IS!BZ14</f>
        <v>33.174849999999999</v>
      </c>
      <c r="BA14" s="38">
        <f>IS!CA14</f>
        <v>32.276499999999999</v>
      </c>
      <c r="BB14" s="38">
        <f>IS!CB14</f>
        <v>105.34941999999999</v>
      </c>
      <c r="BC14" s="38">
        <f>IS!CC14</f>
        <v>195.59066999999999</v>
      </c>
      <c r="BD14" s="38">
        <f>IS!CD14</f>
        <v>194.25734</v>
      </c>
      <c r="BE14" s="38">
        <f>IS!CE14</f>
        <v>194.25316999999998</v>
      </c>
      <c r="BF14" s="38"/>
    </row>
    <row r="15" spans="1:58">
      <c r="C15" s="26" t="s">
        <v>57</v>
      </c>
      <c r="T15" s="38">
        <f>IS!T15</f>
        <v>0</v>
      </c>
      <c r="U15" s="38">
        <f>IS!U15</f>
        <v>0</v>
      </c>
      <c r="V15" s="38"/>
      <c r="W15" s="38">
        <f>SUM(AH15:AS15)</f>
        <v>0</v>
      </c>
      <c r="X15" s="38">
        <f t="shared" si="2"/>
        <v>2.25</v>
      </c>
      <c r="Z15" s="38">
        <f>IS!AZ15</f>
        <v>0</v>
      </c>
      <c r="AA15" s="38">
        <f>IS!BA15</f>
        <v>0</v>
      </c>
      <c r="AB15" s="38">
        <f>IS!BB15</f>
        <v>0</v>
      </c>
      <c r="AC15" s="38">
        <f>IS!BC15</f>
        <v>0</v>
      </c>
      <c r="AD15" s="38">
        <f>IS!BD15</f>
        <v>0</v>
      </c>
      <c r="AE15" s="38">
        <f>IS!BE15</f>
        <v>0</v>
      </c>
      <c r="AF15" s="38">
        <f>IS!BF15</f>
        <v>0</v>
      </c>
      <c r="AG15" s="38">
        <f>IS!BG15</f>
        <v>0</v>
      </c>
      <c r="AH15" s="38">
        <f>IS!BH15</f>
        <v>0</v>
      </c>
      <c r="AI15" s="38">
        <f>IS!BI15</f>
        <v>0</v>
      </c>
      <c r="AJ15" s="38">
        <f>IS!BJ15</f>
        <v>0</v>
      </c>
      <c r="AK15" s="38">
        <f>IS!BK15</f>
        <v>0</v>
      </c>
      <c r="AL15" s="38">
        <f>IS!BL15</f>
        <v>0</v>
      </c>
      <c r="AM15" s="38">
        <f>IS!BM15</f>
        <v>0</v>
      </c>
      <c r="AN15" s="38">
        <f>IS!BN15</f>
        <v>0</v>
      </c>
      <c r="AO15" s="38">
        <f>IS!BO15</f>
        <v>0</v>
      </c>
      <c r="AP15" s="38">
        <f>IS!BP15</f>
        <v>0</v>
      </c>
      <c r="AQ15" s="38">
        <f>IS!BQ15</f>
        <v>0</v>
      </c>
      <c r="AR15" s="38">
        <f>IS!BR15</f>
        <v>0</v>
      </c>
      <c r="AS15" s="38">
        <f>IS!BS15</f>
        <v>0</v>
      </c>
      <c r="AT15" s="38">
        <f>IS!BT15</f>
        <v>0</v>
      </c>
      <c r="AU15" s="38">
        <f>IS!BU15</f>
        <v>0</v>
      </c>
      <c r="AV15" s="38">
        <f>IS!BV15</f>
        <v>0</v>
      </c>
      <c r="AW15" s="38">
        <f>IS!BW15</f>
        <v>0</v>
      </c>
      <c r="AX15" s="38">
        <f>IS!BX15</f>
        <v>0</v>
      </c>
      <c r="AY15" s="38">
        <f>IS!BY15</f>
        <v>0</v>
      </c>
      <c r="AZ15" s="38">
        <f>IS!BZ15</f>
        <v>0</v>
      </c>
      <c r="BA15" s="38">
        <f>IS!CA15</f>
        <v>0.52500000000000002</v>
      </c>
      <c r="BB15" s="38">
        <f>IS!CB15</f>
        <v>0.75</v>
      </c>
      <c r="BC15" s="38">
        <f>IS!CC15</f>
        <v>0.75</v>
      </c>
      <c r="BD15" s="38">
        <f>IS!CD15</f>
        <v>0.22500000000000001</v>
      </c>
      <c r="BE15" s="38">
        <f>IS!CE15</f>
        <v>0</v>
      </c>
    </row>
    <row r="16" spans="1:58">
      <c r="C16" s="39" t="s">
        <v>58</v>
      </c>
      <c r="D16" s="39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40">
        <f>IS!T16</f>
        <v>5750.5020999999997</v>
      </c>
      <c r="U16" s="40">
        <f>IS!U16</f>
        <v>6250.9467599999998</v>
      </c>
      <c r="V16" s="40"/>
      <c r="W16" s="40">
        <f>SUM(W12:W15)</f>
        <v>6090.4468000000006</v>
      </c>
      <c r="X16" s="40">
        <f>SUM(X12:X15)</f>
        <v>7563.8961600000002</v>
      </c>
      <c r="Z16" s="40">
        <f>IS!AZ16</f>
        <v>406.67897000000005</v>
      </c>
      <c r="AA16" s="40">
        <f>IS!BA16</f>
        <v>443.58378999999996</v>
      </c>
      <c r="AB16" s="40">
        <f>IS!BB16</f>
        <v>467.58255999999994</v>
      </c>
      <c r="AC16" s="40">
        <f>IS!BC16</f>
        <v>440.59195</v>
      </c>
      <c r="AD16" s="40">
        <f>IS!BD16</f>
        <v>515.42746999999997</v>
      </c>
      <c r="AE16" s="40">
        <f>IS!BE16</f>
        <v>486.70134999999999</v>
      </c>
      <c r="AF16" s="40">
        <f>IS!BF16</f>
        <v>491.59433000000001</v>
      </c>
      <c r="AG16" s="40">
        <f>IS!BG16</f>
        <v>477.17532999999997</v>
      </c>
      <c r="AH16" s="40">
        <f>IS!BH16</f>
        <v>469.18306000000001</v>
      </c>
      <c r="AI16" s="40">
        <f>IS!BI16</f>
        <v>478.31019999999995</v>
      </c>
      <c r="AJ16" s="40">
        <f>IS!BJ16</f>
        <v>514.64514999999994</v>
      </c>
      <c r="AK16" s="40">
        <f>IS!BK16</f>
        <v>559.02794000000017</v>
      </c>
      <c r="AL16" s="40">
        <f>IS!BL16</f>
        <v>483.26141999999999</v>
      </c>
      <c r="AM16" s="40">
        <f>IS!BM16</f>
        <v>546.78265999999996</v>
      </c>
      <c r="AN16" s="40">
        <f>IS!BN16</f>
        <v>516.15390000000002</v>
      </c>
      <c r="AO16" s="40">
        <f>IS!BO16</f>
        <v>502.52208999999999</v>
      </c>
      <c r="AP16" s="40">
        <f>IS!BP16</f>
        <v>519.99382000000003</v>
      </c>
      <c r="AQ16" s="40">
        <f>IS!BQ16</f>
        <v>527.55777999999998</v>
      </c>
      <c r="AR16" s="40">
        <f>IS!BR16</f>
        <v>469.45335999999998</v>
      </c>
      <c r="AS16" s="40">
        <f>IS!BS16</f>
        <v>503.55541999999997</v>
      </c>
      <c r="AT16" s="40">
        <f>IS!BT16</f>
        <v>542.77388999999994</v>
      </c>
      <c r="AU16" s="40">
        <f>IS!BU16</f>
        <v>538.30798000000004</v>
      </c>
      <c r="AV16" s="40">
        <f>IS!BV16</f>
        <v>531.37267000000008</v>
      </c>
      <c r="AW16" s="40">
        <f>IS!BW16</f>
        <v>569.21177</v>
      </c>
      <c r="AX16" s="40">
        <f>IS!BX16</f>
        <v>566.97989999999982</v>
      </c>
      <c r="AY16" s="40">
        <f>IS!BY16</f>
        <v>581.70789000000002</v>
      </c>
      <c r="AZ16" s="40">
        <f>IS!BZ16</f>
        <v>578.2987599999999</v>
      </c>
      <c r="BA16" s="40">
        <f>IS!CA16</f>
        <v>584.51779999999997</v>
      </c>
      <c r="BB16" s="40">
        <f>IS!CB16</f>
        <v>670.34696000000008</v>
      </c>
      <c r="BC16" s="40">
        <f>IS!CC16</f>
        <v>783.30560999999989</v>
      </c>
      <c r="BD16" s="40">
        <f>IS!CD16</f>
        <v>801.75583000000006</v>
      </c>
      <c r="BE16" s="40">
        <f>IS!CE16</f>
        <v>815.31709999999998</v>
      </c>
    </row>
    <row r="17" spans="3:58">
      <c r="C17" s="41" t="s">
        <v>59</v>
      </c>
      <c r="L17" s="27"/>
      <c r="M17" s="27"/>
      <c r="N17" s="27"/>
      <c r="O17" s="27"/>
      <c r="P17" s="27"/>
      <c r="Q17" s="27"/>
      <c r="R17" s="27"/>
      <c r="S17" s="27"/>
      <c r="T17" s="42">
        <f>IS!T17</f>
        <v>0.10060269370903296</v>
      </c>
      <c r="U17" s="42">
        <f>IS!U17</f>
        <v>7.7855279727034876E-3</v>
      </c>
      <c r="V17" s="42"/>
      <c r="W17" s="42"/>
      <c r="X17" s="42">
        <f>IFERROR(X12/W12-1,)</f>
        <v>0.1884543006186794</v>
      </c>
      <c r="Y17" s="42"/>
      <c r="Z17" s="42">
        <f>IS!AZ17</f>
        <v>0.23982958414599587</v>
      </c>
      <c r="AA17" s="42">
        <f>IS!BA17</f>
        <v>0.14529733608678175</v>
      </c>
      <c r="AB17" s="42">
        <f>IS!BB17</f>
        <v>0.11167428141294899</v>
      </c>
      <c r="AC17" s="42">
        <f>IS!BC17</f>
        <v>0.1061264020015944</v>
      </c>
      <c r="AD17" s="42">
        <f>IS!BD17</f>
        <v>0.13422339744739609</v>
      </c>
      <c r="AE17" s="42">
        <f>IS!BE17</f>
        <v>6.8420734839867769E-2</v>
      </c>
      <c r="AF17" s="42">
        <f>IS!BF17</f>
        <v>0.11377615049629397</v>
      </c>
      <c r="AG17" s="42">
        <f>IS!BG17</f>
        <v>2.6458384807006796E-2</v>
      </c>
      <c r="AH17" s="42">
        <f>IS!BH17</f>
        <v>6.3000141369664586E-3</v>
      </c>
      <c r="AI17" s="42">
        <f>IS!BI17</f>
        <v>3.0315739653114404E-2</v>
      </c>
      <c r="AJ17" s="42">
        <f>IS!BJ17</f>
        <v>4.6592045474920907E-2</v>
      </c>
      <c r="AK17" s="42">
        <f>IS!BK17</f>
        <v>0.22702180456325483</v>
      </c>
      <c r="AL17" s="42">
        <f>IS!BL17</f>
        <v>7.3804281923423032E-2</v>
      </c>
      <c r="AM17" s="42">
        <f>IS!BM17</f>
        <v>0.14539120318177945</v>
      </c>
      <c r="AN17" s="42">
        <f>IS!BN17</f>
        <v>4.4060275445107377E-2</v>
      </c>
      <c r="AO17" s="42">
        <f>IS!BO17</f>
        <v>-5.0409332729182132E-3</v>
      </c>
      <c r="AP17" s="42">
        <f>IS!BP17</f>
        <v>-1.8116312109607291E-2</v>
      </c>
      <c r="AQ17" s="42">
        <f>IS!BQ17</f>
        <v>6.8902949662306145E-3</v>
      </c>
      <c r="AR17" s="42">
        <f>IS!BR17</f>
        <v>-0.13559472708269005</v>
      </c>
      <c r="AS17" s="42">
        <f>IS!BS17</f>
        <v>-6.8827811539518668E-2</v>
      </c>
      <c r="AT17" s="42">
        <f>IS!BT17</f>
        <v>3.6550032275528999E-2</v>
      </c>
      <c r="AU17" s="42">
        <f>IS!BU17</f>
        <v>5.5778506870920008E-2</v>
      </c>
      <c r="AV17" s="42">
        <f>IS!BV17</f>
        <v>4.6267643318527174E-3</v>
      </c>
      <c r="AW17" s="42">
        <f>IS!BW17</f>
        <v>-1.7696836057481291E-2</v>
      </c>
      <c r="AX17" s="42">
        <f>IS!BX17</f>
        <v>0.15269669494279881</v>
      </c>
      <c r="AY17" s="42">
        <f>IS!BY17</f>
        <v>0.17137870344639317</v>
      </c>
      <c r="AZ17" s="42">
        <f>IS!BZ17</f>
        <v>0.16927449847833009</v>
      </c>
      <c r="BA17" s="42">
        <f>IS!CA17</f>
        <v>0.24738567290633307</v>
      </c>
      <c r="BB17" s="42">
        <f>IS!CB17</f>
        <v>0.24125850180250619</v>
      </c>
      <c r="BC17" s="42">
        <f>IS!CC17</f>
        <v>0.27714159376637104</v>
      </c>
      <c r="BD17" s="42">
        <f>IS!CD17</f>
        <v>0.50647002519373663</v>
      </c>
      <c r="BE17" s="42">
        <f>IS!CE17</f>
        <v>0.51880400593947185</v>
      </c>
    </row>
    <row r="18" spans="3:58">
      <c r="C18" s="41" t="s">
        <v>60</v>
      </c>
      <c r="L18" s="27"/>
      <c r="M18" s="27"/>
      <c r="N18" s="27"/>
      <c r="O18" s="27"/>
      <c r="P18" s="27"/>
      <c r="Q18" s="27"/>
      <c r="R18" s="27"/>
      <c r="S18" s="27"/>
      <c r="T18" s="42">
        <f>IS!T18</f>
        <v>0.58857419621221907</v>
      </c>
      <c r="U18" s="42">
        <f>IS!U18</f>
        <v>0.301528677247211</v>
      </c>
      <c r="V18" s="42"/>
      <c r="W18" s="42"/>
      <c r="X18" s="42">
        <f t="shared" ref="X18:X19" si="3">IFERROR(X13/W13-1,)</f>
        <v>5.2166144085005861E-2</v>
      </c>
      <c r="Y18" s="42"/>
      <c r="Z18" s="42">
        <f>IS!AZ18</f>
        <v>1.879726407630411E-2</v>
      </c>
      <c r="AA18" s="42">
        <f>IS!BA18</f>
        <v>0.24480681429028017</v>
      </c>
      <c r="AB18" s="42">
        <f>IS!BB18</f>
        <v>0.67350303859943272</v>
      </c>
      <c r="AC18" s="42">
        <f>IS!BC18</f>
        <v>0.32950211563856779</v>
      </c>
      <c r="AD18" s="42">
        <f>IS!BD18</f>
        <v>0.37381885282651983</v>
      </c>
      <c r="AE18" s="42">
        <f>IS!BE18</f>
        <v>0.32950211563856779</v>
      </c>
      <c r="AF18" s="42">
        <f>IS!BF18</f>
        <v>0.66918564819331494</v>
      </c>
      <c r="AG18" s="42">
        <f>IS!BG18</f>
        <v>0.91242889143655836</v>
      </c>
      <c r="AH18" s="42">
        <f>IS!BH18</f>
        <v>0.85073763687408888</v>
      </c>
      <c r="AI18" s="42">
        <f>IS!BI18</f>
        <v>0.91242889143655836</v>
      </c>
      <c r="AJ18" s="42">
        <f>IS!BJ18</f>
        <v>0.85073763687408888</v>
      </c>
      <c r="AK18" s="42">
        <f>IS!BK18</f>
        <v>0.91242889143655836</v>
      </c>
      <c r="AL18" s="42">
        <f>IS!BL18</f>
        <v>0.64464678708965439</v>
      </c>
      <c r="AM18" s="42">
        <f>IS!BM18</f>
        <v>0.6917342745603734</v>
      </c>
      <c r="AN18" s="42">
        <f>IS!BN18</f>
        <v>0.47039726188586783</v>
      </c>
      <c r="AO18" s="42">
        <f>IS!BO18</f>
        <v>0.58396314542885008</v>
      </c>
      <c r="AP18" s="42">
        <f>IS!BP18</f>
        <v>0.53286756009243574</v>
      </c>
      <c r="AQ18" s="42">
        <f>IS!BQ18</f>
        <v>0.59576181258150984</v>
      </c>
      <c r="AR18" s="42">
        <f>IS!BR18</f>
        <v>0.22638175432738539</v>
      </c>
      <c r="AS18" s="42">
        <f>IS!BS18</f>
        <v>7.0397353175167598E-2</v>
      </c>
      <c r="AT18" s="42">
        <f>IS!BT18</f>
        <v>0.10607726494767289</v>
      </c>
      <c r="AU18" s="42">
        <f>IS!BU18</f>
        <v>7.0397353175167598E-2</v>
      </c>
      <c r="AV18" s="42">
        <f>IS!BV18</f>
        <v>0.10607726494767289</v>
      </c>
      <c r="AW18" s="42">
        <f>IS!BW18</f>
        <v>8.2126611527968185E-2</v>
      </c>
      <c r="AX18" s="42">
        <f>IS!BX18</f>
        <v>0.25260895837279929</v>
      </c>
      <c r="AY18" s="42">
        <f>IS!BY18</f>
        <v>-3.3519553072625108E-3</v>
      </c>
      <c r="AZ18" s="42">
        <f>IS!BZ18</f>
        <v>3.5703918722786776E-2</v>
      </c>
      <c r="BA18" s="42">
        <f>IS!CA18</f>
        <v>-3.3519553072625108E-3</v>
      </c>
      <c r="BB18" s="42">
        <f>IS!CB18</f>
        <v>-3.3519553072625108E-3</v>
      </c>
      <c r="BC18" s="42">
        <f>IS!CC18</f>
        <v>-1.072092381808043E-2</v>
      </c>
      <c r="BD18" s="42">
        <f>IS!CD18</f>
        <v>2.5287356321839205E-2</v>
      </c>
      <c r="BE18" s="42">
        <f>IS!CE18</f>
        <v>2.5287356321839205E-2</v>
      </c>
    </row>
    <row r="19" spans="3:58">
      <c r="C19" s="41" t="s">
        <v>61</v>
      </c>
      <c r="L19" s="27"/>
      <c r="M19" s="27"/>
      <c r="N19" s="27"/>
      <c r="O19" s="27"/>
      <c r="P19" s="27"/>
      <c r="Q19" s="27"/>
      <c r="R19" s="27"/>
      <c r="S19" s="27"/>
      <c r="T19" s="42">
        <f>IS!T19</f>
        <v>-0.61957782819583729</v>
      </c>
      <c r="U19" s="42">
        <f>IS!U19</f>
        <v>0.64392789739997558</v>
      </c>
      <c r="V19" s="42"/>
      <c r="W19" s="42"/>
      <c r="X19" s="42">
        <f t="shared" si="3"/>
        <v>1.1705709956218828</v>
      </c>
      <c r="Y19" s="42"/>
      <c r="Z19" s="42">
        <f>IS!AZ19</f>
        <v>-0.94001778240158163</v>
      </c>
      <c r="AA19" s="42">
        <f>IS!BA19</f>
        <v>-0.59492631090777703</v>
      </c>
      <c r="AB19" s="42">
        <f>IS!BB19</f>
        <v>-0.77058453356396694</v>
      </c>
      <c r="AC19" s="42">
        <f>IS!BC19</f>
        <v>-0.90798207272315046</v>
      </c>
      <c r="AD19" s="42">
        <f>IS!BD19</f>
        <v>0.97732197266443177</v>
      </c>
      <c r="AE19" s="42">
        <f>IS!BE19</f>
        <v>0.56044134220959174</v>
      </c>
      <c r="AF19" s="42">
        <f>IS!BF19</f>
        <v>-0.49144902871980356</v>
      </c>
      <c r="AG19" s="42">
        <f>IS!BG19</f>
        <v>0.30327438898536929</v>
      </c>
      <c r="AH19" s="42">
        <f>IS!BH19</f>
        <v>-0.52971588955230831</v>
      </c>
      <c r="AI19" s="42">
        <f>IS!BI19</f>
        <v>-0.89706603161184317</v>
      </c>
      <c r="AJ19" s="42">
        <f>IS!BJ19</f>
        <v>-0.23429595416022131</v>
      </c>
      <c r="AK19" s="42">
        <f>IS!BK19</f>
        <v>-0.63923874739039666</v>
      </c>
      <c r="AL19" s="42">
        <f>IS!BL19</f>
        <v>2.8507082383381492</v>
      </c>
      <c r="AM19" s="42">
        <f>IS!BM19</f>
        <v>0.35459872283015281</v>
      </c>
      <c r="AN19" s="42">
        <f>IS!BN19</f>
        <v>0.12840093853918755</v>
      </c>
      <c r="AO19" s="42">
        <f>IS!BO19</f>
        <v>2.6978895875051112</v>
      </c>
      <c r="AP19" s="42">
        <f>IS!BP19</f>
        <v>-0.28967832037254759</v>
      </c>
      <c r="AQ19" s="42">
        <f>IS!BQ19</f>
        <v>0.10498545763230771</v>
      </c>
      <c r="AR19" s="42">
        <f>IS!BR19</f>
        <v>0.69028959189524985</v>
      </c>
      <c r="AS19" s="42">
        <f>IS!BS19</f>
        <v>2.3474252282241386</v>
      </c>
      <c r="AT19" s="42">
        <f>IS!BT19</f>
        <v>3.3526166676967009</v>
      </c>
      <c r="AU19" s="42">
        <f>IS!BU19</f>
        <v>3.2412242045099662</v>
      </c>
      <c r="AV19" s="42">
        <f>IS!BV19</f>
        <v>0.18578035882720312</v>
      </c>
      <c r="AW19" s="42">
        <f>IS!BW19</f>
        <v>0.3515334619101278</v>
      </c>
      <c r="AX19" s="42">
        <f>IS!BX19</f>
        <v>0.24547293397178227</v>
      </c>
      <c r="AY19" s="42">
        <f>IS!BY19</f>
        <v>-0.50841021213033177</v>
      </c>
      <c r="AZ19" s="42">
        <f>IS!BZ19</f>
        <v>-0.17287357112795865</v>
      </c>
      <c r="BA19" s="42">
        <f>IS!CA19</f>
        <v>-0.23576179701640121</v>
      </c>
      <c r="BB19" s="42">
        <f>IS!CB19</f>
        <v>1.2049134574551914</v>
      </c>
      <c r="BC19" s="42">
        <f>IS!CC19</f>
        <v>3.1054347340124417</v>
      </c>
      <c r="BD19" s="42">
        <f>IS!CD19</f>
        <v>4.0385271301141064</v>
      </c>
      <c r="BE19" s="42">
        <f>IS!CE19</f>
        <v>1.9268483668678638</v>
      </c>
    </row>
    <row r="20" spans="3:58">
      <c r="C20" s="41" t="s">
        <v>62</v>
      </c>
      <c r="L20" s="27"/>
      <c r="M20" s="27"/>
      <c r="N20" s="27"/>
      <c r="O20" s="27"/>
      <c r="P20" s="27"/>
      <c r="Q20" s="27"/>
      <c r="R20" s="27"/>
      <c r="S20" s="27"/>
      <c r="T20" s="42">
        <f>IS!T20</f>
        <v>2.6847387296509373E-2</v>
      </c>
      <c r="U20" s="42">
        <f>IS!U20</f>
        <v>8.7026254629139377E-2</v>
      </c>
      <c r="V20" s="42"/>
      <c r="W20" s="42"/>
      <c r="X20" s="42">
        <f>IFERROR(X16/W16-1,)</f>
        <v>0.2419279583888656</v>
      </c>
      <c r="Y20" s="42"/>
      <c r="Z20" s="42">
        <f>IS!AZ20</f>
        <v>-0.11673695086107072</v>
      </c>
      <c r="AA20" s="42">
        <f>IS!BA20</f>
        <v>-3.2260398165877668E-2</v>
      </c>
      <c r="AB20" s="42">
        <f>IS!BB20</f>
        <v>-0.11086375901785084</v>
      </c>
      <c r="AC20" s="42">
        <f>IS!BC20</f>
        <v>-0.12499170727812359</v>
      </c>
      <c r="AD20" s="42">
        <f>IS!BD20</f>
        <v>0.2267180858029767</v>
      </c>
      <c r="AE20" s="42">
        <f>IS!BE20</f>
        <v>0.1255189019143983</v>
      </c>
      <c r="AF20" s="42">
        <f>IS!BF20</f>
        <v>0.10581215928499121</v>
      </c>
      <c r="AG20" s="42">
        <f>IS!BG20</f>
        <v>0.12517575442991014</v>
      </c>
      <c r="AH20" s="42">
        <f>IS!BH20</f>
        <v>4.7301721767489147E-2</v>
      </c>
      <c r="AI20" s="42">
        <f>IS!BI20</f>
        <v>-7.3133015762581355E-2</v>
      </c>
      <c r="AJ20" s="42">
        <f>IS!BJ20</f>
        <v>9.17422316402281E-2</v>
      </c>
      <c r="AK20" s="42">
        <f>IS!BK20</f>
        <v>0.12874841971761697</v>
      </c>
      <c r="AL20" s="42">
        <f>IS!BL20</f>
        <v>0.18831180279619564</v>
      </c>
      <c r="AM20" s="42">
        <f>IS!BM20</f>
        <v>0.23264797390364511</v>
      </c>
      <c r="AN20" s="42">
        <f>IS!BN20</f>
        <v>0.10387756977078033</v>
      </c>
      <c r="AO20" s="42">
        <f>IS!BO20</f>
        <v>0.14056121542847078</v>
      </c>
      <c r="AP20" s="42">
        <f>IS!BP20</f>
        <v>8.8593454283685258E-3</v>
      </c>
      <c r="AQ20" s="42">
        <f>IS!BQ20</f>
        <v>8.3945585932728495E-2</v>
      </c>
      <c r="AR20" s="42">
        <f>IS!BR20</f>
        <v>-4.5039107753744867E-2</v>
      </c>
      <c r="AS20" s="42">
        <f>IS!BS20</f>
        <v>5.528385132567526E-2</v>
      </c>
      <c r="AT20" s="42">
        <f>IS!BT20</f>
        <v>0.15684886406597864</v>
      </c>
      <c r="AU20" s="42">
        <f>IS!BU20</f>
        <v>0.12543696538355253</v>
      </c>
      <c r="AV20" s="42">
        <f>IS!BV20</f>
        <v>3.250301688454682E-2</v>
      </c>
      <c r="AW20" s="42">
        <f>IS!BW20</f>
        <v>1.8217032229193908E-2</v>
      </c>
      <c r="AX20" s="42">
        <f>IS!BX20</f>
        <v>0.1732364234662056</v>
      </c>
      <c r="AY20" s="42">
        <f>IS!BY20</f>
        <v>6.3874062868050752E-2</v>
      </c>
      <c r="AZ20" s="42">
        <f>IS!BZ20</f>
        <v>0.12039986523399304</v>
      </c>
      <c r="BA20" s="42">
        <f>IS!CA20</f>
        <v>0.16316836937456825</v>
      </c>
      <c r="BB20" s="42">
        <f>IS!CB20</f>
        <v>0.28914409021245691</v>
      </c>
      <c r="BC20" s="42">
        <f>IS!CC20</f>
        <v>0.48477690917571126</v>
      </c>
      <c r="BD20" s="42">
        <f>IS!CD20</f>
        <v>0.70784980642166473</v>
      </c>
      <c r="BE20" s="42">
        <f>IS!CE20</f>
        <v>0.61912089040765372</v>
      </c>
    </row>
    <row r="22" spans="3:58">
      <c r="C22" s="26" t="s">
        <v>63</v>
      </c>
      <c r="T22" s="38">
        <f>IS!T22</f>
        <v>2255.3977400000003</v>
      </c>
      <c r="U22" s="38">
        <f>IS!U22</f>
        <v>3173.26917</v>
      </c>
      <c r="V22" s="38"/>
      <c r="W22" s="38">
        <f>SUM(AH22:AS22)</f>
        <v>3154.1459100000002</v>
      </c>
      <c r="X22" s="38">
        <f t="shared" ref="X22" si="4">SUM(AT22:BE22)</f>
        <v>3118.2767299999991</v>
      </c>
      <c r="Y22" s="38"/>
      <c r="Z22" s="38">
        <f>IS!AZ22</f>
        <v>143.86009999999999</v>
      </c>
      <c r="AA22" s="38">
        <f>IS!BA22</f>
        <v>171.56493999999998</v>
      </c>
      <c r="AB22" s="38">
        <f>IS!BB22</f>
        <v>168.82281</v>
      </c>
      <c r="AC22" s="38">
        <f>IS!BC22</f>
        <v>168.15516999999997</v>
      </c>
      <c r="AD22" s="38">
        <f>IS!BD22</f>
        <v>172.34631999999999</v>
      </c>
      <c r="AE22" s="38">
        <f>IS!BE22</f>
        <v>206.98791</v>
      </c>
      <c r="AF22" s="38">
        <f>IS!BF22</f>
        <v>201.60470000000001</v>
      </c>
      <c r="AG22" s="38">
        <f>IS!BG22</f>
        <v>167.00403</v>
      </c>
      <c r="AH22" s="38">
        <f>IS!BH22</f>
        <v>173.59661000000003</v>
      </c>
      <c r="AI22" s="38">
        <f>IS!BI22</f>
        <v>191.54682</v>
      </c>
      <c r="AJ22" s="38">
        <f>IS!BJ22</f>
        <v>202.93040999999997</v>
      </c>
      <c r="AK22" s="38">
        <f>IS!BK22</f>
        <v>286.97792000000004</v>
      </c>
      <c r="AL22" s="38">
        <f>IS!BL22</f>
        <v>243.35064</v>
      </c>
      <c r="AM22" s="38">
        <f>IS!BM22</f>
        <v>259.95066000000003</v>
      </c>
      <c r="AN22" s="38">
        <f>IS!BN22</f>
        <v>292.21395000000007</v>
      </c>
      <c r="AO22" s="38">
        <f>IS!BO22</f>
        <v>295.39743000000004</v>
      </c>
      <c r="AP22" s="38">
        <f>IS!BP22</f>
        <v>300.61715999999996</v>
      </c>
      <c r="AQ22" s="38">
        <f>IS!BQ22</f>
        <v>304.27587999999997</v>
      </c>
      <c r="AR22" s="38">
        <f>IS!BR22</f>
        <v>292.19030000000004</v>
      </c>
      <c r="AS22" s="38">
        <f>IS!BS22</f>
        <v>311.09812999999997</v>
      </c>
      <c r="AT22" s="38">
        <f>IS!BT22</f>
        <v>318.37950000000001</v>
      </c>
      <c r="AU22" s="38">
        <f>IS!BU22</f>
        <v>319.33508999999998</v>
      </c>
      <c r="AV22" s="38">
        <f>IS!BV22</f>
        <v>-29.997250000000001</v>
      </c>
      <c r="AW22" s="38">
        <f>IS!BW22</f>
        <v>266.45767999999998</v>
      </c>
      <c r="AX22" s="38">
        <f>IS!BX22</f>
        <v>285.56430999999998</v>
      </c>
      <c r="AY22" s="38">
        <f>IS!BY22</f>
        <v>269.97613999999999</v>
      </c>
      <c r="AZ22" s="38">
        <f>IS!BZ22</f>
        <v>264.32588999999996</v>
      </c>
      <c r="BA22" s="38">
        <f>IS!CA22</f>
        <v>275.18572999999998</v>
      </c>
      <c r="BB22" s="38">
        <f>IS!CB22</f>
        <v>274.72109</v>
      </c>
      <c r="BC22" s="38">
        <f>IS!CC22</f>
        <v>283.50441000000001</v>
      </c>
      <c r="BD22" s="38">
        <f>IS!CD22</f>
        <v>300.07353999999998</v>
      </c>
      <c r="BE22" s="38">
        <f>IS!CE22</f>
        <v>290.75059999999996</v>
      </c>
      <c r="BF22" s="38"/>
    </row>
    <row r="24" spans="3:58">
      <c r="C24" s="25" t="s">
        <v>15</v>
      </c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46">
        <f>IS!T24</f>
        <v>3495.1043599999998</v>
      </c>
      <c r="U24" s="46">
        <f>IS!U24</f>
        <v>3077.6775899999998</v>
      </c>
      <c r="V24" s="46"/>
      <c r="W24" s="46">
        <f>W16-W22</f>
        <v>2936.3008900000004</v>
      </c>
      <c r="X24" s="46">
        <f>X16-X22</f>
        <v>4445.6194300000006</v>
      </c>
      <c r="Y24" s="46"/>
      <c r="Z24" s="46">
        <f>IS!AZ24</f>
        <v>262.81887000000006</v>
      </c>
      <c r="AA24" s="46">
        <f>IS!BA24</f>
        <v>272.01884999999999</v>
      </c>
      <c r="AB24" s="46">
        <f>IS!BB24</f>
        <v>298.75974999999994</v>
      </c>
      <c r="AC24" s="46">
        <f>IS!BC24</f>
        <v>272.43678</v>
      </c>
      <c r="AD24" s="46">
        <f>IS!BD24</f>
        <v>343.08114999999998</v>
      </c>
      <c r="AE24" s="46">
        <f>IS!BE24</f>
        <v>279.71343999999999</v>
      </c>
      <c r="AF24" s="46">
        <f>IS!BF24</f>
        <v>289.98963000000003</v>
      </c>
      <c r="AG24" s="46">
        <f>IS!BG24</f>
        <v>310.17129999999997</v>
      </c>
      <c r="AH24" s="46">
        <f>IS!BH24</f>
        <v>295.58645000000001</v>
      </c>
      <c r="AI24" s="46">
        <f>IS!BI24</f>
        <v>286.76337999999998</v>
      </c>
      <c r="AJ24" s="46">
        <f>IS!BJ24</f>
        <v>311.71474000000001</v>
      </c>
      <c r="AK24" s="46">
        <f>IS!BK24</f>
        <v>272.05002000000013</v>
      </c>
      <c r="AL24" s="46">
        <f>IS!BL24</f>
        <v>239.91077999999999</v>
      </c>
      <c r="AM24" s="46">
        <f>IS!BM24</f>
        <v>286.83199999999994</v>
      </c>
      <c r="AN24" s="46">
        <f>IS!BN24</f>
        <v>223.93994999999995</v>
      </c>
      <c r="AO24" s="46">
        <f>IS!BO24</f>
        <v>207.12465999999995</v>
      </c>
      <c r="AP24" s="46">
        <f>IS!BP24</f>
        <v>219.37666000000007</v>
      </c>
      <c r="AQ24" s="46">
        <f>IS!BQ24</f>
        <v>223.28190000000001</v>
      </c>
      <c r="AR24" s="46">
        <f>IS!BR24</f>
        <v>177.26305999999994</v>
      </c>
      <c r="AS24" s="46">
        <f>IS!BS24</f>
        <v>192.45729</v>
      </c>
      <c r="AT24" s="46">
        <f>IS!BT24</f>
        <v>224.39438999999993</v>
      </c>
      <c r="AU24" s="46">
        <f>IS!BU24</f>
        <v>218.97289000000006</v>
      </c>
      <c r="AV24" s="46">
        <f>IS!BV24</f>
        <v>561.36992000000009</v>
      </c>
      <c r="AW24" s="46">
        <f>IS!BW24</f>
        <v>302.75409000000002</v>
      </c>
      <c r="AX24" s="46">
        <f>IS!BX24</f>
        <v>281.41558999999984</v>
      </c>
      <c r="AY24" s="46">
        <f>IS!BY24</f>
        <v>311.73175000000003</v>
      </c>
      <c r="AZ24" s="46">
        <f>IS!BZ24</f>
        <v>313.97286999999994</v>
      </c>
      <c r="BA24" s="46">
        <f>IS!CA24</f>
        <v>309.33206999999999</v>
      </c>
      <c r="BB24" s="46">
        <f>IS!CB24</f>
        <v>395.62587000000008</v>
      </c>
      <c r="BC24" s="46">
        <f>IS!CC24</f>
        <v>499.80119999999988</v>
      </c>
      <c r="BD24" s="46">
        <f>IS!CD24</f>
        <v>501.68229000000008</v>
      </c>
      <c r="BE24" s="46">
        <f>IS!CE24</f>
        <v>524.56650000000002</v>
      </c>
    </row>
    <row r="25" spans="3:58">
      <c r="C25" s="41" t="s">
        <v>64</v>
      </c>
      <c r="L25" s="27"/>
      <c r="M25" s="27"/>
      <c r="N25" s="27"/>
      <c r="O25" s="27"/>
      <c r="P25" s="27"/>
      <c r="Q25" s="27"/>
      <c r="R25" s="27"/>
      <c r="S25" s="27"/>
      <c r="T25" s="42">
        <f>IS!T25</f>
        <v>0.60779116314034565</v>
      </c>
      <c r="U25" s="42">
        <f>IS!U25</f>
        <v>0.49235383185378462</v>
      </c>
      <c r="V25" s="42"/>
      <c r="W25" s="42">
        <f>W24/W16</f>
        <v>0.48211584246988254</v>
      </c>
      <c r="X25" s="42">
        <f>X24/X16</f>
        <v>0.58774199644750291</v>
      </c>
      <c r="Y25" s="42"/>
      <c r="Z25" s="42">
        <f>IS!AZ25</f>
        <v>0.64625635793264657</v>
      </c>
      <c r="AA25" s="42">
        <f>IS!BA25</f>
        <v>0.6132299153672861</v>
      </c>
      <c r="AB25" s="42">
        <f>IS!BB25</f>
        <v>0.63894545168664973</v>
      </c>
      <c r="AC25" s="42">
        <f>IS!BC25</f>
        <v>0.61834261837965943</v>
      </c>
      <c r="AD25" s="42">
        <f>IS!BD25</f>
        <v>0.66562449610999586</v>
      </c>
      <c r="AE25" s="42">
        <f>IS!BE25</f>
        <v>0.57471268571578848</v>
      </c>
      <c r="AF25" s="42">
        <f>IS!BF25</f>
        <v>0.58989620567836909</v>
      </c>
      <c r="AG25" s="42">
        <f>IS!BG25</f>
        <v>0.65001537275617327</v>
      </c>
      <c r="AH25" s="42">
        <f>IS!BH25</f>
        <v>0.63000239181695949</v>
      </c>
      <c r="AI25" s="42">
        <f>IS!BI25</f>
        <v>0.59953431894197529</v>
      </c>
      <c r="AJ25" s="42">
        <f>IS!BJ25</f>
        <v>0.60568867694565864</v>
      </c>
      <c r="AK25" s="42">
        <f>IS!BK25</f>
        <v>0.48664834176266764</v>
      </c>
      <c r="AL25" s="42">
        <f>IS!BL25</f>
        <v>0.49644099460701829</v>
      </c>
      <c r="AM25" s="42">
        <f>IS!BM25</f>
        <v>0.52458137571516983</v>
      </c>
      <c r="AN25" s="42">
        <f>IS!BN25</f>
        <v>0.43386274907542099</v>
      </c>
      <c r="AO25" s="42">
        <f>IS!BO25</f>
        <v>0.41217025902284204</v>
      </c>
      <c r="AP25" s="42">
        <f>IS!BP25</f>
        <v>0.42188320622733566</v>
      </c>
      <c r="AQ25" s="42">
        <f>IS!BQ25</f>
        <v>0.42323686326832299</v>
      </c>
      <c r="AR25" s="42">
        <f>IS!BR25</f>
        <v>0.37759461344573175</v>
      </c>
      <c r="AS25" s="42">
        <f>IS!BS25</f>
        <v>0.3821968394263337</v>
      </c>
      <c r="AT25" s="42">
        <f>IS!BT25</f>
        <v>0.41342148937930667</v>
      </c>
      <c r="AU25" s="42">
        <f>IS!BU25</f>
        <v>0.4067799440758802</v>
      </c>
      <c r="AV25" s="42">
        <f>IS!BV25</f>
        <v>1.0564523764460825</v>
      </c>
      <c r="AW25" s="42">
        <f>IS!BW25</f>
        <v>0.53188304591804214</v>
      </c>
      <c r="AX25" s="42">
        <f>IS!BX25</f>
        <v>0.49634138705798908</v>
      </c>
      <c r="AY25" s="42">
        <f>IS!BY25</f>
        <v>0.53589053089859251</v>
      </c>
      <c r="AZ25" s="42">
        <f>IS!BZ25</f>
        <v>0.54292502719528568</v>
      </c>
      <c r="BA25" s="42">
        <f>IS!CA25</f>
        <v>0.52920898217299794</v>
      </c>
      <c r="BB25" s="42">
        <f>IS!CB25</f>
        <v>0.59018074759375361</v>
      </c>
      <c r="BC25" s="42">
        <f>IS!CC25</f>
        <v>0.63806666723604843</v>
      </c>
      <c r="BD25" s="42">
        <f>IS!CD25</f>
        <v>0.62572951917293829</v>
      </c>
      <c r="BE25" s="42">
        <f>IS!CE25</f>
        <v>0.6433895474533774</v>
      </c>
    </row>
    <row r="26" spans="3:58">
      <c r="C26" s="41" t="s">
        <v>65</v>
      </c>
      <c r="L26" s="27"/>
      <c r="M26" s="27"/>
      <c r="N26" s="27"/>
      <c r="O26" s="27"/>
      <c r="P26" s="27"/>
      <c r="Q26" s="27"/>
      <c r="R26" s="27"/>
      <c r="S26" s="27"/>
      <c r="T26" s="42">
        <f>IS!T28</f>
        <v>-0.28665567228947642</v>
      </c>
      <c r="U26" s="42">
        <f>IS!U28</f>
        <v>-0.1194318472367446</v>
      </c>
      <c r="V26" s="42"/>
      <c r="W26" s="42"/>
      <c r="X26" s="42">
        <f>IFERROR(X24/W24-1,)</f>
        <v>0.51402039387046594</v>
      </c>
      <c r="Y26" s="42"/>
      <c r="Z26" s="42">
        <f>IS!AZ28</f>
        <v>-0.34697625395068477</v>
      </c>
      <c r="AA26" s="42">
        <f>IS!BA28</f>
        <v>-0.33452246037577082</v>
      </c>
      <c r="AB26" s="42">
        <f>IS!BB28</f>
        <v>-0.37757660768876955</v>
      </c>
      <c r="AC26" s="42">
        <f>IS!BC28</f>
        <v>-0.40493980716121813</v>
      </c>
      <c r="AD26" s="42">
        <f>IS!BD28</f>
        <v>-7.5912118588941091E-2</v>
      </c>
      <c r="AE26" s="42">
        <f>IS!BE28</f>
        <v>-0.26839561501186193</v>
      </c>
      <c r="AF26" s="42">
        <f>IS!BF28</f>
        <v>-0.24938954745591735</v>
      </c>
      <c r="AG26" s="42">
        <f>IS!BG28</f>
        <v>-0.17590035272310756</v>
      </c>
      <c r="AH26" s="42">
        <f>IS!BH28</f>
        <v>-0.25089370058001759</v>
      </c>
      <c r="AI26" s="42">
        <f>IS!BI28</f>
        <v>-0.25650944225033412</v>
      </c>
      <c r="AJ26" s="42">
        <f>IS!BJ28</f>
        <v>-0.24638143900838005</v>
      </c>
      <c r="AK26" s="42">
        <f>IS!BK28</f>
        <v>-0.38218269293588436</v>
      </c>
      <c r="AL26" s="42">
        <f>IS!BL28</f>
        <v>-8.7163033613225971E-2</v>
      </c>
      <c r="AM26" s="42">
        <f>IS!BM28</f>
        <v>5.4456336389922866E-2</v>
      </c>
      <c r="AN26" s="42">
        <f>IS!BN28</f>
        <v>-0.25043467200652025</v>
      </c>
      <c r="AO26" s="42">
        <f>IS!BO28</f>
        <v>-0.23973312267161595</v>
      </c>
      <c r="AP26" s="42">
        <f>IS!BP28</f>
        <v>-0.3605691831218355</v>
      </c>
      <c r="AQ26" s="42">
        <f>IS!BQ28</f>
        <v>-0.20174768863448245</v>
      </c>
      <c r="AR26" s="42">
        <f>IS!BR28</f>
        <v>-0.38872621065794688</v>
      </c>
      <c r="AS26" s="42">
        <f>IS!BS28</f>
        <v>-0.37951290141931249</v>
      </c>
      <c r="AT26" s="42">
        <f>IS!BT28</f>
        <v>-0.24085021488637282</v>
      </c>
      <c r="AU26" s="42">
        <f>IS!BU28</f>
        <v>-0.23639869916444678</v>
      </c>
      <c r="AV26" s="42">
        <f>IS!BV28</f>
        <v>0.80090912608110898</v>
      </c>
      <c r="AW26" s="42">
        <f>IS!BW28</f>
        <v>0.11286185533086845</v>
      </c>
      <c r="AX26" s="42">
        <f>IS!BX28</f>
        <v>0.17300102146306151</v>
      </c>
      <c r="AY26" s="42">
        <f>IS!BY28</f>
        <v>8.6809526133765136E-2</v>
      </c>
      <c r="AZ26" s="42">
        <f>IS!BZ28</f>
        <v>0.40204045772092023</v>
      </c>
      <c r="BA26" s="42">
        <f>IS!CA28</f>
        <v>0.4934584322311022</v>
      </c>
      <c r="BB26" s="42">
        <f>IS!CB28</f>
        <v>0.80340912292128053</v>
      </c>
      <c r="BC26" s="42">
        <f>IS!CC28</f>
        <v>1.2384313282894848</v>
      </c>
      <c r="BD26" s="42">
        <f>IS!CD28</f>
        <v>1.8301569994334987</v>
      </c>
      <c r="BE26" s="42">
        <f>IS!CE28</f>
        <v>1.7256255141075716</v>
      </c>
    </row>
    <row r="27" spans="3:58">
      <c r="X27" s="38"/>
    </row>
    <row r="28" spans="3:58">
      <c r="C28" s="47" t="s">
        <v>16</v>
      </c>
    </row>
    <row r="29" spans="3:58">
      <c r="C29" s="26" t="s">
        <v>66</v>
      </c>
      <c r="T29" s="38">
        <f>IS!T31</f>
        <v>659.98830999999996</v>
      </c>
      <c r="U29" s="38">
        <f>IS!U31</f>
        <v>1134.19101</v>
      </c>
      <c r="V29" s="38"/>
      <c r="W29" s="38">
        <f>SUM(AH29:AS29)</f>
        <v>1040.98785</v>
      </c>
      <c r="X29" s="38">
        <f t="shared" ref="X29:X31" si="5">SUM(AT29:BE29)</f>
        <v>1070.5872200000003</v>
      </c>
      <c r="Y29" s="38"/>
      <c r="Z29" s="38">
        <f>IS!AZ31</f>
        <v>41.269870000000004</v>
      </c>
      <c r="AA29" s="38">
        <f>IS!BA31</f>
        <v>31.310030000000001</v>
      </c>
      <c r="AB29" s="38">
        <f>IS!BB31</f>
        <v>37.502039999999994</v>
      </c>
      <c r="AC29" s="38">
        <f>IS!BC31</f>
        <v>46.418679999999995</v>
      </c>
      <c r="AD29" s="38">
        <f>IS!BD31</f>
        <v>54.222910000000006</v>
      </c>
      <c r="AE29" s="38">
        <f>IS!BE31</f>
        <v>66.473510000000005</v>
      </c>
      <c r="AF29" s="38">
        <f>IS!BF31</f>
        <v>57.410849999999996</v>
      </c>
      <c r="AG29" s="38">
        <f>IS!BG31</f>
        <v>72.947999999999979</v>
      </c>
      <c r="AH29" s="38">
        <f>IS!BH31</f>
        <v>64.452809999999999</v>
      </c>
      <c r="AI29" s="38">
        <f>IS!BI31</f>
        <v>73.480820000000008</v>
      </c>
      <c r="AJ29" s="38">
        <f>IS!BJ31</f>
        <v>56.848689999999998</v>
      </c>
      <c r="AK29" s="38">
        <f>IS!BK31</f>
        <v>57.650100000000009</v>
      </c>
      <c r="AL29" s="38">
        <f>IS!BL31</f>
        <v>70.246680000000012</v>
      </c>
      <c r="AM29" s="38">
        <f>IS!BM31</f>
        <v>81.456450000000018</v>
      </c>
      <c r="AN29" s="38">
        <f>IS!BN31</f>
        <v>99.426870000000008</v>
      </c>
      <c r="AO29" s="38">
        <f>IS!BO31</f>
        <v>99.912430000000001</v>
      </c>
      <c r="AP29" s="38">
        <f>IS!BP31</f>
        <v>108.39437999999998</v>
      </c>
      <c r="AQ29" s="38">
        <f>IS!BQ31</f>
        <v>108.12817</v>
      </c>
      <c r="AR29" s="38">
        <f>IS!BR31</f>
        <v>109.63396999999999</v>
      </c>
      <c r="AS29" s="38">
        <f>IS!BS31</f>
        <v>111.35648</v>
      </c>
      <c r="AT29" s="38">
        <f>IS!BT31</f>
        <v>111.02052</v>
      </c>
      <c r="AU29" s="38">
        <f>IS!BU31</f>
        <v>103.59069000000001</v>
      </c>
      <c r="AV29" s="38">
        <f>IS!BV31</f>
        <v>67.338930000000005</v>
      </c>
      <c r="AW29" s="38">
        <f>IS!BW31</f>
        <v>63.685439999999993</v>
      </c>
      <c r="AX29" s="38">
        <f>IS!BX31</f>
        <v>82.550320000000028</v>
      </c>
      <c r="AY29" s="38">
        <f>IS!BY31</f>
        <v>89.159660000000002</v>
      </c>
      <c r="AZ29" s="38">
        <f>IS!BZ31</f>
        <v>85.270379999999989</v>
      </c>
      <c r="BA29" s="38">
        <f>IS!CA31</f>
        <v>85.033900000000003</v>
      </c>
      <c r="BB29" s="38">
        <f>IS!CB31</f>
        <v>118.92108000000003</v>
      </c>
      <c r="BC29" s="38">
        <f>IS!CC31</f>
        <v>78.030290000000008</v>
      </c>
      <c r="BD29" s="38">
        <f>IS!CD31</f>
        <v>82.645620000000022</v>
      </c>
      <c r="BE29" s="38">
        <f>IS!CE31</f>
        <v>103.34039000000001</v>
      </c>
      <c r="BF29" s="38"/>
    </row>
    <row r="30" spans="3:58">
      <c r="C30" s="26" t="s">
        <v>67</v>
      </c>
      <c r="T30" s="38">
        <f>IS!T32</f>
        <v>2457.9078399999999</v>
      </c>
      <c r="U30" s="38">
        <f>IS!U32</f>
        <v>4025.3092799999995</v>
      </c>
      <c r="V30" s="38"/>
      <c r="W30" s="38">
        <f>SUM(AH30:AS30)</f>
        <v>3923.5703800000001</v>
      </c>
      <c r="X30" s="38">
        <f t="shared" si="5"/>
        <v>3656.31194</v>
      </c>
      <c r="Y30" s="38"/>
      <c r="Z30" s="38">
        <f>IS!AZ32</f>
        <v>185.44216000000003</v>
      </c>
      <c r="AA30" s="38">
        <f>IS!BA32</f>
        <v>134.02572999999998</v>
      </c>
      <c r="AB30" s="38">
        <f>IS!BB32</f>
        <v>181.25250000000003</v>
      </c>
      <c r="AC30" s="38">
        <f>IS!BC32</f>
        <v>187.22432000000001</v>
      </c>
      <c r="AD30" s="38">
        <f>IS!BD32</f>
        <v>179.72688000000002</v>
      </c>
      <c r="AE30" s="38">
        <f>IS!BE32</f>
        <v>148.72044999999997</v>
      </c>
      <c r="AF30" s="38">
        <f>IS!BF32</f>
        <v>216.63408999999999</v>
      </c>
      <c r="AG30" s="38">
        <f>IS!BG32</f>
        <v>212.33333000000005</v>
      </c>
      <c r="AH30" s="38">
        <f>IS!BH32</f>
        <v>233.56338</v>
      </c>
      <c r="AI30" s="38">
        <f>IS!BI32</f>
        <v>243.36597</v>
      </c>
      <c r="AJ30" s="38">
        <f>IS!BJ32</f>
        <v>265.79969999999997</v>
      </c>
      <c r="AK30" s="38">
        <f>IS!BK32</f>
        <v>269.81932999999998</v>
      </c>
      <c r="AL30" s="38">
        <f>IS!BL32</f>
        <v>340.79771000000011</v>
      </c>
      <c r="AM30" s="38">
        <f>IS!BM32</f>
        <v>360.26961999999997</v>
      </c>
      <c r="AN30" s="38">
        <f>IS!BN32</f>
        <v>345.00871999999998</v>
      </c>
      <c r="AO30" s="38">
        <f>IS!BO32</f>
        <v>318.85521999999992</v>
      </c>
      <c r="AP30" s="38">
        <f>IS!BP32</f>
        <v>375.15120999999999</v>
      </c>
      <c r="AQ30" s="38">
        <f>IS!BQ32</f>
        <v>435.73917000000006</v>
      </c>
      <c r="AR30" s="38">
        <f>IS!BR32</f>
        <v>354.67574999999994</v>
      </c>
      <c r="AS30" s="38">
        <f>IS!BS32</f>
        <v>380.52460000000013</v>
      </c>
      <c r="AT30" s="38">
        <f>IS!BT32</f>
        <v>407.2372299999999</v>
      </c>
      <c r="AU30" s="38">
        <f>IS!BU32</f>
        <v>429.11993000000001</v>
      </c>
      <c r="AV30" s="38">
        <f>IS!BV32</f>
        <v>-94.496950000000041</v>
      </c>
      <c r="AW30" s="38">
        <f>IS!BW32</f>
        <v>372.42706999999996</v>
      </c>
      <c r="AX30" s="38">
        <f>IS!BX32</f>
        <v>376.74011999999999</v>
      </c>
      <c r="AY30" s="38">
        <f>IS!BY32</f>
        <v>365.64404999999994</v>
      </c>
      <c r="AZ30" s="38">
        <f>IS!BZ32</f>
        <v>340.16668000000004</v>
      </c>
      <c r="BA30" s="38">
        <f>IS!CA32</f>
        <v>295.84144000000009</v>
      </c>
      <c r="BB30" s="38">
        <f>IS!CB32</f>
        <v>273.38247999999999</v>
      </c>
      <c r="BC30" s="38">
        <f>IS!CC32</f>
        <v>309.60057</v>
      </c>
      <c r="BD30" s="38">
        <f>IS!CD32</f>
        <v>276.99835000000007</v>
      </c>
      <c r="BE30" s="38">
        <f>IS!CE32</f>
        <v>303.65097000000003</v>
      </c>
      <c r="BF30" s="38"/>
    </row>
    <row r="31" spans="3:58">
      <c r="C31" s="26" t="s">
        <v>68</v>
      </c>
      <c r="T31" s="38">
        <f>IS!T33</f>
        <v>3060.0268300000002</v>
      </c>
      <c r="U31" s="38">
        <f>IS!U33</f>
        <v>2825.7440099999999</v>
      </c>
      <c r="V31" s="38"/>
      <c r="W31" s="38">
        <f>SUM(AH31:AS31)</f>
        <v>4004.24838</v>
      </c>
      <c r="X31" s="38">
        <f t="shared" si="5"/>
        <v>2845.6531399999994</v>
      </c>
      <c r="Y31" s="38"/>
      <c r="Z31" s="38">
        <f>IS!AZ33</f>
        <v>198.02876000000001</v>
      </c>
      <c r="AA31" s="38">
        <f>IS!BA33</f>
        <v>114.45569</v>
      </c>
      <c r="AB31" s="38">
        <f>IS!BB33</f>
        <v>116.01125999999999</v>
      </c>
      <c r="AC31" s="38">
        <f>IS!BC33</f>
        <v>119.04727000000001</v>
      </c>
      <c r="AD31" s="38">
        <f>IS!BD33</f>
        <v>118.41861999999999</v>
      </c>
      <c r="AE31" s="38">
        <f>IS!BE33</f>
        <v>119.14121999999999</v>
      </c>
      <c r="AF31" s="38">
        <f>IS!BF33</f>
        <v>115.41479999999999</v>
      </c>
      <c r="AG31" s="38">
        <f>IS!BG33</f>
        <v>120.40679</v>
      </c>
      <c r="AH31" s="38">
        <f>IS!BH33</f>
        <v>1097.5666999999996</v>
      </c>
      <c r="AI31" s="38">
        <f>IS!BI33</f>
        <v>157.31451000000004</v>
      </c>
      <c r="AJ31" s="38">
        <f>IS!BJ33</f>
        <v>233.58286000000004</v>
      </c>
      <c r="AK31" s="38">
        <f>IS!BK33</f>
        <v>550.63835000000006</v>
      </c>
      <c r="AL31" s="38">
        <f>IS!BL33</f>
        <v>246.10925999999998</v>
      </c>
      <c r="AM31" s="38">
        <f>IS!BM33</f>
        <v>245.41013000000004</v>
      </c>
      <c r="AN31" s="38">
        <f>IS!BN33</f>
        <v>254.49082999999993</v>
      </c>
      <c r="AO31" s="38">
        <f>IS!BO33</f>
        <v>229.90773999999993</v>
      </c>
      <c r="AP31" s="38">
        <f>IS!BP33</f>
        <v>248.32144999999997</v>
      </c>
      <c r="AQ31" s="38">
        <f>IS!BQ33</f>
        <v>273.24407999999994</v>
      </c>
      <c r="AR31" s="38">
        <f>IS!BR33</f>
        <v>227.11462999999998</v>
      </c>
      <c r="AS31" s="38">
        <f>IS!BS33</f>
        <v>240.54784000000004</v>
      </c>
      <c r="AT31" s="38">
        <f>IS!BT33</f>
        <v>275.62376999999998</v>
      </c>
      <c r="AU31" s="38">
        <f>IS!BU33</f>
        <v>228.25155000000001</v>
      </c>
      <c r="AV31" s="38">
        <f>IS!BV33</f>
        <v>9.3946100000000197</v>
      </c>
      <c r="AW31" s="38">
        <f>IS!BW33</f>
        <v>347.32812000000001</v>
      </c>
      <c r="AX31" s="38">
        <f>IS!BX33</f>
        <v>231.97120999999993</v>
      </c>
      <c r="AY31" s="38">
        <f>IS!BY33</f>
        <v>235.28366</v>
      </c>
      <c r="AZ31" s="38">
        <f>IS!BZ33</f>
        <v>242.91196000000005</v>
      </c>
      <c r="BA31" s="38">
        <f>IS!CA33</f>
        <v>246.10739999999998</v>
      </c>
      <c r="BB31" s="38">
        <f>IS!CB33</f>
        <v>250.19794999999996</v>
      </c>
      <c r="BC31" s="38">
        <f>IS!CC33</f>
        <v>249.71387000000004</v>
      </c>
      <c r="BD31" s="38">
        <f>IS!CD33</f>
        <v>272.32456999999999</v>
      </c>
      <c r="BE31" s="38">
        <f>IS!CE33</f>
        <v>256.54447000000005</v>
      </c>
      <c r="BF31" s="38"/>
    </row>
    <row r="32" spans="3:58">
      <c r="C32" s="48" t="s">
        <v>69</v>
      </c>
      <c r="D32" s="48"/>
      <c r="T32" s="49">
        <f>IS!T34</f>
        <v>6177.9229799999994</v>
      </c>
      <c r="U32" s="49">
        <f>IS!U34</f>
        <v>7985.2443000000003</v>
      </c>
      <c r="V32" s="49"/>
      <c r="W32" s="49">
        <f>SUM(W29:W31)</f>
        <v>8968.8066099999996</v>
      </c>
      <c r="X32" s="49">
        <f>SUM(X29:X31)</f>
        <v>7572.5523000000003</v>
      </c>
      <c r="Z32" s="49">
        <f>IS!AZ34</f>
        <v>424.74079000000006</v>
      </c>
      <c r="AA32" s="49">
        <f>IS!BA34</f>
        <v>279.79145</v>
      </c>
      <c r="AB32" s="49">
        <f>IS!BB34</f>
        <v>334.76580000000001</v>
      </c>
      <c r="AC32" s="49">
        <f>IS!BC34</f>
        <v>352.69027</v>
      </c>
      <c r="AD32" s="49">
        <f>IS!BD34</f>
        <v>352.36841000000004</v>
      </c>
      <c r="AE32" s="49">
        <f>IS!BE34</f>
        <v>334.33517999999998</v>
      </c>
      <c r="AF32" s="49">
        <f>IS!BF34</f>
        <v>389.45974000000001</v>
      </c>
      <c r="AG32" s="49">
        <f>IS!BG34</f>
        <v>405.68812000000003</v>
      </c>
      <c r="AH32" s="49">
        <f>IS!BH34</f>
        <v>1395.5828899999997</v>
      </c>
      <c r="AI32" s="49">
        <f>IS!BI34</f>
        <v>474.16130000000004</v>
      </c>
      <c r="AJ32" s="49">
        <f>IS!BJ34</f>
        <v>556.23125000000005</v>
      </c>
      <c r="AK32" s="49">
        <f>IS!BK34</f>
        <v>878.10778000000005</v>
      </c>
      <c r="AL32" s="49">
        <f>IS!BL34</f>
        <v>657.15365000000008</v>
      </c>
      <c r="AM32" s="49">
        <f>IS!BM34</f>
        <v>687.13620000000003</v>
      </c>
      <c r="AN32" s="49">
        <f>IS!BN34</f>
        <v>698.92641999999989</v>
      </c>
      <c r="AO32" s="49">
        <f>IS!BO34</f>
        <v>648.67538999999988</v>
      </c>
      <c r="AP32" s="49">
        <f>IS!BP34</f>
        <v>731.86703999999986</v>
      </c>
      <c r="AQ32" s="49">
        <f>IS!BQ34</f>
        <v>817.11141999999995</v>
      </c>
      <c r="AR32" s="49">
        <f>IS!BR34</f>
        <v>691.42434999999989</v>
      </c>
      <c r="AS32" s="49">
        <f>IS!BS34</f>
        <v>732.42892000000018</v>
      </c>
      <c r="AT32" s="49">
        <f>IS!BT34</f>
        <v>793.88151999999991</v>
      </c>
      <c r="AU32" s="49">
        <f>IS!BU34</f>
        <v>760.96217000000001</v>
      </c>
      <c r="AV32" s="49">
        <f>IS!BV34</f>
        <v>-17.763410000000015</v>
      </c>
      <c r="AW32" s="49">
        <f>IS!BW34</f>
        <v>783.44062999999994</v>
      </c>
      <c r="AX32" s="49">
        <f>IS!BX34</f>
        <v>691.26164999999992</v>
      </c>
      <c r="AY32" s="49">
        <f>IS!BY34</f>
        <v>690.08736999999996</v>
      </c>
      <c r="AZ32" s="49">
        <f>IS!BZ34</f>
        <v>668.34902000000011</v>
      </c>
      <c r="BA32" s="49">
        <f>IS!CA34</f>
        <v>626.98274000000015</v>
      </c>
      <c r="BB32" s="49">
        <f>IS!CB34</f>
        <v>642.50150999999994</v>
      </c>
      <c r="BC32" s="49">
        <f>IS!CC34</f>
        <v>637.34473000000003</v>
      </c>
      <c r="BD32" s="49">
        <f>IS!CD34</f>
        <v>631.96854000000008</v>
      </c>
      <c r="BE32" s="49">
        <f>IS!CE34</f>
        <v>663.53583000000003</v>
      </c>
    </row>
    <row r="33" spans="3:58">
      <c r="C33" s="41" t="s">
        <v>70</v>
      </c>
      <c r="L33" s="27"/>
      <c r="M33" s="27"/>
      <c r="N33" s="27"/>
      <c r="O33" s="27"/>
      <c r="P33" s="27"/>
      <c r="Q33" s="27"/>
      <c r="R33" s="27"/>
      <c r="S33" s="27"/>
      <c r="T33" s="42">
        <f>IS!T35</f>
        <v>1.0743275756737833</v>
      </c>
      <c r="U33" s="42">
        <f>IS!U35</f>
        <v>1.277445578499856</v>
      </c>
      <c r="V33" s="42"/>
      <c r="W33" s="42">
        <f>W32/W16</f>
        <v>1.4726024057873717</v>
      </c>
      <c r="X33" s="42">
        <f>X32/X16</f>
        <v>1.001144402278521</v>
      </c>
      <c r="Y33" s="42"/>
      <c r="Z33" s="42">
        <f>IS!AZ35</f>
        <v>1.0444129678011136</v>
      </c>
      <c r="AA33" s="42">
        <f>IS!BA35</f>
        <v>0.63075219678338568</v>
      </c>
      <c r="AB33" s="42">
        <f>IS!BB35</f>
        <v>0.71595014151083836</v>
      </c>
      <c r="AC33" s="42">
        <f>IS!BC35</f>
        <v>0.80049186100653902</v>
      </c>
      <c r="AD33" s="42">
        <f>IS!BD35</f>
        <v>0.68364305456983121</v>
      </c>
      <c r="AE33" s="42">
        <f>IS!BE35</f>
        <v>0.68694113957152569</v>
      </c>
      <c r="AF33" s="42">
        <f>IS!BF35</f>
        <v>0.79223806344552428</v>
      </c>
      <c r="AG33" s="42">
        <f>IS!BG35</f>
        <v>0.85018670181461398</v>
      </c>
      <c r="AH33" s="42">
        <f>IS!BH35</f>
        <v>2.9744954773090053</v>
      </c>
      <c r="AI33" s="42">
        <f>IS!BI35</f>
        <v>0.99132592196444924</v>
      </c>
      <c r="AJ33" s="42">
        <f>IS!BJ35</f>
        <v>1.0808053860023747</v>
      </c>
      <c r="AK33" s="42">
        <f>IS!BK35</f>
        <v>1.5707761941201004</v>
      </c>
      <c r="AL33" s="42">
        <f>IS!BL35</f>
        <v>1.35983056541116</v>
      </c>
      <c r="AM33" s="42">
        <f>IS!BM35</f>
        <v>1.2566898152915091</v>
      </c>
      <c r="AN33" s="42">
        <f>IS!BN35</f>
        <v>1.3541046962931014</v>
      </c>
      <c r="AO33" s="42">
        <f>IS!BO35</f>
        <v>1.2908395529438315</v>
      </c>
      <c r="AP33" s="42">
        <f>IS!BP35</f>
        <v>1.4074533424262616</v>
      </c>
      <c r="AQ33" s="42">
        <f>IS!BQ35</f>
        <v>1.5488567337590964</v>
      </c>
      <c r="AR33" s="42">
        <f>IS!BR35</f>
        <v>1.4728286320072348</v>
      </c>
      <c r="AS33" s="42">
        <f>IS!BS35</f>
        <v>1.4545150164404947</v>
      </c>
      <c r="AT33" s="42">
        <f>IS!BT35</f>
        <v>1.4626376371936387</v>
      </c>
      <c r="AU33" s="42">
        <f>IS!BU35</f>
        <v>1.4136185943221573</v>
      </c>
      <c r="AV33" s="42">
        <f>IS!BV35</f>
        <v>-3.3429287960933356E-2</v>
      </c>
      <c r="AW33" s="42">
        <f>IS!BW35</f>
        <v>1.3763605590938499</v>
      </c>
      <c r="AX33" s="42">
        <f>IS!BX35</f>
        <v>1.2191995695085489</v>
      </c>
      <c r="AY33" s="42">
        <f>IS!BY35</f>
        <v>1.1863125494137614</v>
      </c>
      <c r="AZ33" s="42">
        <f>IS!BZ35</f>
        <v>1.1557158102846359</v>
      </c>
      <c r="BA33" s="42">
        <f>IS!CA35</f>
        <v>1.0726495241034579</v>
      </c>
      <c r="BB33" s="42">
        <f>IS!CB35</f>
        <v>0.95846113779646269</v>
      </c>
      <c r="BC33" s="42">
        <f>IS!CC35</f>
        <v>0.813660366864984</v>
      </c>
      <c r="BD33" s="42">
        <f>IS!CD35</f>
        <v>0.78823067616483689</v>
      </c>
      <c r="BE33" s="42">
        <f>IS!CE35</f>
        <v>0.81383774484798621</v>
      </c>
    </row>
    <row r="34" spans="3:58">
      <c r="C34" s="41" t="s">
        <v>65</v>
      </c>
      <c r="L34" s="27"/>
      <c r="M34" s="27"/>
      <c r="N34" s="27"/>
      <c r="O34" s="27"/>
      <c r="P34" s="27"/>
      <c r="Q34" s="27"/>
      <c r="R34" s="27"/>
      <c r="S34" s="27"/>
      <c r="T34" s="42">
        <f>IS!T36</f>
        <v>0.14062295572565464</v>
      </c>
      <c r="U34" s="42">
        <f>IS!U36</f>
        <v>0.2925451362619611</v>
      </c>
      <c r="V34" s="42"/>
      <c r="W34" s="42"/>
      <c r="X34" s="42">
        <f>IFERROR(X32/W32-1,)</f>
        <v>-0.15567894043374841</v>
      </c>
      <c r="Y34" s="42"/>
      <c r="Z34" s="42">
        <f>IS!AZ36</f>
        <v>-0.17531483900272404</v>
      </c>
      <c r="AA34" s="42">
        <f>IS!BA36</f>
        <v>-0.37870400489910627</v>
      </c>
      <c r="AB34" s="42">
        <f>IS!BB36</f>
        <v>-0.21851605829933562</v>
      </c>
      <c r="AC34" s="42">
        <f>IS!BC36</f>
        <v>-0.17626636716532851</v>
      </c>
      <c r="AD34" s="42">
        <f>IS!BD36</f>
        <v>-0.21929660160849485</v>
      </c>
      <c r="AE34" s="42">
        <f>IS!BE36</f>
        <v>-0.29286042694384018</v>
      </c>
      <c r="AF34" s="42">
        <f>IS!BF36</f>
        <v>-9.122736073427995E-2</v>
      </c>
      <c r="AG34" s="42">
        <f>IS!BG36</f>
        <v>-0.1139244741882155</v>
      </c>
      <c r="AH34" s="42">
        <f>IS!BH36</f>
        <v>2.2681819732731281</v>
      </c>
      <c r="AI34" s="42">
        <f>IS!BI36</f>
        <v>0.10073953819766546</v>
      </c>
      <c r="AJ34" s="42">
        <f>IS!BJ36</f>
        <v>0.22956151197948316</v>
      </c>
      <c r="AK34" s="42">
        <f>IS!BK36</f>
        <v>0.85391890303021767</v>
      </c>
      <c r="AL34" s="42">
        <f>IS!BL36</f>
        <v>0.54718752112317715</v>
      </c>
      <c r="AM34" s="42">
        <f>IS!BM36</f>
        <v>1.4558870544471607</v>
      </c>
      <c r="AN34" s="42">
        <f>IS!BN36</f>
        <v>1.087807117692428</v>
      </c>
      <c r="AO34" s="42">
        <f>IS!BO36</f>
        <v>0.83922111035271785</v>
      </c>
      <c r="AP34" s="42">
        <f>IS!BP36</f>
        <v>1.0769939053276647</v>
      </c>
      <c r="AQ34" s="42">
        <f>IS!BQ36</f>
        <v>1.4439887540401819</v>
      </c>
      <c r="AR34" s="42">
        <f>IS!BR36</f>
        <v>0.77534229853899639</v>
      </c>
      <c r="AS34" s="42">
        <f>IS!BS36</f>
        <v>0.80539898481621819</v>
      </c>
      <c r="AT34" s="42">
        <f>IS!BT36</f>
        <v>-0.43114699550379265</v>
      </c>
      <c r="AU34" s="42">
        <f>IS!BU36</f>
        <v>0.60485929577129127</v>
      </c>
      <c r="AV34" s="42">
        <f>IS!BV36</f>
        <v>-1.0319352966953943</v>
      </c>
      <c r="AW34" s="42">
        <f>IS!BW36</f>
        <v>-0.10780812123085859</v>
      </c>
      <c r="AX34" s="42">
        <f>IS!BX36</f>
        <v>5.1902625816656167E-2</v>
      </c>
      <c r="AY34" s="42">
        <f>IS!BY36</f>
        <v>4.2948836053171568E-3</v>
      </c>
      <c r="AZ34" s="42">
        <f>IS!BZ36</f>
        <v>-4.3749097365642253E-2</v>
      </c>
      <c r="BA34" s="42">
        <f>IS!CA36</f>
        <v>-3.3441456750809895E-2</v>
      </c>
      <c r="BB34" s="42">
        <f>IS!CB36</f>
        <v>-0.12210623667380882</v>
      </c>
      <c r="BC34" s="42">
        <f>IS!CC36</f>
        <v>-0.22000266499763266</v>
      </c>
      <c r="BD34" s="42">
        <f>IS!CD36</f>
        <v>-8.5990332854201323E-2</v>
      </c>
      <c r="BE34" s="42">
        <f>IS!CE36</f>
        <v>-9.406112746066897E-2</v>
      </c>
    </row>
    <row r="36" spans="3:58">
      <c r="C36" s="25" t="s">
        <v>71</v>
      </c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46">
        <f>IS!T38</f>
        <v>-2682.81862</v>
      </c>
      <c r="U36" s="46">
        <f>IS!U38</f>
        <v>-4907.5667099999982</v>
      </c>
      <c r="V36" s="46"/>
      <c r="W36" s="46">
        <f>W24-W32</f>
        <v>-6032.5057199999992</v>
      </c>
      <c r="X36" s="46">
        <f t="shared" ref="X36" si="6">X24-X32</f>
        <v>-3126.9328699999996</v>
      </c>
      <c r="Y36" s="46"/>
      <c r="Z36" s="46">
        <f>IS!AZ38</f>
        <v>-161.92192</v>
      </c>
      <c r="AA36" s="46">
        <f>IS!BA38</f>
        <v>-7.7726000000000113</v>
      </c>
      <c r="AB36" s="46">
        <f>IS!BB38</f>
        <v>-36.006050000000073</v>
      </c>
      <c r="AC36" s="46">
        <f>IS!BC38</f>
        <v>-80.253489999999999</v>
      </c>
      <c r="AD36" s="46">
        <f>IS!BD38</f>
        <v>-9.2872600000000602</v>
      </c>
      <c r="AE36" s="46">
        <f>IS!BE38</f>
        <v>-54.621739999999988</v>
      </c>
      <c r="AF36" s="46">
        <f>IS!BF38</f>
        <v>-99.470109999999977</v>
      </c>
      <c r="AG36" s="46">
        <f>IS!BG38</f>
        <v>-95.516820000000052</v>
      </c>
      <c r="AH36" s="46">
        <f>IS!BH38</f>
        <v>-1099.9964399999997</v>
      </c>
      <c r="AI36" s="46">
        <f>IS!BI38</f>
        <v>-187.39792000000006</v>
      </c>
      <c r="AJ36" s="46">
        <f>IS!BJ38</f>
        <v>-244.51651000000004</v>
      </c>
      <c r="AK36" s="46">
        <f>IS!BK38</f>
        <v>-606.05775999999992</v>
      </c>
      <c r="AL36" s="46">
        <f>IS!BL38</f>
        <v>-417.2428700000001</v>
      </c>
      <c r="AM36" s="46">
        <f>IS!BM38</f>
        <v>-400.30420000000009</v>
      </c>
      <c r="AN36" s="46">
        <f>IS!BN38</f>
        <v>-474.98646999999994</v>
      </c>
      <c r="AO36" s="46">
        <f>IS!BO38</f>
        <v>-441.55072999999993</v>
      </c>
      <c r="AP36" s="46">
        <f>IS!BP38</f>
        <v>-512.49037999999973</v>
      </c>
      <c r="AQ36" s="46">
        <f>IS!BQ38</f>
        <v>-593.82952</v>
      </c>
      <c r="AR36" s="46">
        <f>IS!BR38</f>
        <v>-514.16129000000001</v>
      </c>
      <c r="AS36" s="46">
        <f>IS!BS38</f>
        <v>-539.97163000000023</v>
      </c>
      <c r="AT36" s="46">
        <f>IS!BT38</f>
        <v>-569.48712999999998</v>
      </c>
      <c r="AU36" s="46">
        <f>IS!BU38</f>
        <v>-541.98928000000001</v>
      </c>
      <c r="AV36" s="46">
        <f>IS!BV38</f>
        <v>579.13333000000011</v>
      </c>
      <c r="AW36" s="46">
        <f>IS!BW38</f>
        <v>-480.68653999999992</v>
      </c>
      <c r="AX36" s="46">
        <f>IS!BX38</f>
        <v>-409.84606000000008</v>
      </c>
      <c r="AY36" s="46">
        <f>IS!BY38</f>
        <v>-378.35561999999993</v>
      </c>
      <c r="AZ36" s="46">
        <f>IS!BZ38</f>
        <v>-354.37615000000017</v>
      </c>
      <c r="BA36" s="46">
        <f>IS!CA38</f>
        <v>-317.65067000000016</v>
      </c>
      <c r="BB36" s="46">
        <f>IS!CB38</f>
        <v>-246.87563999999986</v>
      </c>
      <c r="BC36" s="46">
        <f>IS!CC38</f>
        <v>-137.54353000000015</v>
      </c>
      <c r="BD36" s="46">
        <f>IS!CD38</f>
        <v>-130.28625</v>
      </c>
      <c r="BE36" s="46">
        <f>IS!CE38</f>
        <v>-138.96933000000001</v>
      </c>
      <c r="BF36" s="38"/>
    </row>
    <row r="38" spans="3:58">
      <c r="C38" s="26" t="s">
        <v>72</v>
      </c>
      <c r="T38" s="38">
        <f>IS!T40</f>
        <v>902.98500000000001</v>
      </c>
      <c r="U38" s="38">
        <f>IS!U40</f>
        <v>-1.0118100000000001</v>
      </c>
      <c r="V38" s="38"/>
      <c r="W38" s="38">
        <f>SUM(AH38:AS38)</f>
        <v>0</v>
      </c>
      <c r="X38" s="38">
        <f t="shared" ref="X38:X39" si="7">SUM(AT38:BE38)</f>
        <v>2113.9239400000006</v>
      </c>
      <c r="Y38" s="38"/>
      <c r="Z38" s="38">
        <f>IS!AZ40</f>
        <v>0</v>
      </c>
      <c r="AA38" s="38">
        <f>IS!BA40</f>
        <v>0</v>
      </c>
      <c r="AB38" s="38">
        <f>IS!BB40</f>
        <v>0</v>
      </c>
      <c r="AC38" s="38">
        <f>IS!BC40</f>
        <v>902.98500000000001</v>
      </c>
      <c r="AD38" s="38">
        <f>IS!BD40</f>
        <v>0</v>
      </c>
      <c r="AE38" s="38">
        <f>IS!BE40</f>
        <v>0</v>
      </c>
      <c r="AF38" s="38">
        <f>IS!BF40</f>
        <v>0</v>
      </c>
      <c r="AG38" s="38">
        <f>IS!BG40</f>
        <v>0</v>
      </c>
      <c r="AH38" s="38">
        <f>IS!BH40</f>
        <v>0</v>
      </c>
      <c r="AI38" s="38">
        <f>IS!BI40</f>
        <v>0</v>
      </c>
      <c r="AJ38" s="38">
        <f>IS!BJ40</f>
        <v>0</v>
      </c>
      <c r="AK38" s="38">
        <f>IS!BK40</f>
        <v>0</v>
      </c>
      <c r="AL38" s="38">
        <f>IS!BL40</f>
        <v>0</v>
      </c>
      <c r="AM38" s="38">
        <f>IS!BM40</f>
        <v>0</v>
      </c>
      <c r="AN38" s="38">
        <f>IS!BN40</f>
        <v>0</v>
      </c>
      <c r="AO38" s="38">
        <f>IS!BO40</f>
        <v>0</v>
      </c>
      <c r="AP38" s="38">
        <f>IS!BP40</f>
        <v>0</v>
      </c>
      <c r="AQ38" s="38">
        <f>IS!BQ40</f>
        <v>0</v>
      </c>
      <c r="AR38" s="38">
        <f>IS!BR40</f>
        <v>0</v>
      </c>
      <c r="AS38" s="38">
        <f>IS!BS40</f>
        <v>0</v>
      </c>
      <c r="AT38" s="38">
        <f>IS!BT40</f>
        <v>-0.52083000000000002</v>
      </c>
      <c r="AU38" s="38">
        <f>IS!BU40</f>
        <v>1.5923399999999999</v>
      </c>
      <c r="AV38" s="38">
        <f>IS!BV40</f>
        <v>-1.04166</v>
      </c>
      <c r="AW38" s="38">
        <f>IS!BW40</f>
        <v>-1.04166</v>
      </c>
      <c r="AX38" s="38">
        <f>IS!BX40</f>
        <v>2122.7482800000002</v>
      </c>
      <c r="AY38" s="38">
        <f>IS!BY40</f>
        <v>-1.04166</v>
      </c>
      <c r="AZ38" s="38">
        <f>IS!BZ40</f>
        <v>-1.04166</v>
      </c>
      <c r="BA38" s="38">
        <f>IS!CA40</f>
        <v>-5.7292100000000001</v>
      </c>
      <c r="BB38" s="38">
        <f>IS!CB40</f>
        <v>0</v>
      </c>
      <c r="BC38" s="38">
        <f>IS!CC40</f>
        <v>0</v>
      </c>
      <c r="BD38" s="38">
        <f>IS!CD40</f>
        <v>0</v>
      </c>
      <c r="BE38" s="38">
        <f>IS!CE40</f>
        <v>0</v>
      </c>
      <c r="BF38" s="38"/>
    </row>
    <row r="39" spans="3:58">
      <c r="C39" s="26" t="s">
        <v>73</v>
      </c>
      <c r="T39" s="38">
        <f>IS!T41</f>
        <v>-228.96722000000005</v>
      </c>
      <c r="U39" s="38">
        <f>IS!U41</f>
        <v>5.3993400000000005</v>
      </c>
      <c r="V39" s="38"/>
      <c r="W39" s="38">
        <f>SUM(AH39:AS39)</f>
        <v>1.2130700000000001</v>
      </c>
      <c r="X39" s="38">
        <f t="shared" si="7"/>
        <v>7.0433200000000014</v>
      </c>
      <c r="Y39" s="38"/>
      <c r="Z39" s="38">
        <f>IS!AZ41</f>
        <v>-4.1658800000000005</v>
      </c>
      <c r="AA39" s="38">
        <f>IS!BA41</f>
        <v>-4.1659000000000006</v>
      </c>
      <c r="AB39" s="38">
        <f>IS!BB41</f>
        <v>-4.1657700000000002</v>
      </c>
      <c r="AC39" s="38">
        <f>IS!BC41</f>
        <v>-4.1658499999999998</v>
      </c>
      <c r="AD39" s="38">
        <f>IS!BD41</f>
        <v>-4.1659000000000006</v>
      </c>
      <c r="AE39" s="38">
        <f>IS!BE41</f>
        <v>-4.1657700000000002</v>
      </c>
      <c r="AF39" s="38">
        <f>IS!BF41</f>
        <v>-4.1658499999999998</v>
      </c>
      <c r="AG39" s="38">
        <f>IS!BG41</f>
        <v>-199.59445000000002</v>
      </c>
      <c r="AH39" s="38">
        <f>IS!BH41</f>
        <v>0.41125</v>
      </c>
      <c r="AI39" s="38">
        <f>IS!BI41</f>
        <v>-1.19417</v>
      </c>
      <c r="AJ39" s="38">
        <f>IS!BJ41</f>
        <v>0.37174000000000001</v>
      </c>
      <c r="AK39" s="38">
        <f>IS!BK41</f>
        <v>0.19933000000000001</v>
      </c>
      <c r="AL39" s="38">
        <f>IS!BL41</f>
        <v>0.19933000000000001</v>
      </c>
      <c r="AM39" s="38">
        <f>IS!BM41</f>
        <v>0.18005000000000002</v>
      </c>
      <c r="AN39" s="38">
        <f>IS!BN41</f>
        <v>0.19340000000000002</v>
      </c>
      <c r="AO39" s="38">
        <f>IS!BO41</f>
        <v>0.17082</v>
      </c>
      <c r="AP39" s="38">
        <f>IS!BP41</f>
        <v>0.18800999999999998</v>
      </c>
      <c r="AQ39" s="38">
        <f>IS!BQ41</f>
        <v>0.16213999999999998</v>
      </c>
      <c r="AR39" s="38">
        <f>IS!BR41</f>
        <v>0.15674000000000002</v>
      </c>
      <c r="AS39" s="38">
        <f>IS!BS41</f>
        <v>0.17443000000000003</v>
      </c>
      <c r="AT39" s="38">
        <f>IS!BT41</f>
        <v>0.1608</v>
      </c>
      <c r="AU39" s="38">
        <f>IS!BU41</f>
        <v>1.0273599999999998</v>
      </c>
      <c r="AV39" s="38">
        <f>IS!BV41</f>
        <v>1.3876600000000001</v>
      </c>
      <c r="AW39" s="38">
        <f>IS!BW41</f>
        <v>1.3985999999999998</v>
      </c>
      <c r="AX39" s="38">
        <f>IS!BX41</f>
        <v>1.36771</v>
      </c>
      <c r="AY39" s="38">
        <f>IS!BY41</f>
        <v>1.2463599999999999</v>
      </c>
      <c r="AZ39" s="38">
        <f>IS!BZ41</f>
        <v>0.40150000000000002</v>
      </c>
      <c r="BA39" s="38">
        <f>IS!CA41</f>
        <v>1.225E-2</v>
      </c>
      <c r="BB39" s="38">
        <f>IS!CB41</f>
        <v>1.4420000000000001E-2</v>
      </c>
      <c r="BC39" s="38">
        <f>IS!CC41</f>
        <v>1.311E-2</v>
      </c>
      <c r="BD39" s="38">
        <f>IS!CD41</f>
        <v>1.3550000000000001E-2</v>
      </c>
      <c r="BE39" s="38">
        <f>IS!CE41</f>
        <v>0</v>
      </c>
      <c r="BF39" s="38"/>
    </row>
    <row r="41" spans="3:58">
      <c r="C41" s="48" t="s">
        <v>74</v>
      </c>
      <c r="D41" s="48"/>
      <c r="T41" s="49">
        <f>IS!T43</f>
        <v>-2008.8008399999999</v>
      </c>
      <c r="U41" s="49">
        <f>IS!U43</f>
        <v>-4903.1791800000001</v>
      </c>
      <c r="V41" s="49"/>
      <c r="W41" s="49">
        <f>SUM(W36:W40)</f>
        <v>-6031.2926499999994</v>
      </c>
      <c r="X41" s="49">
        <f t="shared" ref="X41" si="8">SUM(X36:X40)</f>
        <v>-1005.9656099999991</v>
      </c>
      <c r="Y41" s="38"/>
      <c r="Z41" s="49">
        <f>IS!AZ43</f>
        <v>-166.08779999999999</v>
      </c>
      <c r="AA41" s="49">
        <f>IS!BA43</f>
        <v>-11.938500000000012</v>
      </c>
      <c r="AB41" s="49">
        <f>IS!BB43</f>
        <v>-40.171820000000075</v>
      </c>
      <c r="AC41" s="49">
        <f>IS!BC43</f>
        <v>818.56566000000009</v>
      </c>
      <c r="AD41" s="49">
        <f>IS!BD43</f>
        <v>-13.453160000000061</v>
      </c>
      <c r="AE41" s="49">
        <f>IS!BE43</f>
        <v>-58.78750999999999</v>
      </c>
      <c r="AF41" s="49">
        <f>IS!BF43</f>
        <v>-103.63595999999998</v>
      </c>
      <c r="AG41" s="49">
        <f>IS!BG43</f>
        <v>-295.1112700000001</v>
      </c>
      <c r="AH41" s="49">
        <f>IS!BH43</f>
        <v>-1099.5851899999996</v>
      </c>
      <c r="AI41" s="49">
        <f>IS!BI43</f>
        <v>-188.59209000000007</v>
      </c>
      <c r="AJ41" s="49">
        <f>IS!BJ43</f>
        <v>-244.14477000000005</v>
      </c>
      <c r="AK41" s="49">
        <f>IS!BK43</f>
        <v>-605.85842999999988</v>
      </c>
      <c r="AL41" s="49">
        <f>IS!BL43</f>
        <v>-417.04354000000012</v>
      </c>
      <c r="AM41" s="49">
        <f>IS!BM43</f>
        <v>-400.1241500000001</v>
      </c>
      <c r="AN41" s="49">
        <f>IS!BN43</f>
        <v>-474.79306999999994</v>
      </c>
      <c r="AO41" s="49">
        <f>IS!BO43</f>
        <v>-441.37990999999994</v>
      </c>
      <c r="AP41" s="49">
        <f>IS!BP43</f>
        <v>-512.30236999999977</v>
      </c>
      <c r="AQ41" s="49">
        <f>IS!BQ43</f>
        <v>-593.66737999999998</v>
      </c>
      <c r="AR41" s="49">
        <f>IS!BR43</f>
        <v>-514.00454999999999</v>
      </c>
      <c r="AS41" s="49">
        <f>IS!BS43</f>
        <v>-539.7972000000002</v>
      </c>
      <c r="AT41" s="49">
        <f>IS!BT43</f>
        <v>-569.84716000000003</v>
      </c>
      <c r="AU41" s="49">
        <f>IS!BU43</f>
        <v>-539.36957999999993</v>
      </c>
      <c r="AV41" s="49">
        <f>IS!BV43</f>
        <v>579.47933000000012</v>
      </c>
      <c r="AW41" s="49">
        <f>IS!BW43</f>
        <v>-480.32959999999991</v>
      </c>
      <c r="AX41" s="49">
        <f>IS!BX43</f>
        <v>1714.2699300000002</v>
      </c>
      <c r="AY41" s="49">
        <f>IS!BY43</f>
        <v>-378.15091999999993</v>
      </c>
      <c r="AZ41" s="49">
        <f>IS!BZ43</f>
        <v>-355.01631000000015</v>
      </c>
      <c r="BA41" s="49">
        <f>IS!CA43</f>
        <v>-323.36763000000019</v>
      </c>
      <c r="BB41" s="49">
        <f>IS!CB43</f>
        <v>-246.86121999999986</v>
      </c>
      <c r="BC41" s="49">
        <f>IS!CC43</f>
        <v>-137.53042000000013</v>
      </c>
      <c r="BD41" s="49">
        <f>IS!CD43</f>
        <v>-130.27269999999999</v>
      </c>
      <c r="BE41" s="49">
        <f>IS!CE43</f>
        <v>-138.96933000000001</v>
      </c>
      <c r="BF41" s="38"/>
    </row>
    <row r="43" spans="3:58">
      <c r="C43" s="26" t="s">
        <v>75</v>
      </c>
      <c r="T43" s="38">
        <f>IS!T45</f>
        <v>-0.81049000000000004</v>
      </c>
      <c r="U43" s="38">
        <f>IS!U45</f>
        <v>-0.82196000000000002</v>
      </c>
      <c r="V43" s="38"/>
      <c r="W43" s="38">
        <f>SUM(AH43:AS43)</f>
        <v>-1.61049</v>
      </c>
      <c r="X43" s="38">
        <f t="shared" ref="X43" si="9">SUM(AT43:BE43)</f>
        <v>-11.437350000000002</v>
      </c>
      <c r="Y43" s="38"/>
      <c r="Z43" s="38">
        <f>IS!AZ45</f>
        <v>0</v>
      </c>
      <c r="AA43" s="38">
        <f>IS!BA45</f>
        <v>0</v>
      </c>
      <c r="AB43" s="38">
        <f>IS!BB45</f>
        <v>0</v>
      </c>
      <c r="AC43" s="38">
        <f>IS!BC45</f>
        <v>0</v>
      </c>
      <c r="AD43" s="38">
        <f>IS!BD45</f>
        <v>0</v>
      </c>
      <c r="AE43" s="38">
        <f>IS!BE45</f>
        <v>0</v>
      </c>
      <c r="AF43" s="38">
        <f>IS!BF45</f>
        <v>0</v>
      </c>
      <c r="AG43" s="38">
        <f>IS!BG45</f>
        <v>0</v>
      </c>
      <c r="AH43" s="38">
        <f>IS!BH45</f>
        <v>0</v>
      </c>
      <c r="AI43" s="38">
        <f>IS!BI45</f>
        <v>0</v>
      </c>
      <c r="AJ43" s="38">
        <f>IS!BJ45</f>
        <v>-1.0490000000000001E-2</v>
      </c>
      <c r="AK43" s="38">
        <f>IS!BK45</f>
        <v>-0.8</v>
      </c>
      <c r="AL43" s="38">
        <f>IS!BL45</f>
        <v>0</v>
      </c>
      <c r="AM43" s="38">
        <f>IS!BM45</f>
        <v>0</v>
      </c>
      <c r="AN43" s="38">
        <f>IS!BN45</f>
        <v>-0.8</v>
      </c>
      <c r="AO43" s="38">
        <f>IS!BO45</f>
        <v>0</v>
      </c>
      <c r="AP43" s="38">
        <f>IS!BP45</f>
        <v>0</v>
      </c>
      <c r="AQ43" s="38">
        <f>IS!BQ45</f>
        <v>0</v>
      </c>
      <c r="AR43" s="38">
        <f>IS!BR45</f>
        <v>0</v>
      </c>
      <c r="AS43" s="38">
        <f>IS!BS45</f>
        <v>0</v>
      </c>
      <c r="AT43" s="38">
        <f>IS!BT45</f>
        <v>0</v>
      </c>
      <c r="AU43" s="38">
        <f>IS!BU45</f>
        <v>0</v>
      </c>
      <c r="AV43" s="38">
        <f>IS!BV45</f>
        <v>-2.196E-2</v>
      </c>
      <c r="AW43" s="38">
        <f>IS!BW45</f>
        <v>0</v>
      </c>
      <c r="AX43" s="38">
        <f>IS!BX45</f>
        <v>0</v>
      </c>
      <c r="AY43" s="38">
        <f>IS!BY45</f>
        <v>0</v>
      </c>
      <c r="AZ43" s="38">
        <f>IS!BZ45</f>
        <v>-8.8000000000000007</v>
      </c>
      <c r="BA43" s="38">
        <f>IS!CA45</f>
        <v>-2.8153899999999998</v>
      </c>
      <c r="BB43" s="38">
        <f>IS!CB45</f>
        <v>0.2</v>
      </c>
      <c r="BC43" s="38">
        <f>IS!CC45</f>
        <v>0</v>
      </c>
      <c r="BD43" s="38">
        <f>IS!CD45</f>
        <v>0</v>
      </c>
      <c r="BE43" s="38">
        <f>IS!CE45</f>
        <v>0</v>
      </c>
      <c r="BF43" s="38"/>
    </row>
    <row r="44" spans="3:58">
      <c r="C44" s="26" t="s">
        <v>76</v>
      </c>
      <c r="T44" s="50" t="str">
        <f>IS!T46</f>
        <v xml:space="preserve">- </v>
      </c>
      <c r="U44" s="50" t="str">
        <f>IS!U46</f>
        <v xml:space="preserve">- </v>
      </c>
      <c r="V44" s="50"/>
      <c r="W44" s="50"/>
      <c r="X44" s="50"/>
      <c r="Y44" s="52"/>
      <c r="Z44" s="50" t="str">
        <f>IS!AZ46</f>
        <v xml:space="preserve">- </v>
      </c>
      <c r="AA44" s="50" t="str">
        <f>IS!BA46</f>
        <v xml:space="preserve">- </v>
      </c>
      <c r="AB44" s="50" t="str">
        <f>IS!BB46</f>
        <v xml:space="preserve">- </v>
      </c>
      <c r="AC44" s="50">
        <f>IS!BC46</f>
        <v>0</v>
      </c>
      <c r="AD44" s="50" t="str">
        <f>IS!BD46</f>
        <v xml:space="preserve">- </v>
      </c>
      <c r="AE44" s="50" t="str">
        <f>IS!BE46</f>
        <v xml:space="preserve">- </v>
      </c>
      <c r="AF44" s="50" t="str">
        <f>IS!BF46</f>
        <v xml:space="preserve">- </v>
      </c>
      <c r="AG44" s="50" t="str">
        <f>IS!BG46</f>
        <v xml:space="preserve">- </v>
      </c>
      <c r="AH44" s="50" t="str">
        <f>IS!BH46</f>
        <v xml:space="preserve">- </v>
      </c>
      <c r="AI44" s="50" t="str">
        <f>IS!BI46</f>
        <v xml:space="preserve">- </v>
      </c>
      <c r="AJ44" s="50" t="str">
        <f>IS!BJ46</f>
        <v xml:space="preserve">- </v>
      </c>
      <c r="AK44" s="50" t="str">
        <f>IS!BK46</f>
        <v xml:space="preserve">- </v>
      </c>
      <c r="AL44" s="50" t="str">
        <f>IS!BL46</f>
        <v xml:space="preserve">- </v>
      </c>
      <c r="AM44" s="50" t="str">
        <f>IS!BM46</f>
        <v xml:space="preserve">- </v>
      </c>
      <c r="AN44" s="50" t="str">
        <f>IS!BN46</f>
        <v xml:space="preserve">- </v>
      </c>
      <c r="AO44" s="50" t="str">
        <f>IS!BO46</f>
        <v xml:space="preserve">- </v>
      </c>
      <c r="AP44" s="50" t="str">
        <f>IS!BP46</f>
        <v xml:space="preserve">- </v>
      </c>
      <c r="AQ44" s="50" t="str">
        <f>IS!BQ46</f>
        <v xml:space="preserve">- </v>
      </c>
      <c r="AR44" s="50" t="str">
        <f>IS!BR46</f>
        <v xml:space="preserve">- </v>
      </c>
      <c r="AS44" s="50" t="str">
        <f>IS!BS46</f>
        <v xml:space="preserve">- </v>
      </c>
      <c r="AT44" s="50" t="str">
        <f>IS!BT46</f>
        <v xml:space="preserve">- </v>
      </c>
      <c r="AU44" s="50" t="str">
        <f>IS!BU46</f>
        <v xml:space="preserve">- </v>
      </c>
      <c r="AV44" s="50">
        <f>IS!BV46</f>
        <v>-3.7896088545556898E-5</v>
      </c>
      <c r="AW44" s="50" t="str">
        <f>IS!BW46</f>
        <v xml:space="preserve">- </v>
      </c>
      <c r="AX44" s="50">
        <f>IS!BX46</f>
        <v>0</v>
      </c>
      <c r="AY44" s="50" t="str">
        <f>IS!BY46</f>
        <v xml:space="preserve">- </v>
      </c>
      <c r="AZ44" s="50" t="str">
        <f>IS!BZ46</f>
        <v xml:space="preserve">- </v>
      </c>
      <c r="BA44" s="50" t="str">
        <f>IS!CA46</f>
        <v xml:space="preserve">- </v>
      </c>
      <c r="BB44" s="50" t="str">
        <f>IS!CB46</f>
        <v xml:space="preserve">- </v>
      </c>
      <c r="BC44" s="50" t="str">
        <f>IS!CC46</f>
        <v xml:space="preserve">- </v>
      </c>
      <c r="BD44" s="50" t="str">
        <f>IS!CD46</f>
        <v xml:space="preserve">- </v>
      </c>
      <c r="BE44" s="50" t="str">
        <f>IS!CE46</f>
        <v xml:space="preserve">- </v>
      </c>
      <c r="BF44" s="52"/>
    </row>
    <row r="46" spans="3:58" ht="14.1" thickBot="1">
      <c r="C46" s="53" t="s">
        <v>20</v>
      </c>
      <c r="D46" s="53"/>
      <c r="T46" s="54">
        <f>IS!T48</f>
        <v>-2009.6113299999997</v>
      </c>
      <c r="U46" s="54">
        <f>IS!U48</f>
        <v>-4904.0011778960879</v>
      </c>
      <c r="V46" s="54"/>
      <c r="W46" s="54">
        <f>SUM(W41:W45)</f>
        <v>-6032.9031399999994</v>
      </c>
      <c r="X46" s="54">
        <f t="shared" ref="X46" si="10">SUM(X41:X45)</f>
        <v>-1017.4029599999991</v>
      </c>
      <c r="Z46" s="54">
        <f>IS!AZ48</f>
        <v>-166.08779999999999</v>
      </c>
      <c r="AA46" s="54">
        <f>IS!BA48</f>
        <v>-11.938500000000012</v>
      </c>
      <c r="AB46" s="54">
        <f>IS!BB48</f>
        <v>-40.171820000000075</v>
      </c>
      <c r="AC46" s="54">
        <f>IS!BC48</f>
        <v>818.56566000000009</v>
      </c>
      <c r="AD46" s="54">
        <f>IS!BD48</f>
        <v>-13.453160000000061</v>
      </c>
      <c r="AE46" s="54">
        <f>IS!BE48</f>
        <v>-58.78750999999999</v>
      </c>
      <c r="AF46" s="54">
        <f>IS!BF48</f>
        <v>-103.63595999999998</v>
      </c>
      <c r="AG46" s="54">
        <f>IS!BG48</f>
        <v>-295.1112700000001</v>
      </c>
      <c r="AH46" s="54">
        <f>IS!BH48</f>
        <v>-1099.5851899999996</v>
      </c>
      <c r="AI46" s="54">
        <f>IS!BI48</f>
        <v>-188.59209000000007</v>
      </c>
      <c r="AJ46" s="54">
        <f>IS!BJ48</f>
        <v>-244.15526000000006</v>
      </c>
      <c r="AK46" s="54">
        <f>IS!BK48</f>
        <v>-606.65842999999984</v>
      </c>
      <c r="AL46" s="54">
        <f>IS!BL48</f>
        <v>-417.04354000000012</v>
      </c>
      <c r="AM46" s="54">
        <f>IS!BM48</f>
        <v>-400.1241500000001</v>
      </c>
      <c r="AN46" s="54">
        <f>IS!BN48</f>
        <v>-475.59306999999995</v>
      </c>
      <c r="AO46" s="54">
        <f>IS!BO48</f>
        <v>-441.37990999999994</v>
      </c>
      <c r="AP46" s="54">
        <f>IS!BP48</f>
        <v>-512.30236999999977</v>
      </c>
      <c r="AQ46" s="54">
        <f>IS!BQ48</f>
        <v>-593.66737999999998</v>
      </c>
      <c r="AR46" s="54">
        <f>IS!BR48</f>
        <v>-514.00454999999999</v>
      </c>
      <c r="AS46" s="54">
        <f>IS!BS48</f>
        <v>-539.7972000000002</v>
      </c>
      <c r="AT46" s="54">
        <f>IS!BT48</f>
        <v>-569.84716000000003</v>
      </c>
      <c r="AU46" s="54">
        <f>IS!BU48</f>
        <v>-539.36957999999993</v>
      </c>
      <c r="AV46" s="54">
        <f>IS!BV48</f>
        <v>579.45733210391154</v>
      </c>
      <c r="AW46" s="54">
        <f>IS!BW48</f>
        <v>-480.32959999999991</v>
      </c>
      <c r="AX46" s="54">
        <f>IS!BX48</f>
        <v>1714.2699300000002</v>
      </c>
      <c r="AY46" s="54">
        <f>IS!BY48</f>
        <v>-378.15091999999993</v>
      </c>
      <c r="AZ46" s="54">
        <f>IS!BZ48</f>
        <v>-363.81631000000016</v>
      </c>
      <c r="BA46" s="54">
        <f>IS!CA48</f>
        <v>-326.18302000000017</v>
      </c>
      <c r="BB46" s="54">
        <f>IS!CB48</f>
        <v>-246.66121999999987</v>
      </c>
      <c r="BC46" s="54">
        <f>IS!CC48</f>
        <v>-137.53042000000013</v>
      </c>
      <c r="BD46" s="54">
        <f>IS!CD48</f>
        <v>-130.27269999999999</v>
      </c>
      <c r="BE46" s="54">
        <f>IS!CE48</f>
        <v>-138.96933000000001</v>
      </c>
    </row>
    <row r="47" spans="3:58" ht="14.1" thickTop="1"/>
    <row r="49" spans="3:58">
      <c r="C49" s="55" t="s">
        <v>77</v>
      </c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  <c r="AA49" s="56"/>
      <c r="AB49" s="56"/>
      <c r="AC49" s="56"/>
      <c r="AD49" s="56"/>
      <c r="AE49" s="56"/>
      <c r="AF49" s="56"/>
      <c r="AG49" s="56"/>
      <c r="AH49" s="56"/>
      <c r="AI49" s="56"/>
      <c r="AJ49" s="56"/>
      <c r="AK49" s="56"/>
      <c r="AL49" s="56"/>
      <c r="AM49" s="56"/>
      <c r="AN49" s="56"/>
      <c r="AO49" s="56"/>
      <c r="AP49" s="56"/>
      <c r="AQ49" s="56"/>
      <c r="AR49" s="56"/>
      <c r="AS49" s="56"/>
      <c r="AT49" s="56"/>
      <c r="AU49" s="56"/>
      <c r="AV49" s="56"/>
      <c r="AW49" s="56"/>
      <c r="AX49" s="56"/>
      <c r="AY49" s="56"/>
      <c r="AZ49" s="56"/>
      <c r="BA49" s="56"/>
      <c r="BB49" s="56"/>
      <c r="BC49" s="56"/>
      <c r="BD49" s="56"/>
      <c r="BE49" s="56"/>
      <c r="BF49" s="70"/>
    </row>
    <row r="50" spans="3:58">
      <c r="C50" s="57" t="s">
        <v>71</v>
      </c>
      <c r="T50" s="37">
        <f>IS!T52</f>
        <v>-2682.81862</v>
      </c>
      <c r="U50" s="37">
        <f>IS!U52</f>
        <v>-4907.5667099999982</v>
      </c>
      <c r="V50" s="37"/>
      <c r="W50" s="37">
        <f>W36</f>
        <v>-6032.5057199999992</v>
      </c>
      <c r="X50" s="37">
        <f>X36</f>
        <v>-3126.9328699999996</v>
      </c>
      <c r="Y50" s="37"/>
      <c r="Z50" s="37">
        <f>IS!AZ52</f>
        <v>-161.92192</v>
      </c>
      <c r="AA50" s="37">
        <f>IS!BA52</f>
        <v>-7.7726000000000113</v>
      </c>
      <c r="AB50" s="37">
        <f>IS!BB52</f>
        <v>-36.006050000000073</v>
      </c>
      <c r="AC50" s="37">
        <f>IS!BC52</f>
        <v>-80.253489999999999</v>
      </c>
      <c r="AD50" s="37">
        <f>IS!BD52</f>
        <v>-9.2872600000000602</v>
      </c>
      <c r="AE50" s="37">
        <f>IS!BE52</f>
        <v>-54.621739999999988</v>
      </c>
      <c r="AF50" s="37">
        <f>IS!BF52</f>
        <v>-99.470109999999977</v>
      </c>
      <c r="AG50" s="37">
        <f>IS!BG52</f>
        <v>-95.516820000000052</v>
      </c>
      <c r="AH50" s="37">
        <f>IS!BH52</f>
        <v>-1099.9964399999997</v>
      </c>
      <c r="AI50" s="37">
        <f>IS!BI52</f>
        <v>-187.39792000000006</v>
      </c>
      <c r="AJ50" s="37">
        <f>IS!BJ52</f>
        <v>-244.51651000000004</v>
      </c>
      <c r="AK50" s="37">
        <f>IS!BK52</f>
        <v>-606.05775999999992</v>
      </c>
      <c r="AL50" s="37">
        <f>IS!BL52</f>
        <v>-417.2428700000001</v>
      </c>
      <c r="AM50" s="37">
        <f>IS!BM52</f>
        <v>-400.30420000000009</v>
      </c>
      <c r="AN50" s="37">
        <f>IS!BN52</f>
        <v>-474.98646999999994</v>
      </c>
      <c r="AO50" s="37">
        <f>IS!BO52</f>
        <v>-441.55072999999993</v>
      </c>
      <c r="AP50" s="37">
        <f>IS!BP52</f>
        <v>-512.49037999999973</v>
      </c>
      <c r="AQ50" s="37">
        <f>IS!BQ52</f>
        <v>-593.82952</v>
      </c>
      <c r="AR50" s="37">
        <f>IS!BR52</f>
        <v>-514.16129000000001</v>
      </c>
      <c r="AS50" s="37">
        <f>IS!BS52</f>
        <v>-539.97163000000023</v>
      </c>
      <c r="AT50" s="37">
        <f>IS!BT52</f>
        <v>-569.48712999999998</v>
      </c>
      <c r="AU50" s="37">
        <f>IS!BU52</f>
        <v>-541.98928000000001</v>
      </c>
      <c r="AV50" s="37">
        <f>IS!BV52</f>
        <v>579.13333000000011</v>
      </c>
      <c r="AW50" s="37">
        <f>IS!BW52</f>
        <v>-480.68653999999992</v>
      </c>
      <c r="AX50" s="37">
        <f>IS!BX52</f>
        <v>-409.84606000000008</v>
      </c>
      <c r="AY50" s="37">
        <f>IS!BY52</f>
        <v>-378.35561999999993</v>
      </c>
      <c r="AZ50" s="37">
        <f>IS!BZ52</f>
        <v>-354.37615000000017</v>
      </c>
      <c r="BA50" s="37">
        <f>IS!CA52</f>
        <v>-317.65067000000016</v>
      </c>
      <c r="BB50" s="37">
        <f>IS!CB52</f>
        <v>-246.87563999999986</v>
      </c>
      <c r="BC50" s="37">
        <f>IS!CC52</f>
        <v>-137.54353000000015</v>
      </c>
      <c r="BD50" s="37">
        <f>IS!CD52</f>
        <v>-130.28625</v>
      </c>
      <c r="BE50" s="37">
        <f>IS!CE52</f>
        <v>-138.96933000000001</v>
      </c>
      <c r="BF50" s="71"/>
    </row>
    <row r="51" spans="3:58">
      <c r="C51" s="57" t="s">
        <v>78</v>
      </c>
      <c r="T51" s="38">
        <f>IS!T53</f>
        <v>15.20664</v>
      </c>
      <c r="U51" s="38">
        <f>IS!U53</f>
        <v>12.887700000000004</v>
      </c>
      <c r="V51" s="38"/>
      <c r="W51" s="38">
        <f>SUM(AH51:AS51)</f>
        <v>13.918340000000002</v>
      </c>
      <c r="X51" s="38">
        <f t="shared" ref="X51" si="11">SUM(AT51:BE51)</f>
        <v>11.991400000000002</v>
      </c>
      <c r="Y51" s="38"/>
      <c r="Z51" s="72">
        <f>IS!AZ53</f>
        <v>1.26722</v>
      </c>
      <c r="AA51" s="72">
        <f>IS!BA53</f>
        <v>1.26722</v>
      </c>
      <c r="AB51" s="72">
        <f>IS!BB53</f>
        <v>1.2672199999999998</v>
      </c>
      <c r="AC51" s="72">
        <f>IS!BC53</f>
        <v>1.26722</v>
      </c>
      <c r="AD51" s="72">
        <f>IS!BD53</f>
        <v>1.2672200000000002</v>
      </c>
      <c r="AE51" s="72">
        <f>IS!BE53</f>
        <v>1.26722</v>
      </c>
      <c r="AF51" s="72">
        <f>IS!BF53</f>
        <v>1.26722</v>
      </c>
      <c r="AG51" s="72">
        <f>IS!BG53</f>
        <v>1.26722</v>
      </c>
      <c r="AH51" s="72">
        <f>IS!BH53</f>
        <v>1.26722</v>
      </c>
      <c r="AI51" s="72">
        <f>IS!BI53</f>
        <v>1.26722</v>
      </c>
      <c r="AJ51" s="72">
        <f>IS!BJ53</f>
        <v>1.2672200000000002</v>
      </c>
      <c r="AK51" s="72">
        <f>IS!BK53</f>
        <v>1.26722</v>
      </c>
      <c r="AL51" s="72">
        <f>IS!BL53</f>
        <v>1.26722</v>
      </c>
      <c r="AM51" s="72">
        <f>IS!BM53</f>
        <v>1.26722</v>
      </c>
      <c r="AN51" s="72">
        <f>IS!BN53</f>
        <v>1.2672200000000005</v>
      </c>
      <c r="AO51" s="72">
        <f>IS!BO53</f>
        <v>1.00956</v>
      </c>
      <c r="AP51" s="72">
        <f>IS!BP53</f>
        <v>1.00956</v>
      </c>
      <c r="AQ51" s="72">
        <f>IS!BQ53</f>
        <v>1.00956</v>
      </c>
      <c r="AR51" s="72">
        <f>IS!BR53</f>
        <v>1.00956</v>
      </c>
      <c r="AS51" s="72">
        <f>IS!BS53</f>
        <v>1.00956</v>
      </c>
      <c r="AT51" s="72">
        <f>IS!BT53</f>
        <v>1.00956</v>
      </c>
      <c r="AU51" s="72">
        <f>IS!BU53</f>
        <v>1.00956</v>
      </c>
      <c r="AV51" s="72">
        <f>IS!BV53</f>
        <v>1.00956</v>
      </c>
      <c r="AW51" s="72">
        <f>IS!BW53</f>
        <v>1.0095599999999998</v>
      </c>
      <c r="AX51" s="72">
        <f>IS!BX53</f>
        <v>1.0095599999999998</v>
      </c>
      <c r="AY51" s="72">
        <f>IS!BY53</f>
        <v>1.00956</v>
      </c>
      <c r="AZ51" s="72">
        <f>IS!BZ53</f>
        <v>1.00956</v>
      </c>
      <c r="BA51" s="72">
        <f>IS!CA53</f>
        <v>1.00956</v>
      </c>
      <c r="BB51" s="72">
        <f>IS!CB53</f>
        <v>1.00956</v>
      </c>
      <c r="BC51" s="72">
        <f>IS!CC53</f>
        <v>1.00956</v>
      </c>
      <c r="BD51" s="72">
        <f>IS!CD53</f>
        <v>0.94790000000000019</v>
      </c>
      <c r="BE51" s="72">
        <f>IS!CE53</f>
        <v>0.94789999999999996</v>
      </c>
      <c r="BF51" s="73"/>
    </row>
    <row r="52" spans="3:58">
      <c r="C52" s="58" t="s">
        <v>79</v>
      </c>
      <c r="D52" s="39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59">
        <f>IS!T54</f>
        <v>-2667.6119800000001</v>
      </c>
      <c r="U52" s="59">
        <f>IS!U54</f>
        <v>-4894.6790099999998</v>
      </c>
      <c r="V52" s="59"/>
      <c r="W52" s="59">
        <f>SUM(W50:W51)</f>
        <v>-6018.587379999999</v>
      </c>
      <c r="X52" s="59">
        <f>SUM(X50:X51)</f>
        <v>-3114.9414699999998</v>
      </c>
      <c r="Y52" s="60"/>
      <c r="Z52" s="59">
        <f>IS!AZ54</f>
        <v>-160.65469999999999</v>
      </c>
      <c r="AA52" s="59">
        <f>IS!BA54</f>
        <v>-6.5053800000000113</v>
      </c>
      <c r="AB52" s="59">
        <f>IS!BB54</f>
        <v>-34.738830000000071</v>
      </c>
      <c r="AC52" s="59">
        <f>IS!BC54</f>
        <v>-78.986270000000005</v>
      </c>
      <c r="AD52" s="59">
        <f>IS!BD54</f>
        <v>-8.0200400000000602</v>
      </c>
      <c r="AE52" s="59">
        <f>IS!BE54</f>
        <v>-53.354519999999987</v>
      </c>
      <c r="AF52" s="59">
        <f>IS!BF54</f>
        <v>-98.202889999999982</v>
      </c>
      <c r="AG52" s="59">
        <f>IS!BG54</f>
        <v>-94.249600000000058</v>
      </c>
      <c r="AH52" s="59">
        <f>IS!BH54</f>
        <v>-1098.7292199999997</v>
      </c>
      <c r="AI52" s="59">
        <f>IS!BI54</f>
        <v>-186.13070000000005</v>
      </c>
      <c r="AJ52" s="59">
        <f>IS!BJ54</f>
        <v>-243.24929000000003</v>
      </c>
      <c r="AK52" s="59">
        <f>IS!BK54</f>
        <v>-604.79053999999996</v>
      </c>
      <c r="AL52" s="59">
        <f>IS!BL54</f>
        <v>-415.97565000000009</v>
      </c>
      <c r="AM52" s="59">
        <f>IS!BM54</f>
        <v>-399.03698000000009</v>
      </c>
      <c r="AN52" s="59">
        <f>IS!BN54</f>
        <v>-473.71924999999993</v>
      </c>
      <c r="AO52" s="59">
        <f>IS!BO54</f>
        <v>-440.54116999999991</v>
      </c>
      <c r="AP52" s="59">
        <f>IS!BP54</f>
        <v>-511.48081999999971</v>
      </c>
      <c r="AQ52" s="59">
        <f>IS!BQ54</f>
        <v>-592.81996000000004</v>
      </c>
      <c r="AR52" s="59">
        <f>IS!BR54</f>
        <v>-513.15173000000004</v>
      </c>
      <c r="AS52" s="59">
        <f>IS!BS54</f>
        <v>-538.96207000000027</v>
      </c>
      <c r="AT52" s="59">
        <f>IS!BT54</f>
        <v>-568.47757000000001</v>
      </c>
      <c r="AU52" s="59">
        <f>IS!BU54</f>
        <v>-540.97972000000004</v>
      </c>
      <c r="AV52" s="59">
        <f>IS!BV54</f>
        <v>580.14289000000008</v>
      </c>
      <c r="AW52" s="59">
        <f>IS!BW54</f>
        <v>-479.6769799999999</v>
      </c>
      <c r="AX52" s="59">
        <f>IS!BX54</f>
        <v>-408.83650000000006</v>
      </c>
      <c r="AY52" s="59">
        <f>IS!BY54</f>
        <v>-377.34605999999991</v>
      </c>
      <c r="AZ52" s="59">
        <f>IS!BZ54</f>
        <v>-353.36659000000014</v>
      </c>
      <c r="BA52" s="59">
        <f>IS!CA54</f>
        <v>-316.64111000000014</v>
      </c>
      <c r="BB52" s="59">
        <f>IS!CB54</f>
        <v>-245.86607999999987</v>
      </c>
      <c r="BC52" s="59">
        <f>IS!CC54</f>
        <v>-136.53397000000015</v>
      </c>
      <c r="BD52" s="59">
        <f>IS!CD54</f>
        <v>-129.33834999999999</v>
      </c>
      <c r="BE52" s="59">
        <f>IS!CE54</f>
        <v>-138.02143000000001</v>
      </c>
      <c r="BF52" s="74"/>
    </row>
    <row r="53" spans="3:58">
      <c r="C53" s="61" t="s">
        <v>80</v>
      </c>
      <c r="L53" s="27"/>
      <c r="M53" s="27"/>
      <c r="N53" s="27"/>
      <c r="O53" s="27"/>
      <c r="P53" s="27"/>
      <c r="Q53" s="27"/>
      <c r="R53" s="27"/>
      <c r="S53" s="27"/>
      <c r="T53" s="42">
        <f>IS!T55</f>
        <v>-0.46389201040375244</v>
      </c>
      <c r="U53" s="42">
        <f>IS!U55</f>
        <v>-0.7830300269586683</v>
      </c>
      <c r="V53" s="42"/>
      <c r="W53" s="42">
        <f>W52/W16</f>
        <v>-0.9882012892715849</v>
      </c>
      <c r="X53" s="42">
        <f>X52/X16</f>
        <v>-0.41181705884233077</v>
      </c>
      <c r="Y53" s="42"/>
      <c r="Z53" s="42">
        <f>IS!AZ55</f>
        <v>-0.39504058938675873</v>
      </c>
      <c r="AA53" s="42">
        <f>IS!BA55</f>
        <v>-1.4665504345864423E-2</v>
      </c>
      <c r="AB53" s="42">
        <f>IS!BB55</f>
        <v>-7.4294537418162207E-2</v>
      </c>
      <c r="AC53" s="42">
        <f>IS!BC55</f>
        <v>-0.17927306660959194</v>
      </c>
      <c r="AD53" s="42">
        <f>IS!BD55</f>
        <v>-1.5559977818023671E-2</v>
      </c>
      <c r="AE53" s="42">
        <f>IS!BE55</f>
        <v>-0.10962476270098694</v>
      </c>
      <c r="AF53" s="42">
        <f>IS!BF55</f>
        <v>-0.19976408190061912</v>
      </c>
      <c r="AG53" s="42">
        <f>IS!BG55</f>
        <v>-0.19751565949564087</v>
      </c>
      <c r="AH53" s="42">
        <f>IS!BH55</f>
        <v>-2.3417921780892934</v>
      </c>
      <c r="AI53" s="42">
        <f>IS!BI55</f>
        <v>-0.38914223447461516</v>
      </c>
      <c r="AJ53" s="42">
        <f>IS!BJ55</f>
        <v>-0.47265439108869489</v>
      </c>
      <c r="AK53" s="42">
        <f>IS!BK55</f>
        <v>-1.0818610246922538</v>
      </c>
      <c r="AL53" s="42">
        <f>IS!BL55</f>
        <v>-0.8607673461705263</v>
      </c>
      <c r="AM53" s="42">
        <f>IS!BM55</f>
        <v>-0.72979084596428156</v>
      </c>
      <c r="AN53" s="42">
        <f>IS!BN55</f>
        <v>-0.91778682675845302</v>
      </c>
      <c r="AO53" s="42">
        <f>IS!BO55</f>
        <v>-0.87666030760956182</v>
      </c>
      <c r="AP53" s="42">
        <f>IS!BP55</f>
        <v>-0.98362865158666635</v>
      </c>
      <c r="AQ53" s="42">
        <f>IS!BQ55</f>
        <v>-1.1237062222833678</v>
      </c>
      <c r="AR53" s="42">
        <f>IS!BR55</f>
        <v>-1.0930835173913764</v>
      </c>
      <c r="AS53" s="42">
        <f>IS!BS55</f>
        <v>-1.0703133132794009</v>
      </c>
      <c r="AT53" s="42">
        <f>IS!BT55</f>
        <v>-1.0473561467741199</v>
      </c>
      <c r="AU53" s="42">
        <f>IS!BU55</f>
        <v>-1.0049632182677284</v>
      </c>
      <c r="AV53" s="42">
        <f>IS!BV55</f>
        <v>1.0917815739375532</v>
      </c>
      <c r="AW53" s="42">
        <f>IS!BW55</f>
        <v>-0.84270390262660921</v>
      </c>
      <c r="AX53" s="42">
        <f>IS!BX55</f>
        <v>-0.72107759022850759</v>
      </c>
      <c r="AY53" s="42">
        <f>IS!BY55</f>
        <v>-0.64868650827479735</v>
      </c>
      <c r="AZ53" s="42">
        <f>IS!BZ55</f>
        <v>-0.61104504183961972</v>
      </c>
      <c r="BA53" s="42">
        <f>IS!CA55</f>
        <v>-0.54171337468251635</v>
      </c>
      <c r="BB53" s="42">
        <f>IS!CB55</f>
        <v>-0.36677436412928588</v>
      </c>
      <c r="BC53" s="42">
        <f>IS!CC55</f>
        <v>-0.17430485401476975</v>
      </c>
      <c r="BD53" s="42">
        <f>IS!CD55</f>
        <v>-0.16131887684558524</v>
      </c>
      <c r="BE53" s="42">
        <f>IS!CE55</f>
        <v>-0.16928558225995752</v>
      </c>
      <c r="BF53" s="71"/>
    </row>
    <row r="54" spans="3:58">
      <c r="C54" s="61" t="s">
        <v>65</v>
      </c>
      <c r="L54" s="27"/>
      <c r="M54" s="27"/>
      <c r="N54" s="27"/>
      <c r="O54" s="27"/>
      <c r="P54" s="27"/>
      <c r="Q54" s="27"/>
      <c r="R54" s="27"/>
      <c r="S54" s="27"/>
      <c r="T54" s="42">
        <f>IS!T56</f>
        <v>4.1934387541461877</v>
      </c>
      <c r="U54" s="42">
        <f>IS!U56</f>
        <v>0.83485418670222034</v>
      </c>
      <c r="V54" s="42"/>
      <c r="W54" s="42"/>
      <c r="X54" s="42">
        <f>IFERROR(X52/W52-1,)</f>
        <v>-0.48244641585647285</v>
      </c>
      <c r="Y54" s="42"/>
      <c r="Z54" s="42">
        <f>IS!AZ56</f>
        <v>0.43035630618582399</v>
      </c>
      <c r="AA54" s="42">
        <f>IS!BA56</f>
        <v>-0.84258536281026752</v>
      </c>
      <c r="AB54" s="42">
        <f>IS!BB56</f>
        <v>-1.6696786298589792</v>
      </c>
      <c r="AC54" s="42">
        <f>IS!BC56</f>
        <v>-3.6397861869397192</v>
      </c>
      <c r="AD54" s="42">
        <f>IS!BD56</f>
        <v>-0.89953764372731193</v>
      </c>
      <c r="AE54" s="42">
        <f>IS!BE56</f>
        <v>-0.40861223728309448</v>
      </c>
      <c r="AF54" s="42">
        <f>IS!BF56</f>
        <v>1.34006144744269</v>
      </c>
      <c r="AG54" s="42">
        <f>IS!BG56</f>
        <v>0.16041132539173697</v>
      </c>
      <c r="AH54" s="42">
        <f>IS!BH56</f>
        <v>33.138676021954282</v>
      </c>
      <c r="AI54" s="42">
        <f>IS!BI56</f>
        <v>3.1532246202979488</v>
      </c>
      <c r="AJ54" s="42">
        <f>IS!BJ56</f>
        <v>5.3171200946683816</v>
      </c>
      <c r="AK54" s="42">
        <f>IS!BK56</f>
        <v>17.295092539939347</v>
      </c>
      <c r="AL54" s="42">
        <f>IS!BL56</f>
        <v>1.5892529132356548</v>
      </c>
      <c r="AM54" s="42">
        <f>IS!BM56</f>
        <v>60.339534354641756</v>
      </c>
      <c r="AN54" s="42">
        <f>IS!BN56</f>
        <v>12.636591963517452</v>
      </c>
      <c r="AO54" s="42">
        <f>IS!BO56</f>
        <v>4.5774398512551597</v>
      </c>
      <c r="AP54" s="42">
        <f>IS!BP56</f>
        <v>62.775345260122876</v>
      </c>
      <c r="AQ54" s="42">
        <f>IS!BQ56</f>
        <v>10.110960420972772</v>
      </c>
      <c r="AR54" s="42">
        <f>IS!BR56</f>
        <v>4.225423915732013</v>
      </c>
      <c r="AS54" s="42">
        <f>IS!BS56</f>
        <v>4.7184547202322333</v>
      </c>
      <c r="AT54" s="42">
        <f>IS!BT56</f>
        <v>-0.48260448557106717</v>
      </c>
      <c r="AU54" s="42">
        <f>IS!BU56</f>
        <v>1.9064507896870313</v>
      </c>
      <c r="AV54" s="42">
        <f>IS!BV56</f>
        <v>-3.3849725933424102</v>
      </c>
      <c r="AW54" s="42">
        <f>IS!BW56</f>
        <v>-0.20687089450836993</v>
      </c>
      <c r="AX54" s="42">
        <f>IS!BX56</f>
        <v>-1.7162422848548964E-2</v>
      </c>
      <c r="AY54" s="42">
        <f>IS!BY56</f>
        <v>-5.4358170012213325E-2</v>
      </c>
      <c r="AZ54" s="42">
        <f>IS!BZ56</f>
        <v>-0.25405904446568262</v>
      </c>
      <c r="BA54" s="42">
        <f>IS!CA56</f>
        <v>-0.28124513311661603</v>
      </c>
      <c r="BB54" s="42">
        <f>IS!CB56</f>
        <v>-0.51930537688588196</v>
      </c>
      <c r="BC54" s="42">
        <f>IS!CC56</f>
        <v>-0.76968729258036428</v>
      </c>
      <c r="BD54" s="42">
        <f>IS!CD56</f>
        <v>-0.74795300797290509</v>
      </c>
      <c r="BE54" s="42">
        <f>IS!CE56</f>
        <v>-0.7439125354405739</v>
      </c>
      <c r="BF54" s="71"/>
    </row>
    <row r="55" spans="3:58">
      <c r="C55" s="63"/>
      <c r="D55" s="64"/>
      <c r="E55" s="64"/>
      <c r="F55" s="64"/>
      <c r="G55" s="64"/>
      <c r="H55" s="64"/>
      <c r="I55" s="64"/>
      <c r="J55" s="64"/>
      <c r="K55" s="64"/>
      <c r="L55" s="64"/>
      <c r="M55" s="64"/>
      <c r="N55" s="64"/>
      <c r="O55" s="64"/>
      <c r="P55" s="64"/>
      <c r="Q55" s="64"/>
      <c r="R55" s="64"/>
      <c r="S55" s="64"/>
      <c r="T55" s="64"/>
      <c r="U55" s="64"/>
      <c r="V55" s="64"/>
      <c r="W55" s="64"/>
      <c r="X55" s="64"/>
      <c r="Y55" s="64"/>
      <c r="Z55" s="64"/>
      <c r="AA55" s="64"/>
      <c r="AB55" s="64"/>
      <c r="AC55" s="64"/>
      <c r="AD55" s="64"/>
      <c r="AE55" s="64"/>
      <c r="AF55" s="64"/>
      <c r="AG55" s="64"/>
      <c r="AH55" s="64"/>
      <c r="AI55" s="64"/>
      <c r="AJ55" s="64"/>
      <c r="AK55" s="64"/>
      <c r="AL55" s="64"/>
      <c r="AM55" s="64"/>
      <c r="AN55" s="64"/>
      <c r="AO55" s="64"/>
      <c r="AP55" s="64"/>
      <c r="AQ55" s="64"/>
      <c r="AR55" s="64"/>
      <c r="AS55" s="64"/>
      <c r="AT55" s="64"/>
      <c r="AU55" s="64"/>
      <c r="AV55" s="64"/>
      <c r="AW55" s="64"/>
      <c r="AX55" s="64"/>
      <c r="AY55" s="64"/>
      <c r="AZ55" s="64"/>
      <c r="BA55" s="64"/>
      <c r="BB55" s="64"/>
      <c r="BC55" s="64"/>
      <c r="BD55" s="64"/>
      <c r="BE55" s="64"/>
      <c r="BF55" s="75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EE2837-4857-1244-B609-E37E96CF50EB}">
  <sheetPr>
    <tabColor theme="1"/>
  </sheetPr>
  <dimension ref="A1:DS56"/>
  <sheetViews>
    <sheetView showGridLines="0" zoomScale="85" zoomScaleNormal="85" workbookViewId="0">
      <pane xSplit="19" ySplit="10" topLeftCell="CB63" activePane="bottomRight" state="frozen"/>
      <selection pane="bottomRight"/>
      <selection pane="bottomLeft" activeCell="AI16" sqref="AI16"/>
      <selection pane="topRight" activeCell="AI16" sqref="AI16"/>
    </sheetView>
  </sheetViews>
  <sheetFormatPr defaultColWidth="8.85546875" defaultRowHeight="12.95"/>
  <cols>
    <col min="1" max="2" width="1.42578125" style="26" customWidth="1"/>
    <col min="3" max="3" width="70.42578125" style="26" customWidth="1"/>
    <col min="4" max="19" width="1.42578125" style="26" customWidth="1"/>
    <col min="20" max="123" width="10.42578125" style="26" customWidth="1"/>
    <col min="124" max="124" width="1.42578125" style="26" customWidth="1"/>
    <col min="125" max="16384" width="8.85546875" style="26"/>
  </cols>
  <sheetData>
    <row r="1" spans="1:123">
      <c r="A1" s="25"/>
      <c r="B1" s="25"/>
    </row>
    <row r="2" spans="1:123">
      <c r="A2" s="25" t="s">
        <v>48</v>
      </c>
      <c r="B2" s="25"/>
    </row>
    <row r="3" spans="1:123">
      <c r="A3" s="24" t="s">
        <v>85</v>
      </c>
      <c r="B3" s="24"/>
    </row>
    <row r="4" spans="1:123">
      <c r="A4" s="27" t="s">
        <v>50</v>
      </c>
      <c r="B4" s="27"/>
    </row>
    <row r="6" spans="1:123">
      <c r="T6" s="31">
        <v>12</v>
      </c>
      <c r="U6" s="31">
        <v>12</v>
      </c>
      <c r="V6" s="31">
        <v>12</v>
      </c>
      <c r="W6" s="31">
        <v>12</v>
      </c>
      <c r="X6" s="31">
        <v>12</v>
      </c>
      <c r="Y6" s="31">
        <v>12</v>
      </c>
      <c r="AA6" s="31">
        <v>3</v>
      </c>
      <c r="AB6" s="31">
        <v>3</v>
      </c>
      <c r="AC6" s="31">
        <v>3</v>
      </c>
      <c r="AD6" s="31">
        <v>3</v>
      </c>
      <c r="AE6" s="31">
        <v>3</v>
      </c>
      <c r="AF6" s="31">
        <v>3</v>
      </c>
      <c r="AG6" s="31">
        <v>3</v>
      </c>
      <c r="AH6" s="31">
        <v>3</v>
      </c>
      <c r="AI6" s="31">
        <v>3</v>
      </c>
      <c r="AJ6" s="31">
        <v>3</v>
      </c>
      <c r="AK6" s="31">
        <v>3</v>
      </c>
      <c r="AL6" s="31">
        <v>3</v>
      </c>
      <c r="AM6" s="31">
        <v>3</v>
      </c>
      <c r="AN6" s="31">
        <v>3</v>
      </c>
      <c r="AO6" s="31">
        <v>3</v>
      </c>
      <c r="AP6" s="31">
        <v>3</v>
      </c>
      <c r="AQ6" s="31">
        <v>3</v>
      </c>
      <c r="AR6" s="31">
        <v>3</v>
      </c>
      <c r="AS6" s="31">
        <v>3</v>
      </c>
      <c r="AT6" s="31">
        <v>3</v>
      </c>
      <c r="AU6" s="31">
        <v>3</v>
      </c>
      <c r="AV6" s="31">
        <v>3</v>
      </c>
      <c r="AW6" s="31">
        <v>3</v>
      </c>
      <c r="AX6" s="31">
        <v>3</v>
      </c>
      <c r="AZ6" s="31">
        <v>37</v>
      </c>
      <c r="BA6" s="31">
        <v>38</v>
      </c>
      <c r="BB6" s="31">
        <v>39</v>
      </c>
      <c r="BC6" s="31">
        <v>40</v>
      </c>
      <c r="BD6" s="31">
        <v>41</v>
      </c>
      <c r="BE6" s="31">
        <v>42</v>
      </c>
      <c r="BF6" s="31">
        <v>43</v>
      </c>
      <c r="BG6" s="31">
        <v>44</v>
      </c>
      <c r="BH6" s="31">
        <v>45</v>
      </c>
      <c r="BI6" s="31">
        <v>46</v>
      </c>
      <c r="BJ6" s="31">
        <v>47</v>
      </c>
      <c r="BK6" s="31">
        <v>48</v>
      </c>
      <c r="BL6" s="31">
        <v>49</v>
      </c>
      <c r="BM6" s="31">
        <v>50</v>
      </c>
      <c r="BN6" s="31">
        <v>51</v>
      </c>
      <c r="BO6" s="31">
        <v>52</v>
      </c>
      <c r="BP6" s="31">
        <v>53</v>
      </c>
      <c r="BQ6" s="31">
        <v>54</v>
      </c>
      <c r="BR6" s="31">
        <v>55</v>
      </c>
      <c r="BS6" s="31">
        <v>56</v>
      </c>
      <c r="BT6" s="31">
        <v>57</v>
      </c>
      <c r="BU6" s="31">
        <v>58</v>
      </c>
      <c r="BV6" s="31">
        <v>59</v>
      </c>
      <c r="BW6" s="31">
        <v>60</v>
      </c>
      <c r="BX6" s="31">
        <v>61</v>
      </c>
      <c r="BY6" s="31">
        <v>62</v>
      </c>
      <c r="BZ6" s="31">
        <v>63</v>
      </c>
      <c r="CA6" s="31">
        <v>64</v>
      </c>
      <c r="CB6" s="31">
        <v>65</v>
      </c>
      <c r="CC6" s="31">
        <v>66</v>
      </c>
      <c r="CD6" s="31">
        <v>67</v>
      </c>
      <c r="CE6" s="31">
        <v>68</v>
      </c>
      <c r="CF6" s="31">
        <v>69</v>
      </c>
      <c r="CG6" s="31">
        <v>70</v>
      </c>
      <c r="CH6" s="31">
        <v>71</v>
      </c>
      <c r="CI6" s="31">
        <v>72</v>
      </c>
      <c r="CJ6" s="31">
        <v>73</v>
      </c>
      <c r="CK6" s="31">
        <v>74</v>
      </c>
      <c r="CL6" s="31">
        <v>75</v>
      </c>
      <c r="CM6" s="31">
        <v>76</v>
      </c>
      <c r="CN6" s="31">
        <v>77</v>
      </c>
      <c r="CO6" s="31">
        <v>78</v>
      </c>
      <c r="CP6" s="31">
        <v>79</v>
      </c>
      <c r="CQ6" s="31">
        <v>80</v>
      </c>
      <c r="CR6" s="31">
        <v>81</v>
      </c>
      <c r="CS6" s="31">
        <v>82</v>
      </c>
      <c r="CT6" s="31">
        <v>83</v>
      </c>
      <c r="CU6" s="31">
        <v>84</v>
      </c>
      <c r="CV6" s="31">
        <v>85</v>
      </c>
      <c r="CW6" s="31">
        <v>86</v>
      </c>
      <c r="CX6" s="31">
        <v>87</v>
      </c>
      <c r="CY6" s="31">
        <v>88</v>
      </c>
      <c r="CZ6" s="31">
        <v>89</v>
      </c>
      <c r="DA6" s="31">
        <v>90</v>
      </c>
      <c r="DB6" s="31">
        <v>91</v>
      </c>
      <c r="DC6" s="31">
        <v>92</v>
      </c>
      <c r="DD6" s="31">
        <v>93</v>
      </c>
      <c r="DE6" s="31">
        <v>94</v>
      </c>
      <c r="DF6" s="31">
        <v>95</v>
      </c>
      <c r="DG6" s="31">
        <v>96</v>
      </c>
      <c r="DH6" s="31">
        <v>97</v>
      </c>
      <c r="DI6" s="31">
        <v>98</v>
      </c>
      <c r="DJ6" s="31">
        <v>99</v>
      </c>
      <c r="DK6" s="31">
        <v>100</v>
      </c>
      <c r="DL6" s="31">
        <v>101</v>
      </c>
      <c r="DM6" s="31">
        <v>102</v>
      </c>
      <c r="DN6" s="31">
        <v>103</v>
      </c>
      <c r="DO6" s="31">
        <v>104</v>
      </c>
      <c r="DP6" s="31">
        <v>105</v>
      </c>
      <c r="DQ6" s="31">
        <v>106</v>
      </c>
      <c r="DR6" s="31">
        <v>107</v>
      </c>
      <c r="DS6" s="31">
        <v>108</v>
      </c>
    </row>
    <row r="7" spans="1:123">
      <c r="T7" s="25">
        <v>2021</v>
      </c>
      <c r="U7" s="25">
        <v>2022</v>
      </c>
      <c r="V7" s="25">
        <v>2023</v>
      </c>
      <c r="W7" s="25">
        <v>2024</v>
      </c>
      <c r="X7" s="25">
        <v>2025</v>
      </c>
      <c r="Y7" s="25">
        <v>2026</v>
      </c>
      <c r="AA7" s="25">
        <v>2021</v>
      </c>
      <c r="AB7" s="25">
        <v>2021</v>
      </c>
      <c r="AC7" s="25">
        <v>2021</v>
      </c>
      <c r="AD7" s="25">
        <v>2021</v>
      </c>
      <c r="AE7" s="25">
        <v>2022</v>
      </c>
      <c r="AF7" s="25">
        <v>2022</v>
      </c>
      <c r="AG7" s="25">
        <v>2022</v>
      </c>
      <c r="AH7" s="25">
        <v>2022</v>
      </c>
      <c r="AI7" s="25">
        <v>2023</v>
      </c>
      <c r="AJ7" s="25">
        <v>2023</v>
      </c>
      <c r="AK7" s="25">
        <v>2023</v>
      </c>
      <c r="AL7" s="25">
        <v>2023</v>
      </c>
      <c r="AM7" s="25">
        <v>2024</v>
      </c>
      <c r="AN7" s="25">
        <v>2024</v>
      </c>
      <c r="AO7" s="25">
        <v>2024</v>
      </c>
      <c r="AP7" s="25">
        <v>2024</v>
      </c>
      <c r="AQ7" s="25">
        <v>2025</v>
      </c>
      <c r="AR7" s="25">
        <v>2025</v>
      </c>
      <c r="AS7" s="25">
        <v>2025</v>
      </c>
      <c r="AT7" s="25">
        <v>2025</v>
      </c>
      <c r="AU7" s="25">
        <v>2026</v>
      </c>
      <c r="AV7" s="25">
        <v>2026</v>
      </c>
      <c r="AW7" s="25">
        <v>2026</v>
      </c>
      <c r="AX7" s="25">
        <v>2026</v>
      </c>
      <c r="AZ7" s="25">
        <v>2021</v>
      </c>
      <c r="BA7" s="25">
        <v>2021</v>
      </c>
      <c r="BB7" s="25">
        <v>2021</v>
      </c>
      <c r="BC7" s="25">
        <v>2021</v>
      </c>
      <c r="BD7" s="25">
        <v>2021</v>
      </c>
      <c r="BE7" s="25">
        <v>2021</v>
      </c>
      <c r="BF7" s="25">
        <v>2021</v>
      </c>
      <c r="BG7" s="25">
        <v>2021</v>
      </c>
      <c r="BH7" s="25">
        <v>2021</v>
      </c>
      <c r="BI7" s="25">
        <v>2021</v>
      </c>
      <c r="BJ7" s="25">
        <v>2021</v>
      </c>
      <c r="BK7" s="25">
        <v>2021</v>
      </c>
      <c r="BL7" s="25">
        <v>2022</v>
      </c>
      <c r="BM7" s="25">
        <v>2022</v>
      </c>
      <c r="BN7" s="25">
        <v>2022</v>
      </c>
      <c r="BO7" s="25">
        <v>2022</v>
      </c>
      <c r="BP7" s="25">
        <v>2022</v>
      </c>
      <c r="BQ7" s="25">
        <v>2022</v>
      </c>
      <c r="BR7" s="25">
        <v>2022</v>
      </c>
      <c r="BS7" s="25">
        <v>2022</v>
      </c>
      <c r="BT7" s="25">
        <v>2022</v>
      </c>
      <c r="BU7" s="25">
        <v>2022</v>
      </c>
      <c r="BV7" s="25">
        <v>2022</v>
      </c>
      <c r="BW7" s="25">
        <v>2022</v>
      </c>
      <c r="BX7" s="25">
        <v>2023</v>
      </c>
      <c r="BY7" s="25">
        <v>2023</v>
      </c>
      <c r="BZ7" s="25">
        <v>2023</v>
      </c>
      <c r="CA7" s="25">
        <v>2023</v>
      </c>
      <c r="CB7" s="25">
        <v>2023</v>
      </c>
      <c r="CC7" s="25">
        <v>2023</v>
      </c>
      <c r="CD7" s="25">
        <v>2023</v>
      </c>
      <c r="CE7" s="25">
        <v>2023</v>
      </c>
      <c r="CF7" s="25">
        <v>2023</v>
      </c>
      <c r="CG7" s="25">
        <v>2023</v>
      </c>
      <c r="CH7" s="25">
        <v>2023</v>
      </c>
      <c r="CI7" s="25">
        <v>2023</v>
      </c>
      <c r="CJ7" s="25">
        <v>2024</v>
      </c>
      <c r="CK7" s="25">
        <v>2024</v>
      </c>
      <c r="CL7" s="25">
        <v>2024</v>
      </c>
      <c r="CM7" s="25">
        <v>2024</v>
      </c>
      <c r="CN7" s="25">
        <v>2024</v>
      </c>
      <c r="CO7" s="25">
        <v>2024</v>
      </c>
      <c r="CP7" s="25">
        <v>2024</v>
      </c>
      <c r="CQ7" s="25">
        <v>2024</v>
      </c>
      <c r="CR7" s="25">
        <v>2024</v>
      </c>
      <c r="CS7" s="25">
        <v>2024</v>
      </c>
      <c r="CT7" s="25">
        <v>2024</v>
      </c>
      <c r="CU7" s="25">
        <v>2024</v>
      </c>
      <c r="CV7" s="25">
        <v>2025</v>
      </c>
      <c r="CW7" s="25">
        <v>2025</v>
      </c>
      <c r="CX7" s="25">
        <v>2025</v>
      </c>
      <c r="CY7" s="25">
        <v>2025</v>
      </c>
      <c r="CZ7" s="25">
        <v>2025</v>
      </c>
      <c r="DA7" s="25">
        <v>2025</v>
      </c>
      <c r="DB7" s="25">
        <v>2025</v>
      </c>
      <c r="DC7" s="25">
        <v>2025</v>
      </c>
      <c r="DD7" s="25">
        <v>2025</v>
      </c>
      <c r="DE7" s="25">
        <v>2025</v>
      </c>
      <c r="DF7" s="25">
        <v>2025</v>
      </c>
      <c r="DG7" s="25">
        <v>2025</v>
      </c>
      <c r="DH7" s="25">
        <v>2026</v>
      </c>
      <c r="DI7" s="25">
        <v>2026</v>
      </c>
      <c r="DJ7" s="25">
        <v>2026</v>
      </c>
      <c r="DK7" s="25">
        <v>2026</v>
      </c>
      <c r="DL7" s="25">
        <v>2026</v>
      </c>
      <c r="DM7" s="25">
        <v>2026</v>
      </c>
      <c r="DN7" s="25">
        <v>2026</v>
      </c>
      <c r="DO7" s="25">
        <v>2026</v>
      </c>
      <c r="DP7" s="25">
        <v>2026</v>
      </c>
      <c r="DQ7" s="25">
        <v>2026</v>
      </c>
      <c r="DR7" s="25">
        <v>2026</v>
      </c>
      <c r="DS7" s="25">
        <v>2026</v>
      </c>
    </row>
    <row r="8" spans="1:123">
      <c r="T8" s="32"/>
      <c r="U8" s="32"/>
      <c r="V8" s="32"/>
      <c r="W8" s="32"/>
      <c r="X8" s="32"/>
      <c r="Y8" s="32"/>
      <c r="AA8" s="68">
        <v>1</v>
      </c>
      <c r="AB8" s="68">
        <v>2</v>
      </c>
      <c r="AC8" s="68">
        <v>3</v>
      </c>
      <c r="AD8" s="68">
        <v>4</v>
      </c>
      <c r="AE8" s="68">
        <v>1</v>
      </c>
      <c r="AF8" s="68">
        <v>2</v>
      </c>
      <c r="AG8" s="68">
        <v>3</v>
      </c>
      <c r="AH8" s="68">
        <v>4</v>
      </c>
      <c r="AI8" s="68">
        <v>1</v>
      </c>
      <c r="AJ8" s="68">
        <v>2</v>
      </c>
      <c r="AK8" s="68">
        <v>3</v>
      </c>
      <c r="AL8" s="68">
        <v>4</v>
      </c>
      <c r="AM8" s="68">
        <v>1</v>
      </c>
      <c r="AN8" s="68">
        <v>2</v>
      </c>
      <c r="AO8" s="68">
        <v>3</v>
      </c>
      <c r="AP8" s="68">
        <v>4</v>
      </c>
      <c r="AQ8" s="68">
        <v>1</v>
      </c>
      <c r="AR8" s="68">
        <v>2</v>
      </c>
      <c r="AS8" s="68">
        <v>3</v>
      </c>
      <c r="AT8" s="68">
        <v>4</v>
      </c>
      <c r="AU8" s="68">
        <v>1</v>
      </c>
      <c r="AV8" s="68">
        <v>2</v>
      </c>
      <c r="AW8" s="68">
        <v>3</v>
      </c>
      <c r="AX8" s="68">
        <v>4</v>
      </c>
      <c r="AZ8" s="68">
        <v>1</v>
      </c>
      <c r="BA8" s="68">
        <v>1</v>
      </c>
      <c r="BB8" s="68">
        <v>1</v>
      </c>
      <c r="BC8" s="68">
        <v>2</v>
      </c>
      <c r="BD8" s="68">
        <v>2</v>
      </c>
      <c r="BE8" s="68">
        <v>2</v>
      </c>
      <c r="BF8" s="68">
        <v>3</v>
      </c>
      <c r="BG8" s="68">
        <v>3</v>
      </c>
      <c r="BH8" s="68">
        <v>3</v>
      </c>
      <c r="BI8" s="68">
        <v>4</v>
      </c>
      <c r="BJ8" s="68">
        <v>4</v>
      </c>
      <c r="BK8" s="68">
        <v>4</v>
      </c>
      <c r="BL8" s="68">
        <v>1</v>
      </c>
      <c r="BM8" s="68">
        <v>1</v>
      </c>
      <c r="BN8" s="68">
        <v>1</v>
      </c>
      <c r="BO8" s="68">
        <v>2</v>
      </c>
      <c r="BP8" s="68">
        <v>2</v>
      </c>
      <c r="BQ8" s="68">
        <v>2</v>
      </c>
      <c r="BR8" s="68">
        <v>3</v>
      </c>
      <c r="BS8" s="68">
        <v>3</v>
      </c>
      <c r="BT8" s="68">
        <v>3</v>
      </c>
      <c r="BU8" s="68">
        <v>4</v>
      </c>
      <c r="BV8" s="68">
        <v>4</v>
      </c>
      <c r="BW8" s="68">
        <v>4</v>
      </c>
      <c r="BX8" s="68">
        <v>1</v>
      </c>
      <c r="BY8" s="68">
        <v>1</v>
      </c>
      <c r="BZ8" s="68">
        <v>1</v>
      </c>
      <c r="CA8" s="68">
        <v>2</v>
      </c>
      <c r="CB8" s="68">
        <v>2</v>
      </c>
      <c r="CC8" s="68">
        <v>2</v>
      </c>
      <c r="CD8" s="68">
        <v>3</v>
      </c>
      <c r="CE8" s="68">
        <v>3</v>
      </c>
      <c r="CF8" s="68">
        <v>3</v>
      </c>
      <c r="CG8" s="68">
        <v>4</v>
      </c>
      <c r="CH8" s="68">
        <v>4</v>
      </c>
      <c r="CI8" s="68">
        <v>4</v>
      </c>
      <c r="CJ8" s="68">
        <v>1</v>
      </c>
      <c r="CK8" s="68">
        <v>1</v>
      </c>
      <c r="CL8" s="68">
        <v>1</v>
      </c>
      <c r="CM8" s="68">
        <v>2</v>
      </c>
      <c r="CN8" s="68">
        <v>2</v>
      </c>
      <c r="CO8" s="68">
        <v>2</v>
      </c>
      <c r="CP8" s="68">
        <v>3</v>
      </c>
      <c r="CQ8" s="68">
        <v>3</v>
      </c>
      <c r="CR8" s="68">
        <v>3</v>
      </c>
      <c r="CS8" s="68">
        <v>4</v>
      </c>
      <c r="CT8" s="68">
        <v>4</v>
      </c>
      <c r="CU8" s="68">
        <v>4</v>
      </c>
      <c r="CV8" s="68">
        <v>1</v>
      </c>
      <c r="CW8" s="68">
        <v>1</v>
      </c>
      <c r="CX8" s="68">
        <v>1</v>
      </c>
      <c r="CY8" s="68">
        <v>2</v>
      </c>
      <c r="CZ8" s="68">
        <v>2</v>
      </c>
      <c r="DA8" s="68">
        <v>2</v>
      </c>
      <c r="DB8" s="68">
        <v>3</v>
      </c>
      <c r="DC8" s="68">
        <v>3</v>
      </c>
      <c r="DD8" s="68">
        <v>3</v>
      </c>
      <c r="DE8" s="68">
        <v>4</v>
      </c>
      <c r="DF8" s="68">
        <v>4</v>
      </c>
      <c r="DG8" s="68">
        <v>4</v>
      </c>
      <c r="DH8" s="68">
        <v>1</v>
      </c>
      <c r="DI8" s="68">
        <v>1</v>
      </c>
      <c r="DJ8" s="68">
        <v>1</v>
      </c>
      <c r="DK8" s="68">
        <v>2</v>
      </c>
      <c r="DL8" s="68">
        <v>2</v>
      </c>
      <c r="DM8" s="68">
        <v>2</v>
      </c>
      <c r="DN8" s="68">
        <v>3</v>
      </c>
      <c r="DO8" s="68">
        <v>3</v>
      </c>
      <c r="DP8" s="68">
        <v>3</v>
      </c>
      <c r="DQ8" s="68">
        <v>4</v>
      </c>
      <c r="DR8" s="68">
        <v>4</v>
      </c>
      <c r="DS8" s="68">
        <v>4</v>
      </c>
    </row>
    <row r="9" spans="1:123">
      <c r="T9" s="33">
        <v>44561</v>
      </c>
      <c r="U9" s="33">
        <v>44926</v>
      </c>
      <c r="V9" s="33">
        <v>45291</v>
      </c>
      <c r="W9" s="33">
        <v>45657</v>
      </c>
      <c r="X9" s="33">
        <v>46022</v>
      </c>
      <c r="Y9" s="33">
        <v>46387</v>
      </c>
      <c r="AA9" s="33">
        <v>44286</v>
      </c>
      <c r="AB9" s="33">
        <v>44377</v>
      </c>
      <c r="AC9" s="33">
        <v>44469</v>
      </c>
      <c r="AD9" s="33">
        <v>44561</v>
      </c>
      <c r="AE9" s="33">
        <v>44651</v>
      </c>
      <c r="AF9" s="33">
        <v>44742</v>
      </c>
      <c r="AG9" s="33">
        <v>44834</v>
      </c>
      <c r="AH9" s="33">
        <v>44926</v>
      </c>
      <c r="AI9" s="33">
        <v>45016</v>
      </c>
      <c r="AJ9" s="33">
        <v>45107</v>
      </c>
      <c r="AK9" s="33">
        <v>45199</v>
      </c>
      <c r="AL9" s="33">
        <v>45291</v>
      </c>
      <c r="AM9" s="33">
        <v>45382</v>
      </c>
      <c r="AN9" s="33">
        <v>45473</v>
      </c>
      <c r="AO9" s="33">
        <v>45565</v>
      </c>
      <c r="AP9" s="33">
        <v>45657</v>
      </c>
      <c r="AQ9" s="33">
        <v>45747</v>
      </c>
      <c r="AR9" s="33">
        <v>45838</v>
      </c>
      <c r="AS9" s="33">
        <v>45930</v>
      </c>
      <c r="AT9" s="33">
        <v>46022</v>
      </c>
      <c r="AU9" s="33">
        <v>46112</v>
      </c>
      <c r="AV9" s="33">
        <v>46203</v>
      </c>
      <c r="AW9" s="33">
        <v>46295</v>
      </c>
      <c r="AX9" s="33">
        <v>46387</v>
      </c>
      <c r="AZ9" s="33">
        <v>44227</v>
      </c>
      <c r="BA9" s="33">
        <v>44255</v>
      </c>
      <c r="BB9" s="33">
        <v>44286</v>
      </c>
      <c r="BC9" s="33">
        <v>44316</v>
      </c>
      <c r="BD9" s="33">
        <v>44347</v>
      </c>
      <c r="BE9" s="33">
        <v>44377</v>
      </c>
      <c r="BF9" s="33">
        <v>44408</v>
      </c>
      <c r="BG9" s="33">
        <v>44439</v>
      </c>
      <c r="BH9" s="33">
        <v>44469</v>
      </c>
      <c r="BI9" s="33">
        <v>44500</v>
      </c>
      <c r="BJ9" s="33">
        <v>44530</v>
      </c>
      <c r="BK9" s="33">
        <v>44561</v>
      </c>
      <c r="BL9" s="33">
        <v>44592</v>
      </c>
      <c r="BM9" s="33">
        <v>44620</v>
      </c>
      <c r="BN9" s="33">
        <v>44651</v>
      </c>
      <c r="BO9" s="33">
        <v>44681</v>
      </c>
      <c r="BP9" s="33">
        <v>44712</v>
      </c>
      <c r="BQ9" s="33">
        <v>44742</v>
      </c>
      <c r="BR9" s="33">
        <v>44773</v>
      </c>
      <c r="BS9" s="33">
        <v>44804</v>
      </c>
      <c r="BT9" s="33">
        <v>44834</v>
      </c>
      <c r="BU9" s="33">
        <v>44865</v>
      </c>
      <c r="BV9" s="33">
        <v>44895</v>
      </c>
      <c r="BW9" s="33">
        <v>44926</v>
      </c>
      <c r="BX9" s="33">
        <v>44957</v>
      </c>
      <c r="BY9" s="33">
        <v>44985</v>
      </c>
      <c r="BZ9" s="33">
        <v>45016</v>
      </c>
      <c r="CA9" s="33">
        <v>45046</v>
      </c>
      <c r="CB9" s="33">
        <v>45077</v>
      </c>
      <c r="CC9" s="33">
        <v>45107</v>
      </c>
      <c r="CD9" s="33">
        <v>45138</v>
      </c>
      <c r="CE9" s="33">
        <v>45169</v>
      </c>
      <c r="CF9" s="33">
        <v>45199</v>
      </c>
      <c r="CG9" s="33">
        <v>45230</v>
      </c>
      <c r="CH9" s="33">
        <v>45260</v>
      </c>
      <c r="CI9" s="33">
        <v>45291</v>
      </c>
      <c r="CJ9" s="33">
        <v>45322</v>
      </c>
      <c r="CK9" s="33">
        <v>45351</v>
      </c>
      <c r="CL9" s="33">
        <v>45382</v>
      </c>
      <c r="CM9" s="33">
        <v>45412</v>
      </c>
      <c r="CN9" s="33">
        <v>45443</v>
      </c>
      <c r="CO9" s="33">
        <v>45473</v>
      </c>
      <c r="CP9" s="33">
        <v>45504</v>
      </c>
      <c r="CQ9" s="33">
        <v>45535</v>
      </c>
      <c r="CR9" s="33">
        <v>45565</v>
      </c>
      <c r="CS9" s="33">
        <v>45596</v>
      </c>
      <c r="CT9" s="33">
        <v>45626</v>
      </c>
      <c r="CU9" s="33">
        <v>45657</v>
      </c>
      <c r="CV9" s="33">
        <v>45688</v>
      </c>
      <c r="CW9" s="33">
        <v>45716</v>
      </c>
      <c r="CX9" s="33">
        <v>45747</v>
      </c>
      <c r="CY9" s="33">
        <v>45777</v>
      </c>
      <c r="CZ9" s="33">
        <v>45808</v>
      </c>
      <c r="DA9" s="33">
        <v>45838</v>
      </c>
      <c r="DB9" s="33">
        <v>45869</v>
      </c>
      <c r="DC9" s="33">
        <v>45900</v>
      </c>
      <c r="DD9" s="33">
        <v>45930</v>
      </c>
      <c r="DE9" s="33">
        <v>45961</v>
      </c>
      <c r="DF9" s="33">
        <v>45991</v>
      </c>
      <c r="DG9" s="33">
        <v>46022</v>
      </c>
      <c r="DH9" s="33">
        <v>46053</v>
      </c>
      <c r="DI9" s="33">
        <v>46081</v>
      </c>
      <c r="DJ9" s="33">
        <v>46112</v>
      </c>
      <c r="DK9" s="33">
        <v>46142</v>
      </c>
      <c r="DL9" s="33">
        <v>46173</v>
      </c>
      <c r="DM9" s="33">
        <v>46203</v>
      </c>
      <c r="DN9" s="33">
        <v>46234</v>
      </c>
      <c r="DO9" s="33">
        <v>46265</v>
      </c>
      <c r="DP9" s="33">
        <v>46295</v>
      </c>
      <c r="DQ9" s="33">
        <v>46326</v>
      </c>
      <c r="DR9" s="33">
        <v>46356</v>
      </c>
      <c r="DS9" s="33">
        <v>46387</v>
      </c>
    </row>
    <row r="10" spans="1:123" ht="14.1" thickBot="1">
      <c r="T10" s="35" t="s">
        <v>52</v>
      </c>
      <c r="U10" s="35" t="s">
        <v>52</v>
      </c>
      <c r="V10" s="35" t="s">
        <v>53</v>
      </c>
      <c r="W10" s="35" t="s">
        <v>2</v>
      </c>
      <c r="X10" s="35" t="s">
        <v>2</v>
      </c>
      <c r="Y10" s="35" t="s">
        <v>2</v>
      </c>
      <c r="AA10" s="35" t="s">
        <v>52</v>
      </c>
      <c r="AB10" s="35" t="s">
        <v>52</v>
      </c>
      <c r="AC10" s="35" t="s">
        <v>52</v>
      </c>
      <c r="AD10" s="35" t="s">
        <v>52</v>
      </c>
      <c r="AE10" s="35" t="s">
        <v>52</v>
      </c>
      <c r="AF10" s="35" t="s">
        <v>52</v>
      </c>
      <c r="AG10" s="35" t="s">
        <v>52</v>
      </c>
      <c r="AH10" s="35" t="s">
        <v>52</v>
      </c>
      <c r="AI10" s="35" t="s">
        <v>52</v>
      </c>
      <c r="AJ10" s="35" t="s">
        <v>52</v>
      </c>
      <c r="AK10" s="35" t="s">
        <v>53</v>
      </c>
      <c r="AL10" s="35" t="s">
        <v>53</v>
      </c>
      <c r="AM10" s="35" t="s">
        <v>2</v>
      </c>
      <c r="AN10" s="35" t="s">
        <v>2</v>
      </c>
      <c r="AO10" s="35" t="s">
        <v>2</v>
      </c>
      <c r="AP10" s="35" t="s">
        <v>2</v>
      </c>
      <c r="AQ10" s="35" t="s">
        <v>2</v>
      </c>
      <c r="AR10" s="35" t="s">
        <v>2</v>
      </c>
      <c r="AS10" s="35" t="s">
        <v>2</v>
      </c>
      <c r="AT10" s="35" t="s">
        <v>2</v>
      </c>
      <c r="AU10" s="35" t="s">
        <v>2</v>
      </c>
      <c r="AV10" s="35" t="s">
        <v>2</v>
      </c>
      <c r="AW10" s="35" t="s">
        <v>2</v>
      </c>
      <c r="AX10" s="35" t="s">
        <v>2</v>
      </c>
      <c r="AZ10" s="35" t="s">
        <v>52</v>
      </c>
      <c r="BA10" s="35" t="s">
        <v>52</v>
      </c>
      <c r="BB10" s="35" t="s">
        <v>52</v>
      </c>
      <c r="BC10" s="35" t="s">
        <v>52</v>
      </c>
      <c r="BD10" s="35" t="s">
        <v>52</v>
      </c>
      <c r="BE10" s="35" t="s">
        <v>52</v>
      </c>
      <c r="BF10" s="35" t="s">
        <v>52</v>
      </c>
      <c r="BG10" s="35" t="s">
        <v>52</v>
      </c>
      <c r="BH10" s="35" t="s">
        <v>52</v>
      </c>
      <c r="BI10" s="35" t="s">
        <v>52</v>
      </c>
      <c r="BJ10" s="35" t="s">
        <v>52</v>
      </c>
      <c r="BK10" s="35" t="s">
        <v>52</v>
      </c>
      <c r="BL10" s="35" t="s">
        <v>52</v>
      </c>
      <c r="BM10" s="35" t="s">
        <v>52</v>
      </c>
      <c r="BN10" s="35" t="s">
        <v>52</v>
      </c>
      <c r="BO10" s="35" t="s">
        <v>52</v>
      </c>
      <c r="BP10" s="35" t="s">
        <v>52</v>
      </c>
      <c r="BQ10" s="35" t="s">
        <v>52</v>
      </c>
      <c r="BR10" s="35" t="s">
        <v>52</v>
      </c>
      <c r="BS10" s="35" t="s">
        <v>52</v>
      </c>
      <c r="BT10" s="35" t="s">
        <v>52</v>
      </c>
      <c r="BU10" s="35" t="s">
        <v>52</v>
      </c>
      <c r="BV10" s="35" t="s">
        <v>52</v>
      </c>
      <c r="BW10" s="35" t="s">
        <v>52</v>
      </c>
      <c r="BX10" s="35" t="s">
        <v>52</v>
      </c>
      <c r="BY10" s="35" t="s">
        <v>52</v>
      </c>
      <c r="BZ10" s="35" t="s">
        <v>52</v>
      </c>
      <c r="CA10" s="35" t="s">
        <v>52</v>
      </c>
      <c r="CB10" s="35" t="s">
        <v>52</v>
      </c>
      <c r="CC10" s="35" t="s">
        <v>52</v>
      </c>
      <c r="CD10" s="35" t="s">
        <v>52</v>
      </c>
      <c r="CE10" s="35" t="s">
        <v>52</v>
      </c>
      <c r="CF10" s="35" t="s">
        <v>52</v>
      </c>
      <c r="CG10" s="35" t="s">
        <v>53</v>
      </c>
      <c r="CH10" s="35" t="s">
        <v>53</v>
      </c>
      <c r="CI10" s="35" t="s">
        <v>53</v>
      </c>
      <c r="CJ10" s="35" t="s">
        <v>2</v>
      </c>
      <c r="CK10" s="35" t="s">
        <v>2</v>
      </c>
      <c r="CL10" s="35" t="s">
        <v>2</v>
      </c>
      <c r="CM10" s="35" t="s">
        <v>2</v>
      </c>
      <c r="CN10" s="35" t="s">
        <v>2</v>
      </c>
      <c r="CO10" s="35" t="s">
        <v>2</v>
      </c>
      <c r="CP10" s="35" t="s">
        <v>2</v>
      </c>
      <c r="CQ10" s="35" t="s">
        <v>2</v>
      </c>
      <c r="CR10" s="35" t="s">
        <v>2</v>
      </c>
      <c r="CS10" s="35" t="s">
        <v>2</v>
      </c>
      <c r="CT10" s="35" t="s">
        <v>2</v>
      </c>
      <c r="CU10" s="35" t="s">
        <v>2</v>
      </c>
      <c r="CV10" s="35" t="s">
        <v>2</v>
      </c>
      <c r="CW10" s="35" t="s">
        <v>2</v>
      </c>
      <c r="CX10" s="35" t="s">
        <v>2</v>
      </c>
      <c r="CY10" s="35" t="s">
        <v>2</v>
      </c>
      <c r="CZ10" s="35" t="s">
        <v>2</v>
      </c>
      <c r="DA10" s="35" t="s">
        <v>2</v>
      </c>
      <c r="DB10" s="35" t="s">
        <v>2</v>
      </c>
      <c r="DC10" s="35" t="s">
        <v>2</v>
      </c>
      <c r="DD10" s="35" t="s">
        <v>2</v>
      </c>
      <c r="DE10" s="35" t="s">
        <v>2</v>
      </c>
      <c r="DF10" s="35" t="s">
        <v>2</v>
      </c>
      <c r="DG10" s="35" t="s">
        <v>2</v>
      </c>
      <c r="DH10" s="35" t="s">
        <v>2</v>
      </c>
      <c r="DI10" s="35" t="s">
        <v>2</v>
      </c>
      <c r="DJ10" s="35" t="s">
        <v>2</v>
      </c>
      <c r="DK10" s="35" t="s">
        <v>2</v>
      </c>
      <c r="DL10" s="35" t="s">
        <v>2</v>
      </c>
      <c r="DM10" s="35" t="s">
        <v>2</v>
      </c>
      <c r="DN10" s="35" t="s">
        <v>2</v>
      </c>
      <c r="DO10" s="35" t="s">
        <v>2</v>
      </c>
      <c r="DP10" s="35" t="s">
        <v>2</v>
      </c>
      <c r="DQ10" s="35" t="s">
        <v>2</v>
      </c>
      <c r="DR10" s="35" t="s">
        <v>2</v>
      </c>
      <c r="DS10" s="35" t="s">
        <v>2</v>
      </c>
    </row>
    <row r="11" spans="1:123">
      <c r="T11" s="36"/>
      <c r="U11" s="36"/>
      <c r="V11" s="36"/>
      <c r="W11" s="36"/>
      <c r="X11" s="36"/>
      <c r="Y11" s="36"/>
      <c r="Z11" s="36"/>
      <c r="AA11" s="36"/>
      <c r="AB11" s="36"/>
      <c r="AC11" s="36"/>
      <c r="AD11" s="36"/>
      <c r="AE11" s="36"/>
      <c r="AF11" s="36"/>
      <c r="AG11" s="36"/>
      <c r="AH11" s="36"/>
      <c r="AI11" s="36"/>
      <c r="AJ11" s="36"/>
      <c r="AK11" s="36"/>
      <c r="AL11" s="36"/>
      <c r="AM11" s="36"/>
      <c r="AN11" s="36"/>
      <c r="AO11" s="36"/>
      <c r="AP11" s="36"/>
      <c r="AQ11" s="36"/>
      <c r="AR11" s="36"/>
      <c r="AS11" s="36"/>
      <c r="AT11" s="36"/>
      <c r="AU11" s="36"/>
      <c r="AV11" s="36"/>
      <c r="AW11" s="36"/>
      <c r="AX11" s="36"/>
      <c r="AY11" s="36"/>
      <c r="AZ11" s="36"/>
      <c r="BA11" s="36"/>
      <c r="BB11" s="36"/>
      <c r="BC11" s="36"/>
      <c r="BD11" s="36"/>
      <c r="BE11" s="36"/>
      <c r="BF11" s="36"/>
      <c r="BG11" s="36"/>
      <c r="BH11" s="36"/>
      <c r="BI11" s="36"/>
      <c r="BJ11" s="36"/>
      <c r="BK11" s="36"/>
      <c r="BL11" s="36"/>
      <c r="BM11" s="36"/>
      <c r="BN11" s="36"/>
      <c r="BO11" s="36"/>
      <c r="BP11" s="36"/>
      <c r="BQ11" s="36"/>
      <c r="BR11" s="36"/>
      <c r="BS11" s="36"/>
      <c r="BT11" s="36"/>
      <c r="BU11" s="36"/>
      <c r="BV11" s="36"/>
      <c r="BW11" s="36"/>
      <c r="BX11" s="36"/>
      <c r="BY11" s="36"/>
      <c r="BZ11" s="36"/>
      <c r="CA11" s="36"/>
      <c r="CB11" s="36"/>
      <c r="CC11" s="36"/>
      <c r="CD11" s="36"/>
      <c r="CE11" s="36"/>
      <c r="CF11" s="36"/>
      <c r="CG11" s="36"/>
      <c r="CH11" s="36"/>
      <c r="CI11" s="36"/>
      <c r="CJ11" s="36"/>
      <c r="CK11" s="36"/>
      <c r="CL11" s="36"/>
      <c r="CM11" s="36"/>
      <c r="CN11" s="36"/>
      <c r="CO11" s="36"/>
      <c r="CP11" s="36"/>
      <c r="CQ11" s="36"/>
      <c r="CR11" s="36"/>
      <c r="CS11" s="36"/>
      <c r="CT11" s="36"/>
      <c r="CU11" s="36"/>
      <c r="CV11" s="36"/>
      <c r="CW11" s="36"/>
      <c r="CX11" s="36"/>
      <c r="CY11" s="36"/>
      <c r="CZ11" s="36"/>
      <c r="DA11" s="36"/>
      <c r="DB11" s="36"/>
      <c r="DC11" s="36"/>
      <c r="DD11" s="36"/>
      <c r="DE11" s="36"/>
      <c r="DF11" s="36"/>
      <c r="DG11" s="36"/>
      <c r="DH11" s="36"/>
      <c r="DI11" s="36"/>
      <c r="DJ11" s="36"/>
      <c r="DK11" s="36"/>
      <c r="DL11" s="36"/>
      <c r="DM11" s="36"/>
      <c r="DN11" s="36"/>
      <c r="DO11" s="36"/>
      <c r="DP11" s="36"/>
      <c r="DQ11" s="36"/>
      <c r="DR11" s="36"/>
      <c r="DS11" s="36"/>
    </row>
    <row r="12" spans="1:123">
      <c r="C12" s="25" t="s">
        <v>86</v>
      </c>
    </row>
    <row r="13" spans="1:123">
      <c r="C13" s="26" t="s">
        <v>20</v>
      </c>
      <c r="T13" s="37">
        <v>-2009.6113300000002</v>
      </c>
      <c r="U13" s="37">
        <v>-4904.0011399999994</v>
      </c>
      <c r="V13" s="37">
        <v>-1554.7617193359172</v>
      </c>
      <c r="W13" s="37">
        <v>-4013.0476692800758</v>
      </c>
      <c r="X13" s="37">
        <v>-1529.0236360383792</v>
      </c>
      <c r="Y13" s="37">
        <v>1959.4379964907475</v>
      </c>
      <c r="Z13" s="37"/>
      <c r="AA13" s="37">
        <v>-218.19811999999999</v>
      </c>
      <c r="AB13" s="37">
        <v>746.32498999999996</v>
      </c>
      <c r="AC13" s="37">
        <v>-1498.33242</v>
      </c>
      <c r="AD13" s="37">
        <v>-1039.40578</v>
      </c>
      <c r="AE13" s="37">
        <v>-1292.7607600000001</v>
      </c>
      <c r="AF13" s="37">
        <v>-1547.3496599999999</v>
      </c>
      <c r="AG13" s="37">
        <v>-1623.6489100000001</v>
      </c>
      <c r="AH13" s="37">
        <v>-440.24180999999993</v>
      </c>
      <c r="AI13" s="37">
        <v>972.30269999999996</v>
      </c>
      <c r="AJ13" s="37">
        <v>-710.37466000000006</v>
      </c>
      <c r="AK13" s="37">
        <v>-616.28338367755941</v>
      </c>
      <c r="AL13" s="37">
        <v>-1200.4063756583578</v>
      </c>
      <c r="AM13" s="37">
        <v>-1453.4140162937956</v>
      </c>
      <c r="AN13" s="37">
        <v>-1031.6250732384701</v>
      </c>
      <c r="AO13" s="37">
        <v>-869.45938000516526</v>
      </c>
      <c r="AP13" s="37">
        <v>-658.54919974264362</v>
      </c>
      <c r="AQ13" s="37">
        <v>-878.89987161260001</v>
      </c>
      <c r="AR13" s="37">
        <v>-454.61764933815539</v>
      </c>
      <c r="AS13" s="37">
        <v>-293.19068101179556</v>
      </c>
      <c r="AT13" s="37">
        <v>97.684565924171679</v>
      </c>
      <c r="AU13" s="37">
        <v>-35.629062382437674</v>
      </c>
      <c r="AV13" s="37">
        <v>421.90757984641169</v>
      </c>
      <c r="AW13" s="37">
        <v>593.26156775287166</v>
      </c>
      <c r="AX13" s="37">
        <v>979.89791127390185</v>
      </c>
      <c r="AY13" s="37"/>
      <c r="AZ13" s="37">
        <v>-166.08779999999999</v>
      </c>
      <c r="BA13" s="37">
        <v>-11.938499999999999</v>
      </c>
      <c r="BB13" s="37">
        <v>-40.171819999999997</v>
      </c>
      <c r="BC13" s="37">
        <v>818.56565999999998</v>
      </c>
      <c r="BD13" s="37">
        <v>-13.45316</v>
      </c>
      <c r="BE13" s="37">
        <v>-58.787510000000005</v>
      </c>
      <c r="BF13" s="37">
        <v>-103.63596000000001</v>
      </c>
      <c r="BG13" s="37">
        <v>-295.11126999999999</v>
      </c>
      <c r="BH13" s="37">
        <v>-1099.58519</v>
      </c>
      <c r="BI13" s="37">
        <v>-188.59208999999998</v>
      </c>
      <c r="BJ13" s="37">
        <v>-244.15526</v>
      </c>
      <c r="BK13" s="37">
        <v>-606.65843000000007</v>
      </c>
      <c r="BL13" s="37">
        <v>-417.04354000000001</v>
      </c>
      <c r="BM13" s="37">
        <v>-400.12415000000004</v>
      </c>
      <c r="BN13" s="37">
        <v>-475.59307000000001</v>
      </c>
      <c r="BO13" s="37">
        <v>-441.37991</v>
      </c>
      <c r="BP13" s="37">
        <v>-512.30237</v>
      </c>
      <c r="BQ13" s="37">
        <v>-593.66737999999998</v>
      </c>
      <c r="BR13" s="37">
        <v>-514.00454999999999</v>
      </c>
      <c r="BS13" s="37">
        <v>-539.79719999999998</v>
      </c>
      <c r="BT13" s="37">
        <v>-569.84716000000003</v>
      </c>
      <c r="BU13" s="37">
        <v>-539.36957999999993</v>
      </c>
      <c r="BV13" s="37">
        <v>579.45736999999997</v>
      </c>
      <c r="BW13" s="37">
        <v>-480.32959999999997</v>
      </c>
      <c r="BX13" s="37">
        <v>1714.2699299999999</v>
      </c>
      <c r="BY13" s="37">
        <v>-378.15091999999999</v>
      </c>
      <c r="BZ13" s="37">
        <v>-363.81630999999999</v>
      </c>
      <c r="CA13" s="37">
        <v>-326.18302</v>
      </c>
      <c r="CB13" s="37">
        <v>-246.66122000000001</v>
      </c>
      <c r="CC13" s="37">
        <v>-137.53042000000002</v>
      </c>
      <c r="CD13" s="37">
        <v>-130.27269999999999</v>
      </c>
      <c r="CE13" s="37">
        <v>-138.95578</v>
      </c>
      <c r="CF13" s="37">
        <v>-347.05490367755942</v>
      </c>
      <c r="CG13" s="37">
        <v>-382.99106008943181</v>
      </c>
      <c r="CH13" s="37">
        <v>-381.63700397402096</v>
      </c>
      <c r="CI13" s="37">
        <v>-435.77831159490501</v>
      </c>
      <c r="CJ13" s="37">
        <v>-493.13582371030924</v>
      </c>
      <c r="CK13" s="37">
        <v>-495.50631461749498</v>
      </c>
      <c r="CL13" s="37">
        <v>-464.77187796599139</v>
      </c>
      <c r="CM13" s="37">
        <v>-365.71413147518012</v>
      </c>
      <c r="CN13" s="37">
        <v>-344.38750307880059</v>
      </c>
      <c r="CO13" s="37">
        <v>-321.52343868448941</v>
      </c>
      <c r="CP13" s="37">
        <v>-294.61964043130138</v>
      </c>
      <c r="CQ13" s="37">
        <v>-289.95135175757218</v>
      </c>
      <c r="CR13" s="37">
        <v>-284.88838781629175</v>
      </c>
      <c r="CS13" s="37">
        <v>-227.95043345650339</v>
      </c>
      <c r="CT13" s="37">
        <v>-238.90215775438901</v>
      </c>
      <c r="CU13" s="37">
        <v>-191.69660853175122</v>
      </c>
      <c r="CV13" s="37">
        <v>-295.91657732773302</v>
      </c>
      <c r="CW13" s="37">
        <v>-293.91863018613964</v>
      </c>
      <c r="CX13" s="37">
        <v>-289.06466409872735</v>
      </c>
      <c r="CY13" s="37">
        <v>-175.18890135194908</v>
      </c>
      <c r="CZ13" s="37">
        <v>-151.32172684401849</v>
      </c>
      <c r="DA13" s="37">
        <v>-128.10702114218779</v>
      </c>
      <c r="DB13" s="37">
        <v>-99.618854829887781</v>
      </c>
      <c r="DC13" s="37">
        <v>-92.615314165310366</v>
      </c>
      <c r="DD13" s="37">
        <v>-100.9565120165974</v>
      </c>
      <c r="DE13" s="37">
        <v>20.893246523711483</v>
      </c>
      <c r="DF13" s="37">
        <v>12.599701945827704</v>
      </c>
      <c r="DG13" s="37">
        <v>64.191617454632492</v>
      </c>
      <c r="DH13" s="37">
        <v>-19.896606084708793</v>
      </c>
      <c r="DI13" s="37">
        <v>-13.156193586901891</v>
      </c>
      <c r="DJ13" s="37">
        <v>-2.576262710826986</v>
      </c>
      <c r="DK13" s="37">
        <v>115.57718036533974</v>
      </c>
      <c r="DL13" s="37">
        <v>141.02962520860962</v>
      </c>
      <c r="DM13" s="37">
        <v>165.30077427246232</v>
      </c>
      <c r="DN13" s="37">
        <v>194.49589187326953</v>
      </c>
      <c r="DO13" s="37">
        <v>202.96262879440582</v>
      </c>
      <c r="DP13" s="37">
        <v>195.80304708519631</v>
      </c>
      <c r="DQ13" s="37">
        <v>313.39339867044572</v>
      </c>
      <c r="DR13" s="37">
        <v>306.68331563772523</v>
      </c>
      <c r="DS13" s="37">
        <v>359.82119696573096</v>
      </c>
    </row>
    <row r="14" spans="1:123">
      <c r="C14" s="81" t="s">
        <v>87</v>
      </c>
      <c r="T14" s="38"/>
      <c r="U14" s="38"/>
      <c r="V14" s="38"/>
      <c r="W14" s="38"/>
      <c r="X14" s="38"/>
      <c r="Y14" s="38"/>
      <c r="Z14" s="38"/>
      <c r="AA14" s="38"/>
      <c r="AB14" s="38"/>
      <c r="AC14" s="38"/>
      <c r="AD14" s="38"/>
      <c r="AE14" s="38"/>
      <c r="AF14" s="38"/>
      <c r="AG14" s="38"/>
      <c r="AH14" s="38"/>
      <c r="AI14" s="38"/>
      <c r="AJ14" s="38"/>
      <c r="AK14" s="38"/>
      <c r="AL14" s="38"/>
      <c r="AM14" s="38"/>
      <c r="AN14" s="38"/>
      <c r="AO14" s="38"/>
      <c r="AP14" s="38"/>
      <c r="AQ14" s="38"/>
      <c r="AR14" s="38"/>
      <c r="AS14" s="38"/>
      <c r="AT14" s="38"/>
      <c r="AU14" s="38"/>
      <c r="AV14" s="38"/>
      <c r="AW14" s="38"/>
      <c r="AX14" s="38"/>
      <c r="AY14" s="38"/>
      <c r="AZ14" s="38"/>
      <c r="BA14" s="38"/>
      <c r="BB14" s="38"/>
      <c r="BC14" s="38"/>
      <c r="BD14" s="38"/>
      <c r="BE14" s="38"/>
      <c r="BF14" s="38"/>
      <c r="BG14" s="38"/>
      <c r="BH14" s="38"/>
      <c r="BI14" s="38"/>
      <c r="BJ14" s="38"/>
      <c r="BK14" s="38"/>
      <c r="BL14" s="38"/>
      <c r="BM14" s="38"/>
      <c r="BN14" s="38"/>
      <c r="BO14" s="38"/>
      <c r="BP14" s="38"/>
      <c r="BQ14" s="38"/>
      <c r="BR14" s="38"/>
      <c r="BS14" s="38"/>
      <c r="BT14" s="38"/>
      <c r="BU14" s="38"/>
      <c r="BV14" s="38"/>
      <c r="BW14" s="38"/>
      <c r="BX14" s="38"/>
      <c r="BY14" s="38"/>
      <c r="BZ14" s="38"/>
      <c r="CA14" s="38"/>
      <c r="CB14" s="38"/>
      <c r="CC14" s="38"/>
      <c r="CD14" s="38"/>
      <c r="CE14" s="38"/>
      <c r="CF14" s="38"/>
      <c r="CG14" s="38"/>
      <c r="CH14" s="38"/>
      <c r="CI14" s="38"/>
      <c r="CJ14" s="38"/>
      <c r="CK14" s="38"/>
      <c r="CL14" s="38"/>
      <c r="CM14" s="38"/>
      <c r="CN14" s="38"/>
      <c r="CO14" s="38"/>
      <c r="CP14" s="38"/>
      <c r="CQ14" s="38"/>
      <c r="CR14" s="38"/>
      <c r="CS14" s="38"/>
      <c r="CT14" s="38"/>
      <c r="CU14" s="38"/>
      <c r="CV14" s="38"/>
      <c r="CW14" s="38"/>
      <c r="CX14" s="38"/>
      <c r="CY14" s="38"/>
      <c r="CZ14" s="38"/>
      <c r="DA14" s="38"/>
      <c r="DB14" s="38"/>
      <c r="DC14" s="38"/>
      <c r="DD14" s="38"/>
      <c r="DE14" s="38"/>
      <c r="DF14" s="38"/>
      <c r="DG14" s="38"/>
      <c r="DH14" s="38"/>
      <c r="DI14" s="38"/>
      <c r="DJ14" s="38"/>
      <c r="DK14" s="38"/>
      <c r="DL14" s="38"/>
      <c r="DM14" s="38"/>
      <c r="DN14" s="38"/>
      <c r="DO14" s="38"/>
      <c r="DP14" s="38"/>
      <c r="DQ14" s="38"/>
      <c r="DR14" s="38"/>
      <c r="DS14" s="38"/>
    </row>
    <row r="15" spans="1:123">
      <c r="C15" s="82" t="s">
        <v>88</v>
      </c>
      <c r="T15" s="38">
        <v>18.654600000000002</v>
      </c>
      <c r="U15" s="38">
        <v>12.887700000000004</v>
      </c>
      <c r="V15" s="38">
        <v>11.970058148148148</v>
      </c>
      <c r="W15" s="38">
        <v>53.88564907407406</v>
      </c>
      <c r="X15" s="38">
        <v>139.31341666666663</v>
      </c>
      <c r="Y15" s="38">
        <v>258.24109629629623</v>
      </c>
      <c r="Z15" s="38"/>
      <c r="AA15" s="38">
        <v>7.2496199999999984</v>
      </c>
      <c r="AB15" s="38">
        <v>3.80166</v>
      </c>
      <c r="AC15" s="38">
        <v>3.80166</v>
      </c>
      <c r="AD15" s="38">
        <v>3.80166</v>
      </c>
      <c r="AE15" s="38">
        <v>3.80166</v>
      </c>
      <c r="AF15" s="38">
        <v>3.02868</v>
      </c>
      <c r="AG15" s="38">
        <v>3.02868</v>
      </c>
      <c r="AH15" s="38">
        <v>3.02868</v>
      </c>
      <c r="AI15" s="38">
        <v>3.02868</v>
      </c>
      <c r="AJ15" s="38">
        <v>3.02868</v>
      </c>
      <c r="AK15" s="38">
        <v>2.2980370370370369</v>
      </c>
      <c r="AL15" s="38">
        <v>3.6146611111111095</v>
      </c>
      <c r="AM15" s="38">
        <v>7.1064518518518485</v>
      </c>
      <c r="AN15" s="38">
        <v>11.068372222222218</v>
      </c>
      <c r="AO15" s="38">
        <v>15.445824999999997</v>
      </c>
      <c r="AP15" s="38">
        <v>20.264999999999993</v>
      </c>
      <c r="AQ15" s="38">
        <v>25.45750833333333</v>
      </c>
      <c r="AR15" s="38">
        <v>31.3269611111111</v>
      </c>
      <c r="AS15" s="38">
        <v>37.710302777777763</v>
      </c>
      <c r="AT15" s="38">
        <v>44.818644444444423</v>
      </c>
      <c r="AU15" s="38">
        <v>52.451986111111083</v>
      </c>
      <c r="AV15" s="38">
        <v>60.810327777777758</v>
      </c>
      <c r="AW15" s="38">
        <v>69.291432407407399</v>
      </c>
      <c r="AX15" s="38">
        <v>75.687349999999967</v>
      </c>
      <c r="AY15" s="38"/>
      <c r="AZ15" s="38">
        <v>4.7151799999999984</v>
      </c>
      <c r="BA15" s="38">
        <v>1.26722</v>
      </c>
      <c r="BB15" s="38">
        <v>1.26722</v>
      </c>
      <c r="BC15" s="38">
        <v>1.26722</v>
      </c>
      <c r="BD15" s="38">
        <v>1.26722</v>
      </c>
      <c r="BE15" s="38">
        <v>1.26722</v>
      </c>
      <c r="BF15" s="38">
        <v>1.26722</v>
      </c>
      <c r="BG15" s="38">
        <v>1.26722</v>
      </c>
      <c r="BH15" s="38">
        <v>1.26722</v>
      </c>
      <c r="BI15" s="38">
        <v>1.26722</v>
      </c>
      <c r="BJ15" s="38">
        <v>1.26722</v>
      </c>
      <c r="BK15" s="38">
        <v>1.26722</v>
      </c>
      <c r="BL15" s="38">
        <v>1.26722</v>
      </c>
      <c r="BM15" s="38">
        <v>1.26722</v>
      </c>
      <c r="BN15" s="38">
        <v>1.26722</v>
      </c>
      <c r="BO15" s="38">
        <v>1.00956</v>
      </c>
      <c r="BP15" s="38">
        <v>1.00956</v>
      </c>
      <c r="BQ15" s="38">
        <v>1.00956</v>
      </c>
      <c r="BR15" s="38">
        <v>1.00956</v>
      </c>
      <c r="BS15" s="38">
        <v>1.00956</v>
      </c>
      <c r="BT15" s="38">
        <v>1.00956</v>
      </c>
      <c r="BU15" s="38">
        <v>1.00956</v>
      </c>
      <c r="BV15" s="38">
        <v>1.00956</v>
      </c>
      <c r="BW15" s="38">
        <v>1.00956</v>
      </c>
      <c r="BX15" s="38">
        <v>1.00956</v>
      </c>
      <c r="BY15" s="38">
        <v>1.00956</v>
      </c>
      <c r="BZ15" s="38">
        <v>1.00956</v>
      </c>
      <c r="CA15" s="38">
        <v>1.00956</v>
      </c>
      <c r="CB15" s="38">
        <v>1.00956</v>
      </c>
      <c r="CC15" s="38">
        <v>1.00956</v>
      </c>
      <c r="CD15" s="38">
        <v>0.94789999999999996</v>
      </c>
      <c r="CE15" s="38">
        <v>0.94789999999999996</v>
      </c>
      <c r="CF15" s="38">
        <v>0.40223703703703695</v>
      </c>
      <c r="CG15" s="38">
        <v>0.80048796296296265</v>
      </c>
      <c r="CH15" s="38">
        <v>1.2203499999999996</v>
      </c>
      <c r="CI15" s="38">
        <v>1.5938231481481475</v>
      </c>
      <c r="CJ15" s="38">
        <v>1.9777268518518509</v>
      </c>
      <c r="CK15" s="38">
        <v>2.3632138888888878</v>
      </c>
      <c r="CL15" s="38">
        <v>2.7655111111111097</v>
      </c>
      <c r="CM15" s="38">
        <v>3.2223453703703688</v>
      </c>
      <c r="CN15" s="38">
        <v>3.6850129629629613</v>
      </c>
      <c r="CO15" s="38">
        <v>4.1610138888888875</v>
      </c>
      <c r="CP15" s="38">
        <v>4.6501814814814804</v>
      </c>
      <c r="CQ15" s="38">
        <v>5.1449046296296288</v>
      </c>
      <c r="CR15" s="38">
        <v>5.6507388888888883</v>
      </c>
      <c r="CS15" s="38">
        <v>6.1982398148148139</v>
      </c>
      <c r="CT15" s="38">
        <v>6.751296296296295</v>
      </c>
      <c r="CU15" s="38">
        <v>7.3154638888888872</v>
      </c>
      <c r="CV15" s="38">
        <v>7.8960203703703682</v>
      </c>
      <c r="CW15" s="38">
        <v>8.4821324074074056</v>
      </c>
      <c r="CX15" s="38">
        <v>9.0793555555555532</v>
      </c>
      <c r="CY15" s="38">
        <v>9.7543564814814783</v>
      </c>
      <c r="CZ15" s="38">
        <v>10.437690740740738</v>
      </c>
      <c r="DA15" s="38">
        <v>11.134913888888885</v>
      </c>
      <c r="DB15" s="38">
        <v>11.846025925925922</v>
      </c>
      <c r="DC15" s="38">
        <v>12.565471296296291</v>
      </c>
      <c r="DD15" s="38">
        <v>13.29880555555555</v>
      </c>
      <c r="DE15" s="38">
        <v>14.112695370370364</v>
      </c>
      <c r="DF15" s="38">
        <v>14.934918518518511</v>
      </c>
      <c r="DG15" s="38">
        <v>15.771030555555548</v>
      </c>
      <c r="DH15" s="38">
        <v>16.621031481481474</v>
      </c>
      <c r="DI15" s="38">
        <v>17.479365740740732</v>
      </c>
      <c r="DJ15" s="38">
        <v>18.35158888888888</v>
      </c>
      <c r="DK15" s="38">
        <v>19.304367592592584</v>
      </c>
      <c r="DL15" s="38">
        <v>20.26547962962962</v>
      </c>
      <c r="DM15" s="38">
        <v>21.240480555555546</v>
      </c>
      <c r="DN15" s="38">
        <v>22.229370370370361</v>
      </c>
      <c r="DO15" s="38">
        <v>23.226593518518509</v>
      </c>
      <c r="DP15" s="38">
        <v>23.835468518518521</v>
      </c>
      <c r="DQ15" s="38">
        <v>24.528885185185182</v>
      </c>
      <c r="DR15" s="38">
        <v>25.209024074074062</v>
      </c>
      <c r="DS15" s="38">
        <v>25.94944074074073</v>
      </c>
    </row>
    <row r="16" spans="1:123">
      <c r="C16" s="82" t="s">
        <v>89</v>
      </c>
      <c r="T16" s="38">
        <v>-902.98500000000001</v>
      </c>
      <c r="U16" s="38">
        <v>0</v>
      </c>
      <c r="V16" s="38">
        <v>0</v>
      </c>
      <c r="W16" s="38">
        <v>0</v>
      </c>
      <c r="X16" s="38">
        <v>0</v>
      </c>
      <c r="Y16" s="38">
        <v>0</v>
      </c>
      <c r="Z16" s="38"/>
      <c r="AA16" s="38">
        <v>0</v>
      </c>
      <c r="AB16" s="38">
        <v>-902.98500000000001</v>
      </c>
      <c r="AC16" s="38">
        <v>0</v>
      </c>
      <c r="AD16" s="38">
        <v>0</v>
      </c>
      <c r="AE16" s="38">
        <v>0</v>
      </c>
      <c r="AF16" s="38">
        <v>0</v>
      </c>
      <c r="AG16" s="38">
        <v>0</v>
      </c>
      <c r="AH16" s="38">
        <v>0</v>
      </c>
      <c r="AI16" s="38">
        <v>0</v>
      </c>
      <c r="AJ16" s="38">
        <v>0</v>
      </c>
      <c r="AK16" s="38">
        <v>0</v>
      </c>
      <c r="AL16" s="38">
        <v>0</v>
      </c>
      <c r="AM16" s="38">
        <v>0</v>
      </c>
      <c r="AN16" s="38">
        <v>0</v>
      </c>
      <c r="AO16" s="38">
        <v>0</v>
      </c>
      <c r="AP16" s="38">
        <v>0</v>
      </c>
      <c r="AQ16" s="38">
        <v>0</v>
      </c>
      <c r="AR16" s="38">
        <v>0</v>
      </c>
      <c r="AS16" s="38">
        <v>0</v>
      </c>
      <c r="AT16" s="38">
        <v>0</v>
      </c>
      <c r="AU16" s="38">
        <v>0</v>
      </c>
      <c r="AV16" s="38">
        <v>0</v>
      </c>
      <c r="AW16" s="38">
        <v>0</v>
      </c>
      <c r="AX16" s="38">
        <v>0</v>
      </c>
      <c r="AY16" s="38"/>
      <c r="AZ16" s="38">
        <v>0</v>
      </c>
      <c r="BA16" s="38">
        <v>0</v>
      </c>
      <c r="BB16" s="38">
        <v>0</v>
      </c>
      <c r="BC16" s="38">
        <v>-902.98500000000001</v>
      </c>
      <c r="BD16" s="38">
        <v>0</v>
      </c>
      <c r="BE16" s="38">
        <v>0</v>
      </c>
      <c r="BF16" s="38">
        <v>0</v>
      </c>
      <c r="BG16" s="38">
        <v>0</v>
      </c>
      <c r="BH16" s="38">
        <v>0</v>
      </c>
      <c r="BI16" s="38">
        <v>0</v>
      </c>
      <c r="BJ16" s="38">
        <v>0</v>
      </c>
      <c r="BK16" s="38">
        <v>0</v>
      </c>
      <c r="BL16" s="38">
        <v>0</v>
      </c>
      <c r="BM16" s="38">
        <v>0</v>
      </c>
      <c r="BN16" s="38">
        <v>0</v>
      </c>
      <c r="BO16" s="38">
        <v>0</v>
      </c>
      <c r="BP16" s="38">
        <v>0</v>
      </c>
      <c r="BQ16" s="38">
        <v>0</v>
      </c>
      <c r="BR16" s="38">
        <v>0</v>
      </c>
      <c r="BS16" s="38">
        <v>0</v>
      </c>
      <c r="BT16" s="38">
        <v>0</v>
      </c>
      <c r="BU16" s="38">
        <v>0</v>
      </c>
      <c r="BV16" s="38">
        <v>0</v>
      </c>
      <c r="BW16" s="38">
        <v>0</v>
      </c>
      <c r="BX16" s="38">
        <v>0</v>
      </c>
      <c r="BY16" s="38">
        <v>0</v>
      </c>
      <c r="BZ16" s="38">
        <v>0</v>
      </c>
      <c r="CA16" s="38">
        <v>0</v>
      </c>
      <c r="CB16" s="38">
        <v>0</v>
      </c>
      <c r="CC16" s="38">
        <v>0</v>
      </c>
      <c r="CD16" s="38">
        <v>0</v>
      </c>
      <c r="CE16" s="38">
        <v>0</v>
      </c>
      <c r="CF16" s="38"/>
      <c r="CG16" s="38"/>
      <c r="CH16" s="38"/>
      <c r="CI16" s="38"/>
      <c r="CJ16" s="38"/>
      <c r="CK16" s="38"/>
      <c r="CL16" s="38"/>
      <c r="CM16" s="38"/>
      <c r="CN16" s="38"/>
      <c r="CO16" s="38"/>
      <c r="CP16" s="38"/>
      <c r="CQ16" s="38"/>
      <c r="CR16" s="38"/>
      <c r="CS16" s="38"/>
      <c r="CT16" s="38"/>
      <c r="CU16" s="38"/>
      <c r="CV16" s="38"/>
      <c r="CW16" s="38"/>
      <c r="CX16" s="38"/>
      <c r="CY16" s="38"/>
      <c r="CZ16" s="38"/>
      <c r="DA16" s="38"/>
      <c r="DB16" s="38"/>
      <c r="DC16" s="38"/>
      <c r="DD16" s="38"/>
      <c r="DE16" s="38"/>
      <c r="DF16" s="38"/>
      <c r="DG16" s="38"/>
      <c r="DH16" s="38"/>
      <c r="DI16" s="38"/>
      <c r="DJ16" s="38"/>
      <c r="DK16" s="38"/>
      <c r="DL16" s="38"/>
      <c r="DM16" s="38"/>
      <c r="DN16" s="38"/>
      <c r="DO16" s="38"/>
      <c r="DP16" s="38"/>
      <c r="DQ16" s="38"/>
      <c r="DR16" s="38"/>
      <c r="DS16" s="38"/>
    </row>
    <row r="17" spans="3:123">
      <c r="C17" s="82" t="s">
        <v>90</v>
      </c>
      <c r="T17" s="38">
        <v>159.64747</v>
      </c>
      <c r="U17" s="38">
        <v>108.49346000000001</v>
      </c>
      <c r="V17" s="38">
        <v>94.296949999999995</v>
      </c>
      <c r="W17" s="38">
        <v>0</v>
      </c>
      <c r="X17" s="38">
        <v>0</v>
      </c>
      <c r="Y17" s="38">
        <v>0</v>
      </c>
      <c r="Z17" s="38"/>
      <c r="AA17" s="38">
        <v>141.88508999999999</v>
      </c>
      <c r="AB17" s="38">
        <v>6.5294899999999991</v>
      </c>
      <c r="AC17" s="38">
        <v>5.9272099999999996</v>
      </c>
      <c r="AD17" s="38">
        <v>5.3056800000000006</v>
      </c>
      <c r="AE17" s="38">
        <v>5.0130100000000004</v>
      </c>
      <c r="AF17" s="38">
        <v>57.389949999999999</v>
      </c>
      <c r="AG17" s="38">
        <v>16.69023</v>
      </c>
      <c r="AH17" s="38">
        <v>29.400269999999999</v>
      </c>
      <c r="AI17" s="38">
        <v>36.862389999999998</v>
      </c>
      <c r="AJ17" s="38">
        <v>41.653579999999998</v>
      </c>
      <c r="AK17" s="38">
        <v>15.78098</v>
      </c>
      <c r="AL17" s="38">
        <v>0</v>
      </c>
      <c r="AM17" s="38">
        <v>0</v>
      </c>
      <c r="AN17" s="38">
        <v>0</v>
      </c>
      <c r="AO17" s="38">
        <v>0</v>
      </c>
      <c r="AP17" s="38">
        <v>0</v>
      </c>
      <c r="AQ17" s="38">
        <v>0</v>
      </c>
      <c r="AR17" s="38">
        <v>0</v>
      </c>
      <c r="AS17" s="38">
        <v>0</v>
      </c>
      <c r="AT17" s="38">
        <v>0</v>
      </c>
      <c r="AU17" s="38">
        <v>0</v>
      </c>
      <c r="AV17" s="38">
        <v>0</v>
      </c>
      <c r="AW17" s="38">
        <v>0</v>
      </c>
      <c r="AX17" s="38">
        <v>0</v>
      </c>
      <c r="AY17" s="38"/>
      <c r="AZ17" s="38">
        <v>137.50009</v>
      </c>
      <c r="BA17" s="38">
        <v>1.9872100000000001</v>
      </c>
      <c r="BB17" s="38">
        <v>2.3977900000000001</v>
      </c>
      <c r="BC17" s="38">
        <v>2.3869099999999999</v>
      </c>
      <c r="BD17" s="38">
        <v>2.0712899999999999</v>
      </c>
      <c r="BE17" s="38">
        <v>2.0712899999999999</v>
      </c>
      <c r="BF17" s="38">
        <v>2.0712899999999999</v>
      </c>
      <c r="BG17" s="38">
        <v>2.0712899999999999</v>
      </c>
      <c r="BH17" s="38">
        <v>1.7846300000000002</v>
      </c>
      <c r="BI17" s="38">
        <v>1.7846300000000002</v>
      </c>
      <c r="BJ17" s="38">
        <v>1.7846300000000002</v>
      </c>
      <c r="BK17" s="38">
        <v>1.7364200000000001</v>
      </c>
      <c r="BL17" s="38">
        <v>1.6778900000000001</v>
      </c>
      <c r="BM17" s="38">
        <v>1.6778900000000001</v>
      </c>
      <c r="BN17" s="38">
        <v>1.65723</v>
      </c>
      <c r="BO17" s="38">
        <v>1.62154</v>
      </c>
      <c r="BP17" s="38">
        <v>1.62154</v>
      </c>
      <c r="BQ17" s="38">
        <v>54.14687</v>
      </c>
      <c r="BR17" s="38">
        <v>5.5634100000000002</v>
      </c>
      <c r="BS17" s="38">
        <v>5.5634100000000002</v>
      </c>
      <c r="BT17" s="38">
        <v>5.5634100000000002</v>
      </c>
      <c r="BU17" s="38">
        <v>5.5419900000000002</v>
      </c>
      <c r="BV17" s="38">
        <v>17.545200000000001</v>
      </c>
      <c r="BW17" s="38">
        <v>6.3130800000000002</v>
      </c>
      <c r="BX17" s="38">
        <v>15.61341</v>
      </c>
      <c r="BY17" s="38">
        <v>14.73598</v>
      </c>
      <c r="BZ17" s="38">
        <v>6.5129999999999999</v>
      </c>
      <c r="CA17" s="38">
        <v>11.765649999999999</v>
      </c>
      <c r="CB17" s="38">
        <v>19.181000000000001</v>
      </c>
      <c r="CC17" s="38">
        <v>10.70693</v>
      </c>
      <c r="CD17" s="38">
        <v>7.8904899999999998</v>
      </c>
      <c r="CE17" s="38">
        <v>7.8904899999999998</v>
      </c>
      <c r="CF17" s="38"/>
      <c r="CG17" s="38"/>
      <c r="CH17" s="38"/>
      <c r="CI17" s="38"/>
      <c r="CJ17" s="38"/>
      <c r="CK17" s="38"/>
      <c r="CL17" s="38"/>
      <c r="CM17" s="38"/>
      <c r="CN17" s="38"/>
      <c r="CO17" s="38"/>
      <c r="CP17" s="38"/>
      <c r="CQ17" s="38"/>
      <c r="CR17" s="38"/>
      <c r="CS17" s="38"/>
      <c r="CT17" s="38"/>
      <c r="CU17" s="38"/>
      <c r="CV17" s="38"/>
      <c r="CW17" s="38"/>
      <c r="CX17" s="38"/>
      <c r="CY17" s="38"/>
      <c r="CZ17" s="38"/>
      <c r="DA17" s="38"/>
      <c r="DB17" s="38"/>
      <c r="DC17" s="38"/>
      <c r="DD17" s="38"/>
      <c r="DE17" s="38"/>
      <c r="DF17" s="38"/>
      <c r="DG17" s="38"/>
      <c r="DH17" s="38"/>
      <c r="DI17" s="38"/>
      <c r="DJ17" s="38"/>
      <c r="DK17" s="38"/>
      <c r="DL17" s="38"/>
      <c r="DM17" s="38"/>
      <c r="DN17" s="38"/>
      <c r="DO17" s="38"/>
      <c r="DP17" s="38"/>
      <c r="DQ17" s="38"/>
      <c r="DR17" s="38"/>
      <c r="DS17" s="38"/>
    </row>
    <row r="18" spans="3:123">
      <c r="C18" s="82" t="s">
        <v>91</v>
      </c>
      <c r="T18" s="38"/>
      <c r="U18" s="38"/>
      <c r="V18" s="38"/>
      <c r="W18" s="38"/>
      <c r="X18" s="38"/>
      <c r="Y18" s="38"/>
      <c r="Z18" s="38"/>
      <c r="AA18" s="38"/>
      <c r="AB18" s="38"/>
      <c r="AC18" s="38"/>
      <c r="AD18" s="38"/>
      <c r="AE18" s="38"/>
      <c r="AF18" s="38"/>
      <c r="AG18" s="38"/>
      <c r="AH18" s="38"/>
      <c r="AI18" s="38"/>
      <c r="AJ18" s="38"/>
      <c r="AK18" s="38"/>
      <c r="AL18" s="38"/>
      <c r="AM18" s="38"/>
      <c r="AN18" s="38"/>
      <c r="AO18" s="38"/>
      <c r="AP18" s="38"/>
      <c r="AQ18" s="38"/>
      <c r="AR18" s="38"/>
      <c r="AS18" s="38"/>
      <c r="AT18" s="38"/>
      <c r="AU18" s="38"/>
      <c r="AV18" s="38"/>
      <c r="AW18" s="38"/>
      <c r="AX18" s="38"/>
      <c r="AY18" s="38"/>
      <c r="AZ18" s="38"/>
      <c r="BA18" s="38"/>
      <c r="BB18" s="38"/>
      <c r="BC18" s="38"/>
      <c r="BD18" s="38"/>
      <c r="BE18" s="38"/>
      <c r="BF18" s="38"/>
      <c r="BG18" s="38"/>
      <c r="BH18" s="38"/>
      <c r="BI18" s="38"/>
      <c r="BJ18" s="38"/>
      <c r="BK18" s="38"/>
      <c r="BL18" s="38"/>
      <c r="BM18" s="38"/>
      <c r="BN18" s="38"/>
      <c r="BO18" s="38"/>
      <c r="BP18" s="38"/>
      <c r="BQ18" s="38"/>
      <c r="BR18" s="38"/>
      <c r="BS18" s="38"/>
      <c r="BT18" s="38"/>
      <c r="BU18" s="38"/>
      <c r="BV18" s="38"/>
      <c r="BW18" s="38"/>
      <c r="BX18" s="38"/>
      <c r="BY18" s="38"/>
      <c r="BZ18" s="38"/>
      <c r="CA18" s="38"/>
      <c r="CB18" s="38"/>
      <c r="CC18" s="38"/>
      <c r="CD18" s="38"/>
      <c r="CE18" s="38"/>
      <c r="CF18" s="38"/>
      <c r="CG18" s="38"/>
      <c r="CH18" s="38"/>
      <c r="CI18" s="38"/>
      <c r="CJ18" s="38"/>
      <c r="CK18" s="38"/>
      <c r="CL18" s="38"/>
      <c r="CM18" s="38"/>
      <c r="CN18" s="38"/>
      <c r="CO18" s="38"/>
      <c r="CP18" s="38"/>
      <c r="CQ18" s="38"/>
      <c r="CR18" s="38"/>
      <c r="CS18" s="38"/>
      <c r="CT18" s="38"/>
      <c r="CU18" s="38"/>
      <c r="CV18" s="38"/>
      <c r="CW18" s="38"/>
      <c r="CX18" s="38"/>
      <c r="CY18" s="38"/>
      <c r="CZ18" s="38"/>
      <c r="DA18" s="38"/>
      <c r="DB18" s="38"/>
      <c r="DC18" s="38"/>
      <c r="DD18" s="38"/>
      <c r="DE18" s="38"/>
      <c r="DF18" s="38"/>
      <c r="DG18" s="38"/>
      <c r="DH18" s="38"/>
      <c r="DI18" s="38"/>
      <c r="DJ18" s="38"/>
      <c r="DK18" s="38"/>
      <c r="DL18" s="38"/>
      <c r="DM18" s="38"/>
      <c r="DN18" s="38"/>
      <c r="DO18" s="38"/>
      <c r="DP18" s="38"/>
      <c r="DQ18" s="38"/>
      <c r="DR18" s="38"/>
      <c r="DS18" s="38"/>
    </row>
    <row r="19" spans="3:123">
      <c r="C19" s="97" t="s">
        <v>92</v>
      </c>
      <c r="T19" s="38">
        <v>194.97349999999983</v>
      </c>
      <c r="U19" s="38">
        <v>-460.97900999999973</v>
      </c>
      <c r="V19" s="38">
        <v>-1499.8768233333326</v>
      </c>
      <c r="W19" s="38">
        <v>-178.74916666666695</v>
      </c>
      <c r="X19" s="38">
        <v>-734.25</v>
      </c>
      <c r="Y19" s="38">
        <v>-750</v>
      </c>
      <c r="Z19" s="38"/>
      <c r="AA19" s="38">
        <v>686.9855</v>
      </c>
      <c r="AB19" s="38">
        <v>747.71600000000001</v>
      </c>
      <c r="AC19" s="38">
        <v>-54.600500000000004</v>
      </c>
      <c r="AD19" s="38">
        <v>-1185.1275000000001</v>
      </c>
      <c r="AE19" s="38">
        <v>426.93449999999996</v>
      </c>
      <c r="AF19" s="38">
        <v>691.64209000000005</v>
      </c>
      <c r="AG19" s="38">
        <v>168.33149000000003</v>
      </c>
      <c r="AH19" s="38">
        <v>-1747.8870900000002</v>
      </c>
      <c r="AI19" s="38">
        <v>-1353.2346</v>
      </c>
      <c r="AJ19" s="38">
        <v>612.54529000000002</v>
      </c>
      <c r="AK19" s="38">
        <v>-500.72418000000005</v>
      </c>
      <c r="AL19" s="38">
        <v>-258.46333333333268</v>
      </c>
      <c r="AM19" s="38">
        <v>258.30083333333323</v>
      </c>
      <c r="AN19" s="38">
        <v>-199</v>
      </c>
      <c r="AO19" s="38">
        <v>-80.550000000000182</v>
      </c>
      <c r="AP19" s="38">
        <v>-157.5</v>
      </c>
      <c r="AQ19" s="38">
        <v>-89.25</v>
      </c>
      <c r="AR19" s="38">
        <v>-270</v>
      </c>
      <c r="AS19" s="38">
        <v>-97.5</v>
      </c>
      <c r="AT19" s="38">
        <v>-277.5</v>
      </c>
      <c r="AU19" s="38">
        <v>-97.5</v>
      </c>
      <c r="AV19" s="38">
        <v>-277.5</v>
      </c>
      <c r="AW19" s="38">
        <v>-97.5</v>
      </c>
      <c r="AX19" s="38">
        <v>-277.5</v>
      </c>
      <c r="AY19" s="38"/>
      <c r="AZ19" s="38">
        <v>653.572</v>
      </c>
      <c r="BA19" s="38">
        <v>4.2292500000000004</v>
      </c>
      <c r="BB19" s="38">
        <v>29.184249999999999</v>
      </c>
      <c r="BC19" s="38">
        <v>-15.1265</v>
      </c>
      <c r="BD19" s="38">
        <v>694.13850000000002</v>
      </c>
      <c r="BE19" s="38">
        <v>68.703999999999994</v>
      </c>
      <c r="BF19" s="38">
        <v>-43.174500000000002</v>
      </c>
      <c r="BG19" s="38">
        <v>4.3929999999999998</v>
      </c>
      <c r="BH19" s="38">
        <v>-15.819000000000001</v>
      </c>
      <c r="BI19" s="38">
        <v>-36.548000000000002</v>
      </c>
      <c r="BJ19" s="38">
        <v>-1525.3965000000001</v>
      </c>
      <c r="BK19" s="38">
        <v>376.81700000000001</v>
      </c>
      <c r="BL19" s="38">
        <v>-298.04450000000003</v>
      </c>
      <c r="BM19" s="38">
        <v>617.8365</v>
      </c>
      <c r="BN19" s="38">
        <v>107.1425</v>
      </c>
      <c r="BO19" s="38">
        <v>-104.4666</v>
      </c>
      <c r="BP19" s="38">
        <v>-36.859850000000002</v>
      </c>
      <c r="BQ19" s="38">
        <v>832.96854000000008</v>
      </c>
      <c r="BR19" s="38">
        <v>114.30102000000001</v>
      </c>
      <c r="BS19" s="38">
        <v>-12.044079999999999</v>
      </c>
      <c r="BT19" s="38">
        <v>66.074550000000002</v>
      </c>
      <c r="BU19" s="38">
        <v>-90.591130000000007</v>
      </c>
      <c r="BV19" s="38">
        <v>-1484.5123000000001</v>
      </c>
      <c r="BW19" s="38">
        <v>-172.78366</v>
      </c>
      <c r="BX19" s="38">
        <v>-1295.85285</v>
      </c>
      <c r="BY19" s="38">
        <v>-139.59386999999998</v>
      </c>
      <c r="BZ19" s="38">
        <v>82.212119999999999</v>
      </c>
      <c r="CA19" s="38">
        <v>-29.098520000000001</v>
      </c>
      <c r="CB19" s="38">
        <v>186.77507</v>
      </c>
      <c r="CC19" s="38">
        <v>454.86874</v>
      </c>
      <c r="CD19" s="38">
        <v>26.077810000000003</v>
      </c>
      <c r="CE19" s="38">
        <v>-85.805700000000002</v>
      </c>
      <c r="CF19" s="38">
        <v>-440.99629000000004</v>
      </c>
      <c r="CG19" s="38">
        <v>10.762500000000728</v>
      </c>
      <c r="CH19" s="38">
        <v>-1317.9361111111111</v>
      </c>
      <c r="CI19" s="38">
        <v>1048.7102777777777</v>
      </c>
      <c r="CJ19" s="38">
        <v>307.96333333333314</v>
      </c>
      <c r="CK19" s="38">
        <v>-4.2750000000000909</v>
      </c>
      <c r="CL19" s="38">
        <v>-45.387499999999818</v>
      </c>
      <c r="CM19" s="38">
        <v>-147.25</v>
      </c>
      <c r="CN19" s="38">
        <v>-15.75</v>
      </c>
      <c r="CO19" s="38">
        <v>-36</v>
      </c>
      <c r="CP19" s="38">
        <v>-35.550000000000182</v>
      </c>
      <c r="CQ19" s="38">
        <v>-15</v>
      </c>
      <c r="CR19" s="38">
        <v>-30</v>
      </c>
      <c r="CS19" s="38">
        <v>-112.5</v>
      </c>
      <c r="CT19" s="38">
        <v>-15</v>
      </c>
      <c r="CU19" s="38">
        <v>-30</v>
      </c>
      <c r="CV19" s="38">
        <v>-44.25</v>
      </c>
      <c r="CW19" s="38">
        <v>-15</v>
      </c>
      <c r="CX19" s="38">
        <v>-30</v>
      </c>
      <c r="CY19" s="38">
        <v>-210</v>
      </c>
      <c r="CZ19" s="38">
        <v>-22.5</v>
      </c>
      <c r="DA19" s="38">
        <v>-37.5</v>
      </c>
      <c r="DB19" s="38">
        <v>-37.5</v>
      </c>
      <c r="DC19" s="38">
        <v>-22.5</v>
      </c>
      <c r="DD19" s="38">
        <v>-37.5</v>
      </c>
      <c r="DE19" s="38">
        <v>-217.5</v>
      </c>
      <c r="DF19" s="38">
        <v>-22.5</v>
      </c>
      <c r="DG19" s="38">
        <v>-37.5</v>
      </c>
      <c r="DH19" s="38">
        <v>-37.5</v>
      </c>
      <c r="DI19" s="38">
        <v>-22.5</v>
      </c>
      <c r="DJ19" s="38">
        <v>-37.5</v>
      </c>
      <c r="DK19" s="38">
        <v>-217.5</v>
      </c>
      <c r="DL19" s="38">
        <v>-22.5</v>
      </c>
      <c r="DM19" s="38">
        <v>-37.5</v>
      </c>
      <c r="DN19" s="38">
        <v>-37.5</v>
      </c>
      <c r="DO19" s="38">
        <v>-22.5</v>
      </c>
      <c r="DP19" s="38">
        <v>-37.5</v>
      </c>
      <c r="DQ19" s="38">
        <v>-217.5</v>
      </c>
      <c r="DR19" s="38">
        <v>-22.5</v>
      </c>
      <c r="DS19" s="38">
        <v>-37.5</v>
      </c>
    </row>
    <row r="20" spans="3:123">
      <c r="C20" s="97" t="s">
        <v>93</v>
      </c>
      <c r="T20" s="38">
        <v>0</v>
      </c>
      <c r="U20" s="38">
        <v>0</v>
      </c>
      <c r="V20" s="38">
        <v>-11.408037616390601</v>
      </c>
      <c r="W20" s="38">
        <v>-33.81508943224722</v>
      </c>
      <c r="X20" s="38">
        <v>-81.25935708562136</v>
      </c>
      <c r="Y20" s="38">
        <v>-98.579920708483201</v>
      </c>
      <c r="Z20" s="38"/>
      <c r="AA20" s="38">
        <v>0</v>
      </c>
      <c r="AB20" s="38">
        <v>0</v>
      </c>
      <c r="AC20" s="38">
        <v>0</v>
      </c>
      <c r="AD20" s="38">
        <v>0</v>
      </c>
      <c r="AE20" s="38">
        <v>0</v>
      </c>
      <c r="AF20" s="38">
        <v>0</v>
      </c>
      <c r="AG20" s="38">
        <v>0</v>
      </c>
      <c r="AH20" s="38">
        <v>0</v>
      </c>
      <c r="AI20" s="38">
        <v>0</v>
      </c>
      <c r="AJ20" s="38">
        <v>0</v>
      </c>
      <c r="AK20" s="38">
        <v>-3.0533054525950547</v>
      </c>
      <c r="AL20" s="38">
        <v>-8.3547321637955463</v>
      </c>
      <c r="AM20" s="38">
        <v>-6.3086489962369399</v>
      </c>
      <c r="AN20" s="38">
        <v>-7.8225665430925346</v>
      </c>
      <c r="AO20" s="38">
        <v>-5.6209610836414186</v>
      </c>
      <c r="AP20" s="38">
        <v>-14.062912809276327</v>
      </c>
      <c r="AQ20" s="38">
        <v>-17.6018273832305</v>
      </c>
      <c r="AR20" s="38">
        <v>-19.618560099455436</v>
      </c>
      <c r="AS20" s="38">
        <v>-20.037978857578622</v>
      </c>
      <c r="AT20" s="38">
        <v>-24.000990745356802</v>
      </c>
      <c r="AU20" s="38">
        <v>-24.273447812641564</v>
      </c>
      <c r="AV20" s="38">
        <v>-24.768824298613936</v>
      </c>
      <c r="AW20" s="38">
        <v>-24.768824298613822</v>
      </c>
      <c r="AX20" s="38">
        <v>-24.768824298613879</v>
      </c>
      <c r="AY20" s="38"/>
      <c r="AZ20" s="38">
        <v>0</v>
      </c>
      <c r="BA20" s="38">
        <v>0</v>
      </c>
      <c r="BB20" s="38">
        <v>0</v>
      </c>
      <c r="BC20" s="38">
        <v>0</v>
      </c>
      <c r="BD20" s="38">
        <v>0</v>
      </c>
      <c r="BE20" s="38">
        <v>0</v>
      </c>
      <c r="BF20" s="38">
        <v>0</v>
      </c>
      <c r="BG20" s="38">
        <v>0</v>
      </c>
      <c r="BH20" s="38">
        <v>0</v>
      </c>
      <c r="BI20" s="38">
        <v>0</v>
      </c>
      <c r="BJ20" s="38">
        <v>0</v>
      </c>
      <c r="BK20" s="38">
        <v>0</v>
      </c>
      <c r="BL20" s="38">
        <v>0</v>
      </c>
      <c r="BM20" s="38">
        <v>0</v>
      </c>
      <c r="BN20" s="38">
        <v>0</v>
      </c>
      <c r="BO20" s="38">
        <v>0</v>
      </c>
      <c r="BP20" s="38">
        <v>0</v>
      </c>
      <c r="BQ20" s="38">
        <v>0</v>
      </c>
      <c r="BR20" s="38">
        <v>0</v>
      </c>
      <c r="BS20" s="38">
        <v>0</v>
      </c>
      <c r="BT20" s="38">
        <v>0</v>
      </c>
      <c r="BU20" s="38">
        <v>0</v>
      </c>
      <c r="BV20" s="38">
        <v>0</v>
      </c>
      <c r="BW20" s="38">
        <v>0</v>
      </c>
      <c r="BX20" s="38">
        <v>0</v>
      </c>
      <c r="BY20" s="38">
        <v>0</v>
      </c>
      <c r="BZ20" s="38">
        <v>0</v>
      </c>
      <c r="CA20" s="38">
        <v>0</v>
      </c>
      <c r="CB20" s="38">
        <v>0</v>
      </c>
      <c r="CC20" s="38">
        <v>0</v>
      </c>
      <c r="CD20" s="38">
        <v>0</v>
      </c>
      <c r="CE20" s="38">
        <v>0</v>
      </c>
      <c r="CF20" s="38">
        <v>-3.0533054525950547</v>
      </c>
      <c r="CG20" s="38">
        <v>-2.9482114697822794</v>
      </c>
      <c r="CH20" s="38">
        <v>-3.705069296490592</v>
      </c>
      <c r="CI20" s="38">
        <v>-1.7014513975226748</v>
      </c>
      <c r="CJ20" s="38">
        <v>-2.0483283789185123</v>
      </c>
      <c r="CK20" s="38">
        <v>-1.8521924806981076</v>
      </c>
      <c r="CL20" s="38">
        <v>-2.40812813662032</v>
      </c>
      <c r="CM20" s="38">
        <v>-3.9264178763411337</v>
      </c>
      <c r="CN20" s="38">
        <v>-2.6825413906063318</v>
      </c>
      <c r="CO20" s="38">
        <v>-1.2136072761450691</v>
      </c>
      <c r="CP20" s="38">
        <v>-1.3002945284293617</v>
      </c>
      <c r="CQ20" s="38">
        <v>-1.2414888811560161</v>
      </c>
      <c r="CR20" s="38">
        <v>-3.0791776740560408</v>
      </c>
      <c r="CS20" s="38">
        <v>-4.4360964318817366</v>
      </c>
      <c r="CT20" s="38">
        <v>-3.9588837503951027</v>
      </c>
      <c r="CU20" s="38">
        <v>-5.6679326269994874</v>
      </c>
      <c r="CV20" s="38">
        <v>-5.8450297207345443</v>
      </c>
      <c r="CW20" s="38">
        <v>-5.9630944498912868</v>
      </c>
      <c r="CX20" s="38">
        <v>-5.7937032126046688</v>
      </c>
      <c r="CY20" s="38">
        <v>-6.484478201377101</v>
      </c>
      <c r="CZ20" s="38">
        <v>-6.558784674272971</v>
      </c>
      <c r="DA20" s="38">
        <v>-6.5752972238053644</v>
      </c>
      <c r="DB20" s="38">
        <v>-6.5967635381974787</v>
      </c>
      <c r="DC20" s="38">
        <v>-6.6793262858595597</v>
      </c>
      <c r="DD20" s="38">
        <v>-6.7618890335215838</v>
      </c>
      <c r="DE20" s="38">
        <v>-7.9177675007902053</v>
      </c>
      <c r="DF20" s="38">
        <v>-8.0003302484522862</v>
      </c>
      <c r="DG20" s="38">
        <v>-8.0828929961143103</v>
      </c>
      <c r="DH20" s="38">
        <v>-8.0085865232184688</v>
      </c>
      <c r="DI20" s="38">
        <v>-8.0911492708805213</v>
      </c>
      <c r="DJ20" s="38">
        <v>-8.1737120185425738</v>
      </c>
      <c r="DK20" s="38">
        <v>-8.2562747662046263</v>
      </c>
      <c r="DL20" s="38">
        <v>-8.2562747662046263</v>
      </c>
      <c r="DM20" s="38">
        <v>-8.2562747662046831</v>
      </c>
      <c r="DN20" s="38">
        <v>-8.2562747662045695</v>
      </c>
      <c r="DO20" s="38">
        <v>-8.2562747662046263</v>
      </c>
      <c r="DP20" s="38">
        <v>-8.2562747662046263</v>
      </c>
      <c r="DQ20" s="38">
        <v>-8.2562747662046263</v>
      </c>
      <c r="DR20" s="38">
        <v>-8.2562747662046263</v>
      </c>
      <c r="DS20" s="38">
        <v>-8.2562747662046263</v>
      </c>
    </row>
    <row r="21" spans="3:123">
      <c r="C21" s="97" t="s">
        <v>94</v>
      </c>
      <c r="T21" s="38">
        <v>-250.10231000000002</v>
      </c>
      <c r="U21" s="38">
        <v>93.30137999999998</v>
      </c>
      <c r="V21" s="38">
        <v>-47.975960000000001</v>
      </c>
      <c r="W21" s="38">
        <v>0</v>
      </c>
      <c r="X21" s="38">
        <v>0</v>
      </c>
      <c r="Y21" s="38">
        <v>0</v>
      </c>
      <c r="Z21" s="38"/>
      <c r="AA21" s="38">
        <v>-102.50689000000001</v>
      </c>
      <c r="AB21" s="38">
        <v>-7.5402199999999997</v>
      </c>
      <c r="AC21" s="38">
        <v>-8.7819500000000019</v>
      </c>
      <c r="AD21" s="38">
        <v>-131.27324999999999</v>
      </c>
      <c r="AE21" s="38">
        <v>67.042010000000005</v>
      </c>
      <c r="AF21" s="38">
        <v>35.78436</v>
      </c>
      <c r="AG21" s="38">
        <v>5.7953299999999999</v>
      </c>
      <c r="AH21" s="38">
        <v>-15.320319999999999</v>
      </c>
      <c r="AI21" s="38">
        <v>12.76036</v>
      </c>
      <c r="AJ21" s="38">
        <v>-40.229759999999999</v>
      </c>
      <c r="AK21" s="38">
        <v>-20.50656</v>
      </c>
      <c r="AL21" s="38">
        <v>0</v>
      </c>
      <c r="AM21" s="38">
        <v>0</v>
      </c>
      <c r="AN21" s="38">
        <v>0</v>
      </c>
      <c r="AO21" s="38">
        <v>0</v>
      </c>
      <c r="AP21" s="38">
        <v>0</v>
      </c>
      <c r="AQ21" s="38">
        <v>0</v>
      </c>
      <c r="AR21" s="38">
        <v>0</v>
      </c>
      <c r="AS21" s="38">
        <v>0</v>
      </c>
      <c r="AT21" s="38">
        <v>0</v>
      </c>
      <c r="AU21" s="38">
        <v>0</v>
      </c>
      <c r="AV21" s="38">
        <v>0</v>
      </c>
      <c r="AW21" s="38">
        <v>0</v>
      </c>
      <c r="AX21" s="38">
        <v>0</v>
      </c>
      <c r="AY21" s="38"/>
      <c r="AZ21" s="38">
        <v>-117.42532000000001</v>
      </c>
      <c r="BA21" s="38">
        <v>-0.45973999999999998</v>
      </c>
      <c r="BB21" s="38">
        <v>15.378170000000001</v>
      </c>
      <c r="BC21" s="38">
        <v>0.64907999999999999</v>
      </c>
      <c r="BD21" s="38">
        <v>-5.4341599999999994</v>
      </c>
      <c r="BE21" s="38">
        <v>-2.7551399999999999</v>
      </c>
      <c r="BF21" s="38">
        <v>-4.3021899999999995</v>
      </c>
      <c r="BG21" s="38">
        <v>-11.89315</v>
      </c>
      <c r="BH21" s="38">
        <v>7.4133900000000006</v>
      </c>
      <c r="BI21" s="38">
        <v>-2.4983599999999999</v>
      </c>
      <c r="BJ21" s="38">
        <v>-33.633139999999997</v>
      </c>
      <c r="BK21" s="38">
        <v>-95.141750000000002</v>
      </c>
      <c r="BL21" s="38">
        <v>107.67394</v>
      </c>
      <c r="BM21" s="38">
        <v>-32.46414</v>
      </c>
      <c r="BN21" s="38">
        <v>-8.1677900000000001</v>
      </c>
      <c r="BO21" s="38">
        <v>51.081809999999997</v>
      </c>
      <c r="BP21" s="38">
        <v>-3.5199400000000001</v>
      </c>
      <c r="BQ21" s="38">
        <v>-11.777509999999999</v>
      </c>
      <c r="BR21" s="38">
        <v>11.262930000000001</v>
      </c>
      <c r="BS21" s="38">
        <v>-10.175600000000001</v>
      </c>
      <c r="BT21" s="38">
        <v>4.7080000000000002</v>
      </c>
      <c r="BU21" s="38">
        <v>-9.1370100000000001</v>
      </c>
      <c r="BV21" s="38">
        <v>8.5361100000000008</v>
      </c>
      <c r="BW21" s="38">
        <v>-14.71942</v>
      </c>
      <c r="BX21" s="38">
        <v>-4.6035399999999997</v>
      </c>
      <c r="BY21" s="38">
        <v>21.91292</v>
      </c>
      <c r="BZ21" s="38">
        <v>-4.5490200000000005</v>
      </c>
      <c r="CA21" s="38">
        <v>-9.4118399999999998</v>
      </c>
      <c r="CB21" s="38">
        <v>-7.7409600000000003</v>
      </c>
      <c r="CC21" s="38">
        <v>-23.07696</v>
      </c>
      <c r="CD21" s="38">
        <v>-15.320979999999999</v>
      </c>
      <c r="CE21" s="38">
        <v>-5.1855799999999999</v>
      </c>
      <c r="CF21" s="38">
        <v>0</v>
      </c>
      <c r="CG21" s="38">
        <v>0</v>
      </c>
      <c r="CH21" s="38">
        <v>0</v>
      </c>
      <c r="CI21" s="38">
        <v>0</v>
      </c>
      <c r="CJ21" s="38">
        <v>0</v>
      </c>
      <c r="CK21" s="38">
        <v>0</v>
      </c>
      <c r="CL21" s="38">
        <v>0</v>
      </c>
      <c r="CM21" s="38">
        <v>0</v>
      </c>
      <c r="CN21" s="38">
        <v>0</v>
      </c>
      <c r="CO21" s="38">
        <v>0</v>
      </c>
      <c r="CP21" s="38">
        <v>0</v>
      </c>
      <c r="CQ21" s="38">
        <v>0</v>
      </c>
      <c r="CR21" s="38">
        <v>0</v>
      </c>
      <c r="CS21" s="38">
        <v>0</v>
      </c>
      <c r="CT21" s="38">
        <v>0</v>
      </c>
      <c r="CU21" s="38">
        <v>0</v>
      </c>
      <c r="CV21" s="38">
        <v>0</v>
      </c>
      <c r="CW21" s="38">
        <v>0</v>
      </c>
      <c r="CX21" s="38">
        <v>0</v>
      </c>
      <c r="CY21" s="38">
        <v>0</v>
      </c>
      <c r="CZ21" s="38">
        <v>0</v>
      </c>
      <c r="DA21" s="38">
        <v>0</v>
      </c>
      <c r="DB21" s="38">
        <v>0</v>
      </c>
      <c r="DC21" s="38">
        <v>0</v>
      </c>
      <c r="DD21" s="38">
        <v>0</v>
      </c>
      <c r="DE21" s="38">
        <v>0</v>
      </c>
      <c r="DF21" s="38">
        <v>0</v>
      </c>
      <c r="DG21" s="38">
        <v>0</v>
      </c>
      <c r="DH21" s="38">
        <v>0</v>
      </c>
      <c r="DI21" s="38">
        <v>0</v>
      </c>
      <c r="DJ21" s="38">
        <v>0</v>
      </c>
      <c r="DK21" s="38">
        <v>0</v>
      </c>
      <c r="DL21" s="38">
        <v>0</v>
      </c>
      <c r="DM21" s="38">
        <v>0</v>
      </c>
      <c r="DN21" s="38">
        <v>0</v>
      </c>
      <c r="DO21" s="38">
        <v>0</v>
      </c>
      <c r="DP21" s="38">
        <v>0</v>
      </c>
      <c r="DQ21" s="38">
        <v>0</v>
      </c>
      <c r="DR21" s="38">
        <v>0</v>
      </c>
      <c r="DS21" s="38">
        <v>0</v>
      </c>
    </row>
    <row r="22" spans="3:123">
      <c r="C22" s="97" t="s">
        <v>95</v>
      </c>
      <c r="T22" s="38">
        <v>0</v>
      </c>
      <c r="U22" s="38">
        <v>-802.58692000000008</v>
      </c>
      <c r="V22" s="38">
        <v>145.87600000000003</v>
      </c>
      <c r="W22" s="38">
        <v>0</v>
      </c>
      <c r="X22" s="38">
        <v>0</v>
      </c>
      <c r="Y22" s="38">
        <v>0</v>
      </c>
      <c r="Z22" s="38"/>
      <c r="AA22" s="38">
        <v>0</v>
      </c>
      <c r="AB22" s="38">
        <v>0</v>
      </c>
      <c r="AC22" s="38">
        <v>0</v>
      </c>
      <c r="AD22" s="38">
        <v>0</v>
      </c>
      <c r="AE22" s="38">
        <v>-895.11532999999997</v>
      </c>
      <c r="AF22" s="38">
        <v>50.689070000000001</v>
      </c>
      <c r="AG22" s="38">
        <v>51.80328999999999</v>
      </c>
      <c r="AH22" s="38">
        <v>-9.9639500000000041</v>
      </c>
      <c r="AI22" s="38">
        <v>53.666000000000004</v>
      </c>
      <c r="AJ22" s="38">
        <v>54.905000000000001</v>
      </c>
      <c r="AK22" s="38">
        <v>37.305</v>
      </c>
      <c r="AL22" s="38">
        <v>0</v>
      </c>
      <c r="AM22" s="38">
        <v>0</v>
      </c>
      <c r="AN22" s="38">
        <v>0</v>
      </c>
      <c r="AO22" s="38">
        <v>0</v>
      </c>
      <c r="AP22" s="38">
        <v>0</v>
      </c>
      <c r="AQ22" s="38">
        <v>0</v>
      </c>
      <c r="AR22" s="38">
        <v>0</v>
      </c>
      <c r="AS22" s="38">
        <v>0</v>
      </c>
      <c r="AT22" s="38">
        <v>0</v>
      </c>
      <c r="AU22" s="38">
        <v>0</v>
      </c>
      <c r="AV22" s="38">
        <v>0</v>
      </c>
      <c r="AW22" s="38">
        <v>0</v>
      </c>
      <c r="AX22" s="38">
        <v>0</v>
      </c>
      <c r="AY22" s="38"/>
      <c r="AZ22" s="38">
        <v>0</v>
      </c>
      <c r="BA22" s="38">
        <v>0</v>
      </c>
      <c r="BB22" s="38">
        <v>0</v>
      </c>
      <c r="BC22" s="38">
        <v>0</v>
      </c>
      <c r="BD22" s="38">
        <v>0</v>
      </c>
      <c r="BE22" s="38">
        <v>0</v>
      </c>
      <c r="BF22" s="38">
        <v>0</v>
      </c>
      <c r="BG22" s="38">
        <v>0</v>
      </c>
      <c r="BH22" s="38">
        <v>0</v>
      </c>
      <c r="BI22" s="38">
        <v>0</v>
      </c>
      <c r="BJ22" s="38">
        <v>0</v>
      </c>
      <c r="BK22" s="38">
        <v>0</v>
      </c>
      <c r="BL22" s="38">
        <v>-928.30092000000002</v>
      </c>
      <c r="BM22" s="38">
        <v>16.53267</v>
      </c>
      <c r="BN22" s="38">
        <v>16.652919999999998</v>
      </c>
      <c r="BO22" s="38">
        <v>16.774049999999999</v>
      </c>
      <c r="BP22" s="38">
        <v>16.896060000000002</v>
      </c>
      <c r="BQ22" s="38">
        <v>17.01896</v>
      </c>
      <c r="BR22" s="38">
        <v>17.142759999999999</v>
      </c>
      <c r="BS22" s="38">
        <v>17.26746</v>
      </c>
      <c r="BT22" s="38">
        <v>17.393069999999998</v>
      </c>
      <c r="BU22" s="38">
        <v>17.519590000000001</v>
      </c>
      <c r="BV22" s="38">
        <v>17.647040000000001</v>
      </c>
      <c r="BW22" s="38">
        <v>-45.130580000000002</v>
      </c>
      <c r="BX22" s="38">
        <v>17.753</v>
      </c>
      <c r="BY22" s="38">
        <v>17.888000000000002</v>
      </c>
      <c r="BZ22" s="38">
        <v>18.024999999999999</v>
      </c>
      <c r="CA22" s="38">
        <v>18.163</v>
      </c>
      <c r="CB22" s="38">
        <v>18.300999999999998</v>
      </c>
      <c r="CC22" s="38">
        <v>18.440999999999999</v>
      </c>
      <c r="CD22" s="38">
        <v>18.582000000000001</v>
      </c>
      <c r="CE22" s="38">
        <v>18.722999999999999</v>
      </c>
      <c r="CF22" s="38"/>
      <c r="CG22" s="38"/>
      <c r="CH22" s="38"/>
      <c r="CI22" s="38"/>
      <c r="CJ22" s="38"/>
      <c r="CK22" s="38"/>
      <c r="CL22" s="38"/>
      <c r="CM22" s="38"/>
      <c r="CN22" s="38"/>
      <c r="CO22" s="38"/>
      <c r="CP22" s="38"/>
      <c r="CQ22" s="38"/>
      <c r="CR22" s="38"/>
      <c r="CS22" s="38"/>
      <c r="CT22" s="38"/>
      <c r="CU22" s="38"/>
      <c r="CV22" s="38"/>
      <c r="CW22" s="38"/>
      <c r="CX22" s="38"/>
      <c r="CY22" s="38"/>
      <c r="CZ22" s="38"/>
      <c r="DA22" s="38"/>
      <c r="DB22" s="38"/>
      <c r="DC22" s="38"/>
      <c r="DD22" s="38"/>
      <c r="DE22" s="38"/>
      <c r="DF22" s="38"/>
      <c r="DG22" s="38"/>
      <c r="DH22" s="38"/>
      <c r="DI22" s="38"/>
      <c r="DJ22" s="38"/>
      <c r="DK22" s="38"/>
      <c r="DL22" s="38"/>
      <c r="DM22" s="38"/>
      <c r="DN22" s="38"/>
      <c r="DO22" s="38"/>
      <c r="DP22" s="38"/>
      <c r="DQ22" s="38"/>
      <c r="DR22" s="38"/>
      <c r="DS22" s="38"/>
    </row>
    <row r="23" spans="3:123">
      <c r="C23" s="97" t="s">
        <v>32</v>
      </c>
      <c r="T23" s="38">
        <v>70.729479999999995</v>
      </c>
      <c r="U23" s="38">
        <v>-4.704119999999989</v>
      </c>
      <c r="V23" s="38">
        <v>-85.520507347837366</v>
      </c>
      <c r="W23" s="38">
        <v>-6.3278368626320436</v>
      </c>
      <c r="X23" s="38">
        <v>-15.206109575147842</v>
      </c>
      <c r="Y23" s="38">
        <v>-18.4473164687126</v>
      </c>
      <c r="Z23" s="38"/>
      <c r="AA23" s="38">
        <v>-51.53257</v>
      </c>
      <c r="AB23" s="38">
        <v>48.965710000000001</v>
      </c>
      <c r="AC23" s="38">
        <v>25.585600000000003</v>
      </c>
      <c r="AD23" s="38">
        <v>47.710740000000001</v>
      </c>
      <c r="AE23" s="38">
        <v>-129.90917999999999</v>
      </c>
      <c r="AF23" s="38">
        <v>22.934379999999997</v>
      </c>
      <c r="AG23" s="38">
        <v>43.88767</v>
      </c>
      <c r="AH23" s="38">
        <v>58.383009999999999</v>
      </c>
      <c r="AI23" s="38">
        <v>-131.73122000000001</v>
      </c>
      <c r="AJ23" s="38">
        <v>33.021169999999998</v>
      </c>
      <c r="AK23" s="38">
        <v>14.752968420100022</v>
      </c>
      <c r="AL23" s="38">
        <v>-1.5634257679374031</v>
      </c>
      <c r="AM23" s="38">
        <v>-1.1805410644197671</v>
      </c>
      <c r="AN23" s="38">
        <v>-1.4638413135340791</v>
      </c>
      <c r="AO23" s="38">
        <v>-1.051853635334961</v>
      </c>
      <c r="AP23" s="38">
        <v>-2.6316008493432363</v>
      </c>
      <c r="AQ23" s="38">
        <v>-3.2938399405525374</v>
      </c>
      <c r="AR23" s="38">
        <v>-3.6712322774669133</v>
      </c>
      <c r="AS23" s="38">
        <v>-3.7497183475347953</v>
      </c>
      <c r="AT23" s="38">
        <v>-4.491319009593596</v>
      </c>
      <c r="AU23" s="38">
        <v>-4.5423040551101295</v>
      </c>
      <c r="AV23" s="38">
        <v>-4.6350041378674973</v>
      </c>
      <c r="AW23" s="38">
        <v>-4.6350041378674902</v>
      </c>
      <c r="AX23" s="38">
        <v>-4.6350041378674831</v>
      </c>
      <c r="AY23" s="38"/>
      <c r="AZ23" s="38">
        <v>-75.827960000000004</v>
      </c>
      <c r="BA23" s="38">
        <v>16.901520000000001</v>
      </c>
      <c r="BB23" s="38">
        <v>7.3938699999999997</v>
      </c>
      <c r="BC23" s="38">
        <v>17.960159999999998</v>
      </c>
      <c r="BD23" s="38">
        <v>18.487719999999999</v>
      </c>
      <c r="BE23" s="38">
        <v>12.51783</v>
      </c>
      <c r="BF23" s="38">
        <v>16.876470000000001</v>
      </c>
      <c r="BG23" s="38">
        <v>-9.82348</v>
      </c>
      <c r="BH23" s="38">
        <v>18.532610000000002</v>
      </c>
      <c r="BI23" s="38">
        <v>19.150369999999999</v>
      </c>
      <c r="BJ23" s="38">
        <v>18.532610000000002</v>
      </c>
      <c r="BK23" s="38">
        <v>10.027760000000001</v>
      </c>
      <c r="BL23" s="38">
        <v>-32.460940000000001</v>
      </c>
      <c r="BM23" s="38">
        <v>-46.937449999999998</v>
      </c>
      <c r="BN23" s="38">
        <v>-50.51079</v>
      </c>
      <c r="BO23" s="38">
        <v>18.206499999999998</v>
      </c>
      <c r="BP23" s="38">
        <v>20.703949999999995</v>
      </c>
      <c r="BQ23" s="38">
        <v>-15.97607</v>
      </c>
      <c r="BR23" s="38">
        <v>27.88205</v>
      </c>
      <c r="BS23" s="38">
        <v>17.210440000000002</v>
      </c>
      <c r="BT23" s="38">
        <v>-1.2048199999999998</v>
      </c>
      <c r="BU23" s="38">
        <v>19.095569999999999</v>
      </c>
      <c r="BV23" s="38">
        <v>22.856590000000001</v>
      </c>
      <c r="BW23" s="38">
        <v>16.430850000000003</v>
      </c>
      <c r="BX23" s="38">
        <v>-49.988119999999995</v>
      </c>
      <c r="BY23" s="38">
        <v>-65.23169</v>
      </c>
      <c r="BZ23" s="38">
        <v>-16.511410000000001</v>
      </c>
      <c r="CA23" s="38">
        <v>5.7590000000000003</v>
      </c>
      <c r="CB23" s="38">
        <v>7.1723900000000009</v>
      </c>
      <c r="CC23" s="38">
        <v>20.089779999999998</v>
      </c>
      <c r="CD23" s="38">
        <v>16.392319999999998</v>
      </c>
      <c r="CE23" s="38">
        <v>-2.2792800000000004</v>
      </c>
      <c r="CF23" s="38">
        <v>0.63992842010002349</v>
      </c>
      <c r="CG23" s="38">
        <v>-0.55170048432674434</v>
      </c>
      <c r="CH23" s="38">
        <v>-0.69333171866703225</v>
      </c>
      <c r="CI23" s="38">
        <v>-0.31839356494362647</v>
      </c>
      <c r="CJ23" s="38">
        <v>-0.38330485119271529</v>
      </c>
      <c r="CK23" s="38">
        <v>-0.34660182932636019</v>
      </c>
      <c r="CL23" s="38">
        <v>-0.45063438390069166</v>
      </c>
      <c r="CM23" s="38">
        <v>-0.73475280394541898</v>
      </c>
      <c r="CN23" s="38">
        <v>-0.50198549174402984</v>
      </c>
      <c r="CO23" s="38">
        <v>-0.22710301784463027</v>
      </c>
      <c r="CP23" s="38">
        <v>-0.243324852526559</v>
      </c>
      <c r="CQ23" s="38">
        <v>-0.23232051840250989</v>
      </c>
      <c r="CR23" s="38">
        <v>-0.57620826440589212</v>
      </c>
      <c r="CS23" s="38">
        <v>-0.83012924109206665</v>
      </c>
      <c r="CT23" s="38">
        <v>-0.74082816136915497</v>
      </c>
      <c r="CU23" s="38">
        <v>-1.0606434468820147</v>
      </c>
      <c r="CV23" s="38">
        <v>-1.0937837264677555</v>
      </c>
      <c r="CW23" s="38">
        <v>-1.1158772461916016</v>
      </c>
      <c r="CX23" s="38">
        <v>-1.0841789678931804</v>
      </c>
      <c r="CY23" s="38">
        <v>-1.2134440832937088</v>
      </c>
      <c r="CZ23" s="38">
        <v>-1.2273490957073108</v>
      </c>
      <c r="DA23" s="38">
        <v>-1.2304390984658937</v>
      </c>
      <c r="DB23" s="38">
        <v>-1.234456102052043</v>
      </c>
      <c r="DC23" s="38">
        <v>-1.2499061158449294</v>
      </c>
      <c r="DD23" s="38">
        <v>-1.2653561296378228</v>
      </c>
      <c r="DE23" s="38">
        <v>-1.4816563227383099</v>
      </c>
      <c r="DF23" s="38">
        <v>-1.4971063365311963</v>
      </c>
      <c r="DG23" s="38">
        <v>-1.5125563503240897</v>
      </c>
      <c r="DH23" s="38">
        <v>-1.4986513379104878</v>
      </c>
      <c r="DI23" s="38">
        <v>-1.5141013517033812</v>
      </c>
      <c r="DJ23" s="38">
        <v>-1.5295513654962605</v>
      </c>
      <c r="DK23" s="38">
        <v>-1.545001379289161</v>
      </c>
      <c r="DL23" s="38">
        <v>-1.5450013792891681</v>
      </c>
      <c r="DM23" s="38">
        <v>-1.5450013792891681</v>
      </c>
      <c r="DN23" s="38">
        <v>-1.5450013792891681</v>
      </c>
      <c r="DO23" s="38">
        <v>-1.545001379289161</v>
      </c>
      <c r="DP23" s="38">
        <v>-1.545001379289161</v>
      </c>
      <c r="DQ23" s="38">
        <v>-1.545001379289161</v>
      </c>
      <c r="DR23" s="38">
        <v>-1.545001379289161</v>
      </c>
      <c r="DS23" s="38">
        <v>-1.545001379289161</v>
      </c>
    </row>
    <row r="24" spans="3:123">
      <c r="C24" s="97" t="s">
        <v>96</v>
      </c>
      <c r="T24" s="38">
        <v>-83.302609999999987</v>
      </c>
      <c r="U24" s="38">
        <v>-479.94423999999987</v>
      </c>
      <c r="V24" s="38">
        <v>-315.66670000000022</v>
      </c>
      <c r="W24" s="38">
        <v>-73.474999999999909</v>
      </c>
      <c r="X24" s="38">
        <v>-120.52199999999971</v>
      </c>
      <c r="Y24" s="38">
        <v>-106.36000000000104</v>
      </c>
      <c r="Z24" s="38"/>
      <c r="AA24" s="38">
        <v>-86.189899999999994</v>
      </c>
      <c r="AB24" s="38">
        <v>16.705110000000001</v>
      </c>
      <c r="AC24" s="38">
        <v>17.84064</v>
      </c>
      <c r="AD24" s="38">
        <v>-31.658460000000005</v>
      </c>
      <c r="AE24" s="38">
        <v>-366.15978000000001</v>
      </c>
      <c r="AF24" s="38">
        <v>-11.342859999999998</v>
      </c>
      <c r="AG24" s="38">
        <v>-18.07950000000001</v>
      </c>
      <c r="AH24" s="38">
        <v>-84.362099999999998</v>
      </c>
      <c r="AI24" s="38">
        <v>-144.3665</v>
      </c>
      <c r="AJ24" s="38">
        <v>-76.043099999999995</v>
      </c>
      <c r="AK24" s="38">
        <v>-72.79386666666673</v>
      </c>
      <c r="AL24" s="38">
        <v>-22.463233333333505</v>
      </c>
      <c r="AM24" s="38">
        <v>-9.0109999999998536</v>
      </c>
      <c r="AN24" s="38">
        <v>-33.879999999999995</v>
      </c>
      <c r="AO24" s="38">
        <v>-8.4160000000000537</v>
      </c>
      <c r="AP24" s="38">
        <v>-22.168000000000006</v>
      </c>
      <c r="AQ24" s="38">
        <v>-15.285999999999945</v>
      </c>
      <c r="AR24" s="38">
        <v>-51.566666666666606</v>
      </c>
      <c r="AS24" s="38">
        <v>-15.521333333333246</v>
      </c>
      <c r="AT24" s="38">
        <v>-38.147999999999911</v>
      </c>
      <c r="AU24" s="38">
        <v>-14.927999999999884</v>
      </c>
      <c r="AV24" s="38">
        <v>-46.800000000000182</v>
      </c>
      <c r="AW24" s="38">
        <v>-4.8360000000002401</v>
      </c>
      <c r="AX24" s="38">
        <v>-39.796000000000731</v>
      </c>
      <c r="AY24" s="38"/>
      <c r="AZ24" s="38">
        <v>-66.605270000000004</v>
      </c>
      <c r="BA24" s="38">
        <v>-24.427099999999999</v>
      </c>
      <c r="BB24" s="38">
        <v>4.8424700000000005</v>
      </c>
      <c r="BC24" s="38">
        <v>5.9409099999999997</v>
      </c>
      <c r="BD24" s="38">
        <v>4.5238999999999994</v>
      </c>
      <c r="BE24" s="38">
        <v>6.2403000000000004</v>
      </c>
      <c r="BF24" s="38">
        <v>8.2767499999999998</v>
      </c>
      <c r="BG24" s="38">
        <v>5.1574999999999998</v>
      </c>
      <c r="BH24" s="38">
        <v>4.40639</v>
      </c>
      <c r="BI24" s="38">
        <v>-3.69895</v>
      </c>
      <c r="BJ24" s="38">
        <v>4.9720699999999995</v>
      </c>
      <c r="BK24" s="38">
        <v>-32.931580000000004</v>
      </c>
      <c r="BL24" s="38">
        <v>-319.50968</v>
      </c>
      <c r="BM24" s="38">
        <v>-13.7821</v>
      </c>
      <c r="BN24" s="38">
        <v>-32.868000000000002</v>
      </c>
      <c r="BO24" s="38">
        <v>-6.6437600000000003</v>
      </c>
      <c r="BP24" s="38">
        <v>-13.1211</v>
      </c>
      <c r="BQ24" s="38">
        <v>8.4220000000000006</v>
      </c>
      <c r="BR24" s="38">
        <v>-44.988999999999997</v>
      </c>
      <c r="BS24" s="38">
        <v>-39.265500000000003</v>
      </c>
      <c r="BT24" s="38">
        <v>66.174999999999997</v>
      </c>
      <c r="BU24" s="38">
        <v>-8.9169999999999998</v>
      </c>
      <c r="BV24" s="38">
        <v>-33.284999999999997</v>
      </c>
      <c r="BW24" s="38">
        <v>-42.1601</v>
      </c>
      <c r="BX24" s="38">
        <v>-36.749000000000002</v>
      </c>
      <c r="BY24" s="38">
        <v>-68.491</v>
      </c>
      <c r="BZ24" s="38">
        <v>-39.1265</v>
      </c>
      <c r="CA24" s="38">
        <v>14.483000000000001</v>
      </c>
      <c r="CB24" s="38">
        <v>-46.012500000000003</v>
      </c>
      <c r="CC24" s="38">
        <v>-44.513599999999997</v>
      </c>
      <c r="CD24" s="38">
        <v>-44.63</v>
      </c>
      <c r="CE24" s="38">
        <v>5.0110000000000001</v>
      </c>
      <c r="CF24" s="38">
        <v>-33.17486666666673</v>
      </c>
      <c r="CG24" s="38">
        <v>53.656499999999937</v>
      </c>
      <c r="CH24" s="38">
        <v>-37.587366666666753</v>
      </c>
      <c r="CI24" s="38">
        <v>-38.53236666666669</v>
      </c>
      <c r="CJ24" s="38">
        <v>71.509233333333441</v>
      </c>
      <c r="CK24" s="38">
        <v>-39.322866666666641</v>
      </c>
      <c r="CL24" s="38">
        <v>-41.197366666666653</v>
      </c>
      <c r="CM24" s="38">
        <v>69.550733333333369</v>
      </c>
      <c r="CN24" s="38">
        <v>-51.065366666666705</v>
      </c>
      <c r="CO24" s="38">
        <v>-52.36536666666666</v>
      </c>
      <c r="CP24" s="38">
        <v>100.37073333333331</v>
      </c>
      <c r="CQ24" s="38">
        <v>-53.531366666666713</v>
      </c>
      <c r="CR24" s="38">
        <v>-55.255366666666646</v>
      </c>
      <c r="CS24" s="38">
        <v>101.18673333333334</v>
      </c>
      <c r="CT24" s="38">
        <v>-60.887366666666708</v>
      </c>
      <c r="CU24" s="38">
        <v>-62.467366666666635</v>
      </c>
      <c r="CV24" s="38">
        <v>119.62873333333334</v>
      </c>
      <c r="CW24" s="38">
        <v>-66.457366666666644</v>
      </c>
      <c r="CX24" s="38">
        <v>-68.457366666666644</v>
      </c>
      <c r="CY24" s="38">
        <v>118.03473333333341</v>
      </c>
      <c r="CZ24" s="38">
        <v>-83.83736666666664</v>
      </c>
      <c r="DA24" s="38">
        <v>-85.764033333333373</v>
      </c>
      <c r="DB24" s="38">
        <v>164.39473333333342</v>
      </c>
      <c r="DC24" s="38">
        <v>-88.894033333333368</v>
      </c>
      <c r="DD24" s="38">
        <v>-91.022033333333297</v>
      </c>
      <c r="DE24" s="38">
        <v>166.82606666666675</v>
      </c>
      <c r="DF24" s="38">
        <v>-101.58203333333336</v>
      </c>
      <c r="DG24" s="38">
        <v>-103.3920333333333</v>
      </c>
      <c r="DH24" s="38">
        <v>199.59606666666673</v>
      </c>
      <c r="DI24" s="38">
        <v>-106.51203333333331</v>
      </c>
      <c r="DJ24" s="38">
        <v>-108.01203333333331</v>
      </c>
      <c r="DK24" s="38">
        <v>198.32406666666657</v>
      </c>
      <c r="DL24" s="38">
        <v>-122.11203333333333</v>
      </c>
      <c r="DM24" s="38">
        <v>-123.01203333333342</v>
      </c>
      <c r="DN24" s="38">
        <v>242.9760666666665</v>
      </c>
      <c r="DO24" s="38">
        <v>-123.98003333333338</v>
      </c>
      <c r="DP24" s="38">
        <v>-123.83203333333336</v>
      </c>
      <c r="DQ24" s="38">
        <v>234.78006666666636</v>
      </c>
      <c r="DR24" s="38">
        <v>-137.03603333333365</v>
      </c>
      <c r="DS24" s="38">
        <v>-137.54003333333344</v>
      </c>
    </row>
    <row r="25" spans="3:123">
      <c r="C25" s="97" t="s">
        <v>37</v>
      </c>
      <c r="T25" s="38">
        <v>72.085990000000038</v>
      </c>
      <c r="U25" s="38">
        <v>-19.478490000000019</v>
      </c>
      <c r="V25" s="38">
        <v>57.170312973701513</v>
      </c>
      <c r="W25" s="38">
        <v>10.839565760083048</v>
      </c>
      <c r="X25" s="38">
        <v>21.02841170027898</v>
      </c>
      <c r="Y25" s="38">
        <v>19.576442755462722</v>
      </c>
      <c r="Z25" s="38"/>
      <c r="AA25" s="38">
        <v>9.9248400000000387</v>
      </c>
      <c r="AB25" s="38">
        <v>-0.68170000000000464</v>
      </c>
      <c r="AC25" s="38">
        <v>14.459709999999999</v>
      </c>
      <c r="AD25" s="38">
        <v>48.383139999999997</v>
      </c>
      <c r="AE25" s="38">
        <v>-17.125590000000003</v>
      </c>
      <c r="AF25" s="38">
        <v>116.28738</v>
      </c>
      <c r="AG25" s="38">
        <v>-85.097780000000014</v>
      </c>
      <c r="AH25" s="38">
        <v>-33.542500000000004</v>
      </c>
      <c r="AI25" s="38">
        <v>16.111499999999992</v>
      </c>
      <c r="AJ25" s="38">
        <v>-21.4619</v>
      </c>
      <c r="AK25" s="38">
        <v>58.225739640419775</v>
      </c>
      <c r="AL25" s="38">
        <v>4.2949733332817459</v>
      </c>
      <c r="AM25" s="38">
        <v>9.7955178427984038</v>
      </c>
      <c r="AN25" s="38">
        <v>-3.725775601691339E-2</v>
      </c>
      <c r="AO25" s="38">
        <v>0.68350445674428784</v>
      </c>
      <c r="AP25" s="38">
        <v>0.3978012165572693</v>
      </c>
      <c r="AQ25" s="38">
        <v>19.167427939029835</v>
      </c>
      <c r="AR25" s="38">
        <v>0.38148129754412707</v>
      </c>
      <c r="AS25" s="38">
        <v>0.81328199336488183</v>
      </c>
      <c r="AT25" s="38">
        <v>0.66622047034013576</v>
      </c>
      <c r="AU25" s="38">
        <v>17.569085601214454</v>
      </c>
      <c r="AV25" s="38">
        <v>0.50226180357464045</v>
      </c>
      <c r="AW25" s="38">
        <v>0.8804850843601173</v>
      </c>
      <c r="AX25" s="38">
        <v>0.62461026631351046</v>
      </c>
      <c r="AY25" s="38"/>
      <c r="AZ25" s="38">
        <v>163.96220000000002</v>
      </c>
      <c r="BA25" s="38">
        <v>-156.16067999999999</v>
      </c>
      <c r="BB25" s="38">
        <v>2.1233200000000001</v>
      </c>
      <c r="BC25" s="38">
        <v>-25.735400000000002</v>
      </c>
      <c r="BD25" s="38">
        <v>18.828709999999997</v>
      </c>
      <c r="BE25" s="38">
        <v>6.22499</v>
      </c>
      <c r="BF25" s="38">
        <v>-5.3310600000000008</v>
      </c>
      <c r="BG25" s="38">
        <v>28.104340000000001</v>
      </c>
      <c r="BH25" s="38">
        <v>-8.3135700000000003</v>
      </c>
      <c r="BI25" s="38">
        <v>-19.29974</v>
      </c>
      <c r="BJ25" s="38">
        <v>14.157309999999999</v>
      </c>
      <c r="BK25" s="38">
        <v>53.525570000000002</v>
      </c>
      <c r="BL25" s="38">
        <v>-9.9641800000000007</v>
      </c>
      <c r="BM25" s="38">
        <v>-17.295570000000001</v>
      </c>
      <c r="BN25" s="38">
        <v>10.13416</v>
      </c>
      <c r="BO25" s="38">
        <v>-4.5393999999999997</v>
      </c>
      <c r="BP25" s="38">
        <v>82.414339999999996</v>
      </c>
      <c r="BQ25" s="38">
        <v>38.412440000000004</v>
      </c>
      <c r="BR25" s="38">
        <v>-71.252460000000013</v>
      </c>
      <c r="BS25" s="38">
        <v>-4.97776</v>
      </c>
      <c r="BT25" s="38">
        <v>-8.8675599999999992</v>
      </c>
      <c r="BU25" s="38">
        <v>9.2162900000000008</v>
      </c>
      <c r="BV25" s="38">
        <v>-10.82629</v>
      </c>
      <c r="BW25" s="38">
        <v>-31.932500000000001</v>
      </c>
      <c r="BX25" s="38">
        <v>82.597929999999991</v>
      </c>
      <c r="BY25" s="38">
        <v>-15.26393</v>
      </c>
      <c r="BZ25" s="38">
        <v>-51.222499999999997</v>
      </c>
      <c r="CA25" s="38">
        <v>38.778289999999998</v>
      </c>
      <c r="CB25" s="38">
        <v>-67.690539999999999</v>
      </c>
      <c r="CC25" s="38">
        <v>7.4503500000000003</v>
      </c>
      <c r="CD25" s="38">
        <v>43.402500000000003</v>
      </c>
      <c r="CE25" s="38">
        <v>11.24485</v>
      </c>
      <c r="CF25" s="38">
        <v>3.5783896404197719</v>
      </c>
      <c r="CG25" s="38">
        <v>3.2389377830104564</v>
      </c>
      <c r="CH25" s="38">
        <v>4.9518531308006715</v>
      </c>
      <c r="CI25" s="38">
        <v>-3.895817580529382</v>
      </c>
      <c r="CJ25" s="38">
        <v>8.9694909828121183</v>
      </c>
      <c r="CK25" s="38">
        <v>-6.9862397675422017E-3</v>
      </c>
      <c r="CL25" s="38">
        <v>0.83301309975382765</v>
      </c>
      <c r="CM25" s="38">
        <v>0.87299298741049824</v>
      </c>
      <c r="CN25" s="38">
        <v>-1.4256536362694874</v>
      </c>
      <c r="CO25" s="38">
        <v>0.51540289284207574</v>
      </c>
      <c r="CP25" s="38">
        <v>-0.13978152340831684</v>
      </c>
      <c r="CQ25" s="38">
        <v>0.20585274964795985</v>
      </c>
      <c r="CR25" s="38">
        <v>0.61743323050464483</v>
      </c>
      <c r="CS25" s="38">
        <v>1.4316294076874385</v>
      </c>
      <c r="CT25" s="38">
        <v>2.6365690300011408</v>
      </c>
      <c r="CU25" s="38">
        <v>-3.6703972211313101</v>
      </c>
      <c r="CV25" s="38">
        <v>18.308112177112463</v>
      </c>
      <c r="CW25" s="38">
        <v>1.6149355565403312E-2</v>
      </c>
      <c r="CX25" s="38">
        <v>0.84316640635196904</v>
      </c>
      <c r="CY25" s="38">
        <v>1.2243430573468856</v>
      </c>
      <c r="CZ25" s="38">
        <v>-1.4094320927902118</v>
      </c>
      <c r="DA25" s="38">
        <v>0.56657033298745318</v>
      </c>
      <c r="DB25" s="38">
        <v>-0.13415751921996844</v>
      </c>
      <c r="DC25" s="38">
        <v>0.25590252505824651</v>
      </c>
      <c r="DD25" s="38">
        <v>0.69153698752660375</v>
      </c>
      <c r="DE25" s="38">
        <v>1.6254173937861367</v>
      </c>
      <c r="DF25" s="38">
        <v>2.6738193177797314</v>
      </c>
      <c r="DG25" s="38">
        <v>-3.6330162412257323</v>
      </c>
      <c r="DH25" s="38">
        <v>16.641077671795557</v>
      </c>
      <c r="DI25" s="38">
        <v>4.5633587120278207E-2</v>
      </c>
      <c r="DJ25" s="38">
        <v>0.88237434229861833</v>
      </c>
      <c r="DK25" s="38">
        <v>1.2806477218073837</v>
      </c>
      <c r="DL25" s="38">
        <v>-1.4015972157965848</v>
      </c>
      <c r="DM25" s="38">
        <v>0.62321129756384153</v>
      </c>
      <c r="DN25" s="38">
        <v>-0.12998150230802707</v>
      </c>
      <c r="DO25" s="38">
        <v>0.29366747329245868</v>
      </c>
      <c r="DP25" s="38">
        <v>0.71679911337568569</v>
      </c>
      <c r="DQ25" s="38">
        <v>1.6113220686407885</v>
      </c>
      <c r="DR25" s="38">
        <v>2.6573037589315902</v>
      </c>
      <c r="DS25" s="38">
        <v>-3.6440155612588683</v>
      </c>
    </row>
    <row r="26" spans="3:123">
      <c r="C26" s="97" t="s">
        <v>97</v>
      </c>
      <c r="T26" s="38">
        <v>223</v>
      </c>
      <c r="U26" s="38">
        <v>66.406669999999963</v>
      </c>
      <c r="V26" s="38">
        <v>-241.35537287374899</v>
      </c>
      <c r="W26" s="38">
        <v>264.54296355109358</v>
      </c>
      <c r="X26" s="38">
        <v>264.18619428827731</v>
      </c>
      <c r="Y26" s="38">
        <v>224.50075550664405</v>
      </c>
      <c r="Z26" s="38"/>
      <c r="AA26" s="38">
        <v>0</v>
      </c>
      <c r="AB26" s="38">
        <v>0</v>
      </c>
      <c r="AC26" s="38">
        <v>0</v>
      </c>
      <c r="AD26" s="38">
        <v>223</v>
      </c>
      <c r="AE26" s="38">
        <v>27.146789999999999</v>
      </c>
      <c r="AF26" s="38">
        <v>28.161749999999998</v>
      </c>
      <c r="AG26" s="38">
        <v>54.987779999999994</v>
      </c>
      <c r="AH26" s="38">
        <v>-43.889650000000003</v>
      </c>
      <c r="AI26" s="38">
        <v>-189.35441999999998</v>
      </c>
      <c r="AJ26" s="38">
        <v>-40.87883999999999</v>
      </c>
      <c r="AK26" s="38">
        <v>-19.078658663571229</v>
      </c>
      <c r="AL26" s="38">
        <v>7.9565457898222078</v>
      </c>
      <c r="AM26" s="38">
        <v>219.99788769912288</v>
      </c>
      <c r="AN26" s="38">
        <v>5.9947899495566048</v>
      </c>
      <c r="AO26" s="38">
        <v>11.769570484516123</v>
      </c>
      <c r="AP26" s="38">
        <v>26.780715417897966</v>
      </c>
      <c r="AQ26" s="38">
        <v>120.69135415169364</v>
      </c>
      <c r="AR26" s="38">
        <v>42.260110930850601</v>
      </c>
      <c r="AS26" s="38">
        <v>45.82622889347806</v>
      </c>
      <c r="AT26" s="38">
        <v>55.408500312255001</v>
      </c>
      <c r="AU26" s="38">
        <v>55.288789724278445</v>
      </c>
      <c r="AV26" s="38">
        <v>56.431411763678852</v>
      </c>
      <c r="AW26" s="38">
        <v>56.389524355448657</v>
      </c>
      <c r="AX26" s="38">
        <v>56.391029663238101</v>
      </c>
      <c r="AY26" s="38"/>
      <c r="AZ26" s="38">
        <v>0</v>
      </c>
      <c r="BA26" s="38">
        <v>0</v>
      </c>
      <c r="BB26" s="38">
        <v>0</v>
      </c>
      <c r="BC26" s="38">
        <v>0</v>
      </c>
      <c r="BD26" s="38">
        <v>0</v>
      </c>
      <c r="BE26" s="38">
        <v>0</v>
      </c>
      <c r="BF26" s="38">
        <v>0</v>
      </c>
      <c r="BG26" s="38">
        <v>0</v>
      </c>
      <c r="BH26" s="38">
        <v>0</v>
      </c>
      <c r="BI26" s="38">
        <v>0</v>
      </c>
      <c r="BJ26" s="38">
        <v>0</v>
      </c>
      <c r="BK26" s="38">
        <v>223</v>
      </c>
      <c r="BL26" s="38">
        <v>14.2783</v>
      </c>
      <c r="BM26" s="38">
        <v>7.1920299999999999</v>
      </c>
      <c r="BN26" s="38">
        <v>5.6764599999999996</v>
      </c>
      <c r="BO26" s="38">
        <v>10.36464</v>
      </c>
      <c r="BP26" s="38">
        <v>7.8318999999999992</v>
      </c>
      <c r="BQ26" s="38">
        <v>9.965209999999999</v>
      </c>
      <c r="BR26" s="38">
        <v>8.3144200000000001</v>
      </c>
      <c r="BS26" s="38">
        <v>41.940019999999997</v>
      </c>
      <c r="BT26" s="38">
        <v>4.7333400000000001</v>
      </c>
      <c r="BU26" s="38">
        <v>6.4960399999999998</v>
      </c>
      <c r="BV26" s="38">
        <v>7.20852</v>
      </c>
      <c r="BW26" s="38">
        <v>-57.594210000000004</v>
      </c>
      <c r="BX26" s="38">
        <v>-188.66917999999998</v>
      </c>
      <c r="BY26" s="38">
        <v>-0.48143999999999998</v>
      </c>
      <c r="BZ26" s="38">
        <v>-0.20379999999999973</v>
      </c>
      <c r="CA26" s="38">
        <v>-41.455649999999991</v>
      </c>
      <c r="CB26" s="38">
        <v>-5.4073500000000001</v>
      </c>
      <c r="CC26" s="38">
        <v>5.9841600000000001</v>
      </c>
      <c r="CD26" s="38">
        <v>-1.93448</v>
      </c>
      <c r="CE26" s="38">
        <v>2.0499800000000001</v>
      </c>
      <c r="CF26" s="38">
        <v>-19.19415866357123</v>
      </c>
      <c r="CG26" s="38">
        <v>7.7093761516804591</v>
      </c>
      <c r="CH26" s="38">
        <v>-0.81572562327869491</v>
      </c>
      <c r="CI26" s="38">
        <v>1.0628952614204437</v>
      </c>
      <c r="CJ26" s="38">
        <v>271.09810615541943</v>
      </c>
      <c r="CK26" s="38">
        <v>-84.975623964621718</v>
      </c>
      <c r="CL26" s="38">
        <v>33.875405508325173</v>
      </c>
      <c r="CM26" s="38">
        <v>-1.6675291510806005</v>
      </c>
      <c r="CN26" s="38">
        <v>7.0484728865232</v>
      </c>
      <c r="CO26" s="38">
        <v>0.61384621411400531</v>
      </c>
      <c r="CP26" s="38">
        <v>2.9472642160091027</v>
      </c>
      <c r="CQ26" s="38">
        <v>2.0347854753835009</v>
      </c>
      <c r="CR26" s="38">
        <v>6.7875207931235195</v>
      </c>
      <c r="CS26" s="38">
        <v>8.5061181382692439</v>
      </c>
      <c r="CT26" s="38">
        <v>6.7829810143711029</v>
      </c>
      <c r="CU26" s="38">
        <v>11.491616265257619</v>
      </c>
      <c r="CV26" s="38">
        <v>116.89604996579823</v>
      </c>
      <c r="CW26" s="38">
        <v>-20.519446488713413</v>
      </c>
      <c r="CX26" s="38">
        <v>24.314750674608831</v>
      </c>
      <c r="CY26" s="38">
        <v>11.611132277379056</v>
      </c>
      <c r="CZ26" s="38">
        <v>16.02832634846493</v>
      </c>
      <c r="DA26" s="38">
        <v>14.620652305006615</v>
      </c>
      <c r="DB26" s="38">
        <v>15.150184739347878</v>
      </c>
      <c r="DC26" s="38">
        <v>15.225439036015246</v>
      </c>
      <c r="DD26" s="38">
        <v>15.450605118114936</v>
      </c>
      <c r="DE26" s="38">
        <v>18.876300311021964</v>
      </c>
      <c r="DF26" s="38">
        <v>17.995820897362819</v>
      </c>
      <c r="DG26" s="38">
        <v>18.536379103870217</v>
      </c>
      <c r="DH26" s="38">
        <v>18.132994895722959</v>
      </c>
      <c r="DI26" s="38">
        <v>18.516111684411385</v>
      </c>
      <c r="DJ26" s="38">
        <v>18.639683144144101</v>
      </c>
      <c r="DK26" s="38">
        <v>18.848904562432494</v>
      </c>
      <c r="DL26" s="38">
        <v>18.77986149439721</v>
      </c>
      <c r="DM26" s="38">
        <v>18.802645706849148</v>
      </c>
      <c r="DN26" s="38">
        <v>18.795126916739832</v>
      </c>
      <c r="DO26" s="38">
        <v>18.797608117475875</v>
      </c>
      <c r="DP26" s="38">
        <v>18.79678932123295</v>
      </c>
      <c r="DQ26" s="38">
        <v>18.797059523993084</v>
      </c>
      <c r="DR26" s="38">
        <v>18.796970357082159</v>
      </c>
      <c r="DS26" s="38">
        <v>18.796999782162857</v>
      </c>
    </row>
    <row r="27" spans="3:123">
      <c r="C27" s="97" t="s">
        <v>98</v>
      </c>
      <c r="T27" s="38">
        <v>0</v>
      </c>
      <c r="U27" s="38">
        <v>-1.1368683772161603E-13</v>
      </c>
      <c r="V27" s="38">
        <v>760.88678266666659</v>
      </c>
      <c r="W27" s="38">
        <v>90.492033733333756</v>
      </c>
      <c r="X27" s="38">
        <v>166.06894081999911</v>
      </c>
      <c r="Y27" s="38">
        <v>141.49738786100056</v>
      </c>
      <c r="Z27" s="38"/>
      <c r="AA27" s="38">
        <v>0</v>
      </c>
      <c r="AB27" s="38">
        <v>0</v>
      </c>
      <c r="AC27" s="38">
        <v>0</v>
      </c>
      <c r="AD27" s="38">
        <v>0</v>
      </c>
      <c r="AE27" s="38">
        <v>282.75491999999997</v>
      </c>
      <c r="AF27" s="38">
        <v>299.51173999999997</v>
      </c>
      <c r="AG27" s="38">
        <v>304.54212000000001</v>
      </c>
      <c r="AH27" s="38">
        <v>-886.80877999999996</v>
      </c>
      <c r="AI27" s="38">
        <v>180.20868999999999</v>
      </c>
      <c r="AJ27" s="38">
        <v>182.78966</v>
      </c>
      <c r="AK27" s="38">
        <v>195.17919066666667</v>
      </c>
      <c r="AL27" s="38">
        <v>202.70924200000002</v>
      </c>
      <c r="AM27" s="38">
        <v>-548.04207856666653</v>
      </c>
      <c r="AN27" s="38">
        <v>212.8447041</v>
      </c>
      <c r="AO27" s="38">
        <v>212.84470410000011</v>
      </c>
      <c r="AP27" s="38">
        <v>212.84470410000017</v>
      </c>
      <c r="AQ27" s="38">
        <v>-600.14187709500061</v>
      </c>
      <c r="AR27" s="38">
        <v>253.73693930500002</v>
      </c>
      <c r="AS27" s="38">
        <v>254.98693930499991</v>
      </c>
      <c r="AT27" s="38">
        <v>257.48693930499985</v>
      </c>
      <c r="AU27" s="38">
        <v>-730.83647094974958</v>
      </c>
      <c r="AV27" s="38">
        <v>289.11128627025005</v>
      </c>
      <c r="AW27" s="38">
        <v>290.36128627025005</v>
      </c>
      <c r="AX27" s="38">
        <v>292.86128627025005</v>
      </c>
      <c r="AY27" s="38"/>
      <c r="AZ27" s="38">
        <v>0</v>
      </c>
      <c r="BA27" s="38">
        <v>0</v>
      </c>
      <c r="BB27" s="38">
        <v>0</v>
      </c>
      <c r="BC27" s="38">
        <v>0</v>
      </c>
      <c r="BD27" s="38">
        <v>0</v>
      </c>
      <c r="BE27" s="38">
        <v>0</v>
      </c>
      <c r="BF27" s="38">
        <v>0</v>
      </c>
      <c r="BG27" s="38">
        <v>0</v>
      </c>
      <c r="BH27" s="38">
        <v>0</v>
      </c>
      <c r="BI27" s="38">
        <v>0</v>
      </c>
      <c r="BJ27" s="38">
        <v>0</v>
      </c>
      <c r="BK27" s="38">
        <v>0</v>
      </c>
      <c r="BL27" s="38">
        <v>93.748369999999994</v>
      </c>
      <c r="BM27" s="38">
        <v>92.55462</v>
      </c>
      <c r="BN27" s="38">
        <v>96.45192999999999</v>
      </c>
      <c r="BO27" s="38">
        <v>96.372179999999986</v>
      </c>
      <c r="BP27" s="38">
        <v>99.948300000000003</v>
      </c>
      <c r="BQ27" s="38">
        <v>103.19126</v>
      </c>
      <c r="BR27" s="38">
        <v>98.249750000000006</v>
      </c>
      <c r="BS27" s="38">
        <v>100.94653</v>
      </c>
      <c r="BT27" s="38">
        <v>105.34584</v>
      </c>
      <c r="BU27" s="38">
        <v>106.20806</v>
      </c>
      <c r="BV27" s="38">
        <v>-993.01684</v>
      </c>
      <c r="BW27" s="38">
        <v>0</v>
      </c>
      <c r="BX27" s="38">
        <v>62.477260000000001</v>
      </c>
      <c r="BY27" s="38">
        <v>59.073339999999995</v>
      </c>
      <c r="BZ27" s="38">
        <v>58.658089999999994</v>
      </c>
      <c r="CA27" s="38">
        <v>61.111930000000001</v>
      </c>
      <c r="CB27" s="38">
        <v>61.204970000000003</v>
      </c>
      <c r="CC27" s="38">
        <v>60.472760000000001</v>
      </c>
      <c r="CD27" s="38">
        <v>66.164699999999996</v>
      </c>
      <c r="CE27" s="38">
        <v>62.611410000000006</v>
      </c>
      <c r="CF27" s="38">
        <v>66.403080666666654</v>
      </c>
      <c r="CG27" s="38">
        <v>67.569747333333339</v>
      </c>
      <c r="CH27" s="38">
        <v>67.569747333333339</v>
      </c>
      <c r="CI27" s="38">
        <v>67.569747333333339</v>
      </c>
      <c r="CJ27" s="38">
        <v>70.948234700000057</v>
      </c>
      <c r="CK27" s="38">
        <v>70.948234700000057</v>
      </c>
      <c r="CL27" s="38">
        <v>-689.93854796666665</v>
      </c>
      <c r="CM27" s="38">
        <v>70.9482347</v>
      </c>
      <c r="CN27" s="38">
        <v>70.9482347</v>
      </c>
      <c r="CO27" s="38">
        <v>70.9482347</v>
      </c>
      <c r="CP27" s="38">
        <v>70.9482347</v>
      </c>
      <c r="CQ27" s="38">
        <v>70.948234700000057</v>
      </c>
      <c r="CR27" s="38">
        <v>70.948234700000057</v>
      </c>
      <c r="CS27" s="38">
        <v>70.948234700000057</v>
      </c>
      <c r="CT27" s="38">
        <v>70.948234700000057</v>
      </c>
      <c r="CU27" s="38">
        <v>70.948234700000057</v>
      </c>
      <c r="CV27" s="38">
        <v>83.328979768333284</v>
      </c>
      <c r="CW27" s="38">
        <v>83.328979768333284</v>
      </c>
      <c r="CX27" s="38">
        <v>-766.79983663166718</v>
      </c>
      <c r="CY27" s="38">
        <v>84.57897976833334</v>
      </c>
      <c r="CZ27" s="38">
        <v>84.57897976833334</v>
      </c>
      <c r="DA27" s="38">
        <v>84.57897976833334</v>
      </c>
      <c r="DB27" s="38">
        <v>84.57897976833334</v>
      </c>
      <c r="DC27" s="38">
        <v>84.578979768333284</v>
      </c>
      <c r="DD27" s="38">
        <v>85.828979768333284</v>
      </c>
      <c r="DE27" s="38">
        <v>85.828979768333284</v>
      </c>
      <c r="DF27" s="38">
        <v>85.828979768333284</v>
      </c>
      <c r="DG27" s="38">
        <v>85.828979768333284</v>
      </c>
      <c r="DH27" s="38">
        <v>95.120428756750016</v>
      </c>
      <c r="DI27" s="38">
        <v>95.120428756750016</v>
      </c>
      <c r="DJ27" s="38">
        <v>-921.07732846324961</v>
      </c>
      <c r="DK27" s="38">
        <v>96.370428756750016</v>
      </c>
      <c r="DL27" s="38">
        <v>96.370428756750016</v>
      </c>
      <c r="DM27" s="38">
        <v>96.370428756750016</v>
      </c>
      <c r="DN27" s="38">
        <v>96.370428756750016</v>
      </c>
      <c r="DO27" s="38">
        <v>96.370428756750016</v>
      </c>
      <c r="DP27" s="38">
        <v>97.620428756750016</v>
      </c>
      <c r="DQ27" s="38">
        <v>97.620428756750016</v>
      </c>
      <c r="DR27" s="38">
        <v>97.620428756750016</v>
      </c>
      <c r="DS27" s="38">
        <v>97.620428756750016</v>
      </c>
    </row>
    <row r="28" spans="3:123">
      <c r="C28" s="97" t="s">
        <v>99</v>
      </c>
      <c r="T28" s="38">
        <v>61.435550000000006</v>
      </c>
      <c r="U28" s="38">
        <v>514.5609599999998</v>
      </c>
      <c r="V28" s="38">
        <v>331.40970000000016</v>
      </c>
      <c r="W28" s="38">
        <v>73.474999999999909</v>
      </c>
      <c r="X28" s="38">
        <v>120.52199999999971</v>
      </c>
      <c r="Y28" s="38">
        <v>106.36000000000104</v>
      </c>
      <c r="Z28" s="38"/>
      <c r="AA28" s="38">
        <v>97.980440000000002</v>
      </c>
      <c r="AB28" s="38">
        <v>-36.873989999999999</v>
      </c>
      <c r="AC28" s="38">
        <v>-7.8461799999999986</v>
      </c>
      <c r="AD28" s="38">
        <v>8.175279999999999</v>
      </c>
      <c r="AE28" s="38">
        <v>385.87677999999994</v>
      </c>
      <c r="AF28" s="38">
        <v>26.40558</v>
      </c>
      <c r="AG28" s="38">
        <v>4.93</v>
      </c>
      <c r="AH28" s="38">
        <v>97.348600000000005</v>
      </c>
      <c r="AI28" s="38">
        <v>164.5395</v>
      </c>
      <c r="AJ28" s="38">
        <v>81.289600000000007</v>
      </c>
      <c r="AK28" s="38">
        <v>63.117366666666733</v>
      </c>
      <c r="AL28" s="38">
        <v>22.463233333333392</v>
      </c>
      <c r="AM28" s="38">
        <v>9.0109999999998536</v>
      </c>
      <c r="AN28" s="38">
        <v>33.879999999999995</v>
      </c>
      <c r="AO28" s="38">
        <v>8.4160000000000537</v>
      </c>
      <c r="AP28" s="38">
        <v>22.168000000000006</v>
      </c>
      <c r="AQ28" s="38">
        <v>15.285999999999831</v>
      </c>
      <c r="AR28" s="38">
        <v>51.566666666666606</v>
      </c>
      <c r="AS28" s="38">
        <v>15.521333333333359</v>
      </c>
      <c r="AT28" s="38">
        <v>38.147999999999911</v>
      </c>
      <c r="AU28" s="38">
        <v>14.927999999999884</v>
      </c>
      <c r="AV28" s="38">
        <v>46.800000000000182</v>
      </c>
      <c r="AW28" s="38">
        <v>4.8360000000002401</v>
      </c>
      <c r="AX28" s="38">
        <v>39.796000000000731</v>
      </c>
      <c r="AY28" s="38"/>
      <c r="AZ28" s="38">
        <v>84.875950000000003</v>
      </c>
      <c r="BA28" s="38">
        <v>16.523250000000001</v>
      </c>
      <c r="BB28" s="38">
        <v>-3.4187600000000002</v>
      </c>
      <c r="BC28" s="38">
        <v>-6.09816</v>
      </c>
      <c r="BD28" s="38">
        <v>-1.9392</v>
      </c>
      <c r="BE28" s="38">
        <v>-28.83663</v>
      </c>
      <c r="BF28" s="38">
        <v>-5.2853199999999996</v>
      </c>
      <c r="BG28" s="38">
        <v>-4.4101999999999997</v>
      </c>
      <c r="BH28" s="38">
        <v>1.84934</v>
      </c>
      <c r="BI28" s="38">
        <v>2.2854299999999999</v>
      </c>
      <c r="BJ28" s="38">
        <v>-3.6291199999999999</v>
      </c>
      <c r="BK28" s="38">
        <v>9.5189699999999995</v>
      </c>
      <c r="BL28" s="38">
        <v>325.97467999999998</v>
      </c>
      <c r="BM28" s="38">
        <v>20.3871</v>
      </c>
      <c r="BN28" s="38">
        <v>39.515000000000001</v>
      </c>
      <c r="BO28" s="38">
        <v>4.19048</v>
      </c>
      <c r="BP28" s="38">
        <v>22.295099999999998</v>
      </c>
      <c r="BQ28" s="38">
        <v>-0.08</v>
      </c>
      <c r="BR28" s="38">
        <v>14.0825</v>
      </c>
      <c r="BS28" s="38">
        <v>46.337499999999999</v>
      </c>
      <c r="BT28" s="38">
        <v>-55.49</v>
      </c>
      <c r="BU28" s="38">
        <v>-6.1005000000000003</v>
      </c>
      <c r="BV28" s="38">
        <v>49.77</v>
      </c>
      <c r="BW28" s="38">
        <v>53.679099999999998</v>
      </c>
      <c r="BX28" s="38">
        <v>19.940999999999999</v>
      </c>
      <c r="BY28" s="38">
        <v>86.58</v>
      </c>
      <c r="BZ28" s="38">
        <v>58.018500000000003</v>
      </c>
      <c r="CA28" s="38">
        <v>-53.1755</v>
      </c>
      <c r="CB28" s="38">
        <v>67.567499999999995</v>
      </c>
      <c r="CC28" s="38">
        <v>66.897600000000011</v>
      </c>
      <c r="CD28" s="38">
        <v>7.1425000000000001</v>
      </c>
      <c r="CE28" s="38">
        <v>22.8</v>
      </c>
      <c r="CF28" s="38">
        <v>33.17486666666673</v>
      </c>
      <c r="CG28" s="38">
        <v>-53.656500000000051</v>
      </c>
      <c r="CH28" s="38">
        <v>37.587366666666753</v>
      </c>
      <c r="CI28" s="38">
        <v>38.53236666666669</v>
      </c>
      <c r="CJ28" s="38">
        <v>-71.509233333333441</v>
      </c>
      <c r="CK28" s="38">
        <v>39.322866666666641</v>
      </c>
      <c r="CL28" s="38">
        <v>41.197366666666653</v>
      </c>
      <c r="CM28" s="38">
        <v>-69.550733333333369</v>
      </c>
      <c r="CN28" s="38">
        <v>51.065366666666705</v>
      </c>
      <c r="CO28" s="38">
        <v>52.36536666666666</v>
      </c>
      <c r="CP28" s="38">
        <v>-100.37073333333331</v>
      </c>
      <c r="CQ28" s="38">
        <v>53.531366666666713</v>
      </c>
      <c r="CR28" s="38">
        <v>55.255366666666646</v>
      </c>
      <c r="CS28" s="38">
        <v>-101.18673333333334</v>
      </c>
      <c r="CT28" s="38">
        <v>60.887366666666708</v>
      </c>
      <c r="CU28" s="38">
        <v>62.467366666666635</v>
      </c>
      <c r="CV28" s="38">
        <v>-119.62873333333346</v>
      </c>
      <c r="CW28" s="38">
        <v>66.457366666666644</v>
      </c>
      <c r="CX28" s="38">
        <v>68.457366666666644</v>
      </c>
      <c r="CY28" s="38">
        <v>-118.03473333333329</v>
      </c>
      <c r="CZ28" s="38">
        <v>83.83736666666664</v>
      </c>
      <c r="DA28" s="38">
        <v>85.764033333333259</v>
      </c>
      <c r="DB28" s="38">
        <v>-164.39473333333331</v>
      </c>
      <c r="DC28" s="38">
        <v>88.894033333333368</v>
      </c>
      <c r="DD28" s="38">
        <v>91.022033333333297</v>
      </c>
      <c r="DE28" s="38">
        <v>-166.82606666666675</v>
      </c>
      <c r="DF28" s="38">
        <v>101.58203333333336</v>
      </c>
      <c r="DG28" s="38">
        <v>103.3920333333333</v>
      </c>
      <c r="DH28" s="38">
        <v>-199.59606666666673</v>
      </c>
      <c r="DI28" s="38">
        <v>106.51203333333331</v>
      </c>
      <c r="DJ28" s="38">
        <v>108.01203333333331</v>
      </c>
      <c r="DK28" s="38">
        <v>-198.32406666666657</v>
      </c>
      <c r="DL28" s="38">
        <v>122.11203333333333</v>
      </c>
      <c r="DM28" s="38">
        <v>123.01203333333342</v>
      </c>
      <c r="DN28" s="38">
        <v>-242.9760666666665</v>
      </c>
      <c r="DO28" s="38">
        <v>123.98003333333338</v>
      </c>
      <c r="DP28" s="38">
        <v>123.83203333333336</v>
      </c>
      <c r="DQ28" s="38">
        <v>-234.78006666666636</v>
      </c>
      <c r="DR28" s="38">
        <v>137.03603333333365</v>
      </c>
      <c r="DS28" s="38">
        <v>137.54003333333344</v>
      </c>
    </row>
    <row r="29" spans="3:123">
      <c r="C29" s="97" t="s">
        <v>100</v>
      </c>
      <c r="T29" s="38">
        <v>1889.8977800000005</v>
      </c>
      <c r="U29" s="38">
        <v>79.863560000000021</v>
      </c>
      <c r="V29" s="38">
        <v>-79.920406666664121</v>
      </c>
      <c r="W29" s="38">
        <v>141.05300000000352</v>
      </c>
      <c r="X29" s="38">
        <v>-3.346999999996342</v>
      </c>
      <c r="Y29" s="38">
        <v>-3.3469999999965694</v>
      </c>
      <c r="Z29" s="38"/>
      <c r="AA29" s="38">
        <v>1546.1854000000001</v>
      </c>
      <c r="AB29" s="38">
        <v>-515.88305000000003</v>
      </c>
      <c r="AC29" s="38">
        <v>-473.54027000000008</v>
      </c>
      <c r="AD29" s="38">
        <v>1333.1357000000003</v>
      </c>
      <c r="AE29" s="38">
        <v>-303.23410999999999</v>
      </c>
      <c r="AF29" s="38">
        <v>-480.20578999999998</v>
      </c>
      <c r="AG29" s="38">
        <v>-310.08361000000002</v>
      </c>
      <c r="AH29" s="38">
        <v>1173.38707</v>
      </c>
      <c r="AI29" s="38">
        <v>-541.73407999999995</v>
      </c>
      <c r="AJ29" s="38">
        <v>242.81575000000001</v>
      </c>
      <c r="AK29" s="38">
        <v>-819.07357666666655</v>
      </c>
      <c r="AL29" s="38">
        <v>1038.0715000000025</v>
      </c>
      <c r="AM29" s="38">
        <v>-476.69999999999914</v>
      </c>
      <c r="AN29" s="38">
        <v>-143.59349999999949</v>
      </c>
      <c r="AO29" s="38">
        <v>-629.19999999999936</v>
      </c>
      <c r="AP29" s="38">
        <v>1390.5465000000015</v>
      </c>
      <c r="AQ29" s="38">
        <v>-621.09999999999923</v>
      </c>
      <c r="AR29" s="38">
        <v>-143.59349999999949</v>
      </c>
      <c r="AS29" s="38">
        <v>-629.19999999999936</v>
      </c>
      <c r="AT29" s="38">
        <v>1390.5465000000017</v>
      </c>
      <c r="AU29" s="38">
        <v>-621.09999999999945</v>
      </c>
      <c r="AV29" s="38">
        <v>-143.59349999999949</v>
      </c>
      <c r="AW29" s="38">
        <v>-629.19999999999936</v>
      </c>
      <c r="AX29" s="38">
        <v>1390.5465000000017</v>
      </c>
      <c r="AY29" s="38"/>
      <c r="AZ29" s="38">
        <v>1889.25593</v>
      </c>
      <c r="BA29" s="38">
        <v>-161.95679999999999</v>
      </c>
      <c r="BB29" s="38">
        <v>-181.11373</v>
      </c>
      <c r="BC29" s="38">
        <v>-159.25202999999999</v>
      </c>
      <c r="BD29" s="38">
        <v>-185.89981</v>
      </c>
      <c r="BE29" s="38">
        <v>-170.73121</v>
      </c>
      <c r="BF29" s="38">
        <v>-166.40714000000003</v>
      </c>
      <c r="BG29" s="38">
        <v>-179.05217999999999</v>
      </c>
      <c r="BH29" s="38">
        <v>-128.08095</v>
      </c>
      <c r="BI29" s="38">
        <v>-178.96869000000001</v>
      </c>
      <c r="BJ29" s="38">
        <v>1304.3545900000001</v>
      </c>
      <c r="BK29" s="38">
        <v>207.74979999999999</v>
      </c>
      <c r="BL29" s="38">
        <v>74.71802000000001</v>
      </c>
      <c r="BM29" s="38">
        <v>-182.83376999999999</v>
      </c>
      <c r="BN29" s="38">
        <v>-195.11836</v>
      </c>
      <c r="BO29" s="38">
        <v>-177.9768</v>
      </c>
      <c r="BP29" s="38">
        <v>-135.51378</v>
      </c>
      <c r="BQ29" s="38">
        <v>-166.71520999999998</v>
      </c>
      <c r="BR29" s="38">
        <v>-112.17139999999999</v>
      </c>
      <c r="BS29" s="38">
        <v>17.179259999999999</v>
      </c>
      <c r="BT29" s="38">
        <v>-215.09147000000002</v>
      </c>
      <c r="BU29" s="38">
        <v>-199.51784000000001</v>
      </c>
      <c r="BV29" s="38">
        <v>1354.94507</v>
      </c>
      <c r="BW29" s="38">
        <v>17.95984</v>
      </c>
      <c r="BX29" s="38">
        <v>-195.48260000000002</v>
      </c>
      <c r="BY29" s="38">
        <v>-184.66801999999998</v>
      </c>
      <c r="BZ29" s="38">
        <v>-161.58346</v>
      </c>
      <c r="CA29" s="38">
        <v>-188.11949999999999</v>
      </c>
      <c r="CB29" s="38">
        <v>325.89902000000001</v>
      </c>
      <c r="CC29" s="38">
        <v>105.03622999999999</v>
      </c>
      <c r="CD29" s="38">
        <v>-327.62344000000002</v>
      </c>
      <c r="CE29" s="38">
        <v>-309.02846999999997</v>
      </c>
      <c r="CF29" s="38">
        <v>-182.42166666666651</v>
      </c>
      <c r="CG29" s="38">
        <v>-180.72166666666635</v>
      </c>
      <c r="CH29" s="38">
        <v>1414.8283333333352</v>
      </c>
      <c r="CI29" s="38">
        <v>-196.03516666666633</v>
      </c>
      <c r="CJ29" s="38">
        <v>-181.48166666666634</v>
      </c>
      <c r="CK29" s="38">
        <v>-177.6716666666664</v>
      </c>
      <c r="CL29" s="38">
        <v>-117.5466666666664</v>
      </c>
      <c r="CM29" s="38">
        <v>300.92666666666651</v>
      </c>
      <c r="CN29" s="38">
        <v>-227.60683333333304</v>
      </c>
      <c r="CO29" s="38">
        <v>-216.91333333333296</v>
      </c>
      <c r="CP29" s="38">
        <v>-206.71333333333314</v>
      </c>
      <c r="CQ29" s="38">
        <v>-210.97333333333313</v>
      </c>
      <c r="CR29" s="38">
        <v>-211.51333333333309</v>
      </c>
      <c r="CS29" s="38">
        <v>280.88666666666677</v>
      </c>
      <c r="CT29" s="38">
        <v>1337.086666666668</v>
      </c>
      <c r="CU29" s="38">
        <v>-227.42683333333321</v>
      </c>
      <c r="CV29" s="38">
        <v>-212.77333333333286</v>
      </c>
      <c r="CW29" s="38">
        <v>-209.11333333333323</v>
      </c>
      <c r="CX29" s="38">
        <v>-199.21333333333314</v>
      </c>
      <c r="CY29" s="38">
        <v>300.92666666666673</v>
      </c>
      <c r="CZ29" s="38">
        <v>-227.60683333333304</v>
      </c>
      <c r="DA29" s="38">
        <v>-216.91333333333318</v>
      </c>
      <c r="DB29" s="38">
        <v>-206.71333333333314</v>
      </c>
      <c r="DC29" s="38">
        <v>-210.97333333333313</v>
      </c>
      <c r="DD29" s="38">
        <v>-211.51333333333309</v>
      </c>
      <c r="DE29" s="38">
        <v>280.88666666666677</v>
      </c>
      <c r="DF29" s="38">
        <v>1337.086666666668</v>
      </c>
      <c r="DG29" s="38">
        <v>-227.42683333333298</v>
      </c>
      <c r="DH29" s="38">
        <v>-212.77333333333308</v>
      </c>
      <c r="DI29" s="38">
        <v>-209.11333333333323</v>
      </c>
      <c r="DJ29" s="38">
        <v>-199.21333333333314</v>
      </c>
      <c r="DK29" s="38">
        <v>300.92666666666673</v>
      </c>
      <c r="DL29" s="38">
        <v>-227.60683333333304</v>
      </c>
      <c r="DM29" s="38">
        <v>-216.91333333333318</v>
      </c>
      <c r="DN29" s="38">
        <v>-206.71333333333314</v>
      </c>
      <c r="DO29" s="38">
        <v>-210.97333333333313</v>
      </c>
      <c r="DP29" s="38">
        <v>-211.51333333333309</v>
      </c>
      <c r="DQ29" s="38">
        <v>280.88666666666677</v>
      </c>
      <c r="DR29" s="38">
        <v>1337.086666666668</v>
      </c>
      <c r="DS29" s="38">
        <v>-227.42683333333298</v>
      </c>
    </row>
    <row r="30" spans="3:123">
      <c r="C30" s="97" t="s">
        <v>101</v>
      </c>
      <c r="T30" s="38">
        <v>111.43789</v>
      </c>
      <c r="U30" s="38">
        <v>324</v>
      </c>
      <c r="V30" s="38">
        <v>189</v>
      </c>
      <c r="W30" s="38">
        <v>0</v>
      </c>
      <c r="X30" s="38">
        <v>0</v>
      </c>
      <c r="Y30" s="38">
        <v>0</v>
      </c>
      <c r="Z30" s="38"/>
      <c r="AA30" s="38">
        <v>0</v>
      </c>
      <c r="AB30" s="38">
        <v>0</v>
      </c>
      <c r="AC30" s="38">
        <v>0</v>
      </c>
      <c r="AD30" s="38">
        <v>111.43789</v>
      </c>
      <c r="AE30" s="38">
        <v>81</v>
      </c>
      <c r="AF30" s="38">
        <v>81</v>
      </c>
      <c r="AG30" s="38">
        <v>81</v>
      </c>
      <c r="AH30" s="38">
        <v>81</v>
      </c>
      <c r="AI30" s="38">
        <v>81</v>
      </c>
      <c r="AJ30" s="38">
        <v>81</v>
      </c>
      <c r="AK30" s="38">
        <v>27</v>
      </c>
      <c r="AL30" s="38">
        <v>0</v>
      </c>
      <c r="AM30" s="38">
        <v>0</v>
      </c>
      <c r="AN30" s="38">
        <v>0</v>
      </c>
      <c r="AO30" s="38">
        <v>0</v>
      </c>
      <c r="AP30" s="38">
        <v>0</v>
      </c>
      <c r="AQ30" s="38">
        <v>0</v>
      </c>
      <c r="AR30" s="38">
        <v>0</v>
      </c>
      <c r="AS30" s="38">
        <v>0</v>
      </c>
      <c r="AT30" s="38">
        <v>0</v>
      </c>
      <c r="AU30" s="38">
        <v>0</v>
      </c>
      <c r="AV30" s="38">
        <v>0</v>
      </c>
      <c r="AW30" s="38">
        <v>0</v>
      </c>
      <c r="AX30" s="38">
        <v>0</v>
      </c>
      <c r="AY30" s="38"/>
      <c r="AZ30" s="38">
        <v>0</v>
      </c>
      <c r="BA30" s="38">
        <v>0</v>
      </c>
      <c r="BB30" s="38">
        <v>0</v>
      </c>
      <c r="BC30" s="38">
        <v>0</v>
      </c>
      <c r="BD30" s="38">
        <v>0</v>
      </c>
      <c r="BE30" s="38">
        <v>0</v>
      </c>
      <c r="BF30" s="38">
        <v>0</v>
      </c>
      <c r="BG30" s="38">
        <v>0</v>
      </c>
      <c r="BH30" s="38">
        <v>0</v>
      </c>
      <c r="BI30" s="38">
        <v>0</v>
      </c>
      <c r="BJ30" s="38">
        <v>0</v>
      </c>
      <c r="BK30" s="38">
        <v>111.43789</v>
      </c>
      <c r="BL30" s="38">
        <v>27</v>
      </c>
      <c r="BM30" s="38">
        <v>27</v>
      </c>
      <c r="BN30" s="38">
        <v>27</v>
      </c>
      <c r="BO30" s="38">
        <v>27</v>
      </c>
      <c r="BP30" s="38">
        <v>27</v>
      </c>
      <c r="BQ30" s="38">
        <v>27</v>
      </c>
      <c r="BR30" s="38">
        <v>27</v>
      </c>
      <c r="BS30" s="38">
        <v>27</v>
      </c>
      <c r="BT30" s="38">
        <v>27</v>
      </c>
      <c r="BU30" s="38">
        <v>27</v>
      </c>
      <c r="BV30" s="38">
        <v>27</v>
      </c>
      <c r="BW30" s="38">
        <v>27</v>
      </c>
      <c r="BX30" s="38">
        <v>27</v>
      </c>
      <c r="BY30" s="38">
        <v>27</v>
      </c>
      <c r="BZ30" s="38">
        <v>27</v>
      </c>
      <c r="CA30" s="38">
        <v>27</v>
      </c>
      <c r="CB30" s="38">
        <v>27</v>
      </c>
      <c r="CC30" s="38">
        <v>27</v>
      </c>
      <c r="CD30" s="38">
        <v>27</v>
      </c>
      <c r="CE30" s="38">
        <v>0</v>
      </c>
      <c r="CF30" s="38">
        <v>0</v>
      </c>
      <c r="CG30" s="38">
        <v>0</v>
      </c>
      <c r="CH30" s="38">
        <v>0</v>
      </c>
      <c r="CI30" s="38">
        <v>0</v>
      </c>
      <c r="CJ30" s="38">
        <v>0</v>
      </c>
      <c r="CK30" s="38">
        <v>0</v>
      </c>
      <c r="CL30" s="38">
        <v>0</v>
      </c>
      <c r="CM30" s="38">
        <v>0</v>
      </c>
      <c r="CN30" s="38">
        <v>0</v>
      </c>
      <c r="CO30" s="38">
        <v>0</v>
      </c>
      <c r="CP30" s="38">
        <v>0</v>
      </c>
      <c r="CQ30" s="38">
        <v>0</v>
      </c>
      <c r="CR30" s="38">
        <v>0</v>
      </c>
      <c r="CS30" s="38">
        <v>0</v>
      </c>
      <c r="CT30" s="38">
        <v>0</v>
      </c>
      <c r="CU30" s="38">
        <v>0</v>
      </c>
      <c r="CV30" s="38">
        <v>0</v>
      </c>
      <c r="CW30" s="38">
        <v>0</v>
      </c>
      <c r="CX30" s="38">
        <v>0</v>
      </c>
      <c r="CY30" s="38">
        <v>0</v>
      </c>
      <c r="CZ30" s="38">
        <v>0</v>
      </c>
      <c r="DA30" s="38">
        <v>0</v>
      </c>
      <c r="DB30" s="38">
        <v>0</v>
      </c>
      <c r="DC30" s="38">
        <v>0</v>
      </c>
      <c r="DD30" s="38">
        <v>0</v>
      </c>
      <c r="DE30" s="38">
        <v>0</v>
      </c>
      <c r="DF30" s="38">
        <v>0</v>
      </c>
      <c r="DG30" s="38">
        <v>0</v>
      </c>
      <c r="DH30" s="38">
        <v>0</v>
      </c>
      <c r="DI30" s="38">
        <v>0</v>
      </c>
      <c r="DJ30" s="38">
        <v>0</v>
      </c>
      <c r="DK30" s="38">
        <v>0</v>
      </c>
      <c r="DL30" s="38">
        <v>0</v>
      </c>
      <c r="DM30" s="38">
        <v>0</v>
      </c>
      <c r="DN30" s="38">
        <v>0</v>
      </c>
      <c r="DO30" s="38">
        <v>0</v>
      </c>
      <c r="DP30" s="38">
        <v>0</v>
      </c>
      <c r="DQ30" s="38">
        <v>0</v>
      </c>
      <c r="DR30" s="38">
        <v>0</v>
      </c>
      <c r="DS30" s="38">
        <v>0</v>
      </c>
    </row>
    <row r="31" spans="3:123">
      <c r="C31" s="97" t="s">
        <v>102</v>
      </c>
      <c r="T31" s="38">
        <v>0</v>
      </c>
      <c r="U31" s="38">
        <v>851.07548999999995</v>
      </c>
      <c r="V31" s="38">
        <v>-152.75222999999997</v>
      </c>
      <c r="W31" s="38">
        <v>0</v>
      </c>
      <c r="X31" s="38">
        <v>0</v>
      </c>
      <c r="Y31" s="38">
        <v>0</v>
      </c>
      <c r="Z31" s="38"/>
      <c r="AA31" s="38">
        <v>0</v>
      </c>
      <c r="AB31" s="38">
        <v>0</v>
      </c>
      <c r="AC31" s="38">
        <v>0</v>
      </c>
      <c r="AD31" s="38">
        <v>0</v>
      </c>
      <c r="AE31" s="38">
        <v>923.54483000000005</v>
      </c>
      <c r="AF31" s="38">
        <v>-50.566040000000001</v>
      </c>
      <c r="AG31" s="38">
        <v>-51.680259999999997</v>
      </c>
      <c r="AH31" s="38">
        <v>29.776959999999988</v>
      </c>
      <c r="AI31" s="38">
        <v>-56.257980000000003</v>
      </c>
      <c r="AJ31" s="38">
        <v>-57.475549999999998</v>
      </c>
      <c r="AK31" s="38">
        <v>-39.018699999999995</v>
      </c>
      <c r="AL31" s="38">
        <v>0</v>
      </c>
      <c r="AM31" s="38">
        <v>0</v>
      </c>
      <c r="AN31" s="38">
        <v>0</v>
      </c>
      <c r="AO31" s="38">
        <v>0</v>
      </c>
      <c r="AP31" s="38">
        <v>0</v>
      </c>
      <c r="AQ31" s="38">
        <v>0</v>
      </c>
      <c r="AR31" s="38">
        <v>0</v>
      </c>
      <c r="AS31" s="38">
        <v>0</v>
      </c>
      <c r="AT31" s="38">
        <v>0</v>
      </c>
      <c r="AU31" s="38">
        <v>0</v>
      </c>
      <c r="AV31" s="38">
        <v>0</v>
      </c>
      <c r="AW31" s="38">
        <v>0</v>
      </c>
      <c r="AX31" s="38">
        <v>0</v>
      </c>
      <c r="AY31" s="38"/>
      <c r="AZ31" s="38">
        <v>0</v>
      </c>
      <c r="BA31" s="38">
        <v>0</v>
      </c>
      <c r="BB31" s="38">
        <v>0</v>
      </c>
      <c r="BC31" s="38">
        <v>0</v>
      </c>
      <c r="BD31" s="38">
        <v>0</v>
      </c>
      <c r="BE31" s="38">
        <v>0</v>
      </c>
      <c r="BF31" s="38">
        <v>0</v>
      </c>
      <c r="BG31" s="38">
        <v>0</v>
      </c>
      <c r="BH31" s="38">
        <v>0</v>
      </c>
      <c r="BI31" s="38">
        <v>0</v>
      </c>
      <c r="BJ31" s="38">
        <v>0</v>
      </c>
      <c r="BK31" s="38">
        <v>0</v>
      </c>
      <c r="BL31" s="38">
        <v>955.28226000000006</v>
      </c>
      <c r="BM31" s="38">
        <v>-15.808590000000001</v>
      </c>
      <c r="BN31" s="38">
        <v>-15.928840000000001</v>
      </c>
      <c r="BO31" s="38">
        <v>-16.733040000000003</v>
      </c>
      <c r="BP31" s="38">
        <v>-16.855049999999999</v>
      </c>
      <c r="BQ31" s="38">
        <v>-16.97795</v>
      </c>
      <c r="BR31" s="38">
        <v>-17.101749999999999</v>
      </c>
      <c r="BS31" s="38">
        <v>-17.22645</v>
      </c>
      <c r="BT31" s="38">
        <v>-17.352060000000002</v>
      </c>
      <c r="BU31" s="38">
        <v>-17.478590000000001</v>
      </c>
      <c r="BV31" s="38">
        <v>-17.60604</v>
      </c>
      <c r="BW31" s="38">
        <v>64.861589999999993</v>
      </c>
      <c r="BX31" s="38">
        <v>-18.608979999999999</v>
      </c>
      <c r="BY31" s="38">
        <v>-18.767150000000001</v>
      </c>
      <c r="BZ31" s="38">
        <v>-18.88185</v>
      </c>
      <c r="CA31" s="38">
        <v>-19.019849999999998</v>
      </c>
      <c r="CB31" s="38">
        <v>-19.15785</v>
      </c>
      <c r="CC31" s="38">
        <v>-19.297849999999997</v>
      </c>
      <c r="CD31" s="38">
        <v>-19.438849999999999</v>
      </c>
      <c r="CE31" s="38">
        <v>-19.579849999999997</v>
      </c>
      <c r="CF31" s="38"/>
      <c r="CG31" s="38"/>
      <c r="CH31" s="38"/>
      <c r="CI31" s="38"/>
      <c r="CJ31" s="38"/>
      <c r="CK31" s="38"/>
      <c r="CL31" s="38"/>
      <c r="CM31" s="38"/>
      <c r="CN31" s="38"/>
      <c r="CO31" s="38"/>
      <c r="CP31" s="38"/>
      <c r="CQ31" s="38"/>
      <c r="CR31" s="38"/>
      <c r="CS31" s="38"/>
      <c r="CT31" s="38"/>
      <c r="CU31" s="38"/>
      <c r="CV31" s="38"/>
      <c r="CW31" s="38"/>
      <c r="CX31" s="38"/>
      <c r="CY31" s="38"/>
      <c r="CZ31" s="38"/>
      <c r="DA31" s="38"/>
      <c r="DB31" s="38"/>
      <c r="DC31" s="38"/>
      <c r="DD31" s="38"/>
      <c r="DE31" s="38"/>
      <c r="DF31" s="38"/>
      <c r="DG31" s="38"/>
      <c r="DH31" s="38"/>
      <c r="DI31" s="38"/>
      <c r="DJ31" s="38"/>
      <c r="DK31" s="38"/>
      <c r="DL31" s="38"/>
      <c r="DM31" s="38"/>
      <c r="DN31" s="38"/>
      <c r="DO31" s="38"/>
      <c r="DP31" s="38"/>
      <c r="DQ31" s="38"/>
      <c r="DR31" s="38"/>
      <c r="DS31" s="38"/>
    </row>
    <row r="32" spans="3:123">
      <c r="C32" s="97" t="s">
        <v>39</v>
      </c>
      <c r="D32" s="82"/>
      <c r="T32" s="38">
        <v>434.16863999999998</v>
      </c>
      <c r="U32" s="38">
        <v>77.838149999999985</v>
      </c>
      <c r="V32" s="38">
        <v>-59.95941457039487</v>
      </c>
      <c r="W32" s="38">
        <v>112.19355315332581</v>
      </c>
      <c r="X32" s="38">
        <v>269.60673922384126</v>
      </c>
      <c r="Y32" s="38">
        <v>327.07385251835615</v>
      </c>
      <c r="Z32" s="38"/>
      <c r="AA32" s="38">
        <v>281.11349999999999</v>
      </c>
      <c r="AB32" s="38">
        <v>27.736760000000004</v>
      </c>
      <c r="AC32" s="38">
        <v>-64.584969999999998</v>
      </c>
      <c r="AD32" s="38">
        <v>189.90334999999999</v>
      </c>
      <c r="AE32" s="38">
        <v>3.1134199999999979</v>
      </c>
      <c r="AF32" s="38">
        <v>-72.039870000000008</v>
      </c>
      <c r="AG32" s="38">
        <v>-55.131179999999993</v>
      </c>
      <c r="AH32" s="38">
        <v>201.89578</v>
      </c>
      <c r="AI32" s="38">
        <v>-44.465059999999987</v>
      </c>
      <c r="AJ32" s="38">
        <v>-32.091250000000002</v>
      </c>
      <c r="AK32" s="38">
        <v>-11.122891885424437</v>
      </c>
      <c r="AL32" s="38">
        <v>27.719787315029578</v>
      </c>
      <c r="AM32" s="38">
        <v>20.931180676104077</v>
      </c>
      <c r="AN32" s="38">
        <v>25.954139113141991</v>
      </c>
      <c r="AO32" s="38">
        <v>18.649532108257574</v>
      </c>
      <c r="AP32" s="38">
        <v>46.658701255822166</v>
      </c>
      <c r="AQ32" s="38">
        <v>58.400305581711336</v>
      </c>
      <c r="AR32" s="38">
        <v>65.091531687949669</v>
      </c>
      <c r="AS32" s="38">
        <v>66.483102182751281</v>
      </c>
      <c r="AT32" s="38">
        <v>79.631799771428973</v>
      </c>
      <c r="AU32" s="38">
        <v>80.535772730650365</v>
      </c>
      <c r="AV32" s="38">
        <v>82.179359929235375</v>
      </c>
      <c r="AW32" s="38">
        <v>82.179359929235147</v>
      </c>
      <c r="AX32" s="38">
        <v>82.179359929235261</v>
      </c>
      <c r="AY32" s="38"/>
      <c r="AZ32" s="38">
        <v>295.56563</v>
      </c>
      <c r="BA32" s="38">
        <v>-2.5702799999999999</v>
      </c>
      <c r="BB32" s="38">
        <v>-11.88185</v>
      </c>
      <c r="BC32" s="38">
        <v>12.99619</v>
      </c>
      <c r="BD32" s="38">
        <v>0.69414000000000053</v>
      </c>
      <c r="BE32" s="38">
        <v>14.046430000000001</v>
      </c>
      <c r="BF32" s="38">
        <v>9.67957</v>
      </c>
      <c r="BG32" s="38">
        <v>-93.764920000000004</v>
      </c>
      <c r="BH32" s="38">
        <v>19.50038</v>
      </c>
      <c r="BI32" s="38">
        <v>39.657519999999998</v>
      </c>
      <c r="BJ32" s="38">
        <v>-9.8529199999999992</v>
      </c>
      <c r="BK32" s="38">
        <v>160.09875</v>
      </c>
      <c r="BL32" s="38">
        <v>-44.449759999999998</v>
      </c>
      <c r="BM32" s="38">
        <v>16.070329999999998</v>
      </c>
      <c r="BN32" s="38">
        <v>31.492849999999997</v>
      </c>
      <c r="BO32" s="38">
        <v>-4.6768899999999993</v>
      </c>
      <c r="BP32" s="38">
        <v>-16.14264</v>
      </c>
      <c r="BQ32" s="38">
        <v>-51.220340000000007</v>
      </c>
      <c r="BR32" s="38">
        <v>-36.234279999999998</v>
      </c>
      <c r="BS32" s="38">
        <v>-6.1464599999999994</v>
      </c>
      <c r="BT32" s="38">
        <v>-12.750439999999999</v>
      </c>
      <c r="BU32" s="38">
        <v>13.000359999999997</v>
      </c>
      <c r="BV32" s="38">
        <v>18.1036</v>
      </c>
      <c r="BW32" s="38">
        <v>170.79182</v>
      </c>
      <c r="BX32" s="38">
        <v>-38.135419999999996</v>
      </c>
      <c r="BY32" s="38">
        <v>-4.8161599999999982</v>
      </c>
      <c r="BZ32" s="38">
        <v>-1.5134799999999959</v>
      </c>
      <c r="CA32" s="38">
        <v>24.890830000000001</v>
      </c>
      <c r="CB32" s="38">
        <v>21.085979999999996</v>
      </c>
      <c r="CC32" s="38">
        <v>-78.068060000000003</v>
      </c>
      <c r="CD32" s="38">
        <v>-2.2569499999999971</v>
      </c>
      <c r="CE32" s="38">
        <v>-37.592199999999998</v>
      </c>
      <c r="CF32" s="38">
        <v>28.726258114575558</v>
      </c>
      <c r="CG32" s="38">
        <v>9.7817372597817211</v>
      </c>
      <c r="CH32" s="38">
        <v>12.292881551753737</v>
      </c>
      <c r="CI32" s="38">
        <v>5.6451685034941192</v>
      </c>
      <c r="CJ32" s="38">
        <v>6.796055923971835</v>
      </c>
      <c r="CK32" s="38">
        <v>6.145305513674657</v>
      </c>
      <c r="CL32" s="38">
        <v>7.989819238457585</v>
      </c>
      <c r="CM32" s="38">
        <v>13.027283976110198</v>
      </c>
      <c r="CN32" s="38">
        <v>8.9002825409054935</v>
      </c>
      <c r="CO32" s="38">
        <v>4.0265725961263001</v>
      </c>
      <c r="CP32" s="38">
        <v>4.3141883029058476</v>
      </c>
      <c r="CQ32" s="38">
        <v>4.1190797101489807</v>
      </c>
      <c r="CR32" s="38">
        <v>10.216264095202746</v>
      </c>
      <c r="CS32" s="38">
        <v>14.718323363326022</v>
      </c>
      <c r="CT32" s="38">
        <v>13.13500102868943</v>
      </c>
      <c r="CU32" s="38">
        <v>18.805376863806714</v>
      </c>
      <c r="CV32" s="38">
        <v>19.392959287300641</v>
      </c>
      <c r="CW32" s="38">
        <v>19.784680902963373</v>
      </c>
      <c r="CX32" s="38">
        <v>19.222665391447322</v>
      </c>
      <c r="CY32" s="38">
        <v>21.514556429473828</v>
      </c>
      <c r="CZ32" s="38">
        <v>21.761094509261511</v>
      </c>
      <c r="DA32" s="38">
        <v>21.81588074921433</v>
      </c>
      <c r="DB32" s="38">
        <v>21.887102861153039</v>
      </c>
      <c r="DC32" s="38">
        <v>22.161034060917018</v>
      </c>
      <c r="DD32" s="38">
        <v>22.434965260681224</v>
      </c>
      <c r="DE32" s="38">
        <v>26.270002057378861</v>
      </c>
      <c r="DF32" s="38">
        <v>26.543933257142953</v>
      </c>
      <c r="DG32" s="38">
        <v>26.817864456907159</v>
      </c>
      <c r="DH32" s="38">
        <v>26.571326377119362</v>
      </c>
      <c r="DI32" s="38">
        <v>26.845257576883455</v>
      </c>
      <c r="DJ32" s="38">
        <v>27.119188776647547</v>
      </c>
      <c r="DK32" s="38">
        <v>27.393119976411754</v>
      </c>
      <c r="DL32" s="38">
        <v>27.393119976411754</v>
      </c>
      <c r="DM32" s="38">
        <v>27.393119976411867</v>
      </c>
      <c r="DN32" s="38">
        <v>27.393119976411754</v>
      </c>
      <c r="DO32" s="38">
        <v>27.39311997641164</v>
      </c>
      <c r="DP32" s="38">
        <v>27.393119976411754</v>
      </c>
      <c r="DQ32" s="38">
        <v>27.393119976411754</v>
      </c>
      <c r="DR32" s="38">
        <v>27.393119976411754</v>
      </c>
      <c r="DS32" s="38">
        <v>27.393119976411754</v>
      </c>
    </row>
    <row r="33" spans="3:123">
      <c r="C33" s="87" t="s">
        <v>103</v>
      </c>
      <c r="D33" s="87"/>
      <c r="T33" s="40">
        <v>-9.9703500000003373</v>
      </c>
      <c r="U33" s="40">
        <v>-4543.2665500000003</v>
      </c>
      <c r="V33" s="40">
        <v>-2458.5873679557699</v>
      </c>
      <c r="W33" s="40">
        <v>-3558.9329969697078</v>
      </c>
      <c r="X33" s="40">
        <v>-1502.882400000082</v>
      </c>
      <c r="Y33" s="40">
        <v>2059.9532942513147</v>
      </c>
      <c r="Z33" s="38"/>
      <c r="AA33" s="40">
        <v>2312.8969099999999</v>
      </c>
      <c r="AB33" s="40">
        <v>133.81575999999984</v>
      </c>
      <c r="AC33" s="40">
        <v>-2040.0714699999999</v>
      </c>
      <c r="AD33" s="40">
        <v>-416.61155000000025</v>
      </c>
      <c r="AE33" s="40">
        <v>-798.07683000000031</v>
      </c>
      <c r="AF33" s="40">
        <v>-748.66923999999995</v>
      </c>
      <c r="AG33" s="40">
        <v>-1408.7246500000003</v>
      </c>
      <c r="AH33" s="40">
        <v>-1587.7958299999998</v>
      </c>
      <c r="AI33" s="40">
        <v>-940.66404000000011</v>
      </c>
      <c r="AJ33" s="40">
        <v>354.49367000000001</v>
      </c>
      <c r="AK33" s="40">
        <v>-1687.9958405815935</v>
      </c>
      <c r="AL33" s="40">
        <v>-184.42115737417595</v>
      </c>
      <c r="AM33" s="40">
        <v>-1969.5134135179078</v>
      </c>
      <c r="AN33" s="40">
        <v>-1127.6802334661925</v>
      </c>
      <c r="AO33" s="40">
        <v>-1326.489058574623</v>
      </c>
      <c r="AP33" s="40">
        <v>864.74970858901588</v>
      </c>
      <c r="AQ33" s="40">
        <v>-1986.5708200256147</v>
      </c>
      <c r="AR33" s="40">
        <v>-498.70391738262163</v>
      </c>
      <c r="AS33" s="40">
        <v>-637.85852306453626</v>
      </c>
      <c r="AT33" s="40">
        <v>1620.2508604726913</v>
      </c>
      <c r="AU33" s="40">
        <v>-1308.0356510326842</v>
      </c>
      <c r="AV33" s="40">
        <v>460.44489895444747</v>
      </c>
      <c r="AW33" s="40">
        <v>336.25982736309231</v>
      </c>
      <c r="AX33" s="40">
        <v>2571.2842189664589</v>
      </c>
      <c r="AY33" s="38"/>
      <c r="AZ33" s="40">
        <v>2803.50063</v>
      </c>
      <c r="BA33" s="40">
        <v>-316.60464999999999</v>
      </c>
      <c r="BB33" s="40">
        <v>-173.99907000000002</v>
      </c>
      <c r="BC33" s="40">
        <v>-249.43096000000008</v>
      </c>
      <c r="BD33" s="40">
        <v>533.28514999999993</v>
      </c>
      <c r="BE33" s="40">
        <v>-150.03843000000001</v>
      </c>
      <c r="BF33" s="40">
        <v>-289.96487000000002</v>
      </c>
      <c r="BG33" s="40">
        <v>-553.06184999999994</v>
      </c>
      <c r="BH33" s="40">
        <v>-1197.04475</v>
      </c>
      <c r="BI33" s="40">
        <v>-365.46066000000002</v>
      </c>
      <c r="BJ33" s="40">
        <v>-471.59850999999975</v>
      </c>
      <c r="BK33" s="40">
        <v>420.44761999999986</v>
      </c>
      <c r="BL33" s="40">
        <v>-448.15283999999986</v>
      </c>
      <c r="BM33" s="40">
        <v>91.272589999999951</v>
      </c>
      <c r="BN33" s="40">
        <v>-441.19657999999998</v>
      </c>
      <c r="BO33" s="40">
        <v>-529.79563999999993</v>
      </c>
      <c r="BP33" s="40">
        <v>-454.59397999999999</v>
      </c>
      <c r="BQ33" s="40">
        <v>235.72038000000009</v>
      </c>
      <c r="BR33" s="40">
        <v>-470.94504000000006</v>
      </c>
      <c r="BS33" s="40">
        <v>-355.17887000000007</v>
      </c>
      <c r="BT33" s="40">
        <v>-582.6007400000002</v>
      </c>
      <c r="BU33" s="40">
        <v>-666.0241900000002</v>
      </c>
      <c r="BV33" s="40">
        <v>-435.16741000000002</v>
      </c>
      <c r="BW33" s="40">
        <v>-486.60423000000003</v>
      </c>
      <c r="BX33" s="40">
        <v>112.5723999999998</v>
      </c>
      <c r="BY33" s="40">
        <v>-647.26437999999996</v>
      </c>
      <c r="BZ33" s="40">
        <v>-405.97206000000006</v>
      </c>
      <c r="CA33" s="40">
        <v>-463.50262000000004</v>
      </c>
      <c r="CB33" s="40">
        <v>342.52607</v>
      </c>
      <c r="CC33" s="40">
        <v>475.47021999999987</v>
      </c>
      <c r="CD33" s="40">
        <v>-327.87718000000001</v>
      </c>
      <c r="CE33" s="40">
        <v>-467.14823000000001</v>
      </c>
      <c r="CF33" s="40">
        <v>-892.97043058159318</v>
      </c>
      <c r="CG33" s="40">
        <v>-467.34985221943771</v>
      </c>
      <c r="CH33" s="40">
        <v>-203.92407637434525</v>
      </c>
      <c r="CI33" s="40">
        <v>486.85277121960667</v>
      </c>
      <c r="CJ33" s="40">
        <v>-9.2961756596983776</v>
      </c>
      <c r="CK33" s="40">
        <v>-685.17763169601164</v>
      </c>
      <c r="CL33" s="40">
        <v>-1275.0396061621975</v>
      </c>
      <c r="CM33" s="40">
        <v>-130.29530760598971</v>
      </c>
      <c r="CN33" s="40">
        <v>-501.77251384036185</v>
      </c>
      <c r="CO33" s="40">
        <v>-495.6124120198408</v>
      </c>
      <c r="CP33" s="40">
        <v>-455.70650596860253</v>
      </c>
      <c r="CQ33" s="40">
        <v>-434.94563722565363</v>
      </c>
      <c r="CR33" s="40">
        <v>-435.83691538036697</v>
      </c>
      <c r="CS33" s="40">
        <v>36.972552961287079</v>
      </c>
      <c r="CT33" s="40">
        <v>1178.7388790698726</v>
      </c>
      <c r="CU33" s="40">
        <v>-350.96172344214398</v>
      </c>
      <c r="CV33" s="40">
        <v>-314.05660253935332</v>
      </c>
      <c r="CW33" s="40">
        <v>-434.0184392699997</v>
      </c>
      <c r="CX33" s="40">
        <v>-1238.4957782162619</v>
      </c>
      <c r="CY33" s="40">
        <v>36.723211044061543</v>
      </c>
      <c r="CZ33" s="40">
        <v>-277.81803467332151</v>
      </c>
      <c r="DA33" s="40">
        <v>-257.60909375336172</v>
      </c>
      <c r="DB33" s="40">
        <v>-218.3352720279301</v>
      </c>
      <c r="DC33" s="40">
        <v>-199.2310532137279</v>
      </c>
      <c r="DD33" s="40">
        <v>-220.29219782287834</v>
      </c>
      <c r="DE33" s="40">
        <v>221.59388426774035</v>
      </c>
      <c r="DF33" s="40">
        <v>1465.6664037866494</v>
      </c>
      <c r="DG33" s="40">
        <v>-67.00942758169839</v>
      </c>
      <c r="DH33" s="40">
        <v>-106.59031809630147</v>
      </c>
      <c r="DI33" s="40">
        <v>-96.367980196913152</v>
      </c>
      <c r="DJ33" s="40">
        <v>-1105.0773527394695</v>
      </c>
      <c r="DK33" s="40">
        <v>352.40003949650691</v>
      </c>
      <c r="DL33" s="40">
        <v>42.52880837117479</v>
      </c>
      <c r="DM33" s="40">
        <v>65.516051086765685</v>
      </c>
      <c r="DN33" s="40">
        <v>105.13934691240661</v>
      </c>
      <c r="DO33" s="40">
        <v>125.76943715802736</v>
      </c>
      <c r="DP33" s="40">
        <v>105.35104329265835</v>
      </c>
      <c r="DQ33" s="40">
        <v>536.92960470259959</v>
      </c>
      <c r="DR33" s="40">
        <v>1783.145553082149</v>
      </c>
      <c r="DS33" s="40">
        <v>251.20906118171069</v>
      </c>
    </row>
    <row r="34" spans="3:123">
      <c r="T34" s="38"/>
      <c r="U34" s="38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  <c r="AK34" s="38"/>
      <c r="AL34" s="38"/>
      <c r="AM34" s="38"/>
      <c r="AN34" s="38"/>
      <c r="AO34" s="38"/>
      <c r="AP34" s="38"/>
      <c r="AQ34" s="38"/>
      <c r="AR34" s="38"/>
      <c r="AS34" s="38"/>
      <c r="AT34" s="38"/>
      <c r="AU34" s="38"/>
      <c r="AV34" s="38"/>
      <c r="AW34" s="38"/>
      <c r="AX34" s="38"/>
      <c r="AY34" s="38"/>
      <c r="AZ34" s="38"/>
      <c r="BA34" s="38"/>
      <c r="BB34" s="38"/>
      <c r="BC34" s="38"/>
      <c r="BD34" s="38"/>
      <c r="BE34" s="38"/>
      <c r="BF34" s="38"/>
      <c r="BG34" s="38"/>
      <c r="BH34" s="38"/>
      <c r="BI34" s="38"/>
      <c r="BJ34" s="38"/>
      <c r="BK34" s="38"/>
      <c r="BL34" s="38"/>
      <c r="BM34" s="38"/>
      <c r="BN34" s="38"/>
      <c r="BO34" s="38"/>
      <c r="BP34" s="38"/>
      <c r="BQ34" s="38"/>
      <c r="BR34" s="38"/>
      <c r="BS34" s="38"/>
      <c r="BT34" s="38"/>
      <c r="BU34" s="38"/>
      <c r="BV34" s="38"/>
      <c r="BW34" s="38"/>
      <c r="BX34" s="38"/>
      <c r="BY34" s="38"/>
      <c r="BZ34" s="38"/>
      <c r="CA34" s="38"/>
      <c r="CB34" s="38"/>
      <c r="CC34" s="38"/>
      <c r="CD34" s="38"/>
      <c r="CE34" s="38"/>
      <c r="CF34" s="38"/>
      <c r="CG34" s="38"/>
      <c r="CH34" s="38"/>
      <c r="CI34" s="38"/>
      <c r="CJ34" s="38"/>
      <c r="CK34" s="38"/>
      <c r="CL34" s="38"/>
      <c r="CM34" s="38"/>
      <c r="CN34" s="38"/>
      <c r="CO34" s="38"/>
      <c r="CP34" s="38"/>
      <c r="CQ34" s="38"/>
      <c r="CR34" s="38"/>
      <c r="CS34" s="38"/>
      <c r="CT34" s="38"/>
      <c r="CU34" s="38"/>
      <c r="CV34" s="38"/>
      <c r="CW34" s="38"/>
      <c r="CX34" s="38"/>
      <c r="CY34" s="38"/>
      <c r="CZ34" s="38"/>
      <c r="DA34" s="38"/>
      <c r="DB34" s="38"/>
      <c r="DC34" s="38"/>
      <c r="DD34" s="38"/>
      <c r="DE34" s="38"/>
      <c r="DF34" s="38"/>
      <c r="DG34" s="38"/>
      <c r="DH34" s="38"/>
      <c r="DI34" s="38"/>
      <c r="DJ34" s="38"/>
      <c r="DK34" s="38"/>
      <c r="DL34" s="38"/>
      <c r="DM34" s="38"/>
      <c r="DN34" s="38"/>
      <c r="DO34" s="38"/>
      <c r="DP34" s="38"/>
      <c r="DQ34" s="38"/>
      <c r="DR34" s="38"/>
      <c r="DS34" s="38"/>
    </row>
    <row r="35" spans="3:123">
      <c r="C35" s="25" t="s">
        <v>104</v>
      </c>
      <c r="D35" s="25"/>
      <c r="T35" s="38"/>
      <c r="U35" s="38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8"/>
      <c r="AJ35" s="38"/>
      <c r="AK35" s="38"/>
      <c r="AL35" s="38"/>
      <c r="AM35" s="38"/>
      <c r="AN35" s="38"/>
      <c r="AO35" s="38"/>
      <c r="AP35" s="38"/>
      <c r="AQ35" s="38"/>
      <c r="AR35" s="38"/>
      <c r="AS35" s="38"/>
      <c r="AT35" s="38"/>
      <c r="AU35" s="38"/>
      <c r="AV35" s="38"/>
      <c r="AW35" s="38"/>
      <c r="AX35" s="38"/>
      <c r="AY35" s="38"/>
      <c r="AZ35" s="38"/>
      <c r="BA35" s="38"/>
      <c r="BB35" s="38"/>
      <c r="BC35" s="38"/>
      <c r="BD35" s="38"/>
      <c r="BE35" s="38"/>
      <c r="BF35" s="38"/>
      <c r="BG35" s="38"/>
      <c r="BH35" s="38"/>
      <c r="BI35" s="38"/>
      <c r="BJ35" s="38"/>
      <c r="BK35" s="38"/>
      <c r="BL35" s="38"/>
      <c r="BM35" s="38"/>
      <c r="BN35" s="38"/>
      <c r="BO35" s="38"/>
      <c r="BP35" s="38"/>
      <c r="BQ35" s="38"/>
      <c r="BR35" s="38"/>
      <c r="BS35" s="38"/>
      <c r="BT35" s="38"/>
      <c r="BU35" s="38"/>
      <c r="BV35" s="38"/>
      <c r="BW35" s="38"/>
      <c r="BX35" s="38"/>
      <c r="BY35" s="38"/>
      <c r="BZ35" s="38"/>
      <c r="CA35" s="38"/>
      <c r="CB35" s="38"/>
      <c r="CC35" s="38"/>
      <c r="CD35" s="38"/>
      <c r="CE35" s="38"/>
      <c r="CF35" s="38"/>
      <c r="CG35" s="38"/>
      <c r="CH35" s="38"/>
      <c r="CI35" s="38"/>
      <c r="CJ35" s="38"/>
      <c r="CK35" s="38"/>
      <c r="CL35" s="38"/>
      <c r="CM35" s="38"/>
      <c r="CN35" s="38"/>
      <c r="CO35" s="38"/>
      <c r="CP35" s="38"/>
      <c r="CQ35" s="38"/>
      <c r="CR35" s="38"/>
      <c r="CS35" s="38"/>
      <c r="CT35" s="38"/>
      <c r="CU35" s="38"/>
      <c r="CV35" s="38"/>
      <c r="CW35" s="38"/>
      <c r="CX35" s="38"/>
      <c r="CY35" s="38"/>
      <c r="CZ35" s="38"/>
      <c r="DA35" s="38"/>
      <c r="DB35" s="38"/>
      <c r="DC35" s="38"/>
      <c r="DD35" s="38"/>
      <c r="DE35" s="38"/>
      <c r="DF35" s="38"/>
      <c r="DG35" s="38"/>
      <c r="DH35" s="38"/>
      <c r="DI35" s="38"/>
      <c r="DJ35" s="38"/>
      <c r="DK35" s="38"/>
      <c r="DL35" s="38"/>
      <c r="DM35" s="38"/>
      <c r="DN35" s="38"/>
      <c r="DO35" s="38"/>
      <c r="DP35" s="38"/>
      <c r="DQ35" s="38"/>
      <c r="DR35" s="38"/>
      <c r="DS35" s="38"/>
    </row>
    <row r="36" spans="3:123">
      <c r="C36" s="26" t="s">
        <v>27</v>
      </c>
      <c r="T36" s="38">
        <v>0</v>
      </c>
      <c r="U36" s="38">
        <v>0</v>
      </c>
      <c r="V36" s="38">
        <v>-57.377633333333314</v>
      </c>
      <c r="W36" s="38">
        <v>-205.97906666666663</v>
      </c>
      <c r="X36" s="38">
        <v>-304.40039999999993</v>
      </c>
      <c r="Y36" s="38">
        <v>-423.80039999999991</v>
      </c>
      <c r="Z36" s="38"/>
      <c r="AA36" s="38">
        <v>0</v>
      </c>
      <c r="AB36" s="38">
        <v>0</v>
      </c>
      <c r="AC36" s="38">
        <v>0</v>
      </c>
      <c r="AD36" s="38">
        <v>0</v>
      </c>
      <c r="AE36" s="38">
        <v>0</v>
      </c>
      <c r="AF36" s="38">
        <v>0</v>
      </c>
      <c r="AG36" s="38">
        <v>0</v>
      </c>
      <c r="AH36" s="38">
        <v>0</v>
      </c>
      <c r="AI36" s="38">
        <v>0</v>
      </c>
      <c r="AJ36" s="38">
        <v>0</v>
      </c>
      <c r="AK36" s="38">
        <v>-14.48053333333333</v>
      </c>
      <c r="AL36" s="38">
        <v>-42.89709999999998</v>
      </c>
      <c r="AM36" s="38">
        <v>-42.180766666666649</v>
      </c>
      <c r="AN36" s="38">
        <v>-50.238099999999989</v>
      </c>
      <c r="AO36" s="38">
        <v>-53.630099999999985</v>
      </c>
      <c r="AP36" s="38">
        <v>-59.930099999999989</v>
      </c>
      <c r="AQ36" s="38">
        <v>-63.500099999999982</v>
      </c>
      <c r="AR36" s="38">
        <v>-74.000099999999989</v>
      </c>
      <c r="AS36" s="38">
        <v>-77.900099999999981</v>
      </c>
      <c r="AT36" s="38">
        <v>-89.000099999999989</v>
      </c>
      <c r="AU36" s="38">
        <v>-92.900099999999981</v>
      </c>
      <c r="AV36" s="38">
        <v>-104.00009999999997</v>
      </c>
      <c r="AW36" s="38">
        <v>-107.90009999999998</v>
      </c>
      <c r="AX36" s="38">
        <v>-119.00009999999997</v>
      </c>
      <c r="AY36" s="38"/>
      <c r="AZ36" s="38">
        <v>0</v>
      </c>
      <c r="BA36" s="38">
        <v>0</v>
      </c>
      <c r="BB36" s="38">
        <v>0</v>
      </c>
      <c r="BC36" s="38">
        <v>0</v>
      </c>
      <c r="BD36" s="38">
        <v>0</v>
      </c>
      <c r="BE36" s="38">
        <v>0</v>
      </c>
      <c r="BF36" s="38">
        <v>0</v>
      </c>
      <c r="BG36" s="38">
        <v>0</v>
      </c>
      <c r="BH36" s="38">
        <v>0</v>
      </c>
      <c r="BI36" s="38">
        <v>0</v>
      </c>
      <c r="BJ36" s="38">
        <v>0</v>
      </c>
      <c r="BK36" s="38">
        <v>0</v>
      </c>
      <c r="BL36" s="38">
        <v>0</v>
      </c>
      <c r="BM36" s="38">
        <v>0</v>
      </c>
      <c r="BN36" s="38">
        <v>0</v>
      </c>
      <c r="BO36" s="38">
        <v>0</v>
      </c>
      <c r="BP36" s="38">
        <v>0</v>
      </c>
      <c r="BQ36" s="38">
        <v>0</v>
      </c>
      <c r="BR36" s="38">
        <v>0</v>
      </c>
      <c r="BS36" s="38">
        <v>0</v>
      </c>
      <c r="BT36" s="38">
        <v>0</v>
      </c>
      <c r="BU36" s="38">
        <v>0</v>
      </c>
      <c r="BV36" s="38">
        <v>0</v>
      </c>
      <c r="BW36" s="38">
        <v>0</v>
      </c>
      <c r="BX36" s="38">
        <v>0</v>
      </c>
      <c r="BY36" s="38">
        <v>0</v>
      </c>
      <c r="BZ36" s="38">
        <v>0</v>
      </c>
      <c r="CA36" s="38">
        <v>0</v>
      </c>
      <c r="CB36" s="38">
        <v>0</v>
      </c>
      <c r="CC36" s="38">
        <v>0</v>
      </c>
      <c r="CD36" s="38">
        <v>0</v>
      </c>
      <c r="CE36" s="38">
        <v>0</v>
      </c>
      <c r="CF36" s="38">
        <v>-14.48053333333333</v>
      </c>
      <c r="CG36" s="38">
        <v>-14.337033333333327</v>
      </c>
      <c r="CH36" s="38">
        <v>-15.115033333333328</v>
      </c>
      <c r="CI36" s="38">
        <v>-13.445033333333328</v>
      </c>
      <c r="CJ36" s="38">
        <v>-13.820533333333326</v>
      </c>
      <c r="CK36" s="38">
        <v>-13.877533333333327</v>
      </c>
      <c r="CL36" s="38">
        <v>-14.482699999999994</v>
      </c>
      <c r="CM36" s="38">
        <v>-16.446033333333329</v>
      </c>
      <c r="CN36" s="38">
        <v>-16.65603333333333</v>
      </c>
      <c r="CO36" s="38">
        <v>-17.136033333333327</v>
      </c>
      <c r="CP36" s="38">
        <v>-17.61003333333333</v>
      </c>
      <c r="CQ36" s="38">
        <v>-17.81003333333333</v>
      </c>
      <c r="CR36" s="38">
        <v>-18.210033333333328</v>
      </c>
      <c r="CS36" s="38">
        <v>-19.710033333333328</v>
      </c>
      <c r="CT36" s="38">
        <v>-19.910033333333327</v>
      </c>
      <c r="CU36" s="38">
        <v>-20.31003333333333</v>
      </c>
      <c r="CV36" s="38">
        <v>-20.900033333333326</v>
      </c>
      <c r="CW36" s="38">
        <v>-21.100033333333325</v>
      </c>
      <c r="CX36" s="38">
        <v>-21.500033333333327</v>
      </c>
      <c r="CY36" s="38">
        <v>-24.300033333333328</v>
      </c>
      <c r="CZ36" s="38">
        <v>-24.600033333333329</v>
      </c>
      <c r="DA36" s="38">
        <v>-25.100033333333329</v>
      </c>
      <c r="DB36" s="38">
        <v>-25.600033333333329</v>
      </c>
      <c r="DC36" s="38">
        <v>-25.900033333333326</v>
      </c>
      <c r="DD36" s="38">
        <v>-26.400033333333326</v>
      </c>
      <c r="DE36" s="38">
        <v>-29.300033333333328</v>
      </c>
      <c r="DF36" s="38">
        <v>-29.600033333333329</v>
      </c>
      <c r="DG36" s="38">
        <v>-30.100033333333329</v>
      </c>
      <c r="DH36" s="38">
        <v>-30.600033333333329</v>
      </c>
      <c r="DI36" s="38">
        <v>-30.900033333333326</v>
      </c>
      <c r="DJ36" s="38">
        <v>-31.400033333333326</v>
      </c>
      <c r="DK36" s="38">
        <v>-34.300033333333324</v>
      </c>
      <c r="DL36" s="38">
        <v>-34.600033333333329</v>
      </c>
      <c r="DM36" s="38">
        <v>-35.100033333333329</v>
      </c>
      <c r="DN36" s="38">
        <v>-35.600033333333329</v>
      </c>
      <c r="DO36" s="38">
        <v>-35.900033333333326</v>
      </c>
      <c r="DP36" s="38">
        <v>-36.400033333333326</v>
      </c>
      <c r="DQ36" s="38">
        <v>-39.300033333333324</v>
      </c>
      <c r="DR36" s="38">
        <v>-39.600033333333329</v>
      </c>
      <c r="DS36" s="38">
        <v>-40.100033333333329</v>
      </c>
    </row>
    <row r="37" spans="3:123">
      <c r="C37" s="39" t="s">
        <v>105</v>
      </c>
      <c r="D37" s="39"/>
      <c r="T37" s="40">
        <v>0</v>
      </c>
      <c r="U37" s="40">
        <v>0</v>
      </c>
      <c r="V37" s="40">
        <v>-57.377633333333314</v>
      </c>
      <c r="W37" s="40">
        <v>-205.97906666666663</v>
      </c>
      <c r="X37" s="40">
        <v>-304.40039999999993</v>
      </c>
      <c r="Y37" s="40">
        <v>-423.80039999999991</v>
      </c>
      <c r="Z37" s="38"/>
      <c r="AA37" s="40">
        <v>0</v>
      </c>
      <c r="AB37" s="40">
        <v>0</v>
      </c>
      <c r="AC37" s="40">
        <v>0</v>
      </c>
      <c r="AD37" s="40">
        <v>0</v>
      </c>
      <c r="AE37" s="40">
        <v>0</v>
      </c>
      <c r="AF37" s="40">
        <v>0</v>
      </c>
      <c r="AG37" s="40">
        <v>0</v>
      </c>
      <c r="AH37" s="40">
        <v>0</v>
      </c>
      <c r="AI37" s="40">
        <v>0</v>
      </c>
      <c r="AJ37" s="40">
        <v>0</v>
      </c>
      <c r="AK37" s="40">
        <v>-14.48053333333333</v>
      </c>
      <c r="AL37" s="40">
        <v>-42.89709999999998</v>
      </c>
      <c r="AM37" s="40">
        <v>-42.180766666666649</v>
      </c>
      <c r="AN37" s="40">
        <v>-50.238099999999989</v>
      </c>
      <c r="AO37" s="40">
        <v>-53.630099999999985</v>
      </c>
      <c r="AP37" s="40">
        <v>-59.930099999999989</v>
      </c>
      <c r="AQ37" s="40">
        <v>-63.500099999999982</v>
      </c>
      <c r="AR37" s="40">
        <v>-74.000099999999989</v>
      </c>
      <c r="AS37" s="40">
        <v>-77.900099999999981</v>
      </c>
      <c r="AT37" s="40">
        <v>-89.000099999999989</v>
      </c>
      <c r="AU37" s="40">
        <v>-92.900099999999981</v>
      </c>
      <c r="AV37" s="40">
        <v>-104.00009999999997</v>
      </c>
      <c r="AW37" s="40">
        <v>-107.90009999999998</v>
      </c>
      <c r="AX37" s="40">
        <v>-119.00009999999997</v>
      </c>
      <c r="AY37" s="38"/>
      <c r="AZ37" s="40">
        <v>0</v>
      </c>
      <c r="BA37" s="40">
        <v>0</v>
      </c>
      <c r="BB37" s="40">
        <v>0</v>
      </c>
      <c r="BC37" s="40">
        <v>0</v>
      </c>
      <c r="BD37" s="40">
        <v>0</v>
      </c>
      <c r="BE37" s="40">
        <v>0</v>
      </c>
      <c r="BF37" s="40">
        <v>0</v>
      </c>
      <c r="BG37" s="40">
        <v>0</v>
      </c>
      <c r="BH37" s="40">
        <v>0</v>
      </c>
      <c r="BI37" s="40">
        <v>0</v>
      </c>
      <c r="BJ37" s="40">
        <v>0</v>
      </c>
      <c r="BK37" s="40">
        <v>0</v>
      </c>
      <c r="BL37" s="40">
        <v>0</v>
      </c>
      <c r="BM37" s="40">
        <v>0</v>
      </c>
      <c r="BN37" s="40">
        <v>0</v>
      </c>
      <c r="BO37" s="40">
        <v>0</v>
      </c>
      <c r="BP37" s="40">
        <v>0</v>
      </c>
      <c r="BQ37" s="40">
        <v>0</v>
      </c>
      <c r="BR37" s="40">
        <v>0</v>
      </c>
      <c r="BS37" s="40">
        <v>0</v>
      </c>
      <c r="BT37" s="40">
        <v>0</v>
      </c>
      <c r="BU37" s="40">
        <v>0</v>
      </c>
      <c r="BV37" s="40">
        <v>0</v>
      </c>
      <c r="BW37" s="40">
        <v>0</v>
      </c>
      <c r="BX37" s="40">
        <v>0</v>
      </c>
      <c r="BY37" s="40">
        <v>0</v>
      </c>
      <c r="BZ37" s="40">
        <v>0</v>
      </c>
      <c r="CA37" s="40">
        <v>0</v>
      </c>
      <c r="CB37" s="40">
        <v>0</v>
      </c>
      <c r="CC37" s="40">
        <v>0</v>
      </c>
      <c r="CD37" s="40">
        <v>0</v>
      </c>
      <c r="CE37" s="40">
        <v>0</v>
      </c>
      <c r="CF37" s="40">
        <v>-14.48053333333333</v>
      </c>
      <c r="CG37" s="40">
        <v>-14.337033333333327</v>
      </c>
      <c r="CH37" s="40">
        <v>-15.115033333333328</v>
      </c>
      <c r="CI37" s="40">
        <v>-13.445033333333328</v>
      </c>
      <c r="CJ37" s="40">
        <v>-13.820533333333326</v>
      </c>
      <c r="CK37" s="40">
        <v>-13.877533333333327</v>
      </c>
      <c r="CL37" s="40">
        <v>-14.482699999999994</v>
      </c>
      <c r="CM37" s="40">
        <v>-16.446033333333329</v>
      </c>
      <c r="CN37" s="40">
        <v>-16.65603333333333</v>
      </c>
      <c r="CO37" s="40">
        <v>-17.136033333333327</v>
      </c>
      <c r="CP37" s="40">
        <v>-17.61003333333333</v>
      </c>
      <c r="CQ37" s="40">
        <v>-17.81003333333333</v>
      </c>
      <c r="CR37" s="40">
        <v>-18.210033333333328</v>
      </c>
      <c r="CS37" s="40">
        <v>-19.710033333333328</v>
      </c>
      <c r="CT37" s="40">
        <v>-19.910033333333327</v>
      </c>
      <c r="CU37" s="40">
        <v>-20.31003333333333</v>
      </c>
      <c r="CV37" s="40">
        <v>-20.900033333333326</v>
      </c>
      <c r="CW37" s="40">
        <v>-21.100033333333325</v>
      </c>
      <c r="CX37" s="40">
        <v>-21.500033333333327</v>
      </c>
      <c r="CY37" s="40">
        <v>-24.300033333333328</v>
      </c>
      <c r="CZ37" s="40">
        <v>-24.600033333333329</v>
      </c>
      <c r="DA37" s="40">
        <v>-25.100033333333329</v>
      </c>
      <c r="DB37" s="40">
        <v>-25.600033333333329</v>
      </c>
      <c r="DC37" s="40">
        <v>-25.900033333333326</v>
      </c>
      <c r="DD37" s="40">
        <v>-26.400033333333326</v>
      </c>
      <c r="DE37" s="40">
        <v>-29.300033333333328</v>
      </c>
      <c r="DF37" s="40">
        <v>-29.600033333333329</v>
      </c>
      <c r="DG37" s="40">
        <v>-30.100033333333329</v>
      </c>
      <c r="DH37" s="40">
        <v>-30.600033333333329</v>
      </c>
      <c r="DI37" s="40">
        <v>-30.900033333333326</v>
      </c>
      <c r="DJ37" s="40">
        <v>-31.400033333333326</v>
      </c>
      <c r="DK37" s="40">
        <v>-34.300033333333324</v>
      </c>
      <c r="DL37" s="40">
        <v>-34.600033333333329</v>
      </c>
      <c r="DM37" s="40">
        <v>-35.100033333333329</v>
      </c>
      <c r="DN37" s="40">
        <v>-35.600033333333329</v>
      </c>
      <c r="DO37" s="40">
        <v>-35.900033333333326</v>
      </c>
      <c r="DP37" s="40">
        <v>-36.400033333333326</v>
      </c>
      <c r="DQ37" s="40">
        <v>-39.300033333333324</v>
      </c>
      <c r="DR37" s="40">
        <v>-39.600033333333329</v>
      </c>
      <c r="DS37" s="40">
        <v>-40.100033333333329</v>
      </c>
    </row>
    <row r="38" spans="3:123">
      <c r="T38" s="38"/>
      <c r="U38" s="38"/>
      <c r="V38" s="38"/>
      <c r="W38" s="38"/>
      <c r="X38" s="38"/>
      <c r="Y38" s="38"/>
      <c r="Z38" s="38"/>
      <c r="AA38" s="38"/>
      <c r="AB38" s="38"/>
      <c r="AC38" s="38"/>
      <c r="AD38" s="38"/>
      <c r="AE38" s="38"/>
      <c r="AF38" s="38"/>
      <c r="AG38" s="38"/>
      <c r="AH38" s="38"/>
      <c r="AI38" s="38"/>
      <c r="AJ38" s="38"/>
      <c r="AK38" s="38"/>
      <c r="AL38" s="38"/>
      <c r="AM38" s="38"/>
      <c r="AN38" s="38"/>
      <c r="AO38" s="38"/>
      <c r="AP38" s="38"/>
      <c r="AQ38" s="38"/>
      <c r="AR38" s="38"/>
      <c r="AS38" s="38"/>
      <c r="AT38" s="38"/>
      <c r="AU38" s="38"/>
      <c r="AV38" s="38"/>
      <c r="AW38" s="38"/>
      <c r="AX38" s="38"/>
      <c r="AY38" s="38"/>
      <c r="AZ38" s="38"/>
      <c r="BA38" s="38"/>
      <c r="BB38" s="38"/>
      <c r="BC38" s="38"/>
      <c r="BD38" s="38"/>
      <c r="BE38" s="38"/>
      <c r="BF38" s="38"/>
      <c r="BG38" s="38"/>
      <c r="BH38" s="38"/>
      <c r="BI38" s="38"/>
      <c r="BJ38" s="38"/>
      <c r="BK38" s="38"/>
      <c r="BL38" s="38"/>
      <c r="BM38" s="38"/>
      <c r="BN38" s="38"/>
      <c r="BO38" s="38"/>
      <c r="BP38" s="38"/>
      <c r="BQ38" s="38"/>
      <c r="BR38" s="38"/>
      <c r="BS38" s="38"/>
      <c r="BT38" s="38"/>
      <c r="BU38" s="38"/>
      <c r="BV38" s="38"/>
      <c r="BW38" s="38"/>
      <c r="BX38" s="38"/>
      <c r="BY38" s="38"/>
      <c r="BZ38" s="38"/>
      <c r="CA38" s="38"/>
      <c r="CB38" s="38"/>
      <c r="CC38" s="38"/>
      <c r="CD38" s="38"/>
      <c r="CE38" s="38"/>
      <c r="CF38" s="38"/>
      <c r="CG38" s="38"/>
      <c r="CH38" s="38"/>
      <c r="CI38" s="38"/>
      <c r="CJ38" s="38"/>
      <c r="CK38" s="38"/>
      <c r="CL38" s="38"/>
      <c r="CM38" s="38"/>
      <c r="CN38" s="38"/>
      <c r="CO38" s="38"/>
      <c r="CP38" s="38"/>
      <c r="CQ38" s="38"/>
      <c r="CR38" s="38"/>
      <c r="CS38" s="38"/>
      <c r="CT38" s="38"/>
      <c r="CU38" s="38"/>
      <c r="CV38" s="38"/>
      <c r="CW38" s="38"/>
      <c r="CX38" s="38"/>
      <c r="CY38" s="38"/>
      <c r="CZ38" s="38"/>
      <c r="DA38" s="38"/>
      <c r="DB38" s="38"/>
      <c r="DC38" s="38"/>
      <c r="DD38" s="38"/>
      <c r="DE38" s="38"/>
      <c r="DF38" s="38"/>
      <c r="DG38" s="38"/>
      <c r="DH38" s="38"/>
      <c r="DI38" s="38"/>
      <c r="DJ38" s="38"/>
      <c r="DK38" s="38"/>
      <c r="DL38" s="38"/>
      <c r="DM38" s="38"/>
      <c r="DN38" s="38"/>
      <c r="DO38" s="38"/>
      <c r="DP38" s="38"/>
      <c r="DQ38" s="38"/>
      <c r="DR38" s="38"/>
      <c r="DS38" s="38"/>
    </row>
    <row r="39" spans="3:123">
      <c r="C39" s="25" t="s">
        <v>106</v>
      </c>
      <c r="D39" s="25"/>
      <c r="T39" s="38"/>
      <c r="U39" s="38"/>
      <c r="V39" s="38"/>
      <c r="W39" s="38"/>
      <c r="X39" s="38"/>
      <c r="Y39" s="38"/>
      <c r="Z39" s="38"/>
      <c r="AA39" s="38"/>
      <c r="AB39" s="38"/>
      <c r="AC39" s="38"/>
      <c r="AD39" s="38"/>
      <c r="AE39" s="38"/>
      <c r="AF39" s="38"/>
      <c r="AG39" s="38"/>
      <c r="AH39" s="38"/>
      <c r="AI39" s="38"/>
      <c r="AJ39" s="38"/>
      <c r="AK39" s="38"/>
      <c r="AL39" s="38"/>
      <c r="AM39" s="38"/>
      <c r="AN39" s="38"/>
      <c r="AO39" s="38"/>
      <c r="AP39" s="38"/>
      <c r="AQ39" s="38"/>
      <c r="AR39" s="38"/>
      <c r="AS39" s="38"/>
      <c r="AT39" s="38"/>
      <c r="AU39" s="38"/>
      <c r="AV39" s="38"/>
      <c r="AW39" s="38"/>
      <c r="AX39" s="38"/>
      <c r="AY39" s="38"/>
      <c r="AZ39" s="38"/>
      <c r="BA39" s="38"/>
      <c r="BB39" s="38"/>
      <c r="BC39" s="38"/>
      <c r="BD39" s="38"/>
      <c r="BE39" s="38"/>
      <c r="BF39" s="38"/>
      <c r="BG39" s="38"/>
      <c r="BH39" s="38"/>
      <c r="BI39" s="38"/>
      <c r="BJ39" s="38"/>
      <c r="BK39" s="38"/>
      <c r="BL39" s="38"/>
      <c r="BM39" s="38"/>
      <c r="BN39" s="38"/>
      <c r="BO39" s="38"/>
      <c r="BP39" s="38"/>
      <c r="BQ39" s="38"/>
      <c r="BR39" s="38"/>
      <c r="BS39" s="38"/>
      <c r="BT39" s="38"/>
      <c r="BU39" s="38"/>
      <c r="BV39" s="38"/>
      <c r="BW39" s="38"/>
      <c r="BX39" s="38"/>
      <c r="BY39" s="38"/>
      <c r="BZ39" s="38"/>
      <c r="CA39" s="38"/>
      <c r="CB39" s="38"/>
      <c r="CC39" s="38"/>
      <c r="CD39" s="38"/>
      <c r="CE39" s="38"/>
      <c r="CF39" s="38"/>
      <c r="CG39" s="38"/>
      <c r="CH39" s="38"/>
      <c r="CI39" s="38"/>
      <c r="CJ39" s="38"/>
      <c r="CK39" s="38"/>
      <c r="CL39" s="38"/>
      <c r="CM39" s="38"/>
      <c r="CN39" s="38"/>
      <c r="CO39" s="38"/>
      <c r="CP39" s="38"/>
      <c r="CQ39" s="38"/>
      <c r="CR39" s="38"/>
      <c r="CS39" s="38"/>
      <c r="CT39" s="38"/>
      <c r="CU39" s="38"/>
      <c r="CV39" s="38"/>
      <c r="CW39" s="38"/>
      <c r="CX39" s="38"/>
      <c r="CY39" s="38"/>
      <c r="CZ39" s="38"/>
      <c r="DA39" s="38"/>
      <c r="DB39" s="38"/>
      <c r="DC39" s="38"/>
      <c r="DD39" s="38"/>
      <c r="DE39" s="38"/>
      <c r="DF39" s="38"/>
      <c r="DG39" s="38"/>
      <c r="DH39" s="38"/>
      <c r="DI39" s="38"/>
      <c r="DJ39" s="38"/>
      <c r="DK39" s="38"/>
      <c r="DL39" s="38"/>
      <c r="DM39" s="38"/>
      <c r="DN39" s="38"/>
      <c r="DO39" s="38"/>
      <c r="DP39" s="38"/>
      <c r="DQ39" s="38"/>
      <c r="DR39" s="38"/>
      <c r="DS39" s="38"/>
    </row>
    <row r="40" spans="3:123">
      <c r="C40" s="26" t="s">
        <v>107</v>
      </c>
      <c r="T40" s="38">
        <v>-24.599279999999997</v>
      </c>
      <c r="U40" s="38">
        <v>-12.831320000000002</v>
      </c>
      <c r="V40" s="38">
        <v>0</v>
      </c>
      <c r="W40" s="38">
        <v>0</v>
      </c>
      <c r="X40" s="38">
        <v>0</v>
      </c>
      <c r="Y40" s="38">
        <v>0</v>
      </c>
      <c r="Z40" s="38"/>
      <c r="AA40" s="38">
        <v>-4.7609899999999996</v>
      </c>
      <c r="AB40" s="38">
        <v>-15.929269999999999</v>
      </c>
      <c r="AC40" s="38">
        <v>5.9170100000000012</v>
      </c>
      <c r="AD40" s="38">
        <v>-9.8260299999999994</v>
      </c>
      <c r="AE40" s="38">
        <v>-6.92448</v>
      </c>
      <c r="AF40" s="38">
        <v>-3.9378800000000003</v>
      </c>
      <c r="AG40" s="38">
        <v>-1.96896</v>
      </c>
      <c r="AH40" s="38">
        <v>0</v>
      </c>
      <c r="AI40" s="38">
        <v>0</v>
      </c>
      <c r="AJ40" s="38">
        <v>0</v>
      </c>
      <c r="AK40" s="38">
        <v>0</v>
      </c>
      <c r="AL40" s="38">
        <v>0</v>
      </c>
      <c r="AM40" s="38">
        <v>0</v>
      </c>
      <c r="AN40" s="38">
        <v>0</v>
      </c>
      <c r="AO40" s="38">
        <v>0</v>
      </c>
      <c r="AP40" s="38">
        <v>0</v>
      </c>
      <c r="AQ40" s="38">
        <v>0</v>
      </c>
      <c r="AR40" s="38">
        <v>0</v>
      </c>
      <c r="AS40" s="38">
        <v>0</v>
      </c>
      <c r="AT40" s="38">
        <v>0</v>
      </c>
      <c r="AU40" s="38">
        <v>0</v>
      </c>
      <c r="AV40" s="38">
        <v>0</v>
      </c>
      <c r="AW40" s="38">
        <v>0</v>
      </c>
      <c r="AX40" s="38">
        <v>0</v>
      </c>
      <c r="AY40" s="38"/>
      <c r="AZ40" s="38">
        <v>-3.6736599999999999</v>
      </c>
      <c r="BA40" s="38">
        <v>-2.1300300000000001</v>
      </c>
      <c r="BB40" s="38">
        <v>1.0427</v>
      </c>
      <c r="BC40" s="38">
        <v>-3.5155700000000003</v>
      </c>
      <c r="BD40" s="38">
        <v>-6.2068500000000002</v>
      </c>
      <c r="BE40" s="38">
        <v>-6.2068500000000002</v>
      </c>
      <c r="BF40" s="38">
        <v>-6.2068500000000002</v>
      </c>
      <c r="BG40" s="38">
        <v>15.639430000000001</v>
      </c>
      <c r="BH40" s="38">
        <v>-3.5155700000000003</v>
      </c>
      <c r="BI40" s="38">
        <v>-5.8881499999999996</v>
      </c>
      <c r="BJ40" s="38">
        <v>0</v>
      </c>
      <c r="BK40" s="38">
        <v>-3.9378800000000003</v>
      </c>
      <c r="BL40" s="38">
        <v>0</v>
      </c>
      <c r="BM40" s="38">
        <v>-2.9865999999999997</v>
      </c>
      <c r="BN40" s="38">
        <v>-3.9378800000000003</v>
      </c>
      <c r="BO40" s="38">
        <v>0</v>
      </c>
      <c r="BP40" s="38">
        <v>-1.9689400000000001</v>
      </c>
      <c r="BQ40" s="38">
        <v>-1.9689400000000001</v>
      </c>
      <c r="BR40" s="38">
        <v>-1.96896</v>
      </c>
      <c r="BS40" s="38">
        <v>0</v>
      </c>
      <c r="BT40" s="38">
        <v>0</v>
      </c>
      <c r="BU40" s="38">
        <v>0</v>
      </c>
      <c r="BV40" s="38">
        <v>0</v>
      </c>
      <c r="BW40" s="38">
        <v>0</v>
      </c>
      <c r="BX40" s="38">
        <v>0</v>
      </c>
      <c r="BY40" s="38">
        <v>0</v>
      </c>
      <c r="BZ40" s="38">
        <v>0</v>
      </c>
      <c r="CA40" s="38">
        <v>0</v>
      </c>
      <c r="CB40" s="38">
        <v>0</v>
      </c>
      <c r="CC40" s="38">
        <v>0</v>
      </c>
      <c r="CD40" s="38">
        <v>0</v>
      </c>
      <c r="CE40" s="38">
        <v>0</v>
      </c>
      <c r="CF40" s="38">
        <v>0</v>
      </c>
      <c r="CG40" s="38">
        <v>0</v>
      </c>
      <c r="CH40" s="38">
        <v>0</v>
      </c>
      <c r="CI40" s="38">
        <v>0</v>
      </c>
      <c r="CJ40" s="38">
        <v>0</v>
      </c>
      <c r="CK40" s="38">
        <v>0</v>
      </c>
      <c r="CL40" s="38">
        <v>0</v>
      </c>
      <c r="CM40" s="38">
        <v>0</v>
      </c>
      <c r="CN40" s="38">
        <v>0</v>
      </c>
      <c r="CO40" s="38">
        <v>0</v>
      </c>
      <c r="CP40" s="38">
        <v>0</v>
      </c>
      <c r="CQ40" s="38">
        <v>0</v>
      </c>
      <c r="CR40" s="38">
        <v>0</v>
      </c>
      <c r="CS40" s="38">
        <v>0</v>
      </c>
      <c r="CT40" s="38">
        <v>0</v>
      </c>
      <c r="CU40" s="38">
        <v>0</v>
      </c>
      <c r="CV40" s="38">
        <v>0</v>
      </c>
      <c r="CW40" s="38">
        <v>0</v>
      </c>
      <c r="CX40" s="38">
        <v>0</v>
      </c>
      <c r="CY40" s="38">
        <v>0</v>
      </c>
      <c r="CZ40" s="38">
        <v>0</v>
      </c>
      <c r="DA40" s="38">
        <v>0</v>
      </c>
      <c r="DB40" s="38">
        <v>0</v>
      </c>
      <c r="DC40" s="38">
        <v>0</v>
      </c>
      <c r="DD40" s="38">
        <v>0</v>
      </c>
      <c r="DE40" s="38">
        <v>0</v>
      </c>
      <c r="DF40" s="38">
        <v>0</v>
      </c>
      <c r="DG40" s="38">
        <v>0</v>
      </c>
      <c r="DH40" s="38">
        <v>0</v>
      </c>
      <c r="DI40" s="38">
        <v>0</v>
      </c>
      <c r="DJ40" s="38">
        <v>0</v>
      </c>
      <c r="DK40" s="38">
        <v>0</v>
      </c>
      <c r="DL40" s="38">
        <v>0</v>
      </c>
      <c r="DM40" s="38">
        <v>0</v>
      </c>
      <c r="DN40" s="38">
        <v>0</v>
      </c>
      <c r="DO40" s="38">
        <v>0</v>
      </c>
      <c r="DP40" s="38">
        <v>0</v>
      </c>
      <c r="DQ40" s="38">
        <v>0</v>
      </c>
      <c r="DR40" s="38">
        <v>0</v>
      </c>
      <c r="DS40" s="38">
        <v>0</v>
      </c>
    </row>
    <row r="41" spans="3:123">
      <c r="C41" s="26" t="s">
        <v>108</v>
      </c>
      <c r="T41" s="38">
        <v>-500</v>
      </c>
      <c r="U41" s="38">
        <v>0</v>
      </c>
      <c r="V41" s="38">
        <v>0</v>
      </c>
      <c r="W41" s="38">
        <v>0</v>
      </c>
      <c r="X41" s="38">
        <v>0</v>
      </c>
      <c r="Y41" s="38">
        <v>0</v>
      </c>
      <c r="Z41" s="38"/>
      <c r="AA41" s="38">
        <v>0</v>
      </c>
      <c r="AB41" s="38">
        <v>0</v>
      </c>
      <c r="AC41" s="38">
        <v>-500</v>
      </c>
      <c r="AD41" s="38">
        <v>0</v>
      </c>
      <c r="AE41" s="38">
        <v>0</v>
      </c>
      <c r="AF41" s="38">
        <v>0</v>
      </c>
      <c r="AG41" s="38">
        <v>0</v>
      </c>
      <c r="AH41" s="38">
        <v>0</v>
      </c>
      <c r="AI41" s="38">
        <v>0</v>
      </c>
      <c r="AJ41" s="38">
        <v>0</v>
      </c>
      <c r="AK41" s="38">
        <v>0</v>
      </c>
      <c r="AL41" s="38">
        <v>0</v>
      </c>
      <c r="AM41" s="38">
        <v>0</v>
      </c>
      <c r="AN41" s="38">
        <v>0</v>
      </c>
      <c r="AO41" s="38">
        <v>0</v>
      </c>
      <c r="AP41" s="38">
        <v>0</v>
      </c>
      <c r="AQ41" s="38">
        <v>0</v>
      </c>
      <c r="AR41" s="38">
        <v>0</v>
      </c>
      <c r="AS41" s="38">
        <v>0</v>
      </c>
      <c r="AT41" s="38">
        <v>0</v>
      </c>
      <c r="AU41" s="38">
        <v>0</v>
      </c>
      <c r="AV41" s="38">
        <v>0</v>
      </c>
      <c r="AW41" s="38">
        <v>0</v>
      </c>
      <c r="AX41" s="38">
        <v>0</v>
      </c>
      <c r="AY41" s="38"/>
      <c r="AZ41" s="38">
        <v>0</v>
      </c>
      <c r="BA41" s="38">
        <v>0</v>
      </c>
      <c r="BB41" s="38">
        <v>0</v>
      </c>
      <c r="BC41" s="38">
        <v>0</v>
      </c>
      <c r="BD41" s="38">
        <v>0</v>
      </c>
      <c r="BE41" s="38">
        <v>0</v>
      </c>
      <c r="BF41" s="38">
        <v>0</v>
      </c>
      <c r="BG41" s="38">
        <v>-500</v>
      </c>
      <c r="BH41" s="38">
        <v>0</v>
      </c>
      <c r="BI41" s="38">
        <v>0</v>
      </c>
      <c r="BJ41" s="38">
        <v>0</v>
      </c>
      <c r="BK41" s="38">
        <v>0</v>
      </c>
      <c r="BL41" s="38">
        <v>0</v>
      </c>
      <c r="BM41" s="38">
        <v>0</v>
      </c>
      <c r="BN41" s="38">
        <v>0</v>
      </c>
      <c r="BO41" s="38">
        <v>0</v>
      </c>
      <c r="BP41" s="38">
        <v>0</v>
      </c>
      <c r="BQ41" s="38">
        <v>0</v>
      </c>
      <c r="BR41" s="38">
        <v>0</v>
      </c>
      <c r="BS41" s="38">
        <v>0</v>
      </c>
      <c r="BT41" s="38">
        <v>0</v>
      </c>
      <c r="BU41" s="38">
        <v>0</v>
      </c>
      <c r="BV41" s="38">
        <v>0</v>
      </c>
      <c r="BW41" s="38">
        <v>0</v>
      </c>
      <c r="BX41" s="38">
        <v>0</v>
      </c>
      <c r="BY41" s="38">
        <v>0</v>
      </c>
      <c r="BZ41" s="38">
        <v>0</v>
      </c>
      <c r="CA41" s="38">
        <v>0</v>
      </c>
      <c r="CB41" s="38">
        <v>0</v>
      </c>
      <c r="CC41" s="38">
        <v>0</v>
      </c>
      <c r="CD41" s="38">
        <v>0</v>
      </c>
      <c r="CE41" s="38">
        <v>0</v>
      </c>
      <c r="CF41" s="38">
        <v>0</v>
      </c>
      <c r="CG41" s="38">
        <v>0</v>
      </c>
      <c r="CH41" s="38">
        <v>0</v>
      </c>
      <c r="CI41" s="38">
        <v>0</v>
      </c>
      <c r="CJ41" s="38">
        <v>0</v>
      </c>
      <c r="CK41" s="38">
        <v>0</v>
      </c>
      <c r="CL41" s="38">
        <v>0</v>
      </c>
      <c r="CM41" s="38">
        <v>0</v>
      </c>
      <c r="CN41" s="38">
        <v>0</v>
      </c>
      <c r="CO41" s="38">
        <v>0</v>
      </c>
      <c r="CP41" s="38">
        <v>0</v>
      </c>
      <c r="CQ41" s="38">
        <v>0</v>
      </c>
      <c r="CR41" s="38">
        <v>0</v>
      </c>
      <c r="CS41" s="38">
        <v>0</v>
      </c>
      <c r="CT41" s="38">
        <v>0</v>
      </c>
      <c r="CU41" s="38">
        <v>0</v>
      </c>
      <c r="CV41" s="38">
        <v>0</v>
      </c>
      <c r="CW41" s="38">
        <v>0</v>
      </c>
      <c r="CX41" s="38">
        <v>0</v>
      </c>
      <c r="CY41" s="38">
        <v>0</v>
      </c>
      <c r="CZ41" s="38">
        <v>0</v>
      </c>
      <c r="DA41" s="38">
        <v>0</v>
      </c>
      <c r="DB41" s="38">
        <v>0</v>
      </c>
      <c r="DC41" s="38">
        <v>0</v>
      </c>
      <c r="DD41" s="38">
        <v>0</v>
      </c>
      <c r="DE41" s="38">
        <v>0</v>
      </c>
      <c r="DF41" s="38">
        <v>0</v>
      </c>
      <c r="DG41" s="38">
        <v>0</v>
      </c>
      <c r="DH41" s="38">
        <v>0</v>
      </c>
      <c r="DI41" s="38">
        <v>0</v>
      </c>
      <c r="DJ41" s="38">
        <v>0</v>
      </c>
      <c r="DK41" s="38">
        <v>0</v>
      </c>
      <c r="DL41" s="38">
        <v>0</v>
      </c>
      <c r="DM41" s="38">
        <v>0</v>
      </c>
      <c r="DN41" s="38">
        <v>0</v>
      </c>
      <c r="DO41" s="38">
        <v>0</v>
      </c>
      <c r="DP41" s="38">
        <v>0</v>
      </c>
      <c r="DQ41" s="38">
        <v>0</v>
      </c>
      <c r="DR41" s="38">
        <v>0</v>
      </c>
      <c r="DS41" s="38">
        <v>0</v>
      </c>
    </row>
    <row r="42" spans="3:123">
      <c r="C42" s="26" t="s">
        <v>109</v>
      </c>
      <c r="T42" s="38">
        <v>0</v>
      </c>
      <c r="U42" s="38">
        <v>0</v>
      </c>
      <c r="V42" s="38">
        <v>0</v>
      </c>
      <c r="W42" s="38">
        <v>0</v>
      </c>
      <c r="X42" s="38">
        <v>0</v>
      </c>
      <c r="Y42" s="38">
        <v>0</v>
      </c>
      <c r="Z42" s="38"/>
      <c r="AA42" s="38">
        <v>0</v>
      </c>
      <c r="AB42" s="38">
        <v>0</v>
      </c>
      <c r="AC42" s="38">
        <v>0</v>
      </c>
      <c r="AD42" s="38">
        <v>0</v>
      </c>
      <c r="AE42" s="38">
        <v>0</v>
      </c>
      <c r="AF42" s="38">
        <v>0</v>
      </c>
      <c r="AG42" s="38">
        <v>0</v>
      </c>
      <c r="AH42" s="38">
        <v>0</v>
      </c>
      <c r="AI42" s="38">
        <v>0</v>
      </c>
      <c r="AJ42" s="38">
        <v>0</v>
      </c>
      <c r="AK42" s="38">
        <v>0</v>
      </c>
      <c r="AL42" s="38">
        <v>0</v>
      </c>
      <c r="AM42" s="38">
        <v>0</v>
      </c>
      <c r="AN42" s="38">
        <v>0</v>
      </c>
      <c r="AO42" s="38">
        <v>0</v>
      </c>
      <c r="AP42" s="38">
        <v>0</v>
      </c>
      <c r="AQ42" s="38">
        <v>0</v>
      </c>
      <c r="AR42" s="38">
        <v>0</v>
      </c>
      <c r="AS42" s="38">
        <v>0</v>
      </c>
      <c r="AT42" s="38">
        <v>0</v>
      </c>
      <c r="AU42" s="38">
        <v>0</v>
      </c>
      <c r="AV42" s="38">
        <v>0</v>
      </c>
      <c r="AW42" s="38">
        <v>0</v>
      </c>
      <c r="AX42" s="38">
        <v>0</v>
      </c>
      <c r="AY42" s="38"/>
      <c r="AZ42" s="38">
        <v>0</v>
      </c>
      <c r="BA42" s="38">
        <v>0</v>
      </c>
      <c r="BB42" s="38">
        <v>0</v>
      </c>
      <c r="BC42" s="38">
        <v>0</v>
      </c>
      <c r="BD42" s="38">
        <v>0</v>
      </c>
      <c r="BE42" s="38">
        <v>0</v>
      </c>
      <c r="BF42" s="38">
        <v>0</v>
      </c>
      <c r="BG42" s="38">
        <v>0</v>
      </c>
      <c r="BH42" s="38">
        <v>0</v>
      </c>
      <c r="BI42" s="38">
        <v>0</v>
      </c>
      <c r="BJ42" s="38">
        <v>0</v>
      </c>
      <c r="BK42" s="38">
        <v>0</v>
      </c>
      <c r="BL42" s="38">
        <v>0</v>
      </c>
      <c r="BM42" s="38">
        <v>0</v>
      </c>
      <c r="BN42" s="38">
        <v>0</v>
      </c>
      <c r="BO42" s="38">
        <v>0</v>
      </c>
      <c r="BP42" s="38">
        <v>0</v>
      </c>
      <c r="BQ42" s="38">
        <v>0</v>
      </c>
      <c r="BR42" s="38">
        <v>0</v>
      </c>
      <c r="BS42" s="38">
        <v>0</v>
      </c>
      <c r="BT42" s="38">
        <v>0</v>
      </c>
      <c r="BU42" s="38">
        <v>0</v>
      </c>
      <c r="BV42" s="38">
        <v>0</v>
      </c>
      <c r="BW42" s="38">
        <v>0</v>
      </c>
      <c r="BX42" s="38">
        <v>0</v>
      </c>
      <c r="BY42" s="38">
        <v>0</v>
      </c>
      <c r="BZ42" s="38">
        <v>0</v>
      </c>
      <c r="CA42" s="38">
        <v>0</v>
      </c>
      <c r="CB42" s="38">
        <v>0</v>
      </c>
      <c r="CC42" s="38">
        <v>0</v>
      </c>
      <c r="CD42" s="38">
        <v>0</v>
      </c>
      <c r="CE42" s="72">
        <v>0</v>
      </c>
      <c r="CF42" s="72">
        <v>0</v>
      </c>
      <c r="CG42" s="72">
        <v>0</v>
      </c>
      <c r="CH42" s="72">
        <v>0</v>
      </c>
      <c r="CI42" s="72">
        <v>0</v>
      </c>
      <c r="CJ42" s="72">
        <v>0</v>
      </c>
      <c r="CK42" s="72">
        <v>0</v>
      </c>
      <c r="CL42" s="72">
        <v>0</v>
      </c>
      <c r="CM42" s="72">
        <v>0</v>
      </c>
      <c r="CN42" s="72">
        <v>0</v>
      </c>
      <c r="CO42" s="72">
        <v>0</v>
      </c>
      <c r="CP42" s="72">
        <v>0</v>
      </c>
      <c r="CQ42" s="72">
        <v>0</v>
      </c>
      <c r="CR42" s="72">
        <v>0</v>
      </c>
      <c r="CS42" s="72">
        <v>0</v>
      </c>
      <c r="CT42" s="72">
        <v>0</v>
      </c>
      <c r="CU42" s="72">
        <v>0</v>
      </c>
      <c r="CV42" s="72">
        <v>0</v>
      </c>
      <c r="CW42" s="72">
        <v>0</v>
      </c>
      <c r="CX42" s="72">
        <v>0</v>
      </c>
      <c r="CY42" s="72">
        <v>0</v>
      </c>
      <c r="CZ42" s="72">
        <v>0</v>
      </c>
      <c r="DA42" s="72">
        <v>0</v>
      </c>
      <c r="DB42" s="72">
        <v>0</v>
      </c>
      <c r="DC42" s="72">
        <v>0</v>
      </c>
      <c r="DD42" s="72">
        <v>0</v>
      </c>
      <c r="DE42" s="72">
        <v>0</v>
      </c>
      <c r="DF42" s="72">
        <v>0</v>
      </c>
      <c r="DG42" s="72">
        <v>0</v>
      </c>
      <c r="DH42" s="72">
        <v>0</v>
      </c>
      <c r="DI42" s="72">
        <v>0</v>
      </c>
      <c r="DJ42" s="72">
        <v>0</v>
      </c>
      <c r="DK42" s="72">
        <v>0</v>
      </c>
      <c r="DL42" s="72">
        <v>0</v>
      </c>
      <c r="DM42" s="72">
        <v>0</v>
      </c>
      <c r="DN42" s="72">
        <v>0</v>
      </c>
      <c r="DO42" s="72">
        <v>0</v>
      </c>
      <c r="DP42" s="72">
        <v>0</v>
      </c>
      <c r="DQ42" s="72">
        <v>0</v>
      </c>
      <c r="DR42" s="72">
        <v>0</v>
      </c>
      <c r="DS42" s="72">
        <v>0</v>
      </c>
    </row>
    <row r="43" spans="3:123">
      <c r="C43" s="26" t="s">
        <v>110</v>
      </c>
      <c r="T43" s="38">
        <v>12221.000030000001</v>
      </c>
      <c r="U43" s="38">
        <v>4.1199999999967929E-3</v>
      </c>
      <c r="V43" s="38">
        <v>0</v>
      </c>
      <c r="W43" s="38">
        <v>0</v>
      </c>
      <c r="X43" s="38">
        <v>0</v>
      </c>
      <c r="Y43" s="38">
        <v>0</v>
      </c>
      <c r="Z43" s="38"/>
      <c r="AA43" s="38">
        <v>-2398.8738399999997</v>
      </c>
      <c r="AB43" s="38">
        <v>0</v>
      </c>
      <c r="AC43" s="38">
        <v>14619.873870000001</v>
      </c>
      <c r="AD43" s="38">
        <v>0</v>
      </c>
      <c r="AE43" s="38">
        <v>22.044259999999998</v>
      </c>
      <c r="AF43" s="38">
        <v>0</v>
      </c>
      <c r="AG43" s="38">
        <v>0</v>
      </c>
      <c r="AH43" s="38">
        <v>-22.040140000000001</v>
      </c>
      <c r="AI43" s="38">
        <v>0</v>
      </c>
      <c r="AJ43" s="38">
        <v>0</v>
      </c>
      <c r="AK43" s="38">
        <v>0</v>
      </c>
      <c r="AL43" s="38">
        <v>0</v>
      </c>
      <c r="AM43" s="38">
        <v>0</v>
      </c>
      <c r="AN43" s="38">
        <v>0</v>
      </c>
      <c r="AO43" s="38">
        <v>0</v>
      </c>
      <c r="AP43" s="38">
        <v>0</v>
      </c>
      <c r="AQ43" s="38">
        <v>0</v>
      </c>
      <c r="AR43" s="38">
        <v>0</v>
      </c>
      <c r="AS43" s="38">
        <v>0</v>
      </c>
      <c r="AT43" s="38">
        <v>0</v>
      </c>
      <c r="AU43" s="38">
        <v>0</v>
      </c>
      <c r="AV43" s="38">
        <v>0</v>
      </c>
      <c r="AW43" s="38">
        <v>0</v>
      </c>
      <c r="AX43" s="38">
        <v>0</v>
      </c>
      <c r="AY43" s="38"/>
      <c r="AZ43" s="38">
        <v>-2398.8738399999997</v>
      </c>
      <c r="BA43" s="38">
        <v>0</v>
      </c>
      <c r="BB43" s="38">
        <v>0</v>
      </c>
      <c r="BC43" s="38">
        <v>0</v>
      </c>
      <c r="BD43" s="38">
        <v>0</v>
      </c>
      <c r="BE43" s="38">
        <v>0</v>
      </c>
      <c r="BF43" s="38">
        <v>0</v>
      </c>
      <c r="BG43" s="38">
        <v>14619.873870000001</v>
      </c>
      <c r="BH43" s="38">
        <v>0</v>
      </c>
      <c r="BI43" s="38">
        <v>0</v>
      </c>
      <c r="BJ43" s="38">
        <v>0</v>
      </c>
      <c r="BK43" s="38">
        <v>0</v>
      </c>
      <c r="BL43" s="38">
        <v>22.044259999999998</v>
      </c>
      <c r="BM43" s="38">
        <v>0</v>
      </c>
      <c r="BN43" s="38">
        <v>0</v>
      </c>
      <c r="BO43" s="38">
        <v>0</v>
      </c>
      <c r="BP43" s="38">
        <v>0</v>
      </c>
      <c r="BQ43" s="38">
        <v>0</v>
      </c>
      <c r="BR43" s="38">
        <v>0</v>
      </c>
      <c r="BS43" s="38">
        <v>0</v>
      </c>
      <c r="BT43" s="38">
        <v>0</v>
      </c>
      <c r="BU43" s="38">
        <v>0</v>
      </c>
      <c r="BV43" s="38">
        <v>0</v>
      </c>
      <c r="BW43" s="38">
        <v>-22.040140000000001</v>
      </c>
      <c r="BX43" s="38">
        <v>0</v>
      </c>
      <c r="BY43" s="38">
        <v>0</v>
      </c>
      <c r="BZ43" s="38">
        <v>0</v>
      </c>
      <c r="CA43" s="38">
        <v>0</v>
      </c>
      <c r="CB43" s="38">
        <v>0</v>
      </c>
      <c r="CC43" s="38">
        <v>0</v>
      </c>
      <c r="CD43" s="38">
        <v>0</v>
      </c>
      <c r="CE43" s="38">
        <v>0</v>
      </c>
      <c r="CF43" s="38">
        <v>0</v>
      </c>
      <c r="CG43" s="38">
        <v>0</v>
      </c>
      <c r="CH43" s="38">
        <v>0</v>
      </c>
      <c r="CI43" s="38">
        <v>0</v>
      </c>
      <c r="CJ43" s="38">
        <v>0</v>
      </c>
      <c r="CK43" s="38">
        <v>0</v>
      </c>
      <c r="CL43" s="38">
        <v>0</v>
      </c>
      <c r="CM43" s="38">
        <v>0</v>
      </c>
      <c r="CN43" s="38">
        <v>0</v>
      </c>
      <c r="CO43" s="38">
        <v>0</v>
      </c>
      <c r="CP43" s="38">
        <v>0</v>
      </c>
      <c r="CQ43" s="38">
        <v>0</v>
      </c>
      <c r="CR43" s="38">
        <v>0</v>
      </c>
      <c r="CS43" s="38">
        <v>0</v>
      </c>
      <c r="CT43" s="38">
        <v>0</v>
      </c>
      <c r="CU43" s="38">
        <v>0</v>
      </c>
      <c r="CV43" s="38">
        <v>0</v>
      </c>
      <c r="CW43" s="38">
        <v>0</v>
      </c>
      <c r="CX43" s="38">
        <v>0</v>
      </c>
      <c r="CY43" s="38">
        <v>0</v>
      </c>
      <c r="CZ43" s="38">
        <v>0</v>
      </c>
      <c r="DA43" s="38">
        <v>0</v>
      </c>
      <c r="DB43" s="38">
        <v>0</v>
      </c>
      <c r="DC43" s="38">
        <v>0</v>
      </c>
      <c r="DD43" s="38">
        <v>0</v>
      </c>
      <c r="DE43" s="38">
        <v>0</v>
      </c>
      <c r="DF43" s="38">
        <v>0</v>
      </c>
      <c r="DG43" s="38">
        <v>0</v>
      </c>
      <c r="DH43" s="38">
        <v>0</v>
      </c>
      <c r="DI43" s="38">
        <v>0</v>
      </c>
      <c r="DJ43" s="38">
        <v>0</v>
      </c>
      <c r="DK43" s="38">
        <v>0</v>
      </c>
      <c r="DL43" s="38">
        <v>0</v>
      </c>
      <c r="DM43" s="38">
        <v>0</v>
      </c>
      <c r="DN43" s="38">
        <v>0</v>
      </c>
      <c r="DO43" s="38">
        <v>0</v>
      </c>
      <c r="DP43" s="38">
        <v>0</v>
      </c>
      <c r="DQ43" s="38">
        <v>0</v>
      </c>
      <c r="DR43" s="38">
        <v>0</v>
      </c>
      <c r="DS43" s="38">
        <v>0</v>
      </c>
    </row>
    <row r="44" spans="3:123">
      <c r="C44" s="87" t="s">
        <v>111</v>
      </c>
      <c r="D44" s="87"/>
      <c r="T44" s="40">
        <v>11696.400750000001</v>
      </c>
      <c r="U44" s="40">
        <v>-12.827200000000005</v>
      </c>
      <c r="V44" s="40">
        <v>0</v>
      </c>
      <c r="W44" s="40">
        <v>0</v>
      </c>
      <c r="X44" s="40">
        <v>0</v>
      </c>
      <c r="Y44" s="40">
        <v>0</v>
      </c>
      <c r="Z44" s="38"/>
      <c r="AA44" s="40">
        <v>-2403.63483</v>
      </c>
      <c r="AB44" s="40">
        <v>-15.929269999999999</v>
      </c>
      <c r="AC44" s="40">
        <v>14125.79088</v>
      </c>
      <c r="AD44" s="40">
        <v>-9.8260299999999994</v>
      </c>
      <c r="AE44" s="40">
        <v>15.119779999999999</v>
      </c>
      <c r="AF44" s="40">
        <v>-3.9378800000000003</v>
      </c>
      <c r="AG44" s="40">
        <v>-1.96896</v>
      </c>
      <c r="AH44" s="40">
        <v>-22.040140000000001</v>
      </c>
      <c r="AI44" s="40">
        <v>0</v>
      </c>
      <c r="AJ44" s="40">
        <v>0</v>
      </c>
      <c r="AK44" s="40">
        <v>0</v>
      </c>
      <c r="AL44" s="40">
        <v>0</v>
      </c>
      <c r="AM44" s="40">
        <v>0</v>
      </c>
      <c r="AN44" s="40">
        <v>0</v>
      </c>
      <c r="AO44" s="40">
        <v>0</v>
      </c>
      <c r="AP44" s="40">
        <v>0</v>
      </c>
      <c r="AQ44" s="40">
        <v>0</v>
      </c>
      <c r="AR44" s="40">
        <v>0</v>
      </c>
      <c r="AS44" s="40">
        <v>0</v>
      </c>
      <c r="AT44" s="40">
        <v>0</v>
      </c>
      <c r="AU44" s="40">
        <v>0</v>
      </c>
      <c r="AV44" s="40">
        <v>0</v>
      </c>
      <c r="AW44" s="40">
        <v>0</v>
      </c>
      <c r="AX44" s="40">
        <v>0</v>
      </c>
      <c r="AY44" s="38"/>
      <c r="AZ44" s="40">
        <v>-2402.5474999999997</v>
      </c>
      <c r="BA44" s="40">
        <v>-2.1300300000000001</v>
      </c>
      <c r="BB44" s="40">
        <v>1.0427</v>
      </c>
      <c r="BC44" s="40">
        <v>-3.5155700000000003</v>
      </c>
      <c r="BD44" s="40">
        <v>-6.2068500000000002</v>
      </c>
      <c r="BE44" s="40">
        <v>-6.2068500000000002</v>
      </c>
      <c r="BF44" s="40">
        <v>-6.2068500000000002</v>
      </c>
      <c r="BG44" s="40">
        <v>14135.513300000001</v>
      </c>
      <c r="BH44" s="40">
        <v>-3.5155700000000003</v>
      </c>
      <c r="BI44" s="40">
        <v>-5.8881499999999996</v>
      </c>
      <c r="BJ44" s="40">
        <v>0</v>
      </c>
      <c r="BK44" s="40">
        <v>-3.9378800000000003</v>
      </c>
      <c r="BL44" s="40">
        <v>22.044259999999998</v>
      </c>
      <c r="BM44" s="40">
        <v>-2.9865999999999997</v>
      </c>
      <c r="BN44" s="40">
        <v>-3.9378800000000003</v>
      </c>
      <c r="BO44" s="40">
        <v>0</v>
      </c>
      <c r="BP44" s="40">
        <v>-1.9689400000000001</v>
      </c>
      <c r="BQ44" s="40">
        <v>-1.9689400000000001</v>
      </c>
      <c r="BR44" s="40">
        <v>-1.96896</v>
      </c>
      <c r="BS44" s="40">
        <v>0</v>
      </c>
      <c r="BT44" s="40">
        <v>0</v>
      </c>
      <c r="BU44" s="40">
        <v>0</v>
      </c>
      <c r="BV44" s="40">
        <v>0</v>
      </c>
      <c r="BW44" s="40">
        <v>-22.040140000000001</v>
      </c>
      <c r="BX44" s="40">
        <v>0</v>
      </c>
      <c r="BY44" s="40">
        <v>0</v>
      </c>
      <c r="BZ44" s="40">
        <v>0</v>
      </c>
      <c r="CA44" s="40">
        <v>0</v>
      </c>
      <c r="CB44" s="40">
        <v>0</v>
      </c>
      <c r="CC44" s="40">
        <v>0</v>
      </c>
      <c r="CD44" s="40">
        <v>0</v>
      </c>
      <c r="CE44" s="40">
        <v>0</v>
      </c>
      <c r="CF44" s="40">
        <v>0</v>
      </c>
      <c r="CG44" s="40">
        <v>0</v>
      </c>
      <c r="CH44" s="40">
        <v>0</v>
      </c>
      <c r="CI44" s="40">
        <v>0</v>
      </c>
      <c r="CJ44" s="40">
        <v>0</v>
      </c>
      <c r="CK44" s="40">
        <v>0</v>
      </c>
      <c r="CL44" s="40">
        <v>0</v>
      </c>
      <c r="CM44" s="40">
        <v>0</v>
      </c>
      <c r="CN44" s="40">
        <v>0</v>
      </c>
      <c r="CO44" s="40">
        <v>0</v>
      </c>
      <c r="CP44" s="40">
        <v>0</v>
      </c>
      <c r="CQ44" s="40">
        <v>0</v>
      </c>
      <c r="CR44" s="40">
        <v>0</v>
      </c>
      <c r="CS44" s="40">
        <v>0</v>
      </c>
      <c r="CT44" s="40">
        <v>0</v>
      </c>
      <c r="CU44" s="40">
        <v>0</v>
      </c>
      <c r="CV44" s="40">
        <v>0</v>
      </c>
      <c r="CW44" s="40">
        <v>0</v>
      </c>
      <c r="CX44" s="40">
        <v>0</v>
      </c>
      <c r="CY44" s="40">
        <v>0</v>
      </c>
      <c r="CZ44" s="40">
        <v>0</v>
      </c>
      <c r="DA44" s="40">
        <v>0</v>
      </c>
      <c r="DB44" s="40">
        <v>0</v>
      </c>
      <c r="DC44" s="40">
        <v>0</v>
      </c>
      <c r="DD44" s="40">
        <v>0</v>
      </c>
      <c r="DE44" s="40">
        <v>0</v>
      </c>
      <c r="DF44" s="40">
        <v>0</v>
      </c>
      <c r="DG44" s="40">
        <v>0</v>
      </c>
      <c r="DH44" s="40">
        <v>0</v>
      </c>
      <c r="DI44" s="40">
        <v>0</v>
      </c>
      <c r="DJ44" s="40">
        <v>0</v>
      </c>
      <c r="DK44" s="40">
        <v>0</v>
      </c>
      <c r="DL44" s="40">
        <v>0</v>
      </c>
      <c r="DM44" s="40">
        <v>0</v>
      </c>
      <c r="DN44" s="40">
        <v>0</v>
      </c>
      <c r="DO44" s="40">
        <v>0</v>
      </c>
      <c r="DP44" s="40">
        <v>0</v>
      </c>
      <c r="DQ44" s="40">
        <v>0</v>
      </c>
      <c r="DR44" s="40">
        <v>0</v>
      </c>
      <c r="DS44" s="40">
        <v>0</v>
      </c>
    </row>
    <row r="45" spans="3:123">
      <c r="T45" s="38"/>
      <c r="U45" s="38"/>
      <c r="V45" s="38"/>
      <c r="W45" s="38"/>
      <c r="X45" s="38"/>
      <c r="Y45" s="38"/>
      <c r="Z45" s="38"/>
      <c r="AA45" s="38"/>
      <c r="AB45" s="38"/>
      <c r="AC45" s="38"/>
      <c r="AD45" s="38"/>
      <c r="AE45" s="38"/>
      <c r="AF45" s="38"/>
      <c r="AG45" s="38"/>
      <c r="AH45" s="38"/>
      <c r="AI45" s="38"/>
      <c r="AJ45" s="38"/>
      <c r="AK45" s="38"/>
      <c r="AL45" s="38"/>
      <c r="AM45" s="38"/>
      <c r="AN45" s="38"/>
      <c r="AO45" s="38"/>
      <c r="AP45" s="38"/>
      <c r="AQ45" s="38"/>
      <c r="AR45" s="38"/>
      <c r="AS45" s="38"/>
      <c r="AT45" s="38"/>
      <c r="AU45" s="38"/>
      <c r="AV45" s="38"/>
      <c r="AW45" s="38"/>
      <c r="AX45" s="38"/>
      <c r="AY45" s="38"/>
      <c r="AZ45" s="38"/>
      <c r="BA45" s="38"/>
      <c r="BB45" s="38"/>
      <c r="BC45" s="38"/>
      <c r="BD45" s="38"/>
      <c r="BE45" s="38"/>
      <c r="BF45" s="38"/>
      <c r="BG45" s="38"/>
      <c r="BH45" s="38"/>
      <c r="BI45" s="38"/>
      <c r="BJ45" s="38"/>
      <c r="BK45" s="38"/>
      <c r="BL45" s="38"/>
      <c r="BM45" s="38"/>
      <c r="BN45" s="38"/>
      <c r="BO45" s="38"/>
      <c r="BP45" s="38"/>
      <c r="BQ45" s="38"/>
      <c r="BR45" s="38"/>
      <c r="BS45" s="38"/>
      <c r="BT45" s="38"/>
      <c r="BU45" s="38"/>
      <c r="BV45" s="38"/>
      <c r="BW45" s="38"/>
      <c r="BX45" s="38"/>
      <c r="BY45" s="38"/>
      <c r="BZ45" s="38"/>
      <c r="CA45" s="38"/>
      <c r="CB45" s="38"/>
      <c r="CC45" s="38"/>
      <c r="CD45" s="38"/>
      <c r="CE45" s="38"/>
      <c r="CF45" s="38"/>
      <c r="CG45" s="38"/>
      <c r="CH45" s="38"/>
      <c r="CI45" s="38"/>
      <c r="CJ45" s="38"/>
      <c r="CK45" s="38"/>
      <c r="CL45" s="38"/>
      <c r="CM45" s="38"/>
      <c r="CN45" s="38"/>
      <c r="CO45" s="38"/>
      <c r="CP45" s="38"/>
      <c r="CQ45" s="38"/>
      <c r="CR45" s="38"/>
      <c r="CS45" s="38"/>
      <c r="CT45" s="38"/>
      <c r="CU45" s="38"/>
      <c r="CV45" s="38"/>
      <c r="CW45" s="38"/>
      <c r="CX45" s="38"/>
      <c r="CY45" s="38"/>
      <c r="CZ45" s="38"/>
      <c r="DA45" s="38"/>
      <c r="DB45" s="38"/>
      <c r="DC45" s="38"/>
      <c r="DD45" s="38"/>
      <c r="DE45" s="38"/>
      <c r="DF45" s="38"/>
      <c r="DG45" s="38"/>
      <c r="DH45" s="38"/>
      <c r="DI45" s="38"/>
      <c r="DJ45" s="38"/>
      <c r="DK45" s="38"/>
      <c r="DL45" s="38"/>
      <c r="DM45" s="38"/>
      <c r="DN45" s="38"/>
      <c r="DO45" s="38"/>
      <c r="DP45" s="38"/>
      <c r="DQ45" s="38"/>
      <c r="DR45" s="38"/>
      <c r="DS45" s="38"/>
    </row>
    <row r="46" spans="3:123">
      <c r="C46" s="26" t="s">
        <v>112</v>
      </c>
      <c r="T46" s="38">
        <v>11686.430400000001</v>
      </c>
      <c r="U46" s="38">
        <v>-4556.09375</v>
      </c>
      <c r="V46" s="38">
        <v>-2515.9650012891034</v>
      </c>
      <c r="W46" s="38">
        <v>-3764.9120636363746</v>
      </c>
      <c r="X46" s="38">
        <v>-1807.282800000082</v>
      </c>
      <c r="Y46" s="38">
        <v>1636.1528942513148</v>
      </c>
      <c r="Z46" s="38"/>
      <c r="AA46" s="38">
        <v>-90.737920000000031</v>
      </c>
      <c r="AB46" s="38">
        <v>117.88648999999984</v>
      </c>
      <c r="AC46" s="38">
        <v>12085.719410000002</v>
      </c>
      <c r="AD46" s="38">
        <v>-426.43758000000025</v>
      </c>
      <c r="AE46" s="38">
        <v>-782.95705000000032</v>
      </c>
      <c r="AF46" s="38">
        <v>-752.6071199999999</v>
      </c>
      <c r="AG46" s="38">
        <v>-1410.6936100000003</v>
      </c>
      <c r="AH46" s="38">
        <v>-1609.8359699999999</v>
      </c>
      <c r="AI46" s="38">
        <v>-940.66404000000011</v>
      </c>
      <c r="AJ46" s="38">
        <v>354.49367000000001</v>
      </c>
      <c r="AK46" s="38">
        <v>-1702.4763739149269</v>
      </c>
      <c r="AL46" s="38">
        <v>-227.31825737417591</v>
      </c>
      <c r="AM46" s="38">
        <v>-2011.6941801845744</v>
      </c>
      <c r="AN46" s="38">
        <v>-1177.9183334661925</v>
      </c>
      <c r="AO46" s="38">
        <v>-1380.119158574623</v>
      </c>
      <c r="AP46" s="38">
        <v>804.81960858901584</v>
      </c>
      <c r="AQ46" s="38">
        <v>-2050.0709200256147</v>
      </c>
      <c r="AR46" s="38">
        <v>-572.7040173826216</v>
      </c>
      <c r="AS46" s="38">
        <v>-715.75862306453621</v>
      </c>
      <c r="AT46" s="38">
        <v>1531.2507604726914</v>
      </c>
      <c r="AU46" s="38">
        <v>-1400.9357510326843</v>
      </c>
      <c r="AV46" s="38">
        <v>356.44479895444749</v>
      </c>
      <c r="AW46" s="38">
        <v>228.35972736309233</v>
      </c>
      <c r="AX46" s="38">
        <v>2452.2841189664587</v>
      </c>
      <c r="AY46" s="38"/>
      <c r="AZ46" s="38">
        <v>400.95313000000033</v>
      </c>
      <c r="BA46" s="38">
        <v>-318.73467999999997</v>
      </c>
      <c r="BB46" s="38">
        <v>-172.95637000000002</v>
      </c>
      <c r="BC46" s="38">
        <v>-252.94653000000008</v>
      </c>
      <c r="BD46" s="38">
        <v>527.0782999999999</v>
      </c>
      <c r="BE46" s="38">
        <v>-156.24528000000001</v>
      </c>
      <c r="BF46" s="38">
        <v>-296.17171999999999</v>
      </c>
      <c r="BG46" s="38">
        <v>13582.45145</v>
      </c>
      <c r="BH46" s="38">
        <v>-1200.56032</v>
      </c>
      <c r="BI46" s="38">
        <v>-371.34881000000001</v>
      </c>
      <c r="BJ46" s="38">
        <v>-471.59850999999975</v>
      </c>
      <c r="BK46" s="38">
        <v>416.50973999999985</v>
      </c>
      <c r="BL46" s="38">
        <v>-426.10857999999985</v>
      </c>
      <c r="BM46" s="38">
        <v>88.285989999999956</v>
      </c>
      <c r="BN46" s="38">
        <v>-445.13445999999999</v>
      </c>
      <c r="BO46" s="38">
        <v>-529.79563999999993</v>
      </c>
      <c r="BP46" s="38">
        <v>-456.56291999999996</v>
      </c>
      <c r="BQ46" s="38">
        <v>233.75144000000009</v>
      </c>
      <c r="BR46" s="38">
        <v>-472.91400000000004</v>
      </c>
      <c r="BS46" s="38">
        <v>-355.17887000000007</v>
      </c>
      <c r="BT46" s="38">
        <v>-582.6007400000002</v>
      </c>
      <c r="BU46" s="38">
        <v>-666.0241900000002</v>
      </c>
      <c r="BV46" s="38">
        <v>-435.16741000000002</v>
      </c>
      <c r="BW46" s="38">
        <v>-508.64437000000004</v>
      </c>
      <c r="BX46" s="38">
        <v>112.5723999999998</v>
      </c>
      <c r="BY46" s="38">
        <v>-647.26437999999996</v>
      </c>
      <c r="BZ46" s="38">
        <v>-405.97206000000006</v>
      </c>
      <c r="CA46" s="38">
        <v>-463.50262000000004</v>
      </c>
      <c r="CB46" s="38">
        <v>342.52607</v>
      </c>
      <c r="CC46" s="38">
        <v>475.47021999999987</v>
      </c>
      <c r="CD46" s="38">
        <v>-327.87718000000001</v>
      </c>
      <c r="CE46" s="38">
        <v>-467.14823000000001</v>
      </c>
      <c r="CF46" s="38">
        <v>-907.45096391492655</v>
      </c>
      <c r="CG46" s="38">
        <v>-481.68688555277106</v>
      </c>
      <c r="CH46" s="38">
        <v>-219.03910970767856</v>
      </c>
      <c r="CI46" s="38">
        <v>473.40773788627337</v>
      </c>
      <c r="CJ46" s="38">
        <v>-23.116708993031704</v>
      </c>
      <c r="CK46" s="38">
        <v>-699.05516502934495</v>
      </c>
      <c r="CL46" s="38">
        <v>-1289.5223061621975</v>
      </c>
      <c r="CM46" s="38">
        <v>-146.74134093932304</v>
      </c>
      <c r="CN46" s="38">
        <v>-518.42854717369516</v>
      </c>
      <c r="CO46" s="38">
        <v>-512.74844535317413</v>
      </c>
      <c r="CP46" s="38">
        <v>-473.31653930193585</v>
      </c>
      <c r="CQ46" s="38">
        <v>-452.75567055898694</v>
      </c>
      <c r="CR46" s="38">
        <v>-454.04694871370032</v>
      </c>
      <c r="CS46" s="38">
        <v>17.262519627953751</v>
      </c>
      <c r="CT46" s="38">
        <v>1158.8288457365393</v>
      </c>
      <c r="CU46" s="38">
        <v>-371.27175677547729</v>
      </c>
      <c r="CV46" s="38">
        <v>-334.95663587268666</v>
      </c>
      <c r="CW46" s="38">
        <v>-455.11847260333303</v>
      </c>
      <c r="CX46" s="38">
        <v>-1259.9958115495951</v>
      </c>
      <c r="CY46" s="38">
        <v>12.423177710728215</v>
      </c>
      <c r="CZ46" s="38">
        <v>-302.41806800665483</v>
      </c>
      <c r="DA46" s="38">
        <v>-282.70912708669505</v>
      </c>
      <c r="DB46" s="38">
        <v>-243.93530536126343</v>
      </c>
      <c r="DC46" s="38">
        <v>-225.13108654706122</v>
      </c>
      <c r="DD46" s="38">
        <v>-246.69223115621168</v>
      </c>
      <c r="DE46" s="38">
        <v>192.29385093440703</v>
      </c>
      <c r="DF46" s="38">
        <v>1436.066370453316</v>
      </c>
      <c r="DG46" s="38">
        <v>-97.109460915031718</v>
      </c>
      <c r="DH46" s="38">
        <v>-137.1903514296348</v>
      </c>
      <c r="DI46" s="38">
        <v>-127.26801353024648</v>
      </c>
      <c r="DJ46" s="38">
        <v>-1136.4773860728028</v>
      </c>
      <c r="DK46" s="38">
        <v>318.10000616317359</v>
      </c>
      <c r="DL46" s="38">
        <v>7.9287750378414614</v>
      </c>
      <c r="DM46" s="38">
        <v>30.416017753432357</v>
      </c>
      <c r="DN46" s="38">
        <v>69.53931357907328</v>
      </c>
      <c r="DO46" s="38">
        <v>89.869403824694032</v>
      </c>
      <c r="DP46" s="38">
        <v>68.95100995932502</v>
      </c>
      <c r="DQ46" s="38">
        <v>497.62957136926627</v>
      </c>
      <c r="DR46" s="38">
        <v>1743.5455197488157</v>
      </c>
      <c r="DS46" s="38">
        <v>211.10902784837737</v>
      </c>
    </row>
    <row r="47" spans="3:123">
      <c r="C47" s="26" t="s">
        <v>113</v>
      </c>
      <c r="T47" s="38">
        <v>1401.9883700000005</v>
      </c>
      <c r="U47" s="38">
        <v>13088.41877</v>
      </c>
      <c r="V47" s="38">
        <v>8532.3250200000002</v>
      </c>
      <c r="W47" s="38">
        <v>6016.3600187108968</v>
      </c>
      <c r="X47" s="38">
        <v>2251.4479550745241</v>
      </c>
      <c r="Y47" s="38">
        <v>444.16515507444296</v>
      </c>
      <c r="Z47" s="38"/>
      <c r="AA47" s="38">
        <v>1401.9883700000005</v>
      </c>
      <c r="AB47" s="38">
        <v>1311.2504500000007</v>
      </c>
      <c r="AC47" s="38">
        <v>1429.1369400000003</v>
      </c>
      <c r="AD47" s="38">
        <v>13514.85635</v>
      </c>
      <c r="AE47" s="38">
        <v>13088.41877</v>
      </c>
      <c r="AF47" s="38">
        <v>12305.461720000001</v>
      </c>
      <c r="AG47" s="38">
        <v>11552.854600000001</v>
      </c>
      <c r="AH47" s="38">
        <v>10142.16099</v>
      </c>
      <c r="AI47" s="38">
        <v>8532.3250200000002</v>
      </c>
      <c r="AJ47" s="38">
        <v>7591.6609799999997</v>
      </c>
      <c r="AK47" s="38">
        <v>7946.1546499999995</v>
      </c>
      <c r="AL47" s="38">
        <v>6243.6782760850729</v>
      </c>
      <c r="AM47" s="38">
        <v>6016.3600187108968</v>
      </c>
      <c r="AN47" s="38">
        <v>4004.6658385263236</v>
      </c>
      <c r="AO47" s="38">
        <v>2826.7475050601311</v>
      </c>
      <c r="AP47" s="38">
        <v>1446.6283464855082</v>
      </c>
      <c r="AQ47" s="38">
        <v>2251.4479550745241</v>
      </c>
      <c r="AR47" s="38">
        <v>201.37703504890942</v>
      </c>
      <c r="AS47" s="38">
        <v>-371.32698233371224</v>
      </c>
      <c r="AT47" s="38">
        <v>-1087.0856053982484</v>
      </c>
      <c r="AU47" s="38">
        <v>444.16515507444296</v>
      </c>
      <c r="AV47" s="38">
        <v>-956.77059595824107</v>
      </c>
      <c r="AW47" s="38">
        <v>-600.3257970037937</v>
      </c>
      <c r="AX47" s="38">
        <v>-371.96606964070145</v>
      </c>
      <c r="AY47" s="38"/>
      <c r="AZ47" s="38">
        <v>1401.9883700000005</v>
      </c>
      <c r="BA47" s="38">
        <v>1802.9415000000008</v>
      </c>
      <c r="BB47" s="38">
        <v>1484.2068200000008</v>
      </c>
      <c r="BC47" s="38">
        <v>1311.2504500000007</v>
      </c>
      <c r="BD47" s="38">
        <v>1058.3039200000005</v>
      </c>
      <c r="BE47" s="38">
        <v>1585.3822200000004</v>
      </c>
      <c r="BF47" s="38">
        <v>1429.1369400000003</v>
      </c>
      <c r="BG47" s="38">
        <v>1132.9652200000003</v>
      </c>
      <c r="BH47" s="38">
        <v>14715.416670000001</v>
      </c>
      <c r="BI47" s="38">
        <v>13514.85635</v>
      </c>
      <c r="BJ47" s="78">
        <v>13143.507540000001</v>
      </c>
      <c r="BK47" s="78">
        <v>12671.909030000001</v>
      </c>
      <c r="BL47" s="78">
        <v>13088.41877</v>
      </c>
      <c r="BM47" s="78">
        <v>12662.31019</v>
      </c>
      <c r="BN47" s="78">
        <v>12750.59618</v>
      </c>
      <c r="BO47" s="78">
        <v>12305.461720000001</v>
      </c>
      <c r="BP47" s="78">
        <v>11775.666080000001</v>
      </c>
      <c r="BQ47" s="78">
        <v>11319.103160000001</v>
      </c>
      <c r="BR47" s="78">
        <v>11552.854600000001</v>
      </c>
      <c r="BS47" s="78">
        <v>11079.9406</v>
      </c>
      <c r="BT47" s="78">
        <v>10724.76173</v>
      </c>
      <c r="BU47" s="78">
        <v>10142.16099</v>
      </c>
      <c r="BV47" s="78">
        <v>9476.1368000000002</v>
      </c>
      <c r="BW47" s="78">
        <v>9040.9693900000002</v>
      </c>
      <c r="BX47" s="78">
        <v>8532.3250200000002</v>
      </c>
      <c r="BY47" s="78">
        <v>8644.8974199999993</v>
      </c>
      <c r="BZ47" s="78">
        <v>7997.6330399999997</v>
      </c>
      <c r="CA47" s="78">
        <v>7591.6609799999997</v>
      </c>
      <c r="CB47" s="78">
        <v>7128.1583599999994</v>
      </c>
      <c r="CC47" s="78">
        <v>7470.6844299999993</v>
      </c>
      <c r="CD47" s="78">
        <v>7946.1546499999995</v>
      </c>
      <c r="CE47" s="38">
        <v>7618.2774699999991</v>
      </c>
      <c r="CF47" s="38">
        <v>7151.1292399999993</v>
      </c>
      <c r="CG47" s="38">
        <v>6243.6782760850729</v>
      </c>
      <c r="CH47" s="38">
        <v>5761.9913905323019</v>
      </c>
      <c r="CI47" s="38">
        <v>5542.9522808246238</v>
      </c>
      <c r="CJ47" s="38">
        <v>6016.3600187108968</v>
      </c>
      <c r="CK47" s="38">
        <v>5993.2433097178655</v>
      </c>
      <c r="CL47" s="38">
        <v>5294.1881446885209</v>
      </c>
      <c r="CM47" s="38">
        <v>4004.6658385263236</v>
      </c>
      <c r="CN47" s="38">
        <v>3857.9244975870006</v>
      </c>
      <c r="CO47" s="38">
        <v>3339.4959504133053</v>
      </c>
      <c r="CP47" s="38">
        <v>2826.7475050601311</v>
      </c>
      <c r="CQ47" s="38">
        <v>2353.4309657581953</v>
      </c>
      <c r="CR47" s="38">
        <v>1900.6752951992084</v>
      </c>
      <c r="CS47" s="38">
        <v>1446.6283464855082</v>
      </c>
      <c r="CT47" s="38">
        <v>1463.8908661134619</v>
      </c>
      <c r="CU47" s="38">
        <v>2622.7197118500012</v>
      </c>
      <c r="CV47" s="38">
        <v>2251.4479550745241</v>
      </c>
      <c r="CW47" s="38">
        <v>1916.4913192018375</v>
      </c>
      <c r="CX47" s="38">
        <v>1461.3728465985046</v>
      </c>
      <c r="CY47" s="38">
        <v>201.37703504890942</v>
      </c>
      <c r="CZ47" s="38">
        <v>213.80021275963765</v>
      </c>
      <c r="DA47" s="38">
        <v>-88.617855247017189</v>
      </c>
      <c r="DB47" s="38">
        <v>-371.32698233371224</v>
      </c>
      <c r="DC47" s="38">
        <v>-615.26228769497561</v>
      </c>
      <c r="DD47" s="38">
        <v>-840.39337424203677</v>
      </c>
      <c r="DE47" s="38">
        <v>-1087.0856053982484</v>
      </c>
      <c r="DF47" s="38">
        <v>-894.79175446384136</v>
      </c>
      <c r="DG47" s="38">
        <v>541.27461598947468</v>
      </c>
      <c r="DH47" s="38">
        <v>444.16515507444296</v>
      </c>
      <c r="DI47" s="38">
        <v>306.97480364480816</v>
      </c>
      <c r="DJ47" s="38">
        <v>179.70679011456167</v>
      </c>
      <c r="DK47" s="38">
        <v>-956.77059595824107</v>
      </c>
      <c r="DL47" s="38">
        <v>-638.67058979506749</v>
      </c>
      <c r="DM47" s="38">
        <v>-630.74181475722605</v>
      </c>
      <c r="DN47" s="38">
        <v>-600.3257970037937</v>
      </c>
      <c r="DO47" s="38">
        <v>-530.78648342472047</v>
      </c>
      <c r="DP47" s="38">
        <v>-440.91707960002645</v>
      </c>
      <c r="DQ47" s="38">
        <v>-371.96606964070145</v>
      </c>
      <c r="DR47" s="38">
        <v>125.66350172856482</v>
      </c>
      <c r="DS47" s="38">
        <v>1869.2090214773805</v>
      </c>
    </row>
    <row r="48" spans="3:123">
      <c r="C48" s="39" t="s">
        <v>114</v>
      </c>
      <c r="D48" s="39"/>
      <c r="T48" s="59">
        <v>13088.418770000002</v>
      </c>
      <c r="U48" s="59">
        <v>8532.3250200000002</v>
      </c>
      <c r="V48" s="59">
        <v>6016.3600187108968</v>
      </c>
      <c r="W48" s="59">
        <v>2251.4479550745223</v>
      </c>
      <c r="X48" s="59">
        <v>444.16515507444205</v>
      </c>
      <c r="Y48" s="59">
        <v>2080.3180493257578</v>
      </c>
      <c r="Z48" s="60"/>
      <c r="AA48" s="59">
        <v>1311.2504500000005</v>
      </c>
      <c r="AB48" s="59">
        <v>1429.1369400000005</v>
      </c>
      <c r="AC48" s="59">
        <v>13514.856350000002</v>
      </c>
      <c r="AD48" s="59">
        <v>13088.41877</v>
      </c>
      <c r="AE48" s="59">
        <v>12305.461719999999</v>
      </c>
      <c r="AF48" s="59">
        <v>11552.854600000001</v>
      </c>
      <c r="AG48" s="59">
        <v>10142.16099</v>
      </c>
      <c r="AH48" s="59">
        <v>8532.3250200000002</v>
      </c>
      <c r="AI48" s="59">
        <v>7591.6609800000006</v>
      </c>
      <c r="AJ48" s="59">
        <v>7946.1546499999995</v>
      </c>
      <c r="AK48" s="59">
        <v>6243.6782760850729</v>
      </c>
      <c r="AL48" s="59">
        <v>6016.3600187108968</v>
      </c>
      <c r="AM48" s="59">
        <v>4004.6658385263227</v>
      </c>
      <c r="AN48" s="59">
        <v>2826.7475050601311</v>
      </c>
      <c r="AO48" s="59">
        <v>1446.628346485508</v>
      </c>
      <c r="AP48" s="59">
        <v>2251.4479550745241</v>
      </c>
      <c r="AQ48" s="59">
        <v>201.37703504890942</v>
      </c>
      <c r="AR48" s="59">
        <v>-371.32698233371218</v>
      </c>
      <c r="AS48" s="59">
        <v>-1087.0856053982484</v>
      </c>
      <c r="AT48" s="59">
        <v>444.16515507444296</v>
      </c>
      <c r="AU48" s="59">
        <v>-956.7705959582413</v>
      </c>
      <c r="AV48" s="59">
        <v>-600.32579700379358</v>
      </c>
      <c r="AW48" s="59">
        <v>-371.96606964070133</v>
      </c>
      <c r="AX48" s="59">
        <v>2080.3180493257573</v>
      </c>
      <c r="AY48" s="60"/>
      <c r="AZ48" s="59">
        <v>1802.9415000000008</v>
      </c>
      <c r="BA48" s="59">
        <v>1484.2068200000008</v>
      </c>
      <c r="BB48" s="59">
        <v>1311.2504500000007</v>
      </c>
      <c r="BC48" s="59">
        <v>1058.3039200000005</v>
      </c>
      <c r="BD48" s="59">
        <v>1585.3822200000004</v>
      </c>
      <c r="BE48" s="59">
        <v>1429.1369400000003</v>
      </c>
      <c r="BF48" s="59">
        <v>1132.9652200000003</v>
      </c>
      <c r="BG48" s="59">
        <v>14715.416670000001</v>
      </c>
      <c r="BH48" s="59">
        <v>13514.85635</v>
      </c>
      <c r="BI48" s="59">
        <v>13143.507540000001</v>
      </c>
      <c r="BJ48" s="59">
        <v>12671.909030000001</v>
      </c>
      <c r="BK48" s="59">
        <v>13088.41877</v>
      </c>
      <c r="BL48" s="59">
        <v>12662.31019</v>
      </c>
      <c r="BM48" s="59">
        <v>12750.59618</v>
      </c>
      <c r="BN48" s="59">
        <v>12305.461720000001</v>
      </c>
      <c r="BO48" s="59">
        <v>11775.666080000001</v>
      </c>
      <c r="BP48" s="59">
        <v>11319.103160000001</v>
      </c>
      <c r="BQ48" s="59">
        <v>11552.854600000001</v>
      </c>
      <c r="BR48" s="59">
        <v>11079.9406</v>
      </c>
      <c r="BS48" s="59">
        <v>10724.76173</v>
      </c>
      <c r="BT48" s="59">
        <v>10142.16099</v>
      </c>
      <c r="BU48" s="59">
        <v>9476.1368000000002</v>
      </c>
      <c r="BV48" s="59">
        <v>9040.9693900000002</v>
      </c>
      <c r="BW48" s="59">
        <v>8532.3250200000002</v>
      </c>
      <c r="BX48" s="59">
        <v>8644.8974199999993</v>
      </c>
      <c r="BY48" s="59">
        <v>7997.6330399999997</v>
      </c>
      <c r="BZ48" s="59">
        <v>7591.6609799999997</v>
      </c>
      <c r="CA48" s="59">
        <v>7128.1583599999994</v>
      </c>
      <c r="CB48" s="59">
        <v>7470.6844299999993</v>
      </c>
      <c r="CC48" s="59">
        <v>7946.1546499999995</v>
      </c>
      <c r="CD48" s="59">
        <v>7618.2774699999991</v>
      </c>
      <c r="CE48" s="59">
        <v>7151.1292399999993</v>
      </c>
      <c r="CF48" s="59">
        <v>6243.6782760850729</v>
      </c>
      <c r="CG48" s="59">
        <v>5761.9913905323019</v>
      </c>
      <c r="CH48" s="59">
        <v>5542.9522808246238</v>
      </c>
      <c r="CI48" s="59">
        <v>6016.3600187108968</v>
      </c>
      <c r="CJ48" s="59">
        <v>5993.2433097178655</v>
      </c>
      <c r="CK48" s="59">
        <v>5294.1881446885209</v>
      </c>
      <c r="CL48" s="59">
        <v>4004.6658385263236</v>
      </c>
      <c r="CM48" s="59">
        <v>3857.9244975870006</v>
      </c>
      <c r="CN48" s="59">
        <v>3339.4959504133053</v>
      </c>
      <c r="CO48" s="59">
        <v>2826.7475050601311</v>
      </c>
      <c r="CP48" s="59">
        <v>2353.4309657581953</v>
      </c>
      <c r="CQ48" s="59">
        <v>1900.6752951992084</v>
      </c>
      <c r="CR48" s="59">
        <v>1446.6283464855082</v>
      </c>
      <c r="CS48" s="59">
        <v>1463.8908661134619</v>
      </c>
      <c r="CT48" s="59">
        <v>2622.7197118500012</v>
      </c>
      <c r="CU48" s="59">
        <v>2251.4479550745241</v>
      </c>
      <c r="CV48" s="59">
        <v>1916.4913192018375</v>
      </c>
      <c r="CW48" s="59">
        <v>1461.3728465985046</v>
      </c>
      <c r="CX48" s="59">
        <v>201.37703504890942</v>
      </c>
      <c r="CY48" s="59">
        <v>213.80021275963765</v>
      </c>
      <c r="CZ48" s="59">
        <v>-88.617855247017189</v>
      </c>
      <c r="DA48" s="59">
        <v>-371.32698233371224</v>
      </c>
      <c r="DB48" s="59">
        <v>-615.26228769497561</v>
      </c>
      <c r="DC48" s="59">
        <v>-840.39337424203677</v>
      </c>
      <c r="DD48" s="59">
        <v>-1087.0856053982484</v>
      </c>
      <c r="DE48" s="59">
        <v>-894.79175446384136</v>
      </c>
      <c r="DF48" s="59">
        <v>541.27461598947468</v>
      </c>
      <c r="DG48" s="59">
        <v>444.16515507444296</v>
      </c>
      <c r="DH48" s="59">
        <v>306.97480364480816</v>
      </c>
      <c r="DI48" s="59">
        <v>179.70679011456167</v>
      </c>
      <c r="DJ48" s="59">
        <v>-956.77059595824107</v>
      </c>
      <c r="DK48" s="59">
        <v>-638.67058979506749</v>
      </c>
      <c r="DL48" s="59">
        <v>-630.74181475722605</v>
      </c>
      <c r="DM48" s="59">
        <v>-600.3257970037937</v>
      </c>
      <c r="DN48" s="59">
        <v>-530.78648342472047</v>
      </c>
      <c r="DO48" s="59">
        <v>-440.91707960002645</v>
      </c>
      <c r="DP48" s="59">
        <v>-371.96606964070145</v>
      </c>
      <c r="DQ48" s="59">
        <v>125.66350172856482</v>
      </c>
      <c r="DR48" s="59">
        <v>1869.2090214773805</v>
      </c>
      <c r="DS48" s="59">
        <v>2080.3180493257578</v>
      </c>
    </row>
    <row r="49" spans="3:123">
      <c r="T49" s="38"/>
      <c r="U49" s="38"/>
      <c r="V49" s="38"/>
      <c r="W49" s="38"/>
      <c r="X49" s="38"/>
      <c r="Y49" s="38"/>
      <c r="Z49" s="38"/>
      <c r="AA49" s="38"/>
      <c r="AB49" s="38"/>
      <c r="AC49" s="38"/>
      <c r="AD49" s="38"/>
      <c r="AE49" s="38"/>
      <c r="AF49" s="38"/>
      <c r="AG49" s="38"/>
      <c r="AH49" s="38"/>
      <c r="AI49" s="38"/>
      <c r="AJ49" s="38"/>
      <c r="AK49" s="38"/>
      <c r="AL49" s="38"/>
      <c r="AM49" s="38"/>
      <c r="AN49" s="38"/>
      <c r="AO49" s="38"/>
      <c r="AP49" s="38"/>
      <c r="AQ49" s="38"/>
      <c r="AR49" s="38"/>
      <c r="AS49" s="38"/>
      <c r="AT49" s="38"/>
      <c r="AU49" s="38"/>
      <c r="AV49" s="38"/>
      <c r="AW49" s="38"/>
      <c r="AX49" s="38"/>
      <c r="AY49" s="38"/>
      <c r="AZ49" s="38"/>
      <c r="BA49" s="38"/>
      <c r="BB49" s="38"/>
      <c r="BC49" s="38"/>
      <c r="BD49" s="38"/>
      <c r="BE49" s="38"/>
      <c r="BF49" s="38"/>
      <c r="BG49" s="38"/>
      <c r="BH49" s="38"/>
      <c r="BI49" s="38"/>
      <c r="BJ49" s="38"/>
      <c r="BK49" s="38"/>
      <c r="BL49" s="38"/>
      <c r="BM49" s="38"/>
      <c r="BN49" s="38"/>
      <c r="BO49" s="38"/>
      <c r="BP49" s="38"/>
      <c r="BQ49" s="38"/>
      <c r="BR49" s="38"/>
      <c r="BS49" s="38"/>
      <c r="BT49" s="38"/>
      <c r="BU49" s="38"/>
      <c r="BV49" s="38"/>
      <c r="BW49" s="38"/>
      <c r="BX49" s="38"/>
      <c r="BY49" s="38"/>
      <c r="BZ49" s="38"/>
      <c r="CA49" s="38"/>
      <c r="CB49" s="38"/>
      <c r="CC49" s="38"/>
      <c r="CD49" s="38"/>
      <c r="CE49" s="38"/>
      <c r="CF49" s="38"/>
      <c r="CG49" s="38"/>
      <c r="CH49" s="38"/>
      <c r="CI49" s="38"/>
      <c r="CJ49" s="38"/>
      <c r="CK49" s="38"/>
      <c r="CL49" s="38"/>
      <c r="CM49" s="38"/>
      <c r="CN49" s="38"/>
      <c r="CO49" s="38"/>
      <c r="CP49" s="38"/>
      <c r="CQ49" s="38"/>
      <c r="CR49" s="38"/>
      <c r="CS49" s="38"/>
      <c r="CT49" s="38"/>
      <c r="CU49" s="38"/>
      <c r="CV49" s="38"/>
      <c r="CW49" s="38"/>
      <c r="CX49" s="38"/>
      <c r="CY49" s="38"/>
      <c r="CZ49" s="38"/>
      <c r="DA49" s="38"/>
      <c r="DB49" s="38"/>
      <c r="DC49" s="38"/>
      <c r="DD49" s="38"/>
      <c r="DE49" s="38"/>
      <c r="DF49" s="38"/>
      <c r="DG49" s="38"/>
      <c r="DH49" s="38"/>
      <c r="DI49" s="38"/>
      <c r="DJ49" s="38"/>
      <c r="DK49" s="38"/>
      <c r="DL49" s="38"/>
      <c r="DM49" s="38"/>
      <c r="DN49" s="38"/>
      <c r="DO49" s="38"/>
      <c r="DP49" s="38"/>
      <c r="DQ49" s="38"/>
      <c r="DR49" s="38"/>
      <c r="DS49" s="38"/>
    </row>
    <row r="50" spans="3:123">
      <c r="C50" s="94"/>
      <c r="T50" s="98"/>
      <c r="U50" s="98"/>
      <c r="V50" s="98"/>
      <c r="W50" s="98"/>
      <c r="X50" s="98"/>
      <c r="Y50" s="98"/>
      <c r="Z50" s="98"/>
      <c r="AA50" s="98"/>
      <c r="AB50" s="98"/>
      <c r="AC50" s="98"/>
      <c r="AD50" s="98"/>
      <c r="AE50" s="98"/>
      <c r="AF50" s="98"/>
      <c r="AG50" s="98"/>
      <c r="AH50" s="98"/>
      <c r="AI50" s="98"/>
      <c r="AJ50" s="98"/>
      <c r="AK50" s="98"/>
      <c r="AL50" s="98"/>
      <c r="AM50" s="98"/>
      <c r="AN50" s="98"/>
      <c r="AO50" s="98"/>
      <c r="AP50" s="98"/>
      <c r="AQ50" s="98"/>
      <c r="AR50" s="98"/>
      <c r="AS50" s="98"/>
      <c r="AT50" s="98"/>
      <c r="AU50" s="98"/>
      <c r="AV50" s="98"/>
      <c r="AW50" s="98"/>
      <c r="AX50" s="98"/>
      <c r="AY50" s="98"/>
      <c r="AZ50" s="98"/>
      <c r="BA50" s="98"/>
      <c r="BB50" s="98"/>
      <c r="BC50" s="98"/>
      <c r="BD50" s="98"/>
      <c r="BE50" s="98"/>
      <c r="BF50" s="98"/>
      <c r="BG50" s="98"/>
      <c r="BH50" s="98"/>
      <c r="BI50" s="98"/>
      <c r="BJ50" s="98"/>
      <c r="BK50" s="98"/>
      <c r="BL50" s="98"/>
      <c r="BM50" s="98"/>
      <c r="BN50" s="98"/>
      <c r="BO50" s="98"/>
      <c r="BP50" s="98"/>
      <c r="BQ50" s="98"/>
      <c r="BR50" s="98"/>
      <c r="BS50" s="98"/>
      <c r="BT50" s="98"/>
      <c r="BU50" s="98"/>
      <c r="BV50" s="98"/>
      <c r="BW50" s="98"/>
      <c r="BX50" s="98"/>
      <c r="BY50" s="98"/>
      <c r="BZ50" s="98"/>
      <c r="CA50" s="98"/>
      <c r="CB50" s="98"/>
      <c r="CC50" s="98"/>
      <c r="CD50" s="98"/>
      <c r="CE50" s="98"/>
      <c r="CF50" s="98"/>
      <c r="CG50" s="98"/>
      <c r="CH50" s="98"/>
      <c r="CI50" s="98"/>
      <c r="CJ50" s="98"/>
      <c r="CK50" s="98"/>
      <c r="CL50" s="98"/>
      <c r="CM50" s="98"/>
      <c r="CN50" s="98"/>
      <c r="CO50" s="98"/>
      <c r="CP50" s="98"/>
      <c r="CQ50" s="98"/>
      <c r="CR50" s="98"/>
      <c r="CS50" s="98"/>
      <c r="CT50" s="98"/>
      <c r="CU50" s="98"/>
      <c r="CV50" s="98"/>
      <c r="CW50" s="98"/>
      <c r="CX50" s="98"/>
      <c r="CY50" s="98"/>
      <c r="CZ50" s="98"/>
      <c r="DA50" s="98"/>
      <c r="DB50" s="98"/>
      <c r="DC50" s="98"/>
      <c r="DD50" s="98"/>
      <c r="DE50" s="98"/>
      <c r="DF50" s="98"/>
      <c r="DG50" s="98"/>
      <c r="DH50" s="98"/>
      <c r="DI50" s="98"/>
      <c r="DJ50" s="98"/>
      <c r="DK50" s="98"/>
      <c r="DL50" s="98"/>
      <c r="DM50" s="98"/>
      <c r="DN50" s="98"/>
      <c r="DO50" s="98"/>
      <c r="DP50" s="98"/>
      <c r="DQ50" s="98"/>
      <c r="DR50" s="98"/>
      <c r="DS50" s="98"/>
    </row>
    <row r="51" spans="3:123">
      <c r="C51" s="94"/>
      <c r="T51" s="98"/>
      <c r="U51" s="98"/>
      <c r="V51" s="98"/>
      <c r="W51" s="98"/>
      <c r="X51" s="98"/>
      <c r="Y51" s="98"/>
      <c r="Z51" s="98"/>
      <c r="AA51" s="98"/>
      <c r="AB51" s="98"/>
      <c r="AC51" s="98"/>
      <c r="AD51" s="98"/>
      <c r="AE51" s="98"/>
      <c r="AF51" s="98"/>
      <c r="AG51" s="98"/>
      <c r="AH51" s="98"/>
      <c r="AI51" s="98"/>
      <c r="AJ51" s="98"/>
      <c r="AK51" s="98"/>
      <c r="AL51" s="98"/>
      <c r="AM51" s="98"/>
      <c r="AN51" s="98"/>
      <c r="AO51" s="98"/>
      <c r="AP51" s="98"/>
      <c r="AQ51" s="98"/>
      <c r="AR51" s="98"/>
      <c r="AS51" s="98"/>
      <c r="AT51" s="98"/>
      <c r="AU51" s="98"/>
      <c r="AV51" s="98"/>
      <c r="AW51" s="98"/>
      <c r="AX51" s="98"/>
      <c r="AY51" s="98"/>
      <c r="AZ51" s="98"/>
      <c r="BA51" s="98"/>
      <c r="BB51" s="98"/>
      <c r="BC51" s="98"/>
      <c r="BD51" s="98"/>
      <c r="BE51" s="98"/>
      <c r="BF51" s="98"/>
      <c r="BG51" s="98"/>
      <c r="BH51" s="98"/>
      <c r="BI51" s="98"/>
      <c r="BJ51" s="98"/>
      <c r="BK51" s="98"/>
      <c r="BL51" s="98"/>
      <c r="BM51" s="98"/>
      <c r="BN51" s="98"/>
      <c r="BO51" s="98"/>
      <c r="BP51" s="98"/>
      <c r="BQ51" s="98"/>
      <c r="BR51" s="98"/>
      <c r="BS51" s="98"/>
      <c r="BT51" s="98"/>
      <c r="BU51" s="98"/>
      <c r="BV51" s="98"/>
      <c r="BW51" s="98"/>
      <c r="BX51" s="98"/>
      <c r="BY51" s="98"/>
      <c r="BZ51" s="98"/>
      <c r="CA51" s="98"/>
      <c r="CB51" s="98"/>
      <c r="CC51" s="98"/>
      <c r="CD51" s="98"/>
      <c r="CE51" s="98"/>
      <c r="CF51" s="98"/>
      <c r="CG51" s="98"/>
      <c r="CH51" s="98"/>
      <c r="CI51" s="98"/>
      <c r="CJ51" s="98"/>
      <c r="CK51" s="98"/>
      <c r="CL51" s="98"/>
      <c r="CM51" s="98"/>
      <c r="CN51" s="98"/>
      <c r="CO51" s="98"/>
      <c r="CP51" s="98"/>
      <c r="CQ51" s="98"/>
      <c r="CR51" s="98"/>
      <c r="CS51" s="98"/>
      <c r="CT51" s="98"/>
      <c r="CU51" s="98"/>
      <c r="CV51" s="98"/>
      <c r="CW51" s="98"/>
      <c r="CX51" s="98"/>
      <c r="CY51" s="98"/>
      <c r="CZ51" s="98"/>
      <c r="DA51" s="98"/>
      <c r="DB51" s="98"/>
      <c r="DC51" s="98"/>
      <c r="DD51" s="98"/>
      <c r="DE51" s="98"/>
      <c r="DF51" s="98"/>
      <c r="DG51" s="98"/>
      <c r="DH51" s="98"/>
      <c r="DI51" s="98"/>
      <c r="DJ51" s="98"/>
      <c r="DK51" s="98"/>
      <c r="DL51" s="98"/>
      <c r="DM51" s="98"/>
      <c r="DN51" s="98"/>
      <c r="DO51" s="98"/>
      <c r="DP51" s="98"/>
      <c r="DQ51" s="98"/>
      <c r="DR51" s="98"/>
      <c r="DS51" s="98"/>
    </row>
    <row r="56" spans="3:123">
      <c r="AZ56" s="80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2A6F2-F33F-6B47-A97C-1939A3E38D5F}">
  <sheetPr>
    <tabColor theme="1"/>
  </sheetPr>
  <dimension ref="A1:DT61"/>
  <sheetViews>
    <sheetView showGridLines="0" zoomScale="85" zoomScaleNormal="85" workbookViewId="0">
      <pane xSplit="19" ySplit="10" topLeftCell="DO36" activePane="bottomRight" state="frozen"/>
      <selection pane="bottomRight"/>
      <selection pane="bottomLeft" activeCell="AI16" sqref="AI16"/>
      <selection pane="topRight" activeCell="AI16" sqref="AI16"/>
    </sheetView>
  </sheetViews>
  <sheetFormatPr defaultColWidth="8.85546875" defaultRowHeight="12.95" outlineLevelRow="1"/>
  <cols>
    <col min="1" max="2" width="1.42578125" style="26" customWidth="1"/>
    <col min="3" max="3" width="40.42578125" style="26" customWidth="1"/>
    <col min="4" max="4" width="4.42578125" style="26" customWidth="1"/>
    <col min="5" max="19" width="1.42578125" style="26" customWidth="1"/>
    <col min="20" max="123" width="10.42578125" style="26" customWidth="1"/>
    <col min="124" max="124" width="1.42578125" style="26" customWidth="1"/>
    <col min="125" max="16384" width="8.85546875" style="26"/>
  </cols>
  <sheetData>
    <row r="1" spans="1:124">
      <c r="A1" s="24"/>
      <c r="B1" s="25"/>
    </row>
    <row r="2" spans="1:124">
      <c r="A2" s="24" t="s">
        <v>48</v>
      </c>
      <c r="B2" s="25"/>
    </row>
    <row r="3" spans="1:124">
      <c r="A3" s="24" t="s">
        <v>49</v>
      </c>
      <c r="B3" s="24"/>
    </row>
    <row r="4" spans="1:124">
      <c r="A4" s="27" t="s">
        <v>50</v>
      </c>
      <c r="B4" s="27"/>
    </row>
    <row r="6" spans="1:124">
      <c r="F6" s="30"/>
      <c r="T6" s="31">
        <v>12</v>
      </c>
      <c r="U6" s="31">
        <v>12</v>
      </c>
      <c r="V6" s="31">
        <v>12</v>
      </c>
      <c r="W6" s="31">
        <v>12</v>
      </c>
      <c r="X6" s="31">
        <v>12</v>
      </c>
      <c r="Y6" s="31">
        <v>12</v>
      </c>
      <c r="AA6" s="31">
        <v>3</v>
      </c>
      <c r="AB6" s="31">
        <v>3</v>
      </c>
      <c r="AC6" s="31">
        <v>3</v>
      </c>
      <c r="AD6" s="31">
        <v>3</v>
      </c>
      <c r="AE6" s="31">
        <v>3</v>
      </c>
      <c r="AF6" s="31">
        <v>3</v>
      </c>
      <c r="AG6" s="31">
        <v>3</v>
      </c>
      <c r="AH6" s="31">
        <v>3</v>
      </c>
      <c r="AI6" s="31">
        <v>3</v>
      </c>
      <c r="AJ6" s="31">
        <v>3</v>
      </c>
      <c r="AK6" s="31">
        <v>3</v>
      </c>
      <c r="AL6" s="31">
        <v>3</v>
      </c>
      <c r="AM6" s="31">
        <v>3</v>
      </c>
      <c r="AN6" s="31">
        <v>3</v>
      </c>
      <c r="AO6" s="31">
        <v>3</v>
      </c>
      <c r="AP6" s="31">
        <v>3</v>
      </c>
      <c r="AQ6" s="31">
        <v>3</v>
      </c>
      <c r="AR6" s="31">
        <v>3</v>
      </c>
      <c r="AS6" s="31">
        <v>3</v>
      </c>
      <c r="AT6" s="31">
        <v>3</v>
      </c>
      <c r="AU6" s="31">
        <v>3</v>
      </c>
      <c r="AV6" s="31">
        <v>3</v>
      </c>
      <c r="AW6" s="31">
        <v>3</v>
      </c>
      <c r="AX6" s="31">
        <v>3</v>
      </c>
      <c r="AZ6" s="31">
        <v>37</v>
      </c>
      <c r="BA6" s="31">
        <v>38</v>
      </c>
      <c r="BB6" s="31">
        <v>39</v>
      </c>
      <c r="BC6" s="31">
        <v>40</v>
      </c>
      <c r="BD6" s="31">
        <v>41</v>
      </c>
      <c r="BE6" s="31">
        <v>42</v>
      </c>
      <c r="BF6" s="31">
        <v>43</v>
      </c>
      <c r="BG6" s="31">
        <v>44</v>
      </c>
      <c r="BH6" s="31">
        <v>45</v>
      </c>
      <c r="BI6" s="31">
        <v>46</v>
      </c>
      <c r="BJ6" s="31">
        <v>47</v>
      </c>
      <c r="BK6" s="31">
        <v>48</v>
      </c>
      <c r="BL6" s="31">
        <v>49</v>
      </c>
      <c r="BM6" s="31">
        <v>50</v>
      </c>
      <c r="BN6" s="31">
        <v>51</v>
      </c>
      <c r="BO6" s="31">
        <v>52</v>
      </c>
      <c r="BP6" s="31">
        <v>53</v>
      </c>
      <c r="BQ6" s="31">
        <v>54</v>
      </c>
      <c r="BR6" s="31">
        <v>55</v>
      </c>
      <c r="BS6" s="31">
        <v>56</v>
      </c>
      <c r="BT6" s="31">
        <v>57</v>
      </c>
      <c r="BU6" s="31">
        <v>58</v>
      </c>
      <c r="BV6" s="31">
        <v>59</v>
      </c>
      <c r="BW6" s="31">
        <v>60</v>
      </c>
      <c r="BX6" s="31">
        <v>61</v>
      </c>
      <c r="BY6" s="31">
        <v>62</v>
      </c>
      <c r="BZ6" s="31">
        <v>63</v>
      </c>
      <c r="CA6" s="31">
        <v>64</v>
      </c>
      <c r="CB6" s="31">
        <v>65</v>
      </c>
      <c r="CC6" s="31">
        <v>66</v>
      </c>
      <c r="CD6" s="31">
        <v>67</v>
      </c>
      <c r="CE6" s="31">
        <v>68</v>
      </c>
      <c r="CF6" s="31">
        <v>69</v>
      </c>
      <c r="CG6" s="31">
        <v>70</v>
      </c>
      <c r="CH6" s="31">
        <v>71</v>
      </c>
      <c r="CI6" s="31">
        <v>72</v>
      </c>
      <c r="CJ6" s="31">
        <v>73</v>
      </c>
      <c r="CK6" s="31">
        <v>74</v>
      </c>
      <c r="CL6" s="31">
        <v>75</v>
      </c>
      <c r="CM6" s="31">
        <v>76</v>
      </c>
      <c r="CN6" s="31">
        <v>77</v>
      </c>
      <c r="CO6" s="31">
        <v>78</v>
      </c>
      <c r="CP6" s="31">
        <v>79</v>
      </c>
      <c r="CQ6" s="31">
        <v>80</v>
      </c>
      <c r="CR6" s="31">
        <v>81</v>
      </c>
      <c r="CS6" s="31">
        <v>82</v>
      </c>
      <c r="CT6" s="31">
        <v>83</v>
      </c>
      <c r="CU6" s="31">
        <v>84</v>
      </c>
      <c r="CV6" s="31">
        <v>85</v>
      </c>
      <c r="CW6" s="31">
        <v>86</v>
      </c>
      <c r="CX6" s="31">
        <v>87</v>
      </c>
      <c r="CY6" s="31">
        <v>88</v>
      </c>
      <c r="CZ6" s="31">
        <v>89</v>
      </c>
      <c r="DA6" s="31">
        <v>90</v>
      </c>
      <c r="DB6" s="31">
        <v>91</v>
      </c>
      <c r="DC6" s="31">
        <v>92</v>
      </c>
      <c r="DD6" s="31">
        <v>93</v>
      </c>
      <c r="DE6" s="31">
        <v>94</v>
      </c>
      <c r="DF6" s="31">
        <v>95</v>
      </c>
      <c r="DG6" s="31">
        <v>96</v>
      </c>
      <c r="DH6" s="31">
        <v>97</v>
      </c>
      <c r="DI6" s="31">
        <v>98</v>
      </c>
      <c r="DJ6" s="31">
        <v>99</v>
      </c>
      <c r="DK6" s="31">
        <v>100</v>
      </c>
      <c r="DL6" s="31">
        <v>101</v>
      </c>
      <c r="DM6" s="31">
        <v>102</v>
      </c>
      <c r="DN6" s="31">
        <v>103</v>
      </c>
      <c r="DO6" s="31">
        <v>104</v>
      </c>
      <c r="DP6" s="31">
        <v>105</v>
      </c>
      <c r="DQ6" s="31">
        <v>106</v>
      </c>
      <c r="DR6" s="31">
        <v>107</v>
      </c>
      <c r="DS6" s="31">
        <v>108</v>
      </c>
    </row>
    <row r="7" spans="1:124">
      <c r="F7" s="30"/>
      <c r="T7" s="25">
        <v>2021</v>
      </c>
      <c r="U7" s="25">
        <v>2022</v>
      </c>
      <c r="V7" s="25">
        <v>2023</v>
      </c>
      <c r="W7" s="25">
        <v>2024</v>
      </c>
      <c r="X7" s="25">
        <v>2025</v>
      </c>
      <c r="Y7" s="25">
        <v>2026</v>
      </c>
      <c r="AA7" s="25">
        <v>2021</v>
      </c>
      <c r="AB7" s="25">
        <v>2021</v>
      </c>
      <c r="AC7" s="25">
        <v>2021</v>
      </c>
      <c r="AD7" s="25">
        <v>2021</v>
      </c>
      <c r="AE7" s="25">
        <v>2022</v>
      </c>
      <c r="AF7" s="25">
        <v>2022</v>
      </c>
      <c r="AG7" s="25">
        <v>2022</v>
      </c>
      <c r="AH7" s="25">
        <v>2022</v>
      </c>
      <c r="AI7" s="25">
        <v>2023</v>
      </c>
      <c r="AJ7" s="25">
        <v>2023</v>
      </c>
      <c r="AK7" s="25">
        <v>2023</v>
      </c>
      <c r="AL7" s="25">
        <v>2023</v>
      </c>
      <c r="AM7" s="25">
        <v>2024</v>
      </c>
      <c r="AN7" s="25">
        <v>2024</v>
      </c>
      <c r="AO7" s="25">
        <v>2024</v>
      </c>
      <c r="AP7" s="25">
        <v>2024</v>
      </c>
      <c r="AQ7" s="25">
        <v>2025</v>
      </c>
      <c r="AR7" s="25">
        <v>2025</v>
      </c>
      <c r="AS7" s="25">
        <v>2025</v>
      </c>
      <c r="AT7" s="25">
        <v>2025</v>
      </c>
      <c r="AU7" s="25">
        <v>2026</v>
      </c>
      <c r="AV7" s="25">
        <v>2026</v>
      </c>
      <c r="AW7" s="25">
        <v>2026</v>
      </c>
      <c r="AX7" s="25">
        <v>2026</v>
      </c>
      <c r="AZ7" s="25">
        <v>2021</v>
      </c>
      <c r="BA7" s="25">
        <v>2021</v>
      </c>
      <c r="BB7" s="25">
        <v>2021</v>
      </c>
      <c r="BC7" s="25">
        <v>2021</v>
      </c>
      <c r="BD7" s="25">
        <v>2021</v>
      </c>
      <c r="BE7" s="25">
        <v>2021</v>
      </c>
      <c r="BF7" s="25">
        <v>2021</v>
      </c>
      <c r="BG7" s="25">
        <v>2021</v>
      </c>
      <c r="BH7" s="25">
        <v>2021</v>
      </c>
      <c r="BI7" s="25">
        <v>2021</v>
      </c>
      <c r="BJ7" s="25">
        <v>2021</v>
      </c>
      <c r="BK7" s="25">
        <v>2021</v>
      </c>
      <c r="BL7" s="25">
        <v>2022</v>
      </c>
      <c r="BM7" s="25">
        <v>2022</v>
      </c>
      <c r="BN7" s="25">
        <v>2022</v>
      </c>
      <c r="BO7" s="25">
        <v>2022</v>
      </c>
      <c r="BP7" s="25">
        <v>2022</v>
      </c>
      <c r="BQ7" s="25">
        <v>2022</v>
      </c>
      <c r="BR7" s="25">
        <v>2022</v>
      </c>
      <c r="BS7" s="25">
        <v>2022</v>
      </c>
      <c r="BT7" s="25">
        <v>2022</v>
      </c>
      <c r="BU7" s="25">
        <v>2022</v>
      </c>
      <c r="BV7" s="25">
        <v>2022</v>
      </c>
      <c r="BW7" s="25">
        <v>2022</v>
      </c>
      <c r="BX7" s="25">
        <v>2023</v>
      </c>
      <c r="BY7" s="25">
        <v>2023</v>
      </c>
      <c r="BZ7" s="25">
        <v>2023</v>
      </c>
      <c r="CA7" s="25">
        <v>2023</v>
      </c>
      <c r="CB7" s="25">
        <v>2023</v>
      </c>
      <c r="CC7" s="25">
        <v>2023</v>
      </c>
      <c r="CD7" s="25">
        <v>2023</v>
      </c>
      <c r="CE7" s="25">
        <v>2023</v>
      </c>
      <c r="CF7" s="25">
        <v>2023</v>
      </c>
      <c r="CG7" s="25">
        <v>2023</v>
      </c>
      <c r="CH7" s="25">
        <v>2023</v>
      </c>
      <c r="CI7" s="25">
        <v>2023</v>
      </c>
      <c r="CJ7" s="25">
        <v>2024</v>
      </c>
      <c r="CK7" s="25">
        <v>2024</v>
      </c>
      <c r="CL7" s="25">
        <v>2024</v>
      </c>
      <c r="CM7" s="25">
        <v>2024</v>
      </c>
      <c r="CN7" s="25">
        <v>2024</v>
      </c>
      <c r="CO7" s="25">
        <v>2024</v>
      </c>
      <c r="CP7" s="25">
        <v>2024</v>
      </c>
      <c r="CQ7" s="25">
        <v>2024</v>
      </c>
      <c r="CR7" s="25">
        <v>2024</v>
      </c>
      <c r="CS7" s="25">
        <v>2024</v>
      </c>
      <c r="CT7" s="25">
        <v>2024</v>
      </c>
      <c r="CU7" s="25">
        <v>2024</v>
      </c>
      <c r="CV7" s="25">
        <v>2025</v>
      </c>
      <c r="CW7" s="25">
        <v>2025</v>
      </c>
      <c r="CX7" s="25">
        <v>2025</v>
      </c>
      <c r="CY7" s="25">
        <v>2025</v>
      </c>
      <c r="CZ7" s="25">
        <v>2025</v>
      </c>
      <c r="DA7" s="25">
        <v>2025</v>
      </c>
      <c r="DB7" s="25">
        <v>2025</v>
      </c>
      <c r="DC7" s="25">
        <v>2025</v>
      </c>
      <c r="DD7" s="25">
        <v>2025</v>
      </c>
      <c r="DE7" s="25">
        <v>2025</v>
      </c>
      <c r="DF7" s="25">
        <v>2025</v>
      </c>
      <c r="DG7" s="25">
        <v>2025</v>
      </c>
      <c r="DH7" s="25">
        <v>2026</v>
      </c>
      <c r="DI7" s="25">
        <v>2026</v>
      </c>
      <c r="DJ7" s="25">
        <v>2026</v>
      </c>
      <c r="DK7" s="25">
        <v>2026</v>
      </c>
      <c r="DL7" s="25">
        <v>2026</v>
      </c>
      <c r="DM7" s="25">
        <v>2026</v>
      </c>
      <c r="DN7" s="25">
        <v>2026</v>
      </c>
      <c r="DO7" s="25">
        <v>2026</v>
      </c>
      <c r="DP7" s="25">
        <v>2026</v>
      </c>
      <c r="DQ7" s="25">
        <v>2026</v>
      </c>
      <c r="DR7" s="25">
        <v>2026</v>
      </c>
      <c r="DS7" s="25">
        <v>2026</v>
      </c>
    </row>
    <row r="8" spans="1:124">
      <c r="T8" s="32"/>
      <c r="U8" s="32"/>
      <c r="V8" s="32"/>
      <c r="W8" s="32"/>
      <c r="X8" s="32"/>
      <c r="Y8" s="32"/>
      <c r="AA8" s="68">
        <v>1</v>
      </c>
      <c r="AB8" s="68">
        <v>2</v>
      </c>
      <c r="AC8" s="68">
        <v>3</v>
      </c>
      <c r="AD8" s="68">
        <v>4</v>
      </c>
      <c r="AE8" s="68">
        <v>1</v>
      </c>
      <c r="AF8" s="68">
        <v>2</v>
      </c>
      <c r="AG8" s="68">
        <v>3</v>
      </c>
      <c r="AH8" s="68">
        <v>4</v>
      </c>
      <c r="AI8" s="68">
        <v>1</v>
      </c>
      <c r="AJ8" s="68">
        <v>2</v>
      </c>
      <c r="AK8" s="68">
        <v>3</v>
      </c>
      <c r="AL8" s="68">
        <v>4</v>
      </c>
      <c r="AM8" s="68">
        <v>1</v>
      </c>
      <c r="AN8" s="68">
        <v>2</v>
      </c>
      <c r="AO8" s="68">
        <v>3</v>
      </c>
      <c r="AP8" s="68">
        <v>4</v>
      </c>
      <c r="AQ8" s="68">
        <v>1</v>
      </c>
      <c r="AR8" s="68">
        <v>2</v>
      </c>
      <c r="AS8" s="68">
        <v>3</v>
      </c>
      <c r="AT8" s="68">
        <v>4</v>
      </c>
      <c r="AU8" s="68">
        <v>1</v>
      </c>
      <c r="AV8" s="68">
        <v>2</v>
      </c>
      <c r="AW8" s="68">
        <v>3</v>
      </c>
      <c r="AX8" s="68">
        <v>4</v>
      </c>
      <c r="AZ8" s="68">
        <v>1</v>
      </c>
      <c r="BA8" s="68">
        <v>1</v>
      </c>
      <c r="BB8" s="68">
        <v>1</v>
      </c>
      <c r="BC8" s="68">
        <v>2</v>
      </c>
      <c r="BD8" s="68">
        <v>2</v>
      </c>
      <c r="BE8" s="68">
        <v>2</v>
      </c>
      <c r="BF8" s="68">
        <v>3</v>
      </c>
      <c r="BG8" s="68">
        <v>3</v>
      </c>
      <c r="BH8" s="68">
        <v>3</v>
      </c>
      <c r="BI8" s="68">
        <v>4</v>
      </c>
      <c r="BJ8" s="68">
        <v>4</v>
      </c>
      <c r="BK8" s="68">
        <v>4</v>
      </c>
      <c r="BL8" s="68">
        <v>1</v>
      </c>
      <c r="BM8" s="68">
        <v>1</v>
      </c>
      <c r="BN8" s="68">
        <v>1</v>
      </c>
      <c r="BO8" s="68">
        <v>2</v>
      </c>
      <c r="BP8" s="68">
        <v>2</v>
      </c>
      <c r="BQ8" s="68">
        <v>2</v>
      </c>
      <c r="BR8" s="68">
        <v>3</v>
      </c>
      <c r="BS8" s="68">
        <v>3</v>
      </c>
      <c r="BT8" s="68">
        <v>3</v>
      </c>
      <c r="BU8" s="68">
        <v>4</v>
      </c>
      <c r="BV8" s="68">
        <v>4</v>
      </c>
      <c r="BW8" s="68">
        <v>4</v>
      </c>
      <c r="BX8" s="68">
        <v>1</v>
      </c>
      <c r="BY8" s="68">
        <v>1</v>
      </c>
      <c r="BZ8" s="68">
        <v>1</v>
      </c>
      <c r="CA8" s="68">
        <v>2</v>
      </c>
      <c r="CB8" s="68">
        <v>2</v>
      </c>
      <c r="CC8" s="68">
        <v>2</v>
      </c>
      <c r="CD8" s="68">
        <v>3</v>
      </c>
      <c r="CE8" s="68">
        <v>3</v>
      </c>
      <c r="CF8" s="68">
        <v>3</v>
      </c>
      <c r="CG8" s="68">
        <v>4</v>
      </c>
      <c r="CH8" s="68">
        <v>4</v>
      </c>
      <c r="CI8" s="68">
        <v>4</v>
      </c>
      <c r="CJ8" s="68">
        <v>1</v>
      </c>
      <c r="CK8" s="68">
        <v>1</v>
      </c>
      <c r="CL8" s="68">
        <v>1</v>
      </c>
      <c r="CM8" s="68">
        <v>2</v>
      </c>
      <c r="CN8" s="68">
        <v>2</v>
      </c>
      <c r="CO8" s="68">
        <v>2</v>
      </c>
      <c r="CP8" s="68">
        <v>3</v>
      </c>
      <c r="CQ8" s="68">
        <v>3</v>
      </c>
      <c r="CR8" s="68">
        <v>3</v>
      </c>
      <c r="CS8" s="68">
        <v>4</v>
      </c>
      <c r="CT8" s="68">
        <v>4</v>
      </c>
      <c r="CU8" s="68">
        <v>4</v>
      </c>
      <c r="CV8" s="68">
        <v>1</v>
      </c>
      <c r="CW8" s="68">
        <v>1</v>
      </c>
      <c r="CX8" s="68">
        <v>1</v>
      </c>
      <c r="CY8" s="68">
        <v>2</v>
      </c>
      <c r="CZ8" s="68">
        <v>2</v>
      </c>
      <c r="DA8" s="68">
        <v>2</v>
      </c>
      <c r="DB8" s="68">
        <v>3</v>
      </c>
      <c r="DC8" s="68">
        <v>3</v>
      </c>
      <c r="DD8" s="68">
        <v>3</v>
      </c>
      <c r="DE8" s="68">
        <v>4</v>
      </c>
      <c r="DF8" s="68">
        <v>4</v>
      </c>
      <c r="DG8" s="68">
        <v>4</v>
      </c>
      <c r="DH8" s="68">
        <v>1</v>
      </c>
      <c r="DI8" s="68">
        <v>1</v>
      </c>
      <c r="DJ8" s="68">
        <v>1</v>
      </c>
      <c r="DK8" s="68">
        <v>2</v>
      </c>
      <c r="DL8" s="68">
        <v>2</v>
      </c>
      <c r="DM8" s="68">
        <v>2</v>
      </c>
      <c r="DN8" s="68">
        <v>3</v>
      </c>
      <c r="DO8" s="68">
        <v>3</v>
      </c>
      <c r="DP8" s="68">
        <v>3</v>
      </c>
      <c r="DQ8" s="68">
        <v>4</v>
      </c>
      <c r="DR8" s="68">
        <v>4</v>
      </c>
      <c r="DS8" s="68">
        <v>4</v>
      </c>
    </row>
    <row r="9" spans="1:124">
      <c r="T9" s="33">
        <v>44561</v>
      </c>
      <c r="U9" s="33">
        <v>44926</v>
      </c>
      <c r="V9" s="33">
        <v>45291</v>
      </c>
      <c r="W9" s="33">
        <v>45657</v>
      </c>
      <c r="X9" s="33">
        <v>46022</v>
      </c>
      <c r="Y9" s="33">
        <v>46387</v>
      </c>
      <c r="AA9" s="33">
        <v>44286</v>
      </c>
      <c r="AB9" s="33">
        <v>44377</v>
      </c>
      <c r="AC9" s="33">
        <v>44469</v>
      </c>
      <c r="AD9" s="33">
        <v>44561</v>
      </c>
      <c r="AE9" s="33">
        <v>44651</v>
      </c>
      <c r="AF9" s="33">
        <v>44742</v>
      </c>
      <c r="AG9" s="33">
        <v>44834</v>
      </c>
      <c r="AH9" s="33">
        <v>44926</v>
      </c>
      <c r="AI9" s="33">
        <v>45016</v>
      </c>
      <c r="AJ9" s="33">
        <v>45107</v>
      </c>
      <c r="AK9" s="33">
        <v>45199</v>
      </c>
      <c r="AL9" s="33">
        <v>45291</v>
      </c>
      <c r="AM9" s="33">
        <v>45382</v>
      </c>
      <c r="AN9" s="33">
        <v>45473</v>
      </c>
      <c r="AO9" s="33">
        <v>45565</v>
      </c>
      <c r="AP9" s="33">
        <v>45657</v>
      </c>
      <c r="AQ9" s="33">
        <v>45747</v>
      </c>
      <c r="AR9" s="33">
        <v>45838</v>
      </c>
      <c r="AS9" s="33">
        <v>45930</v>
      </c>
      <c r="AT9" s="33">
        <v>46022</v>
      </c>
      <c r="AU9" s="33">
        <v>46112</v>
      </c>
      <c r="AV9" s="33">
        <v>46203</v>
      </c>
      <c r="AW9" s="33">
        <v>46295</v>
      </c>
      <c r="AX9" s="33">
        <v>46387</v>
      </c>
      <c r="AZ9" s="33">
        <v>44227</v>
      </c>
      <c r="BA9" s="33">
        <v>44255</v>
      </c>
      <c r="BB9" s="33">
        <v>44286</v>
      </c>
      <c r="BC9" s="33">
        <v>44316</v>
      </c>
      <c r="BD9" s="33">
        <v>44347</v>
      </c>
      <c r="BE9" s="33">
        <v>44377</v>
      </c>
      <c r="BF9" s="33">
        <v>44408</v>
      </c>
      <c r="BG9" s="33">
        <v>44439</v>
      </c>
      <c r="BH9" s="33">
        <v>44469</v>
      </c>
      <c r="BI9" s="33">
        <v>44500</v>
      </c>
      <c r="BJ9" s="33">
        <v>44530</v>
      </c>
      <c r="BK9" s="33">
        <v>44561</v>
      </c>
      <c r="BL9" s="33">
        <v>44592</v>
      </c>
      <c r="BM9" s="33">
        <v>44620</v>
      </c>
      <c r="BN9" s="33">
        <v>44651</v>
      </c>
      <c r="BO9" s="33">
        <v>44681</v>
      </c>
      <c r="BP9" s="33">
        <v>44712</v>
      </c>
      <c r="BQ9" s="33">
        <v>44742</v>
      </c>
      <c r="BR9" s="33">
        <v>44773</v>
      </c>
      <c r="BS9" s="33">
        <v>44804</v>
      </c>
      <c r="BT9" s="33">
        <v>44834</v>
      </c>
      <c r="BU9" s="33">
        <v>44865</v>
      </c>
      <c r="BV9" s="33">
        <v>44895</v>
      </c>
      <c r="BW9" s="33">
        <v>44926</v>
      </c>
      <c r="BX9" s="33">
        <v>44957</v>
      </c>
      <c r="BY9" s="33">
        <v>44985</v>
      </c>
      <c r="BZ9" s="33">
        <v>45016</v>
      </c>
      <c r="CA9" s="33">
        <v>45046</v>
      </c>
      <c r="CB9" s="33">
        <v>45077</v>
      </c>
      <c r="CC9" s="33">
        <v>45107</v>
      </c>
      <c r="CD9" s="33">
        <v>45138</v>
      </c>
      <c r="CE9" s="33">
        <v>45169</v>
      </c>
      <c r="CF9" s="33">
        <v>45199</v>
      </c>
      <c r="CG9" s="33">
        <v>45230</v>
      </c>
      <c r="CH9" s="33">
        <v>45260</v>
      </c>
      <c r="CI9" s="33">
        <v>45291</v>
      </c>
      <c r="CJ9" s="33">
        <v>45322</v>
      </c>
      <c r="CK9" s="33">
        <v>45351</v>
      </c>
      <c r="CL9" s="33">
        <v>45382</v>
      </c>
      <c r="CM9" s="33">
        <v>45412</v>
      </c>
      <c r="CN9" s="33">
        <v>45443</v>
      </c>
      <c r="CO9" s="33">
        <v>45473</v>
      </c>
      <c r="CP9" s="33">
        <v>45504</v>
      </c>
      <c r="CQ9" s="33">
        <v>45535</v>
      </c>
      <c r="CR9" s="33">
        <v>45565</v>
      </c>
      <c r="CS9" s="33">
        <v>45596</v>
      </c>
      <c r="CT9" s="33">
        <v>45626</v>
      </c>
      <c r="CU9" s="33">
        <v>45657</v>
      </c>
      <c r="CV9" s="33">
        <v>45688</v>
      </c>
      <c r="CW9" s="33">
        <v>45716</v>
      </c>
      <c r="CX9" s="33">
        <v>45747</v>
      </c>
      <c r="CY9" s="33">
        <v>45777</v>
      </c>
      <c r="CZ9" s="33">
        <v>45808</v>
      </c>
      <c r="DA9" s="33">
        <v>45838</v>
      </c>
      <c r="DB9" s="33">
        <v>45869</v>
      </c>
      <c r="DC9" s="33">
        <v>45900</v>
      </c>
      <c r="DD9" s="33">
        <v>45930</v>
      </c>
      <c r="DE9" s="33">
        <v>45961</v>
      </c>
      <c r="DF9" s="33">
        <v>45991</v>
      </c>
      <c r="DG9" s="33">
        <v>46022</v>
      </c>
      <c r="DH9" s="33">
        <v>46053</v>
      </c>
      <c r="DI9" s="33">
        <v>46081</v>
      </c>
      <c r="DJ9" s="33">
        <v>46112</v>
      </c>
      <c r="DK9" s="33">
        <v>46142</v>
      </c>
      <c r="DL9" s="33">
        <v>46173</v>
      </c>
      <c r="DM9" s="33">
        <v>46203</v>
      </c>
      <c r="DN9" s="33">
        <v>46234</v>
      </c>
      <c r="DO9" s="33">
        <v>46265</v>
      </c>
      <c r="DP9" s="33">
        <v>46295</v>
      </c>
      <c r="DQ9" s="33">
        <v>46326</v>
      </c>
      <c r="DR9" s="33">
        <v>46356</v>
      </c>
      <c r="DS9" s="33">
        <v>46387</v>
      </c>
    </row>
    <row r="10" spans="1:124" ht="14.1" thickBot="1">
      <c r="T10" s="35" t="s">
        <v>52</v>
      </c>
      <c r="U10" s="35" t="s">
        <v>52</v>
      </c>
      <c r="V10" s="35" t="s">
        <v>53</v>
      </c>
      <c r="W10" s="35" t="s">
        <v>2</v>
      </c>
      <c r="X10" s="35" t="s">
        <v>2</v>
      </c>
      <c r="Y10" s="35" t="s">
        <v>2</v>
      </c>
      <c r="AA10" s="35" t="s">
        <v>52</v>
      </c>
      <c r="AB10" s="35" t="s">
        <v>52</v>
      </c>
      <c r="AC10" s="35" t="s">
        <v>52</v>
      </c>
      <c r="AD10" s="35" t="s">
        <v>52</v>
      </c>
      <c r="AE10" s="35" t="s">
        <v>52</v>
      </c>
      <c r="AF10" s="35" t="s">
        <v>52</v>
      </c>
      <c r="AG10" s="35" t="s">
        <v>52</v>
      </c>
      <c r="AH10" s="35" t="s">
        <v>52</v>
      </c>
      <c r="AI10" s="35" t="s">
        <v>52</v>
      </c>
      <c r="AJ10" s="35" t="s">
        <v>52</v>
      </c>
      <c r="AK10" s="35" t="s">
        <v>53</v>
      </c>
      <c r="AL10" s="35" t="s">
        <v>53</v>
      </c>
      <c r="AM10" s="35" t="s">
        <v>2</v>
      </c>
      <c r="AN10" s="35" t="s">
        <v>2</v>
      </c>
      <c r="AO10" s="35" t="s">
        <v>2</v>
      </c>
      <c r="AP10" s="35" t="s">
        <v>2</v>
      </c>
      <c r="AQ10" s="35" t="s">
        <v>2</v>
      </c>
      <c r="AR10" s="35" t="s">
        <v>2</v>
      </c>
      <c r="AS10" s="35" t="s">
        <v>2</v>
      </c>
      <c r="AT10" s="35" t="s">
        <v>2</v>
      </c>
      <c r="AU10" s="35" t="s">
        <v>2</v>
      </c>
      <c r="AV10" s="35" t="s">
        <v>2</v>
      </c>
      <c r="AW10" s="35" t="s">
        <v>2</v>
      </c>
      <c r="AX10" s="35" t="s">
        <v>2</v>
      </c>
      <c r="AZ10" s="69" t="s">
        <v>52</v>
      </c>
      <c r="BA10" s="69" t="s">
        <v>52</v>
      </c>
      <c r="BB10" s="69" t="s">
        <v>52</v>
      </c>
      <c r="BC10" s="69" t="s">
        <v>52</v>
      </c>
      <c r="BD10" s="69" t="s">
        <v>52</v>
      </c>
      <c r="BE10" s="69" t="s">
        <v>52</v>
      </c>
      <c r="BF10" s="69" t="s">
        <v>52</v>
      </c>
      <c r="BG10" s="69" t="s">
        <v>52</v>
      </c>
      <c r="BH10" s="69" t="s">
        <v>52</v>
      </c>
      <c r="BI10" s="69" t="s">
        <v>52</v>
      </c>
      <c r="BJ10" s="69" t="s">
        <v>52</v>
      </c>
      <c r="BK10" s="69" t="s">
        <v>52</v>
      </c>
      <c r="BL10" s="69" t="s">
        <v>52</v>
      </c>
      <c r="BM10" s="69" t="s">
        <v>52</v>
      </c>
      <c r="BN10" s="69" t="s">
        <v>52</v>
      </c>
      <c r="BO10" s="69" t="s">
        <v>52</v>
      </c>
      <c r="BP10" s="69" t="s">
        <v>52</v>
      </c>
      <c r="BQ10" s="69" t="s">
        <v>52</v>
      </c>
      <c r="BR10" s="69" t="s">
        <v>52</v>
      </c>
      <c r="BS10" s="69" t="s">
        <v>52</v>
      </c>
      <c r="BT10" s="69" t="s">
        <v>52</v>
      </c>
      <c r="BU10" s="69" t="s">
        <v>52</v>
      </c>
      <c r="BV10" s="69" t="s">
        <v>52</v>
      </c>
      <c r="BW10" s="69" t="s">
        <v>52</v>
      </c>
      <c r="BX10" s="69" t="s">
        <v>52</v>
      </c>
      <c r="BY10" s="69" t="s">
        <v>52</v>
      </c>
      <c r="BZ10" s="69" t="s">
        <v>52</v>
      </c>
      <c r="CA10" s="69" t="s">
        <v>52</v>
      </c>
      <c r="CB10" s="69" t="s">
        <v>52</v>
      </c>
      <c r="CC10" s="69" t="s">
        <v>52</v>
      </c>
      <c r="CD10" s="69" t="s">
        <v>52</v>
      </c>
      <c r="CE10" s="69" t="s">
        <v>52</v>
      </c>
      <c r="CF10" s="69" t="s">
        <v>52</v>
      </c>
      <c r="CG10" s="35" t="s">
        <v>53</v>
      </c>
      <c r="CH10" s="35" t="s">
        <v>53</v>
      </c>
      <c r="CI10" s="35" t="s">
        <v>53</v>
      </c>
      <c r="CJ10" s="35" t="s">
        <v>2</v>
      </c>
      <c r="CK10" s="35" t="s">
        <v>2</v>
      </c>
      <c r="CL10" s="35" t="s">
        <v>2</v>
      </c>
      <c r="CM10" s="35" t="s">
        <v>2</v>
      </c>
      <c r="CN10" s="35" t="s">
        <v>2</v>
      </c>
      <c r="CO10" s="35" t="s">
        <v>2</v>
      </c>
      <c r="CP10" s="35" t="s">
        <v>2</v>
      </c>
      <c r="CQ10" s="35" t="s">
        <v>2</v>
      </c>
      <c r="CR10" s="35" t="s">
        <v>2</v>
      </c>
      <c r="CS10" s="35" t="s">
        <v>2</v>
      </c>
      <c r="CT10" s="35" t="s">
        <v>2</v>
      </c>
      <c r="CU10" s="35" t="s">
        <v>2</v>
      </c>
      <c r="CV10" s="35" t="s">
        <v>2</v>
      </c>
      <c r="CW10" s="35" t="s">
        <v>2</v>
      </c>
      <c r="CX10" s="35" t="s">
        <v>2</v>
      </c>
      <c r="CY10" s="35" t="s">
        <v>2</v>
      </c>
      <c r="CZ10" s="35" t="s">
        <v>2</v>
      </c>
      <c r="DA10" s="35" t="s">
        <v>2</v>
      </c>
      <c r="DB10" s="35" t="s">
        <v>2</v>
      </c>
      <c r="DC10" s="35" t="s">
        <v>2</v>
      </c>
      <c r="DD10" s="35" t="s">
        <v>2</v>
      </c>
      <c r="DE10" s="35" t="s">
        <v>2</v>
      </c>
      <c r="DF10" s="35" t="s">
        <v>2</v>
      </c>
      <c r="DG10" s="35" t="s">
        <v>2</v>
      </c>
      <c r="DH10" s="35" t="s">
        <v>2</v>
      </c>
      <c r="DI10" s="35" t="s">
        <v>2</v>
      </c>
      <c r="DJ10" s="35" t="s">
        <v>2</v>
      </c>
      <c r="DK10" s="35" t="s">
        <v>2</v>
      </c>
      <c r="DL10" s="35" t="s">
        <v>2</v>
      </c>
      <c r="DM10" s="35" t="s">
        <v>2</v>
      </c>
      <c r="DN10" s="35" t="s">
        <v>2</v>
      </c>
      <c r="DO10" s="35" t="s">
        <v>2</v>
      </c>
      <c r="DP10" s="35" t="s">
        <v>2</v>
      </c>
      <c r="DQ10" s="35" t="s">
        <v>2</v>
      </c>
      <c r="DR10" s="35" t="s">
        <v>2</v>
      </c>
      <c r="DS10" s="35" t="s">
        <v>2</v>
      </c>
    </row>
    <row r="11" spans="1:124">
      <c r="T11" s="36"/>
      <c r="U11" s="36"/>
      <c r="V11" s="36"/>
      <c r="W11" s="36"/>
      <c r="X11" s="36"/>
      <c r="Y11" s="36"/>
      <c r="Z11" s="36"/>
      <c r="AA11" s="36"/>
      <c r="AB11" s="36"/>
      <c r="AC11" s="36"/>
      <c r="AD11" s="36"/>
      <c r="AE11" s="36"/>
      <c r="AF11" s="36"/>
      <c r="AG11" s="36"/>
      <c r="AH11" s="36"/>
      <c r="AI11" s="36"/>
      <c r="AJ11" s="36"/>
      <c r="AK11" s="36"/>
      <c r="AL11" s="36"/>
      <c r="AM11" s="36"/>
      <c r="AN11" s="36"/>
      <c r="AO11" s="36"/>
      <c r="AP11" s="36"/>
      <c r="AQ11" s="36"/>
      <c r="AR11" s="36"/>
      <c r="AS11" s="36"/>
      <c r="AT11" s="36"/>
      <c r="AU11" s="36"/>
      <c r="AV11" s="36"/>
      <c r="AW11" s="36"/>
      <c r="AX11" s="36"/>
      <c r="AY11" s="36"/>
      <c r="AZ11" s="36"/>
      <c r="BA11" s="36"/>
      <c r="BB11" s="36"/>
      <c r="BC11" s="36"/>
      <c r="BD11" s="36"/>
      <c r="BE11" s="36"/>
      <c r="BF11" s="36"/>
      <c r="BG11" s="36"/>
      <c r="BH11" s="36"/>
      <c r="BI11" s="36"/>
      <c r="BJ11" s="36"/>
      <c r="BK11" s="36"/>
      <c r="BL11" s="36"/>
      <c r="BM11" s="36"/>
      <c r="BN11" s="36"/>
      <c r="BO11" s="36"/>
      <c r="BP11" s="36"/>
      <c r="BQ11" s="36"/>
      <c r="BR11" s="36"/>
      <c r="BS11" s="36"/>
      <c r="BT11" s="36"/>
      <c r="BU11" s="36"/>
      <c r="BV11" s="36"/>
      <c r="BW11" s="36"/>
      <c r="BX11" s="36"/>
      <c r="BY11" s="36"/>
      <c r="BZ11" s="36"/>
      <c r="CA11" s="36"/>
      <c r="CB11" s="36"/>
      <c r="CC11" s="36"/>
      <c r="CD11" s="36"/>
      <c r="CE11" s="36"/>
      <c r="CF11" s="36"/>
      <c r="CG11" s="36"/>
      <c r="CH11" s="36"/>
      <c r="CI11" s="36"/>
      <c r="CJ11" s="36"/>
      <c r="CK11" s="36"/>
      <c r="CL11" s="36"/>
      <c r="CM11" s="36"/>
      <c r="CN11" s="36"/>
      <c r="CO11" s="36"/>
      <c r="CP11" s="36"/>
      <c r="CQ11" s="36"/>
      <c r="CR11" s="36"/>
      <c r="CS11" s="36"/>
      <c r="CT11" s="36"/>
      <c r="CU11" s="36"/>
      <c r="CV11" s="36"/>
      <c r="CW11" s="36"/>
      <c r="CX11" s="36"/>
      <c r="CY11" s="36"/>
      <c r="CZ11" s="36"/>
      <c r="DA11" s="36"/>
      <c r="DB11" s="36"/>
      <c r="DC11" s="36"/>
      <c r="DD11" s="36"/>
      <c r="DE11" s="36"/>
      <c r="DF11" s="36"/>
      <c r="DG11" s="36"/>
      <c r="DH11" s="36"/>
      <c r="DI11" s="36"/>
      <c r="DJ11" s="36"/>
      <c r="DK11" s="36"/>
      <c r="DL11" s="36"/>
      <c r="DM11" s="36"/>
      <c r="DN11" s="36"/>
      <c r="DO11" s="36"/>
      <c r="DP11" s="36"/>
      <c r="DQ11" s="36"/>
      <c r="DR11" s="36"/>
      <c r="DS11" s="36"/>
    </row>
    <row r="12" spans="1:124">
      <c r="C12" s="26" t="s">
        <v>54</v>
      </c>
      <c r="T12" s="37">
        <v>4604.5368264033596</v>
      </c>
      <c r="U12" s="37">
        <v>4640.3855766666666</v>
      </c>
      <c r="V12" s="37">
        <v>6021.8719866666652</v>
      </c>
      <c r="W12" s="37">
        <v>8959.2199999999975</v>
      </c>
      <c r="X12" s="37">
        <v>13623.619999999994</v>
      </c>
      <c r="Y12" s="37">
        <v>19353.619999999995</v>
      </c>
      <c r="AA12" s="37">
        <v>1072.8040903184399</v>
      </c>
      <c r="AB12" s="37">
        <v>1149.5249589255945</v>
      </c>
      <c r="AC12" s="37">
        <v>1149.0697624985817</v>
      </c>
      <c r="AD12" s="37">
        <v>1233.1380146607439</v>
      </c>
      <c r="AE12" s="37">
        <v>1165.4868200000001</v>
      </c>
      <c r="AF12" s="37">
        <v>1143.25218</v>
      </c>
      <c r="AG12" s="37">
        <v>1082.9519799999998</v>
      </c>
      <c r="AH12" s="37">
        <v>1248.6945966666667</v>
      </c>
      <c r="AI12" s="37">
        <v>1357.2741199999998</v>
      </c>
      <c r="AJ12" s="37">
        <v>1435.3287800000001</v>
      </c>
      <c r="AK12" s="37">
        <v>1556.0140866666666</v>
      </c>
      <c r="AL12" s="37">
        <v>1673.2549999999987</v>
      </c>
      <c r="AM12" s="37">
        <v>1816.6049999999989</v>
      </c>
      <c r="AN12" s="37">
        <v>2202.8049999999989</v>
      </c>
      <c r="AO12" s="37">
        <v>2312.4049999999988</v>
      </c>
      <c r="AP12" s="37">
        <v>2627.4049999999988</v>
      </c>
      <c r="AQ12" s="37">
        <v>2805.9049999999988</v>
      </c>
      <c r="AR12" s="37">
        <v>3330.9049999999988</v>
      </c>
      <c r="AS12" s="37">
        <v>3465.9049999999988</v>
      </c>
      <c r="AT12" s="37">
        <v>4020.9049999999988</v>
      </c>
      <c r="AU12" s="37">
        <v>4215.9049999999988</v>
      </c>
      <c r="AV12" s="37">
        <v>4770.9049999999988</v>
      </c>
      <c r="AW12" s="37">
        <v>4905.9049999999988</v>
      </c>
      <c r="AX12" s="37">
        <v>5460.9049999999988</v>
      </c>
      <c r="AZ12" s="37">
        <v>355.51126627675711</v>
      </c>
      <c r="BA12" s="37">
        <v>343.82747039266303</v>
      </c>
      <c r="BB12" s="37">
        <v>373.46535364901979</v>
      </c>
      <c r="BC12" s="37">
        <v>372.66712008536086</v>
      </c>
      <c r="BD12" s="37">
        <v>389.77572875487289</v>
      </c>
      <c r="BE12" s="37">
        <v>387.08211008536085</v>
      </c>
      <c r="BF12" s="37">
        <v>397.84459995178412</v>
      </c>
      <c r="BG12" s="37">
        <v>376.07010211394623</v>
      </c>
      <c r="BH12" s="37">
        <v>375.15506043285126</v>
      </c>
      <c r="BI12" s="37">
        <v>386.94542211394622</v>
      </c>
      <c r="BJ12" s="37">
        <v>400.84375043285121</v>
      </c>
      <c r="BK12" s="37">
        <v>445.34884211394638</v>
      </c>
      <c r="BL12" s="37">
        <v>381.74952000000002</v>
      </c>
      <c r="BM12" s="37">
        <v>393.81695999999999</v>
      </c>
      <c r="BN12" s="37">
        <v>389.92034000000001</v>
      </c>
      <c r="BO12" s="37">
        <v>370.78852999999998</v>
      </c>
      <c r="BP12" s="37">
        <v>382.71442999999999</v>
      </c>
      <c r="BQ12" s="37">
        <v>389.74921999999998</v>
      </c>
      <c r="BR12" s="37">
        <v>343.89896999999996</v>
      </c>
      <c r="BS12" s="37">
        <v>350.18601999999998</v>
      </c>
      <c r="BT12" s="37">
        <v>388.86698999999999</v>
      </c>
      <c r="BU12" s="37">
        <v>408.52866</v>
      </c>
      <c r="BV12" s="37">
        <v>402.69836000000004</v>
      </c>
      <c r="BW12" s="37">
        <v>437.46757666666673</v>
      </c>
      <c r="BX12" s="37">
        <v>440.04140999999987</v>
      </c>
      <c r="BY12" s="37">
        <v>461.30880000000008</v>
      </c>
      <c r="BZ12" s="37">
        <v>455.92390999999992</v>
      </c>
      <c r="CA12" s="37">
        <v>462.51630000000006</v>
      </c>
      <c r="CB12" s="37">
        <v>475.04754000000008</v>
      </c>
      <c r="CC12" s="37">
        <v>497.76493999999997</v>
      </c>
      <c r="CD12" s="37">
        <v>518.07348999999999</v>
      </c>
      <c r="CE12" s="37">
        <v>531.86392999999998</v>
      </c>
      <c r="CF12" s="37">
        <v>506.07666666666654</v>
      </c>
      <c r="CG12" s="37">
        <v>528.4016666666663</v>
      </c>
      <c r="CH12" s="37">
        <v>567.30166666666628</v>
      </c>
      <c r="CI12" s="37">
        <v>577.55166666666628</v>
      </c>
      <c r="CJ12" s="37">
        <v>596.32666666666626</v>
      </c>
      <c r="CK12" s="37">
        <v>599.17666666666628</v>
      </c>
      <c r="CL12" s="37">
        <v>621.10166666666623</v>
      </c>
      <c r="CM12" s="37">
        <v>719.26833333333298</v>
      </c>
      <c r="CN12" s="37">
        <v>729.76833333333298</v>
      </c>
      <c r="CO12" s="37">
        <v>753.76833333333298</v>
      </c>
      <c r="CP12" s="37">
        <v>757.46833333333302</v>
      </c>
      <c r="CQ12" s="37">
        <v>767.46833333333302</v>
      </c>
      <c r="CR12" s="37">
        <v>787.46833333333302</v>
      </c>
      <c r="CS12" s="37">
        <v>862.46833333333302</v>
      </c>
      <c r="CT12" s="37">
        <v>872.46833333333302</v>
      </c>
      <c r="CU12" s="37">
        <v>892.46833333333302</v>
      </c>
      <c r="CV12" s="37">
        <v>921.96833333333302</v>
      </c>
      <c r="CW12" s="37">
        <v>931.96833333333302</v>
      </c>
      <c r="CX12" s="37">
        <v>951.96833333333302</v>
      </c>
      <c r="CY12" s="37">
        <v>1091.968333333333</v>
      </c>
      <c r="CZ12" s="37">
        <v>1106.968333333333</v>
      </c>
      <c r="DA12" s="37">
        <v>1131.968333333333</v>
      </c>
      <c r="DB12" s="37">
        <v>1136.968333333333</v>
      </c>
      <c r="DC12" s="37">
        <v>1151.968333333333</v>
      </c>
      <c r="DD12" s="37">
        <v>1176.968333333333</v>
      </c>
      <c r="DE12" s="37">
        <v>1321.968333333333</v>
      </c>
      <c r="DF12" s="37">
        <v>1336.968333333333</v>
      </c>
      <c r="DG12" s="37">
        <v>1361.968333333333</v>
      </c>
      <c r="DH12" s="37">
        <v>1386.968333333333</v>
      </c>
      <c r="DI12" s="37">
        <v>1401.968333333333</v>
      </c>
      <c r="DJ12" s="37">
        <v>1426.968333333333</v>
      </c>
      <c r="DK12" s="37">
        <v>1571.968333333333</v>
      </c>
      <c r="DL12" s="37">
        <v>1586.968333333333</v>
      </c>
      <c r="DM12" s="37">
        <v>1611.968333333333</v>
      </c>
      <c r="DN12" s="37">
        <v>1616.968333333333</v>
      </c>
      <c r="DO12" s="37">
        <v>1631.968333333333</v>
      </c>
      <c r="DP12" s="37">
        <v>1656.968333333333</v>
      </c>
      <c r="DQ12" s="37">
        <v>1801.968333333333</v>
      </c>
      <c r="DR12" s="37">
        <v>1816.968333333333</v>
      </c>
      <c r="DS12" s="37">
        <v>1841.968333333333</v>
      </c>
    </row>
    <row r="13" spans="1:124">
      <c r="C13" s="26" t="s">
        <v>55</v>
      </c>
      <c r="T13" s="38">
        <v>798.25853359664006</v>
      </c>
      <c r="U13" s="38">
        <v>1038.9563733333332</v>
      </c>
      <c r="V13" s="38">
        <v>921.90000000000032</v>
      </c>
      <c r="W13" s="38">
        <v>656.40000000000009</v>
      </c>
      <c r="X13" s="38">
        <v>896.4000000000002</v>
      </c>
      <c r="Y13" s="38">
        <v>1136.4000000000001</v>
      </c>
      <c r="Z13" s="38"/>
      <c r="AA13" s="38">
        <v>154.77577968155998</v>
      </c>
      <c r="AB13" s="38">
        <v>171.39498107440534</v>
      </c>
      <c r="AC13" s="38">
        <v>230.87496750141838</v>
      </c>
      <c r="AD13" s="38">
        <v>241.21280533925625</v>
      </c>
      <c r="AE13" s="38">
        <v>246.83636999999999</v>
      </c>
      <c r="AF13" s="38">
        <v>269.16667000000001</v>
      </c>
      <c r="AG13" s="38">
        <v>261</v>
      </c>
      <c r="AH13" s="38">
        <v>261.95333333333332</v>
      </c>
      <c r="AI13" s="38">
        <v>267.60000000000002</v>
      </c>
      <c r="AJ13" s="38">
        <v>267.60000000000002</v>
      </c>
      <c r="AK13" s="38">
        <v>252.60000000000002</v>
      </c>
      <c r="AL13" s="38">
        <v>134.10000000000002</v>
      </c>
      <c r="AM13" s="38">
        <v>134.10000000000002</v>
      </c>
      <c r="AN13" s="38">
        <v>134.10000000000002</v>
      </c>
      <c r="AO13" s="38">
        <v>194.10000000000002</v>
      </c>
      <c r="AP13" s="38">
        <v>194.10000000000002</v>
      </c>
      <c r="AQ13" s="38">
        <v>194.10000000000002</v>
      </c>
      <c r="AR13" s="38">
        <v>194.10000000000002</v>
      </c>
      <c r="AS13" s="38">
        <v>254.10000000000002</v>
      </c>
      <c r="AT13" s="38">
        <v>254.10000000000002</v>
      </c>
      <c r="AU13" s="38">
        <v>254.10000000000002</v>
      </c>
      <c r="AV13" s="38">
        <v>254.10000000000002</v>
      </c>
      <c r="AW13" s="38">
        <v>314.10000000000002</v>
      </c>
      <c r="AX13" s="38">
        <v>314.10000000000002</v>
      </c>
      <c r="AY13" s="38"/>
      <c r="AZ13" s="38">
        <v>43.298883723242923</v>
      </c>
      <c r="BA13" s="38">
        <v>52.904289607336906</v>
      </c>
      <c r="BB13" s="38">
        <v>58.572606350980145</v>
      </c>
      <c r="BC13" s="38">
        <v>56.50383991463913</v>
      </c>
      <c r="BD13" s="38">
        <v>58.387301245127091</v>
      </c>
      <c r="BE13" s="38">
        <v>56.50383991463913</v>
      </c>
      <c r="BF13" s="38">
        <v>70.940390048215889</v>
      </c>
      <c r="BG13" s="38">
        <v>81.278227886053728</v>
      </c>
      <c r="BH13" s="38">
        <v>78.65634956714878</v>
      </c>
      <c r="BI13" s="38">
        <v>81.278227886053728</v>
      </c>
      <c r="BJ13" s="38">
        <v>78.65634956714878</v>
      </c>
      <c r="BK13" s="38">
        <v>81.278227886053728</v>
      </c>
      <c r="BL13" s="37">
        <v>71.211370000000002</v>
      </c>
      <c r="BM13" s="37">
        <v>89.5</v>
      </c>
      <c r="BN13" s="37">
        <v>86.125</v>
      </c>
      <c r="BO13" s="37">
        <v>89.5</v>
      </c>
      <c r="BP13" s="37">
        <v>89.5</v>
      </c>
      <c r="BQ13" s="37">
        <v>90.166669999999996</v>
      </c>
      <c r="BR13" s="37">
        <v>87</v>
      </c>
      <c r="BS13" s="37">
        <v>87</v>
      </c>
      <c r="BT13" s="37">
        <v>87</v>
      </c>
      <c r="BU13" s="37">
        <v>87</v>
      </c>
      <c r="BV13" s="37">
        <v>87</v>
      </c>
      <c r="BW13" s="37">
        <v>87.953333333333333</v>
      </c>
      <c r="BX13" s="37">
        <v>89.2</v>
      </c>
      <c r="BY13" s="37">
        <v>89.2</v>
      </c>
      <c r="BZ13" s="37">
        <v>89.2</v>
      </c>
      <c r="CA13" s="37">
        <v>89.2</v>
      </c>
      <c r="CB13" s="37">
        <v>89.2</v>
      </c>
      <c r="CC13" s="37">
        <v>89.2</v>
      </c>
      <c r="CD13" s="37">
        <v>89.2</v>
      </c>
      <c r="CE13" s="38">
        <v>89.2</v>
      </c>
      <c r="CF13" s="38">
        <v>74.2</v>
      </c>
      <c r="CG13" s="38">
        <v>44.7</v>
      </c>
      <c r="CH13" s="38">
        <v>44.7</v>
      </c>
      <c r="CI13" s="38">
        <v>44.7</v>
      </c>
      <c r="CJ13" s="38">
        <v>44.7</v>
      </c>
      <c r="CK13" s="38">
        <v>44.7</v>
      </c>
      <c r="CL13" s="38">
        <v>44.7</v>
      </c>
      <c r="CM13" s="38">
        <v>44.7</v>
      </c>
      <c r="CN13" s="38">
        <v>44.7</v>
      </c>
      <c r="CO13" s="38">
        <v>44.7</v>
      </c>
      <c r="CP13" s="38">
        <v>64.7</v>
      </c>
      <c r="CQ13" s="38">
        <v>64.7</v>
      </c>
      <c r="CR13" s="38">
        <v>64.7</v>
      </c>
      <c r="CS13" s="38">
        <v>64.7</v>
      </c>
      <c r="CT13" s="38">
        <v>64.7</v>
      </c>
      <c r="CU13" s="38">
        <v>64.7</v>
      </c>
      <c r="CV13" s="38">
        <v>64.7</v>
      </c>
      <c r="CW13" s="38">
        <v>64.7</v>
      </c>
      <c r="CX13" s="38">
        <v>64.7</v>
      </c>
      <c r="CY13" s="38">
        <v>64.7</v>
      </c>
      <c r="CZ13" s="38">
        <v>64.7</v>
      </c>
      <c r="DA13" s="38">
        <v>64.7</v>
      </c>
      <c r="DB13" s="38">
        <v>84.7</v>
      </c>
      <c r="DC13" s="38">
        <v>84.7</v>
      </c>
      <c r="DD13" s="38">
        <v>84.7</v>
      </c>
      <c r="DE13" s="38">
        <v>84.7</v>
      </c>
      <c r="DF13" s="38">
        <v>84.7</v>
      </c>
      <c r="DG13" s="38">
        <v>84.7</v>
      </c>
      <c r="DH13" s="38">
        <v>84.7</v>
      </c>
      <c r="DI13" s="38">
        <v>84.7</v>
      </c>
      <c r="DJ13" s="38">
        <v>84.7</v>
      </c>
      <c r="DK13" s="38">
        <v>84.7</v>
      </c>
      <c r="DL13" s="38">
        <v>84.7</v>
      </c>
      <c r="DM13" s="38">
        <v>84.7</v>
      </c>
      <c r="DN13" s="38">
        <v>104.7</v>
      </c>
      <c r="DO13" s="38">
        <v>104.7</v>
      </c>
      <c r="DP13" s="38">
        <v>104.7</v>
      </c>
      <c r="DQ13" s="38">
        <v>104.7</v>
      </c>
      <c r="DR13" s="38">
        <v>104.7</v>
      </c>
      <c r="DS13" s="38">
        <v>104.7</v>
      </c>
      <c r="DT13" s="38"/>
    </row>
    <row r="14" spans="1:124">
      <c r="C14" s="26" t="s">
        <v>56</v>
      </c>
      <c r="T14" s="38">
        <v>347.70673999999997</v>
      </c>
      <c r="U14" s="38">
        <v>571.60480999999993</v>
      </c>
      <c r="V14" s="38">
        <v>1305.08953</v>
      </c>
      <c r="W14" s="38">
        <v>683.33333333333337</v>
      </c>
      <c r="X14" s="38">
        <v>700.00000000000011</v>
      </c>
      <c r="Y14" s="38">
        <v>700.00000000000011</v>
      </c>
      <c r="Z14" s="38"/>
      <c r="AA14" s="38">
        <v>90.265449999999987</v>
      </c>
      <c r="AB14" s="38">
        <v>121.80083000000002</v>
      </c>
      <c r="AC14" s="38">
        <v>58.007990000000007</v>
      </c>
      <c r="AD14" s="38">
        <v>77.632469999999998</v>
      </c>
      <c r="AE14" s="38">
        <v>133.87478999999999</v>
      </c>
      <c r="AF14" s="38">
        <v>137.65483999999998</v>
      </c>
      <c r="AG14" s="38">
        <v>171.83069</v>
      </c>
      <c r="AH14" s="38">
        <v>128.24449000000001</v>
      </c>
      <c r="AI14" s="38">
        <v>102.11243000000002</v>
      </c>
      <c r="AJ14" s="38">
        <v>333.21659</v>
      </c>
      <c r="AK14" s="38">
        <v>532.26050999999995</v>
      </c>
      <c r="AL14" s="38">
        <v>337.5</v>
      </c>
      <c r="AM14" s="38">
        <v>158.33333333333334</v>
      </c>
      <c r="AN14" s="38">
        <v>175</v>
      </c>
      <c r="AO14" s="38">
        <v>175</v>
      </c>
      <c r="AP14" s="38">
        <v>175</v>
      </c>
      <c r="AQ14" s="38">
        <v>175</v>
      </c>
      <c r="AR14" s="38">
        <v>175</v>
      </c>
      <c r="AS14" s="38">
        <v>175</v>
      </c>
      <c r="AT14" s="38">
        <v>175</v>
      </c>
      <c r="AU14" s="38">
        <v>175</v>
      </c>
      <c r="AV14" s="38">
        <v>175</v>
      </c>
      <c r="AW14" s="38">
        <v>175</v>
      </c>
      <c r="AX14" s="38">
        <v>175</v>
      </c>
      <c r="AY14" s="38"/>
      <c r="AZ14" s="38">
        <v>7.8688200000000004</v>
      </c>
      <c r="BA14" s="38">
        <v>46.852029999999999</v>
      </c>
      <c r="BB14" s="38">
        <v>35.544599999999996</v>
      </c>
      <c r="BC14" s="38">
        <v>11.42099</v>
      </c>
      <c r="BD14" s="38">
        <v>67.264440000000008</v>
      </c>
      <c r="BE14" s="38">
        <v>43.115400000000001</v>
      </c>
      <c r="BF14" s="38">
        <v>22.809339999999999</v>
      </c>
      <c r="BG14" s="38">
        <v>19.827000000000002</v>
      </c>
      <c r="BH14" s="38">
        <v>15.371649999999999</v>
      </c>
      <c r="BI14" s="38">
        <v>10.086549999999999</v>
      </c>
      <c r="BJ14" s="38">
        <v>35.145050000000005</v>
      </c>
      <c r="BK14" s="38">
        <v>32.400869999999998</v>
      </c>
      <c r="BL14" s="38">
        <v>30.300529999999998</v>
      </c>
      <c r="BM14" s="38">
        <v>63.465699999999998</v>
      </c>
      <c r="BN14" s="38">
        <v>40.108559999999997</v>
      </c>
      <c r="BO14" s="38">
        <v>42.233559999999997</v>
      </c>
      <c r="BP14" s="38">
        <v>47.779389999999999</v>
      </c>
      <c r="BQ14" s="38">
        <v>47.641889999999997</v>
      </c>
      <c r="BR14" s="38">
        <v>38.554389999999998</v>
      </c>
      <c r="BS14" s="38">
        <v>66.369399999999999</v>
      </c>
      <c r="BT14" s="38">
        <v>66.906899999999993</v>
      </c>
      <c r="BU14" s="38">
        <v>42.779319999999998</v>
      </c>
      <c r="BV14" s="38">
        <v>41.674309999999998</v>
      </c>
      <c r="BW14" s="38">
        <v>43.790860000000002</v>
      </c>
      <c r="BX14" s="38">
        <v>37.738490000000006</v>
      </c>
      <c r="BY14" s="38">
        <v>31.199090000000002</v>
      </c>
      <c r="BZ14" s="38">
        <v>33.174849999999999</v>
      </c>
      <c r="CA14" s="38">
        <v>32.276499999999999</v>
      </c>
      <c r="CB14" s="38">
        <v>105.34941999999999</v>
      </c>
      <c r="CC14" s="38">
        <v>195.59066999999999</v>
      </c>
      <c r="CD14" s="38">
        <v>194.25734</v>
      </c>
      <c r="CE14" s="38">
        <v>194.25316999999998</v>
      </c>
      <c r="CF14" s="38">
        <v>143.75</v>
      </c>
      <c r="CG14" s="38">
        <v>143.75</v>
      </c>
      <c r="CH14" s="38">
        <v>143.75</v>
      </c>
      <c r="CI14" s="38">
        <v>50</v>
      </c>
      <c r="CJ14" s="38">
        <v>50</v>
      </c>
      <c r="CK14" s="38">
        <v>50</v>
      </c>
      <c r="CL14" s="38">
        <v>58.333333333333336</v>
      </c>
      <c r="CM14" s="38">
        <v>58.333333333333336</v>
      </c>
      <c r="CN14" s="38">
        <v>58.333333333333336</v>
      </c>
      <c r="CO14" s="38">
        <v>58.333333333333336</v>
      </c>
      <c r="CP14" s="38">
        <v>58.333333333333336</v>
      </c>
      <c r="CQ14" s="38">
        <v>58.333333333333336</v>
      </c>
      <c r="CR14" s="38">
        <v>58.333333333333336</v>
      </c>
      <c r="CS14" s="38">
        <v>58.333333333333336</v>
      </c>
      <c r="CT14" s="38">
        <v>58.333333333333336</v>
      </c>
      <c r="CU14" s="38">
        <v>58.333333333333336</v>
      </c>
      <c r="CV14" s="38">
        <v>58.333333333333336</v>
      </c>
      <c r="CW14" s="38">
        <v>58.333333333333336</v>
      </c>
      <c r="CX14" s="38">
        <v>58.333333333333336</v>
      </c>
      <c r="CY14" s="38">
        <v>58.333333333333336</v>
      </c>
      <c r="CZ14" s="38">
        <v>58.333333333333336</v>
      </c>
      <c r="DA14" s="38">
        <v>58.333333333333336</v>
      </c>
      <c r="DB14" s="38">
        <v>58.333333333333336</v>
      </c>
      <c r="DC14" s="38">
        <v>58.333333333333336</v>
      </c>
      <c r="DD14" s="38">
        <v>58.333333333333336</v>
      </c>
      <c r="DE14" s="38">
        <v>58.333333333333336</v>
      </c>
      <c r="DF14" s="38">
        <v>58.333333333333336</v>
      </c>
      <c r="DG14" s="38">
        <v>58.333333333333336</v>
      </c>
      <c r="DH14" s="38">
        <v>58.333333333333336</v>
      </c>
      <c r="DI14" s="38">
        <v>58.333333333333336</v>
      </c>
      <c r="DJ14" s="38">
        <v>58.333333333333336</v>
      </c>
      <c r="DK14" s="38">
        <v>58.333333333333336</v>
      </c>
      <c r="DL14" s="38">
        <v>58.333333333333336</v>
      </c>
      <c r="DM14" s="38">
        <v>58.333333333333336</v>
      </c>
      <c r="DN14" s="38">
        <v>58.333333333333336</v>
      </c>
      <c r="DO14" s="38">
        <v>58.333333333333336</v>
      </c>
      <c r="DP14" s="38">
        <v>58.333333333333336</v>
      </c>
      <c r="DQ14" s="38">
        <v>58.333333333333336</v>
      </c>
      <c r="DR14" s="38">
        <v>58.333333333333336</v>
      </c>
      <c r="DS14" s="38">
        <v>58.333333333333336</v>
      </c>
      <c r="DT14" s="38"/>
    </row>
    <row r="15" spans="1:124">
      <c r="C15" s="26" t="s">
        <v>57</v>
      </c>
      <c r="T15" s="38">
        <v>0</v>
      </c>
      <c r="U15" s="38">
        <v>0</v>
      </c>
      <c r="V15" s="38">
        <v>2.25</v>
      </c>
      <c r="W15" s="38">
        <v>0</v>
      </c>
      <c r="X15" s="38">
        <v>0</v>
      </c>
      <c r="Y15" s="38">
        <v>0</v>
      </c>
      <c r="AA15" s="38">
        <v>0</v>
      </c>
      <c r="AB15" s="38">
        <v>0</v>
      </c>
      <c r="AC15" s="38">
        <v>0</v>
      </c>
      <c r="AD15" s="38">
        <v>0</v>
      </c>
      <c r="AE15" s="38">
        <v>0</v>
      </c>
      <c r="AF15" s="38">
        <v>0</v>
      </c>
      <c r="AG15" s="38">
        <v>0</v>
      </c>
      <c r="AH15" s="38">
        <v>0</v>
      </c>
      <c r="AI15" s="38">
        <v>0</v>
      </c>
      <c r="AJ15" s="38">
        <v>2.0249999999999999</v>
      </c>
      <c r="AK15" s="38">
        <v>0.22500000000000001</v>
      </c>
      <c r="AL15" s="38">
        <v>0</v>
      </c>
      <c r="AM15" s="38">
        <v>0</v>
      </c>
      <c r="AN15" s="38">
        <v>0</v>
      </c>
      <c r="AO15" s="38">
        <v>0</v>
      </c>
      <c r="AP15" s="38">
        <v>0</v>
      </c>
      <c r="AQ15" s="38">
        <v>0</v>
      </c>
      <c r="AR15" s="38">
        <v>0</v>
      </c>
      <c r="AS15" s="38">
        <v>0</v>
      </c>
      <c r="AT15" s="38">
        <v>0</v>
      </c>
      <c r="AU15" s="38">
        <v>0</v>
      </c>
      <c r="AV15" s="38">
        <v>0</v>
      </c>
      <c r="AW15" s="38">
        <v>0</v>
      </c>
      <c r="AX15" s="38">
        <v>0</v>
      </c>
      <c r="AZ15" s="38">
        <v>0</v>
      </c>
      <c r="BA15" s="38">
        <v>0</v>
      </c>
      <c r="BB15" s="38">
        <v>0</v>
      </c>
      <c r="BC15" s="38">
        <v>0</v>
      </c>
      <c r="BD15" s="38">
        <v>0</v>
      </c>
      <c r="BE15" s="38">
        <v>0</v>
      </c>
      <c r="BF15" s="38">
        <v>0</v>
      </c>
      <c r="BG15" s="38">
        <v>0</v>
      </c>
      <c r="BH15" s="38">
        <v>0</v>
      </c>
      <c r="BI15" s="38">
        <v>0</v>
      </c>
      <c r="BJ15" s="38">
        <v>0</v>
      </c>
      <c r="BK15" s="38">
        <v>0</v>
      </c>
      <c r="BL15" s="38">
        <v>0</v>
      </c>
      <c r="BM15" s="38">
        <v>0</v>
      </c>
      <c r="BN15" s="38">
        <v>0</v>
      </c>
      <c r="BO15" s="38">
        <v>0</v>
      </c>
      <c r="BP15" s="38">
        <v>0</v>
      </c>
      <c r="BQ15" s="38">
        <v>0</v>
      </c>
      <c r="BR15" s="38">
        <v>0</v>
      </c>
      <c r="BS15" s="38">
        <v>0</v>
      </c>
      <c r="BT15" s="38">
        <v>0</v>
      </c>
      <c r="BU15" s="38">
        <v>0</v>
      </c>
      <c r="BV15" s="38">
        <v>0</v>
      </c>
      <c r="BW15" s="38">
        <v>0</v>
      </c>
      <c r="BX15" s="38">
        <v>0</v>
      </c>
      <c r="BY15" s="38">
        <v>0</v>
      </c>
      <c r="BZ15" s="38">
        <v>0</v>
      </c>
      <c r="CA15" s="38">
        <v>0.52500000000000002</v>
      </c>
      <c r="CB15" s="38">
        <v>0.75</v>
      </c>
      <c r="CC15" s="38">
        <v>0.75</v>
      </c>
      <c r="CD15" s="38">
        <v>0.22500000000000001</v>
      </c>
      <c r="CE15" s="38">
        <v>0</v>
      </c>
      <c r="CF15" s="38">
        <v>0</v>
      </c>
      <c r="CG15" s="38">
        <v>0</v>
      </c>
      <c r="CH15" s="38">
        <v>0</v>
      </c>
      <c r="CI15" s="38">
        <v>0</v>
      </c>
      <c r="CJ15" s="38">
        <v>0</v>
      </c>
      <c r="CK15" s="38">
        <v>0</v>
      </c>
      <c r="CL15" s="38">
        <v>0</v>
      </c>
      <c r="CM15" s="38">
        <v>0</v>
      </c>
      <c r="CN15" s="38">
        <v>0</v>
      </c>
      <c r="CO15" s="38">
        <v>0</v>
      </c>
      <c r="CP15" s="38">
        <v>0</v>
      </c>
      <c r="CQ15" s="38">
        <v>0</v>
      </c>
      <c r="CR15" s="38">
        <v>0</v>
      </c>
      <c r="CS15" s="38">
        <v>0</v>
      </c>
      <c r="CT15" s="38">
        <v>0</v>
      </c>
      <c r="CU15" s="38">
        <v>0</v>
      </c>
      <c r="CV15" s="38">
        <v>0</v>
      </c>
      <c r="CW15" s="38">
        <v>0</v>
      </c>
      <c r="CX15" s="38">
        <v>0</v>
      </c>
      <c r="CY15" s="38">
        <v>0</v>
      </c>
      <c r="CZ15" s="38">
        <v>0</v>
      </c>
      <c r="DA15" s="38">
        <v>0</v>
      </c>
      <c r="DB15" s="38">
        <v>0</v>
      </c>
      <c r="DC15" s="38">
        <v>0</v>
      </c>
      <c r="DD15" s="38">
        <v>0</v>
      </c>
      <c r="DE15" s="38">
        <v>0</v>
      </c>
      <c r="DF15" s="38">
        <v>0</v>
      </c>
      <c r="DG15" s="38">
        <v>0</v>
      </c>
      <c r="DH15" s="38">
        <v>0</v>
      </c>
      <c r="DI15" s="38">
        <v>0</v>
      </c>
      <c r="DJ15" s="38">
        <v>0</v>
      </c>
      <c r="DK15" s="38">
        <v>0</v>
      </c>
      <c r="DL15" s="38">
        <v>0</v>
      </c>
      <c r="DM15" s="38">
        <v>0</v>
      </c>
      <c r="DN15" s="38">
        <v>0</v>
      </c>
      <c r="DO15" s="38">
        <v>0</v>
      </c>
      <c r="DP15" s="38">
        <v>0</v>
      </c>
      <c r="DQ15" s="38">
        <v>0</v>
      </c>
      <c r="DR15" s="38">
        <v>0</v>
      </c>
      <c r="DS15" s="38">
        <v>0</v>
      </c>
    </row>
    <row r="16" spans="1:124">
      <c r="C16" s="39" t="s">
        <v>58</v>
      </c>
      <c r="D16" s="39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40">
        <v>5750.5020999999997</v>
      </c>
      <c r="U16" s="40">
        <v>6250.9467599999998</v>
      </c>
      <c r="V16" s="40">
        <v>8251.1115166666659</v>
      </c>
      <c r="W16" s="40">
        <v>10298.953333333331</v>
      </c>
      <c r="X16" s="40">
        <v>15220.019999999999</v>
      </c>
      <c r="Y16" s="40">
        <v>21190.02</v>
      </c>
      <c r="AA16" s="40">
        <v>1317.8453199999999</v>
      </c>
      <c r="AB16" s="40">
        <v>1442.7207699999999</v>
      </c>
      <c r="AC16" s="40">
        <v>1437.95272</v>
      </c>
      <c r="AD16" s="40">
        <v>1551.9832900000001</v>
      </c>
      <c r="AE16" s="40">
        <v>1546.1979799999999</v>
      </c>
      <c r="AF16" s="40">
        <v>1550.0736900000002</v>
      </c>
      <c r="AG16" s="40">
        <v>1515.7826699999998</v>
      </c>
      <c r="AH16" s="40">
        <v>1638.8924200000001</v>
      </c>
      <c r="AI16" s="40">
        <v>1726.9865499999999</v>
      </c>
      <c r="AJ16" s="40">
        <v>2038.1703699999998</v>
      </c>
      <c r="AK16" s="40">
        <v>2341.0995966666665</v>
      </c>
      <c r="AL16" s="40">
        <v>2144.8549999999987</v>
      </c>
      <c r="AM16" s="40">
        <v>2109.0383333333325</v>
      </c>
      <c r="AN16" s="40">
        <v>2511.9049999999993</v>
      </c>
      <c r="AO16" s="40">
        <v>2681.5049999999992</v>
      </c>
      <c r="AP16" s="40">
        <v>2996.5049999999992</v>
      </c>
      <c r="AQ16" s="40">
        <v>3175.0049999999992</v>
      </c>
      <c r="AR16" s="40">
        <v>3700.0049999999992</v>
      </c>
      <c r="AS16" s="40">
        <v>3895.0049999999992</v>
      </c>
      <c r="AT16" s="40">
        <v>4450.0049999999992</v>
      </c>
      <c r="AU16" s="40">
        <v>4645.0049999999992</v>
      </c>
      <c r="AV16" s="40">
        <v>5200.0049999999992</v>
      </c>
      <c r="AW16" s="40">
        <v>5395.0049999999992</v>
      </c>
      <c r="AX16" s="40">
        <v>5950.0049999999992</v>
      </c>
      <c r="AZ16" s="40">
        <v>406.67897000000005</v>
      </c>
      <c r="BA16" s="40">
        <v>443.58378999999996</v>
      </c>
      <c r="BB16" s="40">
        <v>467.58255999999994</v>
      </c>
      <c r="BC16" s="40">
        <v>440.59195</v>
      </c>
      <c r="BD16" s="40">
        <v>515.42746999999997</v>
      </c>
      <c r="BE16" s="40">
        <v>486.70134999999999</v>
      </c>
      <c r="BF16" s="40">
        <v>491.59433000000001</v>
      </c>
      <c r="BG16" s="40">
        <v>477.17532999999997</v>
      </c>
      <c r="BH16" s="40">
        <v>469.18306000000001</v>
      </c>
      <c r="BI16" s="40">
        <v>478.31019999999995</v>
      </c>
      <c r="BJ16" s="40">
        <v>514.64514999999994</v>
      </c>
      <c r="BK16" s="40">
        <v>559.02794000000017</v>
      </c>
      <c r="BL16" s="40">
        <v>483.26141999999999</v>
      </c>
      <c r="BM16" s="40">
        <v>546.78265999999996</v>
      </c>
      <c r="BN16" s="40">
        <v>516.15390000000002</v>
      </c>
      <c r="BO16" s="40">
        <v>502.52208999999999</v>
      </c>
      <c r="BP16" s="40">
        <v>519.99382000000003</v>
      </c>
      <c r="BQ16" s="40">
        <v>527.55777999999998</v>
      </c>
      <c r="BR16" s="40">
        <v>469.45335999999998</v>
      </c>
      <c r="BS16" s="40">
        <v>503.55541999999997</v>
      </c>
      <c r="BT16" s="40">
        <v>542.77388999999994</v>
      </c>
      <c r="BU16" s="40">
        <v>538.30798000000004</v>
      </c>
      <c r="BV16" s="40">
        <v>531.37267000000008</v>
      </c>
      <c r="BW16" s="40">
        <v>569.21177</v>
      </c>
      <c r="BX16" s="40">
        <v>566.97989999999982</v>
      </c>
      <c r="BY16" s="40">
        <v>581.70789000000002</v>
      </c>
      <c r="BZ16" s="40">
        <v>578.2987599999999</v>
      </c>
      <c r="CA16" s="40">
        <v>584.51779999999997</v>
      </c>
      <c r="CB16" s="40">
        <v>670.34696000000008</v>
      </c>
      <c r="CC16" s="40">
        <v>783.30560999999989</v>
      </c>
      <c r="CD16" s="40">
        <v>801.75583000000006</v>
      </c>
      <c r="CE16" s="40">
        <v>815.31709999999998</v>
      </c>
      <c r="CF16" s="40">
        <v>724.02666666666653</v>
      </c>
      <c r="CG16" s="40">
        <v>716.85166666666635</v>
      </c>
      <c r="CH16" s="40">
        <v>755.75166666666632</v>
      </c>
      <c r="CI16" s="40">
        <v>672.25166666666632</v>
      </c>
      <c r="CJ16" s="40">
        <v>691.0266666666663</v>
      </c>
      <c r="CK16" s="40">
        <v>693.87666666666632</v>
      </c>
      <c r="CL16" s="40">
        <v>724.13499999999965</v>
      </c>
      <c r="CM16" s="40">
        <v>822.30166666666639</v>
      </c>
      <c r="CN16" s="40">
        <v>832.80166666666639</v>
      </c>
      <c r="CO16" s="40">
        <v>856.80166666666639</v>
      </c>
      <c r="CP16" s="40">
        <v>880.50166666666644</v>
      </c>
      <c r="CQ16" s="40">
        <v>890.50166666666644</v>
      </c>
      <c r="CR16" s="40">
        <v>910.50166666666644</v>
      </c>
      <c r="CS16" s="40">
        <v>985.50166666666644</v>
      </c>
      <c r="CT16" s="40">
        <v>995.50166666666644</v>
      </c>
      <c r="CU16" s="40">
        <v>1015.5016666666664</v>
      </c>
      <c r="CV16" s="40">
        <v>1045.0016666666663</v>
      </c>
      <c r="CW16" s="40">
        <v>1055.0016666666663</v>
      </c>
      <c r="CX16" s="40">
        <v>1075.0016666666663</v>
      </c>
      <c r="CY16" s="40">
        <v>1215.0016666666663</v>
      </c>
      <c r="CZ16" s="40">
        <v>1230.0016666666663</v>
      </c>
      <c r="DA16" s="40">
        <v>1255.0016666666663</v>
      </c>
      <c r="DB16" s="40">
        <v>1280.0016666666663</v>
      </c>
      <c r="DC16" s="40">
        <v>1295.0016666666663</v>
      </c>
      <c r="DD16" s="40">
        <v>1320.0016666666663</v>
      </c>
      <c r="DE16" s="40">
        <v>1465.0016666666663</v>
      </c>
      <c r="DF16" s="40">
        <v>1480.0016666666663</v>
      </c>
      <c r="DG16" s="40">
        <v>1505.0016666666663</v>
      </c>
      <c r="DH16" s="40">
        <v>1530.0016666666663</v>
      </c>
      <c r="DI16" s="40">
        <v>1545.0016666666663</v>
      </c>
      <c r="DJ16" s="40">
        <v>1570.0016666666663</v>
      </c>
      <c r="DK16" s="40">
        <v>1715.0016666666663</v>
      </c>
      <c r="DL16" s="40">
        <v>1730.0016666666663</v>
      </c>
      <c r="DM16" s="40">
        <v>1755.0016666666663</v>
      </c>
      <c r="DN16" s="40">
        <v>1780.0016666666663</v>
      </c>
      <c r="DO16" s="40">
        <v>1795.0016666666663</v>
      </c>
      <c r="DP16" s="40">
        <v>1820.0016666666663</v>
      </c>
      <c r="DQ16" s="40">
        <v>1965.0016666666663</v>
      </c>
      <c r="DR16" s="40">
        <v>1980.0016666666663</v>
      </c>
      <c r="DS16" s="40">
        <v>2005.0016666666663</v>
      </c>
    </row>
    <row r="17" spans="3:124">
      <c r="C17" s="41" t="s">
        <v>59</v>
      </c>
      <c r="L17" s="27"/>
      <c r="M17" s="27"/>
      <c r="N17" s="27"/>
      <c r="O17" s="27"/>
      <c r="P17" s="27"/>
      <c r="Q17" s="27"/>
      <c r="R17" s="27"/>
      <c r="S17" s="27"/>
      <c r="T17" s="42">
        <v>0.10060269370903296</v>
      </c>
      <c r="U17" s="42">
        <v>7.7855279727034876E-3</v>
      </c>
      <c r="V17" s="42">
        <v>0.29770940090550901</v>
      </c>
      <c r="W17" s="42">
        <v>0.48777988303920528</v>
      </c>
      <c r="X17" s="42">
        <v>0.52062567946763183</v>
      </c>
      <c r="Y17" s="42">
        <v>0.42059305823268733</v>
      </c>
      <c r="Z17" s="42"/>
      <c r="AA17" s="42">
        <v>0.16242896159742326</v>
      </c>
      <c r="AB17" s="42">
        <v>0.10228598770795916</v>
      </c>
      <c r="AC17" s="42">
        <v>4.8052083383107069E-2</v>
      </c>
      <c r="AD17" s="42">
        <v>9.9533554956308334E-2</v>
      </c>
      <c r="AE17" s="42">
        <v>8.6392968220366573E-2</v>
      </c>
      <c r="AF17" s="42">
        <v>-5.4568444790076276E-3</v>
      </c>
      <c r="AG17" s="42">
        <v>-5.7540268360045221E-2</v>
      </c>
      <c r="AH17" s="42">
        <v>1.2615442733068916E-2</v>
      </c>
      <c r="AI17" s="42">
        <v>0.16455552882185298</v>
      </c>
      <c r="AJ17" s="42">
        <v>0.25547871686542512</v>
      </c>
      <c r="AK17" s="42">
        <v>0.43682648483330433</v>
      </c>
      <c r="AL17" s="42">
        <v>0.34000339591976836</v>
      </c>
      <c r="AM17" s="42">
        <v>0.33842160049437853</v>
      </c>
      <c r="AN17" s="42">
        <v>0.53470412541996049</v>
      </c>
      <c r="AO17" s="42">
        <v>0.48610801137005932</v>
      </c>
      <c r="AP17" s="42">
        <v>0.57023585765469154</v>
      </c>
      <c r="AQ17" s="42">
        <v>0.54458729333014078</v>
      </c>
      <c r="AR17" s="42">
        <v>0.51211977456016333</v>
      </c>
      <c r="AS17" s="42">
        <v>0.49883130334002934</v>
      </c>
      <c r="AT17" s="42">
        <v>0.53037122179488905</v>
      </c>
      <c r="AU17" s="42">
        <v>0.50251166735865982</v>
      </c>
      <c r="AV17" s="42">
        <v>0.43231494143483551</v>
      </c>
      <c r="AW17" s="42">
        <v>0.4154759002338495</v>
      </c>
      <c r="AX17" s="42">
        <v>0.35812833180589942</v>
      </c>
      <c r="AY17" s="42"/>
      <c r="AZ17" s="42">
        <v>0.23982958414599587</v>
      </c>
      <c r="BA17" s="42">
        <v>0.14529733608678175</v>
      </c>
      <c r="BB17" s="42">
        <v>0.11167428141294899</v>
      </c>
      <c r="BC17" s="42">
        <v>0.1061264020015944</v>
      </c>
      <c r="BD17" s="42">
        <v>0.13422339744739609</v>
      </c>
      <c r="BE17" s="42">
        <v>6.8420734839867769E-2</v>
      </c>
      <c r="BF17" s="42">
        <v>0.11377615049629397</v>
      </c>
      <c r="BG17" s="42">
        <v>2.6458384807006796E-2</v>
      </c>
      <c r="BH17" s="42">
        <v>6.3000141369664586E-3</v>
      </c>
      <c r="BI17" s="42">
        <v>3.0315739653114404E-2</v>
      </c>
      <c r="BJ17" s="42">
        <v>4.6592045474920907E-2</v>
      </c>
      <c r="BK17" s="42">
        <v>0.22702180456325483</v>
      </c>
      <c r="BL17" s="42">
        <v>7.3804281923423032E-2</v>
      </c>
      <c r="BM17" s="42">
        <v>0.14539120318177945</v>
      </c>
      <c r="BN17" s="42">
        <v>4.4060275445107377E-2</v>
      </c>
      <c r="BO17" s="42">
        <v>-5.0409332729182132E-3</v>
      </c>
      <c r="BP17" s="42">
        <v>-1.8116312109607291E-2</v>
      </c>
      <c r="BQ17" s="42">
        <v>6.8902949662306145E-3</v>
      </c>
      <c r="BR17" s="42">
        <v>-0.13559472708269005</v>
      </c>
      <c r="BS17" s="42">
        <v>-6.8827811539518668E-2</v>
      </c>
      <c r="BT17" s="42">
        <v>3.6550032275528999E-2</v>
      </c>
      <c r="BU17" s="42">
        <v>5.5778506870920008E-2</v>
      </c>
      <c r="BV17" s="42">
        <v>4.6267643318527174E-3</v>
      </c>
      <c r="BW17" s="42">
        <v>-1.7696836057481291E-2</v>
      </c>
      <c r="BX17" s="42">
        <v>0.15269669494279881</v>
      </c>
      <c r="BY17" s="42">
        <v>0.17137870344639317</v>
      </c>
      <c r="BZ17" s="42">
        <v>0.16927449847833009</v>
      </c>
      <c r="CA17" s="42">
        <v>0.24738567290633307</v>
      </c>
      <c r="CB17" s="42">
        <v>0.24125850180250619</v>
      </c>
      <c r="CC17" s="42">
        <v>0.27714159376637104</v>
      </c>
      <c r="CD17" s="42">
        <v>0.50647002519373663</v>
      </c>
      <c r="CE17" s="42">
        <v>0.51880400593947185</v>
      </c>
      <c r="CF17" s="42">
        <v>0.30141328444120852</v>
      </c>
      <c r="CG17" s="42">
        <v>0.29342618622318017</v>
      </c>
      <c r="CH17" s="42">
        <v>0.40875087414477229</v>
      </c>
      <c r="CI17" s="42">
        <v>0.32021593706986473</v>
      </c>
      <c r="CJ17" s="42">
        <v>0.35516033972045147</v>
      </c>
      <c r="CK17" s="42">
        <v>0.29886242505381677</v>
      </c>
      <c r="CL17" s="42">
        <v>0.36229237608237375</v>
      </c>
      <c r="CM17" s="42">
        <v>0.55511996730349367</v>
      </c>
      <c r="CN17" s="42">
        <v>0.53620063653699335</v>
      </c>
      <c r="CO17" s="42">
        <v>0.51430579528830012</v>
      </c>
      <c r="CP17" s="42">
        <v>0.46208664977884317</v>
      </c>
      <c r="CQ17" s="42">
        <v>0.44297872076666867</v>
      </c>
      <c r="CR17" s="42">
        <v>0.55602576684692018</v>
      </c>
      <c r="CS17" s="42">
        <v>0.63222106919925247</v>
      </c>
      <c r="CT17" s="42">
        <v>0.53792661752565563</v>
      </c>
      <c r="CU17" s="42">
        <v>0.54526146289942368</v>
      </c>
      <c r="CV17" s="42">
        <v>0.54607933012107512</v>
      </c>
      <c r="CW17" s="42">
        <v>0.55541493048794788</v>
      </c>
      <c r="CX17" s="42">
        <v>0.53270935246779305</v>
      </c>
      <c r="CY17" s="42">
        <v>0.51816545053885799</v>
      </c>
      <c r="CZ17" s="42">
        <v>0.51687636030612483</v>
      </c>
      <c r="DA17" s="42">
        <v>0.5017456734054011</v>
      </c>
      <c r="DB17" s="42">
        <v>0.50101104336594959</v>
      </c>
      <c r="DC17" s="42">
        <v>0.5009978696189421</v>
      </c>
      <c r="DD17" s="42">
        <v>0.49462306420787305</v>
      </c>
      <c r="DE17" s="42">
        <v>0.53277318394298545</v>
      </c>
      <c r="DF17" s="42">
        <v>0.53239754642479875</v>
      </c>
      <c r="DG17" s="42">
        <v>0.52606908555112142</v>
      </c>
      <c r="DH17" s="42">
        <v>0.50435571720648409</v>
      </c>
      <c r="DI17" s="42">
        <v>0.50430898045534467</v>
      </c>
      <c r="DJ17" s="42">
        <v>0.49896617709622704</v>
      </c>
      <c r="DK17" s="42">
        <v>0.43957318664613299</v>
      </c>
      <c r="DL17" s="42">
        <v>0.4336167400151465</v>
      </c>
      <c r="DM17" s="42">
        <v>0.42404013068681268</v>
      </c>
      <c r="DN17" s="42">
        <v>0.42217534642565546</v>
      </c>
      <c r="DO17" s="42">
        <v>0.41667812049231689</v>
      </c>
      <c r="DP17" s="42">
        <v>0.40782745500091355</v>
      </c>
      <c r="DQ17" s="42">
        <v>0.36309493041310881</v>
      </c>
      <c r="DR17" s="42">
        <v>0.3590212184033279</v>
      </c>
      <c r="DS17" s="42">
        <v>0.35243110155522461</v>
      </c>
    </row>
    <row r="18" spans="3:124">
      <c r="C18" s="41" t="s">
        <v>60</v>
      </c>
      <c r="L18" s="27"/>
      <c r="M18" s="27"/>
      <c r="N18" s="27"/>
      <c r="O18" s="27"/>
      <c r="P18" s="27"/>
      <c r="Q18" s="27"/>
      <c r="R18" s="27"/>
      <c r="S18" s="27"/>
      <c r="T18" s="42">
        <v>0.58857419621221907</v>
      </c>
      <c r="U18" s="42">
        <v>0.301528677247211</v>
      </c>
      <c r="V18" s="42">
        <v>-0.11266726528446558</v>
      </c>
      <c r="W18" s="42">
        <v>-0.28799219004230403</v>
      </c>
      <c r="X18" s="42">
        <v>0.36563071297989036</v>
      </c>
      <c r="Y18" s="42">
        <v>0.26773761713520727</v>
      </c>
      <c r="Z18" s="42"/>
      <c r="AA18" s="42">
        <v>0.28979816401299985</v>
      </c>
      <c r="AB18" s="42">
        <v>0.34427436136788492</v>
      </c>
      <c r="AC18" s="42">
        <v>0.81078405883465399</v>
      </c>
      <c r="AD18" s="42">
        <v>0.89186513991573535</v>
      </c>
      <c r="AE18" s="42">
        <v>0.59479971936079434</v>
      </c>
      <c r="AF18" s="42">
        <v>0.57044662750743202</v>
      </c>
      <c r="AG18" s="42">
        <v>0.1304820216093654</v>
      </c>
      <c r="AH18" s="42">
        <v>8.5984357111167142E-2</v>
      </c>
      <c r="AI18" s="42">
        <v>8.4119005639242017E-2</v>
      </c>
      <c r="AJ18" s="42">
        <v>-5.8204457483536087E-3</v>
      </c>
      <c r="AK18" s="42">
        <v>-3.2183908045976928E-2</v>
      </c>
      <c r="AL18" s="42">
        <v>-0.48807675667421668</v>
      </c>
      <c r="AM18" s="42">
        <v>-0.49887892376681608</v>
      </c>
      <c r="AN18" s="42">
        <v>-0.49887892376681608</v>
      </c>
      <c r="AO18" s="42">
        <v>-0.23159144893111638</v>
      </c>
      <c r="AP18" s="42">
        <v>0.44742729306487683</v>
      </c>
      <c r="AQ18" s="42">
        <v>0.44742729306487683</v>
      </c>
      <c r="AR18" s="42">
        <v>0.44742729306487683</v>
      </c>
      <c r="AS18" s="42">
        <v>0.30911901081916526</v>
      </c>
      <c r="AT18" s="42">
        <v>0.30911901081916526</v>
      </c>
      <c r="AU18" s="42">
        <v>0.30911901081916526</v>
      </c>
      <c r="AV18" s="42">
        <v>0.30911901081916526</v>
      </c>
      <c r="AW18" s="42">
        <v>0.23612750885478162</v>
      </c>
      <c r="AX18" s="42">
        <v>0.23612750885478162</v>
      </c>
      <c r="AY18" s="42"/>
      <c r="AZ18" s="42">
        <v>1.879726407630411E-2</v>
      </c>
      <c r="BA18" s="42">
        <v>0.24480681429028017</v>
      </c>
      <c r="BB18" s="42">
        <v>0.67350303859943272</v>
      </c>
      <c r="BC18" s="42">
        <v>0.32950211563856779</v>
      </c>
      <c r="BD18" s="42">
        <v>0.37381885282651983</v>
      </c>
      <c r="BE18" s="42">
        <v>0.32950211563856779</v>
      </c>
      <c r="BF18" s="42">
        <v>0.66918564819331494</v>
      </c>
      <c r="BG18" s="42">
        <v>0.91242889143655836</v>
      </c>
      <c r="BH18" s="42">
        <v>0.85073763687408888</v>
      </c>
      <c r="BI18" s="42">
        <v>0.91242889143655836</v>
      </c>
      <c r="BJ18" s="42">
        <v>0.85073763687408888</v>
      </c>
      <c r="BK18" s="42">
        <v>0.91242889143655836</v>
      </c>
      <c r="BL18" s="42">
        <v>0.64464678708965439</v>
      </c>
      <c r="BM18" s="42">
        <v>0.6917342745603734</v>
      </c>
      <c r="BN18" s="42">
        <v>0.47039726188586783</v>
      </c>
      <c r="BO18" s="42">
        <v>0.58396314542885008</v>
      </c>
      <c r="BP18" s="42">
        <v>0.53286756009243574</v>
      </c>
      <c r="BQ18" s="42">
        <v>0.59576181258150984</v>
      </c>
      <c r="BR18" s="42">
        <v>0.22638175432738539</v>
      </c>
      <c r="BS18" s="42">
        <v>7.0397353175167598E-2</v>
      </c>
      <c r="BT18" s="42">
        <v>0.10607726494767289</v>
      </c>
      <c r="BU18" s="42">
        <v>7.0397353175167598E-2</v>
      </c>
      <c r="BV18" s="42">
        <v>0.10607726494767289</v>
      </c>
      <c r="BW18" s="42">
        <v>8.2126611527968185E-2</v>
      </c>
      <c r="BX18" s="42">
        <v>0.25260895837279929</v>
      </c>
      <c r="BY18" s="42">
        <v>-3.3519553072625108E-3</v>
      </c>
      <c r="BZ18" s="42">
        <v>3.5703918722786776E-2</v>
      </c>
      <c r="CA18" s="42">
        <v>-3.3519553072625108E-3</v>
      </c>
      <c r="CB18" s="42">
        <v>-3.3519553072625108E-3</v>
      </c>
      <c r="CC18" s="42">
        <v>-1.072092381808043E-2</v>
      </c>
      <c r="CD18" s="42">
        <v>2.5287356321839205E-2</v>
      </c>
      <c r="CE18" s="42">
        <v>2.5287356321839205E-2</v>
      </c>
      <c r="CF18" s="42">
        <v>-0.14712643678160919</v>
      </c>
      <c r="CG18" s="42">
        <v>-0.48620689655172411</v>
      </c>
      <c r="CH18" s="42">
        <v>-0.48620689655172411</v>
      </c>
      <c r="CI18" s="42">
        <v>-0.49177594178731143</v>
      </c>
      <c r="CJ18" s="42">
        <v>-0.49887892376681608</v>
      </c>
      <c r="CK18" s="42">
        <v>-0.49887892376681608</v>
      </c>
      <c r="CL18" s="42">
        <v>-0.49887892376681608</v>
      </c>
      <c r="CM18" s="42">
        <v>-0.49887892376681608</v>
      </c>
      <c r="CN18" s="42">
        <v>-0.49887892376681608</v>
      </c>
      <c r="CO18" s="42">
        <v>-0.49887892376681608</v>
      </c>
      <c r="CP18" s="42">
        <v>-0.2746636771300448</v>
      </c>
      <c r="CQ18" s="42">
        <v>-0.2746636771300448</v>
      </c>
      <c r="CR18" s="42">
        <v>-0.12803234501347704</v>
      </c>
      <c r="CS18" s="42">
        <v>0.44742729306487683</v>
      </c>
      <c r="CT18" s="42">
        <v>0.44742729306487683</v>
      </c>
      <c r="CU18" s="42">
        <v>0.44742729306487683</v>
      </c>
      <c r="CV18" s="42">
        <v>0.44742729306487683</v>
      </c>
      <c r="CW18" s="42">
        <v>0.44742729306487683</v>
      </c>
      <c r="CX18" s="42">
        <v>0.44742729306487683</v>
      </c>
      <c r="CY18" s="42">
        <v>0.44742729306487683</v>
      </c>
      <c r="CZ18" s="42">
        <v>0.44742729306487683</v>
      </c>
      <c r="DA18" s="42">
        <v>0.44742729306487683</v>
      </c>
      <c r="DB18" s="42">
        <v>0.30911901081916526</v>
      </c>
      <c r="DC18" s="42">
        <v>0.30911901081916526</v>
      </c>
      <c r="DD18" s="42">
        <v>0.30911901081916526</v>
      </c>
      <c r="DE18" s="42">
        <v>0.30911901081916526</v>
      </c>
      <c r="DF18" s="42">
        <v>0.30911901081916526</v>
      </c>
      <c r="DG18" s="42">
        <v>0.30911901081916526</v>
      </c>
      <c r="DH18" s="42">
        <v>0.30911901081916526</v>
      </c>
      <c r="DI18" s="42">
        <v>0.30911901081916526</v>
      </c>
      <c r="DJ18" s="42">
        <v>0.30911901081916526</v>
      </c>
      <c r="DK18" s="42">
        <v>0.30911901081916526</v>
      </c>
      <c r="DL18" s="42">
        <v>0.30911901081916526</v>
      </c>
      <c r="DM18" s="42">
        <v>0.30911901081916526</v>
      </c>
      <c r="DN18" s="42">
        <v>0.23612750885478162</v>
      </c>
      <c r="DO18" s="42">
        <v>0.23612750885478162</v>
      </c>
      <c r="DP18" s="42">
        <v>0.23612750885478162</v>
      </c>
      <c r="DQ18" s="42">
        <v>0.23612750885478162</v>
      </c>
      <c r="DR18" s="42">
        <v>0.23612750885478162</v>
      </c>
      <c r="DS18" s="42">
        <v>0.23612750885478162</v>
      </c>
    </row>
    <row r="19" spans="3:124">
      <c r="C19" s="41" t="s">
        <v>61</v>
      </c>
      <c r="L19" s="27"/>
      <c r="M19" s="27"/>
      <c r="N19" s="27"/>
      <c r="O19" s="27"/>
      <c r="P19" s="27"/>
      <c r="Q19" s="27"/>
      <c r="R19" s="27"/>
      <c r="S19" s="27"/>
      <c r="T19" s="42">
        <v>-0.61957782819583729</v>
      </c>
      <c r="U19" s="42">
        <v>0.64392789739997558</v>
      </c>
      <c r="V19" s="42">
        <v>1.2832024978936061</v>
      </c>
      <c r="W19" s="42">
        <v>-0.47640884581049903</v>
      </c>
      <c r="X19" s="42">
        <v>2.4390243902439046E-2</v>
      </c>
      <c r="Y19" s="42">
        <v>0</v>
      </c>
      <c r="Z19" s="42"/>
      <c r="AA19" s="42">
        <v>-0.77533856718564165</v>
      </c>
      <c r="AB19" s="42">
        <v>-0.34432920220480434</v>
      </c>
      <c r="AC19" s="42">
        <v>-0.37458184965228836</v>
      </c>
      <c r="AD19" s="42">
        <v>-0.66781425352860713</v>
      </c>
      <c r="AE19" s="42">
        <v>0.48312327695701973</v>
      </c>
      <c r="AF19" s="42">
        <v>0.13016339872232363</v>
      </c>
      <c r="AG19" s="42">
        <v>1.9621900362346634</v>
      </c>
      <c r="AH19" s="42">
        <v>0.65194396107711139</v>
      </c>
      <c r="AI19" s="42">
        <v>-0.23725422837264565</v>
      </c>
      <c r="AJ19" s="42">
        <v>1.4206674462009476</v>
      </c>
      <c r="AK19" s="42">
        <v>2.0975869910084159</v>
      </c>
      <c r="AL19" s="42">
        <v>1.6316920126548906</v>
      </c>
      <c r="AM19" s="42">
        <v>0.55057844900305786</v>
      </c>
      <c r="AN19" s="42">
        <v>-0.47481606483038552</v>
      </c>
      <c r="AO19" s="42">
        <v>-0.67121363183603455</v>
      </c>
      <c r="AP19" s="42">
        <v>-0.48148148148148151</v>
      </c>
      <c r="AQ19" s="42">
        <v>0.10526315789473673</v>
      </c>
      <c r="AR19" s="42">
        <v>0</v>
      </c>
      <c r="AS19" s="42">
        <v>0</v>
      </c>
      <c r="AT19" s="42">
        <v>0</v>
      </c>
      <c r="AU19" s="42">
        <v>0</v>
      </c>
      <c r="AV19" s="42">
        <v>0</v>
      </c>
      <c r="AW19" s="42">
        <v>0</v>
      </c>
      <c r="AX19" s="42">
        <v>0</v>
      </c>
      <c r="AY19" s="42"/>
      <c r="AZ19" s="42">
        <v>-0.94001778240158163</v>
      </c>
      <c r="BA19" s="42">
        <v>-0.59492631090777703</v>
      </c>
      <c r="BB19" s="42">
        <v>-0.77058453356396694</v>
      </c>
      <c r="BC19" s="42">
        <v>-0.90798207272315046</v>
      </c>
      <c r="BD19" s="42">
        <v>0.97732197266443177</v>
      </c>
      <c r="BE19" s="42">
        <v>0.56044134220959174</v>
      </c>
      <c r="BF19" s="42">
        <v>-0.49144902871980356</v>
      </c>
      <c r="BG19" s="42">
        <v>0.30327438898536929</v>
      </c>
      <c r="BH19" s="42">
        <v>-0.52971588955230831</v>
      </c>
      <c r="BI19" s="42">
        <v>-0.89706603161184317</v>
      </c>
      <c r="BJ19" s="42">
        <v>-0.23429595416022131</v>
      </c>
      <c r="BK19" s="42">
        <v>-0.63923874739039666</v>
      </c>
      <c r="BL19" s="42">
        <v>2.8507082383381492</v>
      </c>
      <c r="BM19" s="42">
        <v>0.35459872283015281</v>
      </c>
      <c r="BN19" s="42">
        <v>0.12840093853918755</v>
      </c>
      <c r="BO19" s="42">
        <v>2.6978895875051112</v>
      </c>
      <c r="BP19" s="42">
        <v>-0.28967832037254759</v>
      </c>
      <c r="BQ19" s="42">
        <v>0.10498545763230771</v>
      </c>
      <c r="BR19" s="42">
        <v>0.69028959189524985</v>
      </c>
      <c r="BS19" s="42">
        <v>2.3474252282241386</v>
      </c>
      <c r="BT19" s="42">
        <v>3.3526166676967009</v>
      </c>
      <c r="BU19" s="42">
        <v>3.2412242045099662</v>
      </c>
      <c r="BV19" s="42">
        <v>0.18578035882720312</v>
      </c>
      <c r="BW19" s="42">
        <v>0.3515334619101278</v>
      </c>
      <c r="BX19" s="42">
        <v>0.24547293397178227</v>
      </c>
      <c r="BY19" s="42">
        <v>-0.50841021213033177</v>
      </c>
      <c r="BZ19" s="42">
        <v>-0.17287357112795865</v>
      </c>
      <c r="CA19" s="42">
        <v>-0.23576179701640121</v>
      </c>
      <c r="CB19" s="42">
        <v>1.2049134574551914</v>
      </c>
      <c r="CC19" s="42">
        <v>3.1054347340124417</v>
      </c>
      <c r="CD19" s="42">
        <v>4.0385271301141064</v>
      </c>
      <c r="CE19" s="42">
        <v>1.9268483668678638</v>
      </c>
      <c r="CF19" s="42">
        <v>1.1485078519554786</v>
      </c>
      <c r="CG19" s="42">
        <v>2.3602684661654276</v>
      </c>
      <c r="CH19" s="42">
        <v>2.4493672480720137</v>
      </c>
      <c r="CI19" s="42">
        <v>0.14179077551799613</v>
      </c>
      <c r="CJ19" s="42">
        <v>0.32490727636426353</v>
      </c>
      <c r="CK19" s="42">
        <v>0.60261084538042597</v>
      </c>
      <c r="CL19" s="42">
        <v>0.75836012320578194</v>
      </c>
      <c r="CM19" s="42">
        <v>0.80730046111980358</v>
      </c>
      <c r="CN19" s="42">
        <v>-0.44628709552142443</v>
      </c>
      <c r="CO19" s="42">
        <v>-0.70175809851598059</v>
      </c>
      <c r="CP19" s="42">
        <v>-0.69971104652553495</v>
      </c>
      <c r="CQ19" s="42">
        <v>-0.69970460027327563</v>
      </c>
      <c r="CR19" s="42">
        <v>-0.59420289855072461</v>
      </c>
      <c r="CS19" s="42">
        <v>-0.59420289855072461</v>
      </c>
      <c r="CT19" s="42">
        <v>-0.59420289855072461</v>
      </c>
      <c r="CU19" s="42">
        <v>0.16666666666666674</v>
      </c>
      <c r="CV19" s="42">
        <v>0.16666666666666674</v>
      </c>
      <c r="CW19" s="42">
        <v>0.16666666666666674</v>
      </c>
      <c r="CX19" s="42">
        <v>0</v>
      </c>
      <c r="CY19" s="42">
        <v>0</v>
      </c>
      <c r="CZ19" s="42">
        <v>0</v>
      </c>
      <c r="DA19" s="42">
        <v>0</v>
      </c>
      <c r="DB19" s="42">
        <v>0</v>
      </c>
      <c r="DC19" s="42">
        <v>0</v>
      </c>
      <c r="DD19" s="42">
        <v>0</v>
      </c>
      <c r="DE19" s="42">
        <v>0</v>
      </c>
      <c r="DF19" s="42">
        <v>0</v>
      </c>
      <c r="DG19" s="42">
        <v>0</v>
      </c>
      <c r="DH19" s="42">
        <v>0</v>
      </c>
      <c r="DI19" s="42">
        <v>0</v>
      </c>
      <c r="DJ19" s="42">
        <v>0</v>
      </c>
      <c r="DK19" s="42">
        <v>0</v>
      </c>
      <c r="DL19" s="42">
        <v>0</v>
      </c>
      <c r="DM19" s="42">
        <v>0</v>
      </c>
      <c r="DN19" s="42">
        <v>0</v>
      </c>
      <c r="DO19" s="42">
        <v>0</v>
      </c>
      <c r="DP19" s="42">
        <v>0</v>
      </c>
      <c r="DQ19" s="42">
        <v>0</v>
      </c>
      <c r="DR19" s="42">
        <v>0</v>
      </c>
      <c r="DS19" s="42">
        <v>0</v>
      </c>
    </row>
    <row r="20" spans="3:124">
      <c r="C20" s="41" t="s">
        <v>62</v>
      </c>
      <c r="L20" s="27"/>
      <c r="M20" s="27"/>
      <c r="N20" s="27"/>
      <c r="O20" s="27"/>
      <c r="P20" s="27"/>
      <c r="Q20" s="27"/>
      <c r="R20" s="27"/>
      <c r="S20" s="27"/>
      <c r="T20" s="42">
        <v>2.6847387296509373E-2</v>
      </c>
      <c r="U20" s="42">
        <v>8.7026254629139377E-2</v>
      </c>
      <c r="V20" s="42">
        <v>0.3199778903038788</v>
      </c>
      <c r="W20" s="42">
        <v>0.24818981206715818</v>
      </c>
      <c r="X20" s="42">
        <v>0.47782201815977432</v>
      </c>
      <c r="Y20" s="42">
        <v>0.39224652792834713</v>
      </c>
      <c r="Z20" s="42"/>
      <c r="AA20" s="42">
        <v>-8.7796192186758715E-2</v>
      </c>
      <c r="AB20" s="42">
        <v>6.3858691228790843E-2</v>
      </c>
      <c r="AC20" s="42">
        <v>9.2140717874709788E-2</v>
      </c>
      <c r="AD20" s="42">
        <v>4.6719234502241802E-2</v>
      </c>
      <c r="AE20" s="42">
        <v>0.17327728568326983</v>
      </c>
      <c r="AF20" s="42">
        <v>7.4410046789580964E-2</v>
      </c>
      <c r="AG20" s="42">
        <v>5.4125527854629096E-2</v>
      </c>
      <c r="AH20" s="42">
        <v>5.5998753697921622E-2</v>
      </c>
      <c r="AI20" s="42">
        <v>0.11692459331760352</v>
      </c>
      <c r="AJ20" s="42">
        <v>0.31488611357567109</v>
      </c>
      <c r="AK20" s="42">
        <v>0.54448236082991164</v>
      </c>
      <c r="AL20" s="42">
        <v>0.30872226500382394</v>
      </c>
      <c r="AM20" s="42">
        <v>0.22122452739040299</v>
      </c>
      <c r="AN20" s="42">
        <v>0.23243132025317359</v>
      </c>
      <c r="AO20" s="42">
        <v>0.14540406731008493</v>
      </c>
      <c r="AP20" s="42">
        <v>0.39706646836266368</v>
      </c>
      <c r="AQ20" s="42">
        <v>0.50542782927131902</v>
      </c>
      <c r="AR20" s="42">
        <v>0.47298763289216761</v>
      </c>
      <c r="AS20" s="42">
        <v>0.45254437340225007</v>
      </c>
      <c r="AT20" s="42">
        <v>0.48506510084248156</v>
      </c>
      <c r="AU20" s="42">
        <v>0.46299139686394208</v>
      </c>
      <c r="AV20" s="42">
        <v>0.40540485756100342</v>
      </c>
      <c r="AW20" s="42">
        <v>0.38510861988623901</v>
      </c>
      <c r="AX20" s="42">
        <v>0.33707827294576087</v>
      </c>
      <c r="AY20" s="42"/>
      <c r="AZ20" s="42">
        <v>-0.11673695086107072</v>
      </c>
      <c r="BA20" s="42">
        <v>-3.2260398165877668E-2</v>
      </c>
      <c r="BB20" s="42">
        <v>-0.11086375901785084</v>
      </c>
      <c r="BC20" s="42">
        <v>-0.12499170727812359</v>
      </c>
      <c r="BD20" s="42">
        <v>0.2267180858029767</v>
      </c>
      <c r="BE20" s="42">
        <v>0.1255189019143983</v>
      </c>
      <c r="BF20" s="42">
        <v>0.10581215928499121</v>
      </c>
      <c r="BG20" s="42">
        <v>0.12517575442991014</v>
      </c>
      <c r="BH20" s="42">
        <v>4.7301721767489147E-2</v>
      </c>
      <c r="BI20" s="42">
        <v>-7.3133015762581355E-2</v>
      </c>
      <c r="BJ20" s="42">
        <v>9.17422316402281E-2</v>
      </c>
      <c r="BK20" s="42">
        <v>0.12874841971761697</v>
      </c>
      <c r="BL20" s="42">
        <v>0.18831180279619564</v>
      </c>
      <c r="BM20" s="42">
        <v>0.23264797390364511</v>
      </c>
      <c r="BN20" s="42">
        <v>0.10387756977078033</v>
      </c>
      <c r="BO20" s="42">
        <v>0.14056121542847078</v>
      </c>
      <c r="BP20" s="42">
        <v>8.8593454283685258E-3</v>
      </c>
      <c r="BQ20" s="42">
        <v>8.3945585932728495E-2</v>
      </c>
      <c r="BR20" s="42">
        <v>-4.5039107753744867E-2</v>
      </c>
      <c r="BS20" s="42">
        <v>5.528385132567526E-2</v>
      </c>
      <c r="BT20" s="42">
        <v>0.15684886406597864</v>
      </c>
      <c r="BU20" s="42">
        <v>0.12543696538355253</v>
      </c>
      <c r="BV20" s="42">
        <v>3.250301688454682E-2</v>
      </c>
      <c r="BW20" s="42">
        <v>1.8217032229193908E-2</v>
      </c>
      <c r="BX20" s="42">
        <v>0.1732364234662056</v>
      </c>
      <c r="BY20" s="42">
        <v>6.3874062868050752E-2</v>
      </c>
      <c r="BZ20" s="42">
        <v>0.12039986523399304</v>
      </c>
      <c r="CA20" s="42">
        <v>0.16316836937456825</v>
      </c>
      <c r="CB20" s="42">
        <v>0.28914409021245691</v>
      </c>
      <c r="CC20" s="42">
        <v>0.48477690917571126</v>
      </c>
      <c r="CD20" s="42">
        <v>0.70784980642166473</v>
      </c>
      <c r="CE20" s="42">
        <v>0.61912089040765372</v>
      </c>
      <c r="CF20" s="42">
        <v>0.33393790675278545</v>
      </c>
      <c r="CG20" s="42">
        <v>0.33167571966268516</v>
      </c>
      <c r="CH20" s="42">
        <v>0.42226296031872734</v>
      </c>
      <c r="CI20" s="42">
        <v>0.1810220766634294</v>
      </c>
      <c r="CJ20" s="42">
        <v>0.21878512212984358</v>
      </c>
      <c r="CK20" s="42">
        <v>0.19282663789667054</v>
      </c>
      <c r="CL20" s="42">
        <v>0.25218148487816183</v>
      </c>
      <c r="CM20" s="42">
        <v>0.40680346546617807</v>
      </c>
      <c r="CN20" s="42">
        <v>0.24234421331106848</v>
      </c>
      <c r="CO20" s="42">
        <v>9.3828073906768727E-2</v>
      </c>
      <c r="CP20" s="42">
        <v>9.8216730979887368E-2</v>
      </c>
      <c r="CQ20" s="42">
        <v>9.2215123007559185E-2</v>
      </c>
      <c r="CR20" s="42">
        <v>0.25755266841000335</v>
      </c>
      <c r="CS20" s="42">
        <v>0.37476372378293066</v>
      </c>
      <c r="CT20" s="42">
        <v>0.31723383562942886</v>
      </c>
      <c r="CU20" s="42">
        <v>0.51059746969760877</v>
      </c>
      <c r="CV20" s="42">
        <v>0.51224506531344693</v>
      </c>
      <c r="CW20" s="42">
        <v>0.52044551625408952</v>
      </c>
      <c r="CX20" s="42">
        <v>0.48453211993159684</v>
      </c>
      <c r="CY20" s="42">
        <v>0.47756196529659634</v>
      </c>
      <c r="CZ20" s="42">
        <v>0.47694429045731179</v>
      </c>
      <c r="DA20" s="42">
        <v>0.46475166364833553</v>
      </c>
      <c r="DB20" s="42">
        <v>0.45371861874196706</v>
      </c>
      <c r="DC20" s="42">
        <v>0.45423834130948659</v>
      </c>
      <c r="DD20" s="42">
        <v>0.449752059761926</v>
      </c>
      <c r="DE20" s="42">
        <v>0.48655422534377579</v>
      </c>
      <c r="DF20" s="42">
        <v>0.48668929065914845</v>
      </c>
      <c r="DG20" s="42">
        <v>0.48202776624361365</v>
      </c>
      <c r="DH20" s="42">
        <v>0.46411409232202194</v>
      </c>
      <c r="DI20" s="42">
        <v>0.46445424256833734</v>
      </c>
      <c r="DJ20" s="42">
        <v>0.46046440238077158</v>
      </c>
      <c r="DK20" s="42">
        <v>0.41152206924270351</v>
      </c>
      <c r="DL20" s="42">
        <v>0.40650351422288056</v>
      </c>
      <c r="DM20" s="42">
        <v>0.3984058454105639</v>
      </c>
      <c r="DN20" s="42">
        <v>0.39062449137436039</v>
      </c>
      <c r="DO20" s="42">
        <v>0.38609988918933191</v>
      </c>
      <c r="DP20" s="42">
        <v>0.37878740052095905</v>
      </c>
      <c r="DQ20" s="42">
        <v>0.34129654004944254</v>
      </c>
      <c r="DR20" s="42">
        <v>0.33783745739025073</v>
      </c>
      <c r="DS20" s="42">
        <v>0.33222554570814444</v>
      </c>
    </row>
    <row r="22" spans="3:124">
      <c r="C22" s="26" t="s">
        <v>63</v>
      </c>
      <c r="T22" s="38">
        <v>2255.3977400000003</v>
      </c>
      <c r="U22" s="38">
        <v>3173.26917</v>
      </c>
      <c r="V22" s="38">
        <v>3550.8023135187705</v>
      </c>
      <c r="W22" s="38">
        <v>4272.6458241368637</v>
      </c>
      <c r="X22" s="38">
        <v>4949.4953362571596</v>
      </c>
      <c r="Y22" s="38">
        <v>5590.3147738528487</v>
      </c>
      <c r="Z22" s="38"/>
      <c r="AA22" s="38">
        <v>484.24784999999997</v>
      </c>
      <c r="AB22" s="38">
        <v>547.48939999999993</v>
      </c>
      <c r="AC22" s="38">
        <v>542.20534000000009</v>
      </c>
      <c r="AD22" s="38">
        <v>681.45515</v>
      </c>
      <c r="AE22" s="38">
        <v>795.51525000000015</v>
      </c>
      <c r="AF22" s="38">
        <v>900.29046999999991</v>
      </c>
      <c r="AG22" s="38">
        <v>921.66793000000007</v>
      </c>
      <c r="AH22" s="38">
        <v>555.7955199999999</v>
      </c>
      <c r="AI22" s="38">
        <v>819.86633999999992</v>
      </c>
      <c r="AJ22" s="38">
        <v>833.41122999999993</v>
      </c>
      <c r="AK22" s="38">
        <v>906.74496400721864</v>
      </c>
      <c r="AL22" s="38">
        <v>990.77977951155174</v>
      </c>
      <c r="AM22" s="38">
        <v>1058.8639440485736</v>
      </c>
      <c r="AN22" s="38">
        <v>1064.1768929544219</v>
      </c>
      <c r="AO22" s="38">
        <v>1064.7649111852252</v>
      </c>
      <c r="AP22" s="38">
        <v>1084.8400759486428</v>
      </c>
      <c r="AQ22" s="38">
        <v>1224.6197748029426</v>
      </c>
      <c r="AR22" s="38">
        <v>1233.1638099630202</v>
      </c>
      <c r="AS22" s="38">
        <v>1234.5988727942504</v>
      </c>
      <c r="AT22" s="38">
        <v>1257.1128786969471</v>
      </c>
      <c r="AU22" s="38">
        <v>1383.7863032513433</v>
      </c>
      <c r="AV22" s="38">
        <v>1393.285422298376</v>
      </c>
      <c r="AW22" s="38">
        <v>1395.3618227715024</v>
      </c>
      <c r="AX22" s="38">
        <v>1417.8812255316277</v>
      </c>
      <c r="AY22" s="38"/>
      <c r="AZ22" s="38">
        <v>143.86009999999999</v>
      </c>
      <c r="BA22" s="38">
        <v>171.56493999999998</v>
      </c>
      <c r="BB22" s="38">
        <v>168.82281</v>
      </c>
      <c r="BC22" s="38">
        <v>168.15516999999997</v>
      </c>
      <c r="BD22" s="38">
        <v>172.34631999999999</v>
      </c>
      <c r="BE22" s="38">
        <v>206.98791</v>
      </c>
      <c r="BF22" s="38">
        <v>201.60470000000001</v>
      </c>
      <c r="BG22" s="38">
        <v>167.00403</v>
      </c>
      <c r="BH22" s="38">
        <v>173.59661000000003</v>
      </c>
      <c r="BI22" s="38">
        <v>191.54682</v>
      </c>
      <c r="BJ22" s="38">
        <v>202.93040999999997</v>
      </c>
      <c r="BK22" s="38">
        <v>286.97792000000004</v>
      </c>
      <c r="BL22" s="38">
        <v>243.35064</v>
      </c>
      <c r="BM22" s="38">
        <v>259.95066000000003</v>
      </c>
      <c r="BN22" s="38">
        <v>292.21395000000007</v>
      </c>
      <c r="BO22" s="38">
        <v>295.39743000000004</v>
      </c>
      <c r="BP22" s="38">
        <v>300.61715999999996</v>
      </c>
      <c r="BQ22" s="38">
        <v>304.27587999999997</v>
      </c>
      <c r="BR22" s="38">
        <v>292.19030000000004</v>
      </c>
      <c r="BS22" s="38">
        <v>311.09812999999997</v>
      </c>
      <c r="BT22" s="38">
        <v>318.37950000000001</v>
      </c>
      <c r="BU22" s="38">
        <v>319.33508999999998</v>
      </c>
      <c r="BV22" s="38">
        <v>-29.997250000000001</v>
      </c>
      <c r="BW22" s="38">
        <v>266.45767999999998</v>
      </c>
      <c r="BX22" s="38">
        <v>285.56430999999998</v>
      </c>
      <c r="BY22" s="38">
        <v>269.97613999999999</v>
      </c>
      <c r="BZ22" s="38">
        <v>264.32588999999996</v>
      </c>
      <c r="CA22" s="38">
        <v>275.18572999999998</v>
      </c>
      <c r="CB22" s="38">
        <v>274.72109</v>
      </c>
      <c r="CC22" s="38">
        <v>283.50441000000001</v>
      </c>
      <c r="CD22" s="38">
        <v>300.07353999999998</v>
      </c>
      <c r="CE22" s="38">
        <v>290.75059999999996</v>
      </c>
      <c r="CF22" s="38">
        <v>315.92082400721876</v>
      </c>
      <c r="CG22" s="38">
        <v>324.78142958725886</v>
      </c>
      <c r="CH22" s="38">
        <v>338.32797491222959</v>
      </c>
      <c r="CI22" s="38">
        <v>327.67037501206335</v>
      </c>
      <c r="CJ22" s="38">
        <v>352.20777806725744</v>
      </c>
      <c r="CK22" s="38">
        <v>352.18866614871661</v>
      </c>
      <c r="CL22" s="38">
        <v>354.46749983259946</v>
      </c>
      <c r="CM22" s="38">
        <v>356.85570456322438</v>
      </c>
      <c r="CN22" s="38">
        <v>352.95561280135274</v>
      </c>
      <c r="CO22" s="38">
        <v>354.3655755898447</v>
      </c>
      <c r="CP22" s="38">
        <v>353.98318203082204</v>
      </c>
      <c r="CQ22" s="38">
        <v>354.54632345075447</v>
      </c>
      <c r="CR22" s="38">
        <v>356.23540570364872</v>
      </c>
      <c r="CS22" s="38">
        <v>360.1518450946254</v>
      </c>
      <c r="CT22" s="38">
        <v>367.36457958490496</v>
      </c>
      <c r="CU22" s="38">
        <v>357.32365126911247</v>
      </c>
      <c r="CV22" s="38">
        <v>407.40826906184606</v>
      </c>
      <c r="CW22" s="38">
        <v>407.45244807349223</v>
      </c>
      <c r="CX22" s="38">
        <v>409.75905766760445</v>
      </c>
      <c r="CY22" s="38">
        <v>413.10843380650891</v>
      </c>
      <c r="CZ22" s="38">
        <v>409.25271853727116</v>
      </c>
      <c r="DA22" s="38">
        <v>410.80265761924011</v>
      </c>
      <c r="DB22" s="38">
        <v>410.43564937671067</v>
      </c>
      <c r="DC22" s="38">
        <v>411.13570954871244</v>
      </c>
      <c r="DD22" s="38">
        <v>413.02751386882727</v>
      </c>
      <c r="DE22" s="38">
        <v>417.4740896890919</v>
      </c>
      <c r="DF22" s="38">
        <v>424.78872799162752</v>
      </c>
      <c r="DG22" s="38">
        <v>414.85006101622758</v>
      </c>
      <c r="DH22" s="38">
        <v>460.37425306771661</v>
      </c>
      <c r="DI22" s="38">
        <v>460.49909066688144</v>
      </c>
      <c r="DJ22" s="38">
        <v>462.9129595167451</v>
      </c>
      <c r="DK22" s="38">
        <v>466.41636560544288</v>
      </c>
      <c r="DL22" s="38">
        <v>462.58208383059724</v>
      </c>
      <c r="DM22" s="38">
        <v>464.28697286233586</v>
      </c>
      <c r="DN22" s="38">
        <v>463.93138874747763</v>
      </c>
      <c r="DO22" s="38">
        <v>464.73476066347439</v>
      </c>
      <c r="DP22" s="38">
        <v>466.69567336055042</v>
      </c>
      <c r="DQ22" s="38">
        <v>471.10368928093345</v>
      </c>
      <c r="DR22" s="38">
        <v>478.37314676719814</v>
      </c>
      <c r="DS22" s="38">
        <v>468.40438948349606</v>
      </c>
      <c r="DT22" s="38"/>
    </row>
    <row r="24" spans="3:124">
      <c r="C24" s="25" t="s">
        <v>15</v>
      </c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46">
        <v>3495.1043599999998</v>
      </c>
      <c r="U24" s="46">
        <v>3077.6775899999998</v>
      </c>
      <c r="V24" s="46">
        <v>4700.3092031478946</v>
      </c>
      <c r="W24" s="46">
        <v>6026.3075091964674</v>
      </c>
      <c r="X24" s="46">
        <v>10270.524663742835</v>
      </c>
      <c r="Y24" s="46">
        <v>15599.705226147147</v>
      </c>
      <c r="Z24" s="46"/>
      <c r="AA24" s="46">
        <v>833.59746999999993</v>
      </c>
      <c r="AB24" s="46">
        <v>895.23136999999997</v>
      </c>
      <c r="AC24" s="46">
        <v>895.74738000000002</v>
      </c>
      <c r="AD24" s="46">
        <v>870.52814000000012</v>
      </c>
      <c r="AE24" s="46">
        <v>750.68272999999988</v>
      </c>
      <c r="AF24" s="46">
        <v>649.78322000000003</v>
      </c>
      <c r="AG24" s="46">
        <v>594.11473999999987</v>
      </c>
      <c r="AH24" s="46">
        <v>1083.0969</v>
      </c>
      <c r="AI24" s="46">
        <v>907.12020999999982</v>
      </c>
      <c r="AJ24" s="46">
        <v>1204.7591399999999</v>
      </c>
      <c r="AK24" s="46">
        <v>1434.3546326594478</v>
      </c>
      <c r="AL24" s="46">
        <v>1154.075220488447</v>
      </c>
      <c r="AM24" s="46">
        <v>1050.1743892847587</v>
      </c>
      <c r="AN24" s="46">
        <v>1447.7281070455774</v>
      </c>
      <c r="AO24" s="46">
        <v>1616.740088814774</v>
      </c>
      <c r="AP24" s="46">
        <v>1911.6649240513564</v>
      </c>
      <c r="AQ24" s="46">
        <v>1950.3852251970561</v>
      </c>
      <c r="AR24" s="46">
        <v>2466.8411900369788</v>
      </c>
      <c r="AS24" s="46">
        <v>2660.4061272057488</v>
      </c>
      <c r="AT24" s="46">
        <v>3192.8921213030521</v>
      </c>
      <c r="AU24" s="46">
        <v>3261.2186967486559</v>
      </c>
      <c r="AV24" s="46">
        <v>3806.7195777016232</v>
      </c>
      <c r="AW24" s="46">
        <v>3999.6431772284968</v>
      </c>
      <c r="AX24" s="46">
        <v>4532.1237744683713</v>
      </c>
      <c r="AY24" s="46"/>
      <c r="AZ24" s="46">
        <v>262.81887000000006</v>
      </c>
      <c r="BA24" s="46">
        <v>272.01884999999999</v>
      </c>
      <c r="BB24" s="46">
        <v>298.75974999999994</v>
      </c>
      <c r="BC24" s="46">
        <v>272.43678</v>
      </c>
      <c r="BD24" s="46">
        <v>343.08114999999998</v>
      </c>
      <c r="BE24" s="46">
        <v>279.71343999999999</v>
      </c>
      <c r="BF24" s="46">
        <v>289.98963000000003</v>
      </c>
      <c r="BG24" s="46">
        <v>310.17129999999997</v>
      </c>
      <c r="BH24" s="46">
        <v>295.58645000000001</v>
      </c>
      <c r="BI24" s="46">
        <v>286.76337999999998</v>
      </c>
      <c r="BJ24" s="46">
        <v>311.71474000000001</v>
      </c>
      <c r="BK24" s="46">
        <v>272.05002000000013</v>
      </c>
      <c r="BL24" s="46">
        <v>239.91077999999999</v>
      </c>
      <c r="BM24" s="46">
        <v>286.83199999999994</v>
      </c>
      <c r="BN24" s="46">
        <v>223.93994999999995</v>
      </c>
      <c r="BO24" s="46">
        <v>207.12465999999995</v>
      </c>
      <c r="BP24" s="46">
        <v>219.37666000000007</v>
      </c>
      <c r="BQ24" s="46">
        <v>223.28190000000001</v>
      </c>
      <c r="BR24" s="46">
        <v>177.26305999999994</v>
      </c>
      <c r="BS24" s="46">
        <v>192.45729</v>
      </c>
      <c r="BT24" s="46">
        <v>224.39438999999993</v>
      </c>
      <c r="BU24" s="46">
        <v>218.97289000000006</v>
      </c>
      <c r="BV24" s="46">
        <v>561.36992000000009</v>
      </c>
      <c r="BW24" s="46">
        <v>302.75409000000002</v>
      </c>
      <c r="BX24" s="46">
        <v>281.41558999999984</v>
      </c>
      <c r="BY24" s="46">
        <v>311.73175000000003</v>
      </c>
      <c r="BZ24" s="46">
        <v>313.97286999999994</v>
      </c>
      <c r="CA24" s="46">
        <v>309.33206999999999</v>
      </c>
      <c r="CB24" s="46">
        <v>395.62587000000008</v>
      </c>
      <c r="CC24" s="46">
        <v>499.80119999999988</v>
      </c>
      <c r="CD24" s="46">
        <v>501.68229000000008</v>
      </c>
      <c r="CE24" s="46">
        <v>524.56650000000002</v>
      </c>
      <c r="CF24" s="46">
        <v>408.10584265944777</v>
      </c>
      <c r="CG24" s="46">
        <v>392.07023707940749</v>
      </c>
      <c r="CH24" s="46">
        <v>417.42369175443673</v>
      </c>
      <c r="CI24" s="46">
        <v>344.58129165460298</v>
      </c>
      <c r="CJ24" s="46">
        <v>338.81888859940887</v>
      </c>
      <c r="CK24" s="46">
        <v>341.68800051794972</v>
      </c>
      <c r="CL24" s="46">
        <v>369.66750016740019</v>
      </c>
      <c r="CM24" s="46">
        <v>465.44596210344201</v>
      </c>
      <c r="CN24" s="46">
        <v>479.84605386531365</v>
      </c>
      <c r="CO24" s="46">
        <v>502.4360910768217</v>
      </c>
      <c r="CP24" s="46">
        <v>526.5184846358444</v>
      </c>
      <c r="CQ24" s="46">
        <v>535.95534321591197</v>
      </c>
      <c r="CR24" s="46">
        <v>554.26626096301766</v>
      </c>
      <c r="CS24" s="46">
        <v>625.34982157204104</v>
      </c>
      <c r="CT24" s="46">
        <v>628.13708708176148</v>
      </c>
      <c r="CU24" s="46">
        <v>658.17801539755396</v>
      </c>
      <c r="CV24" s="46">
        <v>637.59339760482021</v>
      </c>
      <c r="CW24" s="46">
        <v>647.54921859317415</v>
      </c>
      <c r="CX24" s="46">
        <v>665.24260899906187</v>
      </c>
      <c r="CY24" s="46">
        <v>801.89323286015747</v>
      </c>
      <c r="CZ24" s="46">
        <v>820.7489481293951</v>
      </c>
      <c r="DA24" s="46">
        <v>844.19900904742622</v>
      </c>
      <c r="DB24" s="46">
        <v>869.56601728995565</v>
      </c>
      <c r="DC24" s="46">
        <v>883.86595711795394</v>
      </c>
      <c r="DD24" s="46">
        <v>906.974152797839</v>
      </c>
      <c r="DE24" s="46">
        <v>1047.5275769775744</v>
      </c>
      <c r="DF24" s="46">
        <v>1055.2129386750389</v>
      </c>
      <c r="DG24" s="46">
        <v>1090.1516056504388</v>
      </c>
      <c r="DH24" s="46">
        <v>1069.6274135989497</v>
      </c>
      <c r="DI24" s="46">
        <v>1084.5025759997848</v>
      </c>
      <c r="DJ24" s="46">
        <v>1107.0887071499212</v>
      </c>
      <c r="DK24" s="46">
        <v>1248.5853010612234</v>
      </c>
      <c r="DL24" s="46">
        <v>1267.4195828360691</v>
      </c>
      <c r="DM24" s="46">
        <v>1290.7146938043304</v>
      </c>
      <c r="DN24" s="46">
        <v>1316.0702779191888</v>
      </c>
      <c r="DO24" s="46">
        <v>1330.2669060031919</v>
      </c>
      <c r="DP24" s="46">
        <v>1353.3059933061159</v>
      </c>
      <c r="DQ24" s="46">
        <v>1493.8979773857329</v>
      </c>
      <c r="DR24" s="46">
        <v>1501.6285198994683</v>
      </c>
      <c r="DS24" s="46">
        <v>1536.5972771831703</v>
      </c>
    </row>
    <row r="25" spans="3:124">
      <c r="C25" s="41" t="s">
        <v>64</v>
      </c>
      <c r="L25" s="27"/>
      <c r="M25" s="27"/>
      <c r="N25" s="27"/>
      <c r="O25" s="27"/>
      <c r="P25" s="27"/>
      <c r="Q25" s="27"/>
      <c r="R25" s="27"/>
      <c r="S25" s="27"/>
      <c r="T25" s="42">
        <v>0.60779116314034565</v>
      </c>
      <c r="U25" s="42">
        <v>0.49235383185378462</v>
      </c>
      <c r="V25" s="42">
        <v>0.56965769928737475</v>
      </c>
      <c r="W25" s="42">
        <v>0.58513785956208519</v>
      </c>
      <c r="X25" s="42">
        <v>0.67480362468267696</v>
      </c>
      <c r="Y25" s="42">
        <v>0.73618171319079206</v>
      </c>
      <c r="Z25" s="42"/>
      <c r="AA25" s="42">
        <v>0.63254576037800858</v>
      </c>
      <c r="AB25" s="42">
        <v>0.6205160337436606</v>
      </c>
      <c r="AC25" s="42">
        <v>0.62293242854326947</v>
      </c>
      <c r="AD25" s="42">
        <v>0.56091334591624376</v>
      </c>
      <c r="AE25" s="42">
        <v>0.48550233521841746</v>
      </c>
      <c r="AF25" s="42">
        <v>0.41919505130107715</v>
      </c>
      <c r="AG25" s="42">
        <v>0.39195245582270705</v>
      </c>
      <c r="AH25" s="42">
        <v>0.66087126084822578</v>
      </c>
      <c r="AI25" s="42">
        <v>0.52526188463946055</v>
      </c>
      <c r="AJ25" s="42">
        <v>0.59109834866258015</v>
      </c>
      <c r="AK25" s="42">
        <v>0.61268415692426259</v>
      </c>
      <c r="AL25" s="42">
        <v>0.5380667786346619</v>
      </c>
      <c r="AM25" s="42">
        <v>0.49793992488745303</v>
      </c>
      <c r="AN25" s="42">
        <v>0.57634667992841204</v>
      </c>
      <c r="AO25" s="42">
        <v>0.60292264560937781</v>
      </c>
      <c r="AP25" s="42">
        <v>0.63796487042449679</v>
      </c>
      <c r="AQ25" s="42">
        <v>0.61429359172570019</v>
      </c>
      <c r="AR25" s="42">
        <v>0.66671293418170496</v>
      </c>
      <c r="AS25" s="42">
        <v>0.68303022132339997</v>
      </c>
      <c r="AT25" s="42">
        <v>0.71750304130063958</v>
      </c>
      <c r="AU25" s="42">
        <v>0.70209153633820776</v>
      </c>
      <c r="AV25" s="42">
        <v>0.73206075334574172</v>
      </c>
      <c r="AW25" s="42">
        <v>0.74136042083899778</v>
      </c>
      <c r="AX25" s="42">
        <v>0.76170083461583171</v>
      </c>
      <c r="AY25" s="42"/>
      <c r="AZ25" s="42">
        <v>0.64625635793264657</v>
      </c>
      <c r="BA25" s="42">
        <v>0.6132299153672861</v>
      </c>
      <c r="BB25" s="42">
        <v>0.63894545168664973</v>
      </c>
      <c r="BC25" s="42">
        <v>0.61834261837965943</v>
      </c>
      <c r="BD25" s="42">
        <v>0.66562449610999586</v>
      </c>
      <c r="BE25" s="42">
        <v>0.57471268571578848</v>
      </c>
      <c r="BF25" s="42">
        <v>0.58989620567836909</v>
      </c>
      <c r="BG25" s="42">
        <v>0.65001537275617327</v>
      </c>
      <c r="BH25" s="42">
        <v>0.63000239181695949</v>
      </c>
      <c r="BI25" s="42">
        <v>0.59953431894197529</v>
      </c>
      <c r="BJ25" s="42">
        <v>0.60568867694565864</v>
      </c>
      <c r="BK25" s="42">
        <v>0.48664834176266764</v>
      </c>
      <c r="BL25" s="42">
        <v>0.49644099460701829</v>
      </c>
      <c r="BM25" s="42">
        <v>0.52458137571516983</v>
      </c>
      <c r="BN25" s="42">
        <v>0.43386274907542099</v>
      </c>
      <c r="BO25" s="42">
        <v>0.41217025902284204</v>
      </c>
      <c r="BP25" s="42">
        <v>0.42188320622733566</v>
      </c>
      <c r="BQ25" s="42">
        <v>0.42323686326832299</v>
      </c>
      <c r="BR25" s="42">
        <v>0.37759461344573175</v>
      </c>
      <c r="BS25" s="42">
        <v>0.3821968394263337</v>
      </c>
      <c r="BT25" s="42">
        <v>0.41342148937930667</v>
      </c>
      <c r="BU25" s="42">
        <v>0.4067799440758802</v>
      </c>
      <c r="BV25" s="42">
        <v>1.0564523764460825</v>
      </c>
      <c r="BW25" s="42">
        <v>0.53188304591804214</v>
      </c>
      <c r="BX25" s="42">
        <v>0.49634138705798908</v>
      </c>
      <c r="BY25" s="42">
        <v>0.53589053089859251</v>
      </c>
      <c r="BZ25" s="42">
        <v>0.54292502719528568</v>
      </c>
      <c r="CA25" s="42">
        <v>0.52920898217299794</v>
      </c>
      <c r="CB25" s="42">
        <v>0.59018074759375361</v>
      </c>
      <c r="CC25" s="42">
        <v>0.63806666723604843</v>
      </c>
      <c r="CD25" s="42">
        <v>0.62572951917293829</v>
      </c>
      <c r="CE25" s="42">
        <v>0.6433895474533774</v>
      </c>
      <c r="CF25" s="42">
        <v>0.56366134211370833</v>
      </c>
      <c r="CG25" s="42">
        <v>0.54693356423724249</v>
      </c>
      <c r="CH25" s="42">
        <v>0.55232917129449965</v>
      </c>
      <c r="CI25" s="42">
        <v>0.51257781682148273</v>
      </c>
      <c r="CJ25" s="42">
        <v>0.49031232070070963</v>
      </c>
      <c r="CK25" s="42">
        <v>0.49243333423992242</v>
      </c>
      <c r="CL25" s="42">
        <v>0.51049528080730855</v>
      </c>
      <c r="CM25" s="42">
        <v>0.56602823631648824</v>
      </c>
      <c r="CN25" s="42">
        <v>0.57618286930899576</v>
      </c>
      <c r="CO25" s="42">
        <v>0.58640886289532801</v>
      </c>
      <c r="CP25" s="42">
        <v>0.59797556843827049</v>
      </c>
      <c r="CQ25" s="42">
        <v>0.60185776543474045</v>
      </c>
      <c r="CR25" s="42">
        <v>0.60874821129342738</v>
      </c>
      <c r="CS25" s="42">
        <v>0.63454973514880697</v>
      </c>
      <c r="CT25" s="42">
        <v>0.63097542486795932</v>
      </c>
      <c r="CU25" s="42">
        <v>0.64813090613429569</v>
      </c>
      <c r="CV25" s="42">
        <v>0.61013624948427869</v>
      </c>
      <c r="CW25" s="42">
        <v>0.61378975887226817</v>
      </c>
      <c r="CX25" s="42">
        <v>0.61882937452722908</v>
      </c>
      <c r="CY25" s="42">
        <v>0.65999352499666619</v>
      </c>
      <c r="CZ25" s="42">
        <v>0.6672746634186637</v>
      </c>
      <c r="DA25" s="42">
        <v>0.67266763978860034</v>
      </c>
      <c r="DB25" s="42">
        <v>0.67934756644063421</v>
      </c>
      <c r="DC25" s="42">
        <v>0.68252109620292956</v>
      </c>
      <c r="DD25" s="42">
        <v>0.68710076335598513</v>
      </c>
      <c r="DE25" s="42">
        <v>0.71503507525764454</v>
      </c>
      <c r="DF25" s="42">
        <v>0.71298091241453954</v>
      </c>
      <c r="DG25" s="42">
        <v>0.72435242418365364</v>
      </c>
      <c r="DH25" s="42">
        <v>0.69910212315604225</v>
      </c>
      <c r="DI25" s="42">
        <v>0.70194265766689679</v>
      </c>
      <c r="DJ25" s="42">
        <v>0.70515129420239775</v>
      </c>
      <c r="DK25" s="42">
        <v>0.72803736890122961</v>
      </c>
      <c r="DL25" s="42">
        <v>0.73261176983609999</v>
      </c>
      <c r="DM25" s="42">
        <v>0.73544926954732082</v>
      </c>
      <c r="DN25" s="42">
        <v>0.73936463238472006</v>
      </c>
      <c r="DO25" s="42">
        <v>0.74109508125054235</v>
      </c>
      <c r="DP25" s="42">
        <v>0.74357404066815846</v>
      </c>
      <c r="DQ25" s="42">
        <v>0.76025277877749031</v>
      </c>
      <c r="DR25" s="42">
        <v>0.75839760399164746</v>
      </c>
      <c r="DS25" s="42">
        <v>0.76638204482781169</v>
      </c>
    </row>
    <row r="26" spans="3:124" outlineLevel="1">
      <c r="C26" s="76" t="s">
        <v>115</v>
      </c>
      <c r="L26" s="27"/>
      <c r="M26" s="27"/>
      <c r="N26" s="27"/>
      <c r="O26" s="27"/>
      <c r="P26" s="27"/>
      <c r="Q26" s="27"/>
      <c r="R26" s="27"/>
      <c r="S26" s="27"/>
      <c r="T26" s="42">
        <v>0.80877685104290142</v>
      </c>
      <c r="U26" s="42">
        <v>0.77932042382480582</v>
      </c>
      <c r="V26" s="42">
        <v>0.79692241334362635</v>
      </c>
      <c r="W26" s="42">
        <v>0.8130518954095356</v>
      </c>
      <c r="X26" s="42">
        <v>0.8571392355840024</v>
      </c>
      <c r="Y26" s="42">
        <v>0.88521056906054263</v>
      </c>
      <c r="Z26" s="42"/>
      <c r="AA26" s="42">
        <v>0.84328484947378624</v>
      </c>
      <c r="AB26" s="42">
        <v>0.80340533884665244</v>
      </c>
      <c r="AC26" s="42">
        <v>0.82063549839420014</v>
      </c>
      <c r="AD26" s="42">
        <v>0.7737578692125664</v>
      </c>
      <c r="AE26" s="42">
        <v>0.78087686076159379</v>
      </c>
      <c r="AF26" s="42">
        <v>0.75588776906368815</v>
      </c>
      <c r="AG26" s="42">
        <v>0.74659409383808495</v>
      </c>
      <c r="AH26" s="42">
        <v>0.82888931794451925</v>
      </c>
      <c r="AI26" s="42">
        <v>0.80503411291269744</v>
      </c>
      <c r="AJ26" s="42">
        <v>0.80813735173645962</v>
      </c>
      <c r="AK26" s="42">
        <v>0.801201614291567</v>
      </c>
      <c r="AL26" s="42">
        <v>0.77478057891253505</v>
      </c>
      <c r="AM26" s="42">
        <v>0.77316641891789017</v>
      </c>
      <c r="AN26" s="42">
        <v>0.80902492717347219</v>
      </c>
      <c r="AO26" s="42">
        <v>0.82224413206587954</v>
      </c>
      <c r="AP26" s="42">
        <v>0.83579686785687302</v>
      </c>
      <c r="AQ26" s="42">
        <v>0.83041648903971543</v>
      </c>
      <c r="AR26" s="42">
        <v>0.85377710137080687</v>
      </c>
      <c r="AS26" s="42">
        <v>0.86150728665806042</v>
      </c>
      <c r="AT26" s="42">
        <v>0.87486336487110938</v>
      </c>
      <c r="AU26" s="42">
        <v>0.87078718047219494</v>
      </c>
      <c r="AV26" s="42">
        <v>0.88361329269231248</v>
      </c>
      <c r="AW26" s="42">
        <v>0.88794616559986894</v>
      </c>
      <c r="AX26" s="42">
        <v>0.89529179206040677</v>
      </c>
      <c r="AY26" s="42"/>
      <c r="AZ26" s="42">
        <v>0.88412073289508808</v>
      </c>
      <c r="BA26" s="42">
        <v>0.81948521055385126</v>
      </c>
      <c r="BB26" s="42">
        <v>0.82744436139129995</v>
      </c>
      <c r="BC26" s="42">
        <v>0.82321885560476882</v>
      </c>
      <c r="BD26" s="42">
        <v>0.82782643380468035</v>
      </c>
      <c r="BE26" s="42">
        <v>0.75956261136539605</v>
      </c>
      <c r="BF26" s="42">
        <v>0.8035129639133709</v>
      </c>
      <c r="BG26" s="42">
        <v>0.83372247078938722</v>
      </c>
      <c r="BH26" s="42">
        <v>0.82513402386246737</v>
      </c>
      <c r="BI26" s="42">
        <v>0.81372667099793006</v>
      </c>
      <c r="BJ26" s="42">
        <v>0.80319832529753388</v>
      </c>
      <c r="BK26" s="42">
        <v>0.71141576459030109</v>
      </c>
      <c r="BL26" s="42">
        <v>0.78452522833262717</v>
      </c>
      <c r="BM26" s="42">
        <v>0.79044848435486303</v>
      </c>
      <c r="BN26" s="42">
        <v>0.76768757959063305</v>
      </c>
      <c r="BO26" s="42">
        <v>0.75607972920376698</v>
      </c>
      <c r="BP26" s="42">
        <v>0.752115841606111</v>
      </c>
      <c r="BQ26" s="42">
        <v>0.75941505698842349</v>
      </c>
      <c r="BR26" s="42">
        <v>0.74721693749001084</v>
      </c>
      <c r="BS26" s="42">
        <v>0.73646486204888251</v>
      </c>
      <c r="BT26" s="42">
        <v>0.75533598165739546</v>
      </c>
      <c r="BU26" s="42">
        <v>0.76183367517027167</v>
      </c>
      <c r="BV26" s="42">
        <v>0.92597943246328207</v>
      </c>
      <c r="BW26" s="42">
        <v>0.80164092190582981</v>
      </c>
      <c r="BX26" s="42">
        <v>0.79545869421669024</v>
      </c>
      <c r="BY26" s="42">
        <v>0.81195805481765237</v>
      </c>
      <c r="BZ26" s="42">
        <v>0.80733820766915176</v>
      </c>
      <c r="CA26" s="42">
        <v>0.80516673215745127</v>
      </c>
      <c r="CB26" s="42">
        <v>0.80905444021785189</v>
      </c>
      <c r="CC26" s="42">
        <v>0.81004798429187275</v>
      </c>
      <c r="CD26" s="42">
        <v>0.80790928682890473</v>
      </c>
      <c r="CE26" s="42">
        <v>0.82333461918968631</v>
      </c>
      <c r="CF26" s="42">
        <v>0.7704931544483975</v>
      </c>
      <c r="CG26" s="42">
        <v>0.77270185715867523</v>
      </c>
      <c r="CH26" s="42">
        <v>0.76511487218406971</v>
      </c>
      <c r="CI26" s="42">
        <v>0.78620159698240277</v>
      </c>
      <c r="CJ26" s="42">
        <v>0.77105981072660446</v>
      </c>
      <c r="CK26" s="42">
        <v>0.77202944310750943</v>
      </c>
      <c r="CL26" s="42">
        <v>0.7762941735120279</v>
      </c>
      <c r="CM26" s="42">
        <v>0.80243999453659387</v>
      </c>
      <c r="CN26" s="42">
        <v>0.80984489485918076</v>
      </c>
      <c r="CO26" s="42">
        <v>0.81453001838531747</v>
      </c>
      <c r="CP26" s="42">
        <v>0.81997197365560304</v>
      </c>
      <c r="CQ26" s="42">
        <v>0.82177694056199457</v>
      </c>
      <c r="CR26" s="42">
        <v>0.82489252743578678</v>
      </c>
      <c r="CS26" s="42">
        <v>0.83492195852022266</v>
      </c>
      <c r="CT26" s="42">
        <v>0.82907553927382305</v>
      </c>
      <c r="CU26" s="42">
        <v>0.84322524204125626</v>
      </c>
      <c r="CV26" s="42">
        <v>0.82889734588089703</v>
      </c>
      <c r="CW26" s="42">
        <v>0.83054657301091128</v>
      </c>
      <c r="CX26" s="42">
        <v>0.83176328015039347</v>
      </c>
      <c r="CY26" s="42">
        <v>0.84962746563473579</v>
      </c>
      <c r="CZ26" s="42">
        <v>0.85464642336108809</v>
      </c>
      <c r="DA26" s="42">
        <v>0.85693687012040387</v>
      </c>
      <c r="DB26" s="42">
        <v>0.85991948198977008</v>
      </c>
      <c r="DC26" s="42">
        <v>0.86130682834253847</v>
      </c>
      <c r="DD26" s="42">
        <v>0.8632412377099572</v>
      </c>
      <c r="DE26" s="42">
        <v>0.87426034013886733</v>
      </c>
      <c r="DF26" s="42">
        <v>0.8705243248650727</v>
      </c>
      <c r="DG26" s="42">
        <v>0.87971377280984009</v>
      </c>
      <c r="DH26" s="42">
        <v>0.86973706661121974</v>
      </c>
      <c r="DI26" s="42">
        <v>0.8709679107955155</v>
      </c>
      <c r="DJ26" s="42">
        <v>0.87163176604621573</v>
      </c>
      <c r="DK26" s="42">
        <v>0.88106612316249699</v>
      </c>
      <c r="DL26" s="42">
        <v>0.88429541168739467</v>
      </c>
      <c r="DM26" s="42">
        <v>0.88542834299739026</v>
      </c>
      <c r="DN26" s="42">
        <v>0.88712771377161481</v>
      </c>
      <c r="DO26" s="42">
        <v>0.88785088249115685</v>
      </c>
      <c r="DP26" s="42">
        <v>0.88883996480308558</v>
      </c>
      <c r="DQ26" s="42">
        <v>0.89503280207234626</v>
      </c>
      <c r="DR26" s="42">
        <v>0.89211847267706079</v>
      </c>
      <c r="DS26" s="42">
        <v>0.89867802651367223</v>
      </c>
    </row>
    <row r="27" spans="3:124" outlineLevel="1">
      <c r="C27" s="76" t="s">
        <v>116</v>
      </c>
      <c r="L27" s="27"/>
      <c r="M27" s="27"/>
      <c r="N27" s="27"/>
      <c r="O27" s="27"/>
      <c r="P27" s="27"/>
      <c r="Q27" s="27"/>
      <c r="R27" s="27"/>
      <c r="S27" s="27"/>
      <c r="T27" s="42">
        <v>-2.5151984631934377</v>
      </c>
      <c r="U27" s="42">
        <v>-2.3588842534757539</v>
      </c>
      <c r="V27" s="42">
        <v>-0.64025364311548061</v>
      </c>
      <c r="W27" s="42">
        <v>-2.621986181475175</v>
      </c>
      <c r="X27" s="42">
        <v>-3.1073631138879834</v>
      </c>
      <c r="Y27" s="42">
        <v>-3.6261100544496405</v>
      </c>
      <c r="Z27" s="42"/>
      <c r="AA27" s="42">
        <v>-2.2334352278751175</v>
      </c>
      <c r="AB27" s="42">
        <v>-1.3629033725385942</v>
      </c>
      <c r="AC27" s="42">
        <v>-4.0802008699146439</v>
      </c>
      <c r="AD27" s="42">
        <v>-3.4813063265280633</v>
      </c>
      <c r="AE27" s="42">
        <v>-2.6305756967984792</v>
      </c>
      <c r="AF27" s="42">
        <v>-3.035468375176638</v>
      </c>
      <c r="AG27" s="42">
        <v>-2.3818322016282427</v>
      </c>
      <c r="AH27" s="42">
        <v>-1.3182869092621445</v>
      </c>
      <c r="AI27" s="42">
        <v>-3.9266413088886427</v>
      </c>
      <c r="AJ27" s="42">
        <v>-0.52058096646688568</v>
      </c>
      <c r="AK27" s="42">
        <v>-2.8059367410806738E-2</v>
      </c>
      <c r="AL27" s="42">
        <v>-0.72956543025782783</v>
      </c>
      <c r="AM27" s="42">
        <v>-2.8929171153502939</v>
      </c>
      <c r="AN27" s="42">
        <v>-2.530778802232827</v>
      </c>
      <c r="AO27" s="42">
        <v>-2.5383939395943567</v>
      </c>
      <c r="AP27" s="42">
        <v>-2.5516578148065667</v>
      </c>
      <c r="AQ27" s="42">
        <v>-3.0906765371687706</v>
      </c>
      <c r="AR27" s="42">
        <v>-3.1012992067464076</v>
      </c>
      <c r="AS27" s="42">
        <v>-3.1108873525638203</v>
      </c>
      <c r="AT27" s="42">
        <v>-3.1265893590729372</v>
      </c>
      <c r="AU27" s="42">
        <v>-3.6068820222740388</v>
      </c>
      <c r="AV27" s="42">
        <v>-3.6196664922497654</v>
      </c>
      <c r="AW27" s="42">
        <v>-3.6310871253351191</v>
      </c>
      <c r="AX27" s="42">
        <v>-3.6468045779396414</v>
      </c>
      <c r="AY27" s="42"/>
      <c r="AZ27" s="42">
        <v>-11.409264934767855</v>
      </c>
      <c r="BA27" s="42">
        <v>-1.1332904866021811</v>
      </c>
      <c r="BB27" s="42">
        <v>-1.6522235138108183</v>
      </c>
      <c r="BC27" s="42">
        <v>-7.0803710142465759</v>
      </c>
      <c r="BD27" s="42">
        <v>-0.41507894643886128</v>
      </c>
      <c r="BE27" s="42">
        <v>-1.3270864365632697</v>
      </c>
      <c r="BF27" s="42">
        <v>-3.8004250343499644</v>
      </c>
      <c r="BG27" s="42">
        <v>-3.5875462600998635</v>
      </c>
      <c r="BH27" s="42">
        <v>-5.1307949899978214</v>
      </c>
      <c r="BI27" s="42">
        <v>-9.3434020549147156</v>
      </c>
      <c r="BJ27" s="42">
        <v>-2.0890264005884185</v>
      </c>
      <c r="BK27" s="42">
        <v>-3.1666057009580308</v>
      </c>
      <c r="BL27" s="42">
        <v>-3.8101137390336084</v>
      </c>
      <c r="BM27" s="42">
        <v>-1.5001041270323971</v>
      </c>
      <c r="BN27" s="42">
        <v>-3.5282778748476642</v>
      </c>
      <c r="BO27" s="42">
        <v>-3.3359765816095077</v>
      </c>
      <c r="BP27" s="42">
        <v>-2.8418800122395873</v>
      </c>
      <c r="BQ27" s="42">
        <v>-2.9632210845119706</v>
      </c>
      <c r="BR27" s="42">
        <v>-3.7534493148769847</v>
      </c>
      <c r="BS27" s="42">
        <v>-1.9514241790493814</v>
      </c>
      <c r="BT27" s="42">
        <v>-2.0184027361901387</v>
      </c>
      <c r="BU27" s="42">
        <v>-3.705938528242152</v>
      </c>
      <c r="BV27" s="42">
        <v>2.5895884185964921</v>
      </c>
      <c r="BW27" s="42">
        <v>-2.7047838905424544</v>
      </c>
      <c r="BX27" s="42">
        <v>-3.6984545731426972</v>
      </c>
      <c r="BY27" s="42">
        <v>-4.3353285114405571</v>
      </c>
      <c r="BZ27" s="42">
        <v>-3.8018707079911445</v>
      </c>
      <c r="CA27" s="42">
        <v>-4.1955150139885058</v>
      </c>
      <c r="CB27" s="42">
        <v>-0.58501610753053979</v>
      </c>
      <c r="CC27" s="42">
        <v>0.12056522687406292</v>
      </c>
      <c r="CD27" s="42">
        <v>5.5778575903489711E-2</v>
      </c>
      <c r="CE27" s="42">
        <v>6.8071299433620558E-2</v>
      </c>
      <c r="CF27" s="42">
        <v>-0.27125813351898004</v>
      </c>
      <c r="CG27" s="42">
        <v>-0.35315815718022725</v>
      </c>
      <c r="CH27" s="42">
        <v>-0.35358528844290343</v>
      </c>
      <c r="CI27" s="42">
        <v>-2.8926792480738373</v>
      </c>
      <c r="CJ27" s="42">
        <v>-3.1090202334259391</v>
      </c>
      <c r="CK27" s="42">
        <v>-3.1080748775727214</v>
      </c>
      <c r="CL27" s="42">
        <v>-2.5232649322376601</v>
      </c>
      <c r="CM27" s="42">
        <v>-2.5301619963889443</v>
      </c>
      <c r="CN27" s="42">
        <v>-2.5260543791105903</v>
      </c>
      <c r="CO27" s="42">
        <v>-2.5361200311989474</v>
      </c>
      <c r="CP27" s="42">
        <v>-2.5309115369935964</v>
      </c>
      <c r="CQ27" s="42">
        <v>-2.5354526362856311</v>
      </c>
      <c r="CR27" s="42">
        <v>-2.5488176455038425</v>
      </c>
      <c r="CS27" s="42">
        <v>-2.5502293572438175</v>
      </c>
      <c r="CT27" s="42">
        <v>-2.5516500731472256</v>
      </c>
      <c r="CU27" s="42">
        <v>-2.5530940140286571</v>
      </c>
      <c r="CV27" s="42">
        <v>-3.0900576884555591</v>
      </c>
      <c r="CW27" s="42">
        <v>-3.0896614300340968</v>
      </c>
      <c r="CX27" s="42">
        <v>-3.0923104930166545</v>
      </c>
      <c r="CY27" s="42">
        <v>-3.1001820303393606</v>
      </c>
      <c r="CZ27" s="42">
        <v>-3.0962263254751718</v>
      </c>
      <c r="DA27" s="42">
        <v>-3.107489264424689</v>
      </c>
      <c r="DB27" s="42">
        <v>-3.1023494241145699</v>
      </c>
      <c r="DC27" s="42">
        <v>-3.1077415333205565</v>
      </c>
      <c r="DD27" s="42">
        <v>-3.1225711002563346</v>
      </c>
      <c r="DE27" s="42">
        <v>-3.1245730043142692</v>
      </c>
      <c r="DF27" s="42">
        <v>-3.1265816122630978</v>
      </c>
      <c r="DG27" s="42">
        <v>-3.1286134606414451</v>
      </c>
      <c r="DH27" s="42">
        <v>-3.6057786112972461</v>
      </c>
      <c r="DI27" s="42">
        <v>-3.6057914799325586</v>
      </c>
      <c r="DJ27" s="42">
        <v>-3.6090759755923112</v>
      </c>
      <c r="DK27" s="42">
        <v>-3.6179836243688799</v>
      </c>
      <c r="DL27" s="42">
        <v>-3.6142123576064802</v>
      </c>
      <c r="DM27" s="42">
        <v>-3.6268034947739358</v>
      </c>
      <c r="DN27" s="42">
        <v>-3.6217613914936719</v>
      </c>
      <c r="DO27" s="42">
        <v>-3.6280389658500698</v>
      </c>
      <c r="DP27" s="42">
        <v>-3.6434610186616161</v>
      </c>
      <c r="DQ27" s="42">
        <v>-3.645132404917895</v>
      </c>
      <c r="DR27" s="42">
        <v>-3.6467536907269338</v>
      </c>
      <c r="DS27" s="42">
        <v>-3.6485276381740941</v>
      </c>
    </row>
    <row r="28" spans="3:124">
      <c r="C28" s="41" t="s">
        <v>65</v>
      </c>
      <c r="L28" s="27"/>
      <c r="M28" s="27"/>
      <c r="N28" s="27"/>
      <c r="O28" s="27"/>
      <c r="P28" s="27"/>
      <c r="Q28" s="27"/>
      <c r="R28" s="27"/>
      <c r="S28" s="27"/>
      <c r="T28" s="42">
        <v>-0.28665567228947642</v>
      </c>
      <c r="U28" s="42">
        <v>-0.1194318472367446</v>
      </c>
      <c r="V28" s="42">
        <v>0.52722598962937339</v>
      </c>
      <c r="W28" s="42">
        <v>0.28210873981663265</v>
      </c>
      <c r="X28" s="42">
        <v>0.70428154356037509</v>
      </c>
      <c r="Y28" s="42">
        <v>0.51888104423890513</v>
      </c>
      <c r="Z28" s="42"/>
      <c r="AA28" s="42">
        <v>-0.35440910547692739</v>
      </c>
      <c r="AB28" s="42">
        <v>-0.26100909994157329</v>
      </c>
      <c r="AC28" s="42">
        <v>-0.22600230629089246</v>
      </c>
      <c r="AD28" s="42">
        <v>-0.29777051928376985</v>
      </c>
      <c r="AE28" s="42">
        <v>-9.9466160807805792E-2</v>
      </c>
      <c r="AF28" s="42">
        <v>-0.27417286550179754</v>
      </c>
      <c r="AG28" s="42">
        <v>-0.3367385121461367</v>
      </c>
      <c r="AH28" s="42">
        <v>0.24418367452199741</v>
      </c>
      <c r="AI28" s="42">
        <v>0.20839360457912748</v>
      </c>
      <c r="AJ28" s="42">
        <v>0.85409395459611881</v>
      </c>
      <c r="AK28" s="42">
        <v>1.414272085993773</v>
      </c>
      <c r="AL28" s="42">
        <v>6.5532751952708024E-2</v>
      </c>
      <c r="AM28" s="42">
        <v>0.15770145754415377</v>
      </c>
      <c r="AN28" s="42">
        <v>0.20167430897895278</v>
      </c>
      <c r="AO28" s="42">
        <v>0.12715506472563476</v>
      </c>
      <c r="AP28" s="42">
        <v>0.65644742224191388</v>
      </c>
      <c r="AQ28" s="42">
        <v>0.85720128494602044</v>
      </c>
      <c r="AR28" s="42">
        <v>0.70393955745677705</v>
      </c>
      <c r="AS28" s="42">
        <v>0.64553730411675647</v>
      </c>
      <c r="AT28" s="42">
        <v>0.67021536103535051</v>
      </c>
      <c r="AU28" s="42">
        <v>0.67208952088896212</v>
      </c>
      <c r="AV28" s="42">
        <v>0.5431555112165769</v>
      </c>
      <c r="AW28" s="42">
        <v>0.50339571704015063</v>
      </c>
      <c r="AX28" s="42">
        <v>0.41944156028007762</v>
      </c>
      <c r="AY28" s="42"/>
      <c r="AZ28" s="42">
        <v>-0.34697625395068477</v>
      </c>
      <c r="BA28" s="42">
        <v>-0.33452246037577082</v>
      </c>
      <c r="BB28" s="42">
        <v>-0.37757660768876955</v>
      </c>
      <c r="BC28" s="42">
        <v>-0.40493980716121813</v>
      </c>
      <c r="BD28" s="42">
        <v>-7.5912118588941091E-2</v>
      </c>
      <c r="BE28" s="42">
        <v>-0.26839561501186193</v>
      </c>
      <c r="BF28" s="42">
        <v>-0.24938954745591735</v>
      </c>
      <c r="BG28" s="42">
        <v>-0.17590035272310756</v>
      </c>
      <c r="BH28" s="42">
        <v>-0.25089370058001759</v>
      </c>
      <c r="BI28" s="42">
        <v>-0.25650944225033412</v>
      </c>
      <c r="BJ28" s="42">
        <v>-0.24638143900838005</v>
      </c>
      <c r="BK28" s="42">
        <v>-0.38218269293588436</v>
      </c>
      <c r="BL28" s="42">
        <v>-8.7163033613225971E-2</v>
      </c>
      <c r="BM28" s="42">
        <v>5.4456336389922866E-2</v>
      </c>
      <c r="BN28" s="42">
        <v>-0.25043467200652025</v>
      </c>
      <c r="BO28" s="42">
        <v>-0.23973312267161595</v>
      </c>
      <c r="BP28" s="42">
        <v>-0.3605691831218355</v>
      </c>
      <c r="BQ28" s="42">
        <v>-0.20174768863448245</v>
      </c>
      <c r="BR28" s="42">
        <v>-0.38872621065794688</v>
      </c>
      <c r="BS28" s="42">
        <v>-0.37951290141931249</v>
      </c>
      <c r="BT28" s="42">
        <v>-0.24085021488637282</v>
      </c>
      <c r="BU28" s="42">
        <v>-0.23639869916444678</v>
      </c>
      <c r="BV28" s="42">
        <v>0.80090912608110898</v>
      </c>
      <c r="BW28" s="42">
        <v>0.11286185533086845</v>
      </c>
      <c r="BX28" s="42">
        <v>0.17300102146306151</v>
      </c>
      <c r="BY28" s="42">
        <v>8.6809526133765136E-2</v>
      </c>
      <c r="BZ28" s="42">
        <v>0.40204045772092023</v>
      </c>
      <c r="CA28" s="42">
        <v>0.4934584322311022</v>
      </c>
      <c r="CB28" s="42">
        <v>0.80340912292128053</v>
      </c>
      <c r="CC28" s="42">
        <v>1.2384313282894848</v>
      </c>
      <c r="CD28" s="42">
        <v>1.8301569994334987</v>
      </c>
      <c r="CE28" s="42">
        <v>1.7256255141075716</v>
      </c>
      <c r="CF28" s="42">
        <v>0.81869895526108261</v>
      </c>
      <c r="CG28" s="42">
        <v>0.79049670066192834</v>
      </c>
      <c r="CH28" s="42">
        <v>-0.25641956064472304</v>
      </c>
      <c r="CI28" s="42">
        <v>0.13815569479045831</v>
      </c>
      <c r="CJ28" s="42">
        <v>0.20398052076435791</v>
      </c>
      <c r="CK28" s="42">
        <v>9.6096244665324182E-2</v>
      </c>
      <c r="CL28" s="42">
        <v>0.17738676009618359</v>
      </c>
      <c r="CM28" s="42">
        <v>0.50468059164845736</v>
      </c>
      <c r="CN28" s="42">
        <v>0.21287835364586627</v>
      </c>
      <c r="CO28" s="42">
        <v>5.2718782524368013E-3</v>
      </c>
      <c r="CP28" s="42">
        <v>4.9505822969840851E-2</v>
      </c>
      <c r="CQ28" s="42">
        <v>2.171096174824716E-2</v>
      </c>
      <c r="CR28" s="42">
        <v>0.35814341042290931</v>
      </c>
      <c r="CS28" s="42">
        <v>0.59499437200428584</v>
      </c>
      <c r="CT28" s="42">
        <v>0.5047950068231486</v>
      </c>
      <c r="CU28" s="42">
        <v>0.91008052769530523</v>
      </c>
      <c r="CV28" s="42">
        <v>0.8818118441993279</v>
      </c>
      <c r="CW28" s="42">
        <v>0.89514767159391884</v>
      </c>
      <c r="CX28" s="42">
        <v>0.79957017778899542</v>
      </c>
      <c r="CY28" s="42">
        <v>0.72284926318029252</v>
      </c>
      <c r="CZ28" s="42">
        <v>0.71044221686934694</v>
      </c>
      <c r="DA28" s="42">
        <v>0.68021172053571588</v>
      </c>
      <c r="DB28" s="42">
        <v>0.65153939066616617</v>
      </c>
      <c r="DC28" s="42">
        <v>0.64914104935396577</v>
      </c>
      <c r="DD28" s="42">
        <v>0.63635100433860803</v>
      </c>
      <c r="DE28" s="42">
        <v>0.67510654171810303</v>
      </c>
      <c r="DF28" s="42">
        <v>0.67990867021944701</v>
      </c>
      <c r="DG28" s="42">
        <v>0.65631725786520434</v>
      </c>
      <c r="DH28" s="42">
        <v>0.6776011445807093</v>
      </c>
      <c r="DI28" s="42">
        <v>0.67478014776376183</v>
      </c>
      <c r="DJ28" s="42">
        <v>0.66418791005535605</v>
      </c>
      <c r="DK28" s="42">
        <v>0.55704681109207566</v>
      </c>
      <c r="DL28" s="42">
        <v>0.54422321920082961</v>
      </c>
      <c r="DM28" s="42">
        <v>0.52892230383063543</v>
      </c>
      <c r="DN28" s="42">
        <v>0.5134794273823915</v>
      </c>
      <c r="DO28" s="42">
        <v>0.50505503158061416</v>
      </c>
      <c r="DP28" s="42">
        <v>0.49211087122100428</v>
      </c>
      <c r="DQ28" s="42">
        <v>0.42611804234888839</v>
      </c>
      <c r="DR28" s="42">
        <v>0.42305734213699453</v>
      </c>
      <c r="DS28" s="42">
        <v>0.40952622481013523</v>
      </c>
    </row>
    <row r="29" spans="3:124">
      <c r="U29" s="38"/>
    </row>
    <row r="30" spans="3:124">
      <c r="C30" s="47" t="s">
        <v>16</v>
      </c>
    </row>
    <row r="31" spans="3:124">
      <c r="C31" s="26" t="s">
        <v>66</v>
      </c>
      <c r="T31" s="38">
        <v>659.98830999999996</v>
      </c>
      <c r="U31" s="38">
        <v>1134.19101</v>
      </c>
      <c r="V31" s="38">
        <v>1243.8902342301783</v>
      </c>
      <c r="W31" s="38">
        <v>1894.3042847615552</v>
      </c>
      <c r="X31" s="38">
        <v>2415.6974120664177</v>
      </c>
      <c r="Y31" s="38">
        <v>2989.8368350946862</v>
      </c>
      <c r="Z31" s="38"/>
      <c r="AA31" s="38">
        <v>110.08194</v>
      </c>
      <c r="AB31" s="38">
        <v>167.11510000000001</v>
      </c>
      <c r="AC31" s="38">
        <v>194.81165999999996</v>
      </c>
      <c r="AD31" s="38">
        <v>187.97961000000001</v>
      </c>
      <c r="AE31" s="38">
        <v>251.13000000000005</v>
      </c>
      <c r="AF31" s="38">
        <v>316.43498</v>
      </c>
      <c r="AG31" s="38">
        <v>332.01097000000004</v>
      </c>
      <c r="AH31" s="38">
        <v>234.61506</v>
      </c>
      <c r="AI31" s="38">
        <v>256.98036000000002</v>
      </c>
      <c r="AJ31" s="38">
        <v>281.98527000000001</v>
      </c>
      <c r="AK31" s="38">
        <v>299.33330275801814</v>
      </c>
      <c r="AL31" s="38">
        <v>405.59130147216013</v>
      </c>
      <c r="AM31" s="38">
        <v>439.53808874703896</v>
      </c>
      <c r="AN31" s="38">
        <v>467.40134166663358</v>
      </c>
      <c r="AO31" s="38">
        <v>472.94195628564006</v>
      </c>
      <c r="AP31" s="38">
        <v>514.42289806224289</v>
      </c>
      <c r="AQ31" s="38">
        <v>547.07699886407067</v>
      </c>
      <c r="AR31" s="38">
        <v>593.80262601811933</v>
      </c>
      <c r="AS31" s="38">
        <v>607.14434497244497</v>
      </c>
      <c r="AT31" s="38">
        <v>667.67344221178269</v>
      </c>
      <c r="AU31" s="38">
        <v>699.63026388961066</v>
      </c>
      <c r="AV31" s="38">
        <v>740.91854222157667</v>
      </c>
      <c r="AW31" s="38">
        <v>742.79852097704577</v>
      </c>
      <c r="AX31" s="38">
        <v>806.48950800645343</v>
      </c>
      <c r="AY31" s="38"/>
      <c r="AZ31" s="38">
        <v>41.269870000000004</v>
      </c>
      <c r="BA31" s="38">
        <v>31.310030000000001</v>
      </c>
      <c r="BB31" s="38">
        <v>37.502039999999994</v>
      </c>
      <c r="BC31" s="38">
        <v>46.418679999999995</v>
      </c>
      <c r="BD31" s="38">
        <v>54.222910000000006</v>
      </c>
      <c r="BE31" s="38">
        <v>66.473510000000005</v>
      </c>
      <c r="BF31" s="38">
        <v>57.410849999999996</v>
      </c>
      <c r="BG31" s="38">
        <v>72.947999999999979</v>
      </c>
      <c r="BH31" s="38">
        <v>64.452809999999999</v>
      </c>
      <c r="BI31" s="38">
        <v>73.480820000000008</v>
      </c>
      <c r="BJ31" s="38">
        <v>56.848689999999998</v>
      </c>
      <c r="BK31" s="38">
        <v>57.650100000000009</v>
      </c>
      <c r="BL31" s="38">
        <v>70.246680000000012</v>
      </c>
      <c r="BM31" s="38">
        <v>81.456450000000018</v>
      </c>
      <c r="BN31" s="38">
        <v>99.426870000000008</v>
      </c>
      <c r="BO31" s="38">
        <v>99.912430000000001</v>
      </c>
      <c r="BP31" s="38">
        <v>108.39437999999998</v>
      </c>
      <c r="BQ31" s="38">
        <v>108.12817</v>
      </c>
      <c r="BR31" s="38">
        <v>109.63396999999999</v>
      </c>
      <c r="BS31" s="38">
        <v>111.35648</v>
      </c>
      <c r="BT31" s="38">
        <v>111.02052</v>
      </c>
      <c r="BU31" s="38">
        <v>103.59069000000001</v>
      </c>
      <c r="BV31" s="38">
        <v>67.338930000000005</v>
      </c>
      <c r="BW31" s="38">
        <v>63.685439999999993</v>
      </c>
      <c r="BX31" s="38">
        <v>82.550320000000028</v>
      </c>
      <c r="BY31" s="38">
        <v>89.159660000000002</v>
      </c>
      <c r="BZ31" s="38">
        <v>85.270379999999989</v>
      </c>
      <c r="CA31" s="38">
        <v>85.033900000000003</v>
      </c>
      <c r="CB31" s="38">
        <v>118.92108000000003</v>
      </c>
      <c r="CC31" s="38">
        <v>78.030290000000008</v>
      </c>
      <c r="CD31" s="38">
        <v>82.645620000000022</v>
      </c>
      <c r="CE31" s="38">
        <v>103.34039000000001</v>
      </c>
      <c r="CF31" s="38">
        <v>113.34729275801811</v>
      </c>
      <c r="CG31" s="38">
        <v>132.6671537422352</v>
      </c>
      <c r="CH31" s="38">
        <v>135.92865682166558</v>
      </c>
      <c r="CI31" s="38">
        <v>136.99549090825934</v>
      </c>
      <c r="CJ31" s="38">
        <v>144.90337154870659</v>
      </c>
      <c r="CK31" s="38">
        <v>147.61354241088631</v>
      </c>
      <c r="CL31" s="38">
        <v>147.02117478744609</v>
      </c>
      <c r="CM31" s="38">
        <v>157.1892900282742</v>
      </c>
      <c r="CN31" s="38">
        <v>154.55834765353347</v>
      </c>
      <c r="CO31" s="38">
        <v>155.65370398482597</v>
      </c>
      <c r="CP31" s="38">
        <v>153.84647759837688</v>
      </c>
      <c r="CQ31" s="38">
        <v>154.97435100174658</v>
      </c>
      <c r="CR31" s="38">
        <v>164.12112768551657</v>
      </c>
      <c r="CS31" s="38">
        <v>170.78274229737306</v>
      </c>
      <c r="CT31" s="38">
        <v>170.90982783446918</v>
      </c>
      <c r="CU31" s="38">
        <v>172.73032793040065</v>
      </c>
      <c r="CV31" s="38">
        <v>179.31105241213149</v>
      </c>
      <c r="CW31" s="38">
        <v>184.19321703512145</v>
      </c>
      <c r="CX31" s="38">
        <v>183.57272941681774</v>
      </c>
      <c r="CY31" s="38">
        <v>198.12896604397153</v>
      </c>
      <c r="CZ31" s="38">
        <v>196.93796744728547</v>
      </c>
      <c r="DA31" s="38">
        <v>198.73569252686229</v>
      </c>
      <c r="DB31" s="38">
        <v>196.75926473843265</v>
      </c>
      <c r="DC31" s="38">
        <v>200.10794615259508</v>
      </c>
      <c r="DD31" s="38">
        <v>210.27713408141716</v>
      </c>
      <c r="DE31" s="38">
        <v>220.42663427546452</v>
      </c>
      <c r="DF31" s="38">
        <v>222.56131975039722</v>
      </c>
      <c r="DG31" s="38">
        <v>224.68548818592092</v>
      </c>
      <c r="DH31" s="38">
        <v>230.57697905129203</v>
      </c>
      <c r="DI31" s="38">
        <v>235.18824340304391</v>
      </c>
      <c r="DJ31" s="38">
        <v>233.86504143527478</v>
      </c>
      <c r="DK31" s="38">
        <v>248.8188945316025</v>
      </c>
      <c r="DL31" s="38">
        <v>245.69439042209424</v>
      </c>
      <c r="DM31" s="38">
        <v>246.4052572678799</v>
      </c>
      <c r="DN31" s="38">
        <v>243.78210782686287</v>
      </c>
      <c r="DO31" s="38">
        <v>245.3748862535227</v>
      </c>
      <c r="DP31" s="38">
        <v>253.64152689666017</v>
      </c>
      <c r="DQ31" s="38">
        <v>268.1177237968181</v>
      </c>
      <c r="DR31" s="38">
        <v>268.83509173400944</v>
      </c>
      <c r="DS31" s="38">
        <v>269.53669247562584</v>
      </c>
      <c r="DT31" s="38"/>
    </row>
    <row r="32" spans="3:124">
      <c r="C32" s="26" t="s">
        <v>67</v>
      </c>
      <c r="T32" s="38">
        <v>2457.9078399999999</v>
      </c>
      <c r="U32" s="38">
        <v>4025.3092799999995</v>
      </c>
      <c r="V32" s="38">
        <v>4029.7074406711131</v>
      </c>
      <c r="W32" s="38">
        <v>4533.0898649909041</v>
      </c>
      <c r="X32" s="38">
        <v>4920.1969075353027</v>
      </c>
      <c r="Y32" s="38">
        <v>5562.6554859748121</v>
      </c>
      <c r="Z32" s="38"/>
      <c r="AA32" s="38">
        <v>500.72039000000007</v>
      </c>
      <c r="AB32" s="38">
        <v>515.67165</v>
      </c>
      <c r="AC32" s="38">
        <v>662.5308</v>
      </c>
      <c r="AD32" s="38">
        <v>778.9849999999999</v>
      </c>
      <c r="AE32" s="38">
        <v>1046.0760500000001</v>
      </c>
      <c r="AF32" s="38">
        <v>1129.7456</v>
      </c>
      <c r="AG32" s="38">
        <v>1142.43758</v>
      </c>
      <c r="AH32" s="38">
        <v>707.05004999999994</v>
      </c>
      <c r="AI32" s="38">
        <v>1082.5508500000001</v>
      </c>
      <c r="AJ32" s="38">
        <v>878.8244900000002</v>
      </c>
      <c r="AK32" s="38">
        <v>952.36780449614344</v>
      </c>
      <c r="AL32" s="38">
        <v>1115.9642961749694</v>
      </c>
      <c r="AM32" s="38">
        <v>1175.617534696167</v>
      </c>
      <c r="AN32" s="38">
        <v>1116.8620688925378</v>
      </c>
      <c r="AO32" s="38">
        <v>1120.8582504152373</v>
      </c>
      <c r="AP32" s="38">
        <v>1119.7520109869606</v>
      </c>
      <c r="AQ32" s="38">
        <v>1187.4071985516111</v>
      </c>
      <c r="AR32" s="38">
        <v>1220.5509375315303</v>
      </c>
      <c r="AS32" s="38">
        <v>1240.6502247913356</v>
      </c>
      <c r="AT32" s="38">
        <v>1271.5885466608254</v>
      </c>
      <c r="AU32" s="38">
        <v>1347.1523467650525</v>
      </c>
      <c r="AV32" s="38">
        <v>1381.0770041958881</v>
      </c>
      <c r="AW32" s="38">
        <v>1401.8286109666287</v>
      </c>
      <c r="AX32" s="38">
        <v>1432.5975240472419</v>
      </c>
      <c r="AY32" s="38"/>
      <c r="AZ32" s="38">
        <v>185.44216000000003</v>
      </c>
      <c r="BA32" s="38">
        <v>134.02572999999998</v>
      </c>
      <c r="BB32" s="38">
        <v>181.25250000000003</v>
      </c>
      <c r="BC32" s="38">
        <v>187.22432000000001</v>
      </c>
      <c r="BD32" s="38">
        <v>179.72688000000002</v>
      </c>
      <c r="BE32" s="38">
        <v>148.72044999999997</v>
      </c>
      <c r="BF32" s="38">
        <v>216.63408999999999</v>
      </c>
      <c r="BG32" s="38">
        <v>212.33333000000005</v>
      </c>
      <c r="BH32" s="38">
        <v>233.56338</v>
      </c>
      <c r="BI32" s="38">
        <v>243.36597</v>
      </c>
      <c r="BJ32" s="38">
        <v>265.79969999999997</v>
      </c>
      <c r="BK32" s="38">
        <v>269.81932999999998</v>
      </c>
      <c r="BL32" s="38">
        <v>340.79771000000011</v>
      </c>
      <c r="BM32" s="38">
        <v>360.26961999999997</v>
      </c>
      <c r="BN32" s="38">
        <v>345.00871999999998</v>
      </c>
      <c r="BO32" s="38">
        <v>318.85521999999992</v>
      </c>
      <c r="BP32" s="38">
        <v>375.15120999999999</v>
      </c>
      <c r="BQ32" s="38">
        <v>435.73917000000006</v>
      </c>
      <c r="BR32" s="38">
        <v>354.67574999999994</v>
      </c>
      <c r="BS32" s="38">
        <v>380.52460000000013</v>
      </c>
      <c r="BT32" s="38">
        <v>407.2372299999999</v>
      </c>
      <c r="BU32" s="38">
        <v>429.11993000000001</v>
      </c>
      <c r="BV32" s="38">
        <v>-94.496950000000041</v>
      </c>
      <c r="BW32" s="38">
        <v>372.42706999999996</v>
      </c>
      <c r="BX32" s="38">
        <v>376.74011999999999</v>
      </c>
      <c r="BY32" s="38">
        <v>365.64404999999994</v>
      </c>
      <c r="BZ32" s="38">
        <v>340.16668000000004</v>
      </c>
      <c r="CA32" s="38">
        <v>295.84144000000009</v>
      </c>
      <c r="CB32" s="38">
        <v>273.38247999999999</v>
      </c>
      <c r="CC32" s="38">
        <v>309.60057</v>
      </c>
      <c r="CD32" s="38">
        <v>276.99835000000007</v>
      </c>
      <c r="CE32" s="38">
        <v>303.65097000000003</v>
      </c>
      <c r="CF32" s="38">
        <v>371.71848449614339</v>
      </c>
      <c r="CG32" s="38">
        <v>371.85307098336528</v>
      </c>
      <c r="CH32" s="38">
        <v>371.98849939920183</v>
      </c>
      <c r="CI32" s="38">
        <v>372.12272579240215</v>
      </c>
      <c r="CJ32" s="38">
        <v>391.7517676524227</v>
      </c>
      <c r="CK32" s="38">
        <v>391.87139895289459</v>
      </c>
      <c r="CL32" s="38">
        <v>391.99436809084978</v>
      </c>
      <c r="CM32" s="38">
        <v>372.13659595187534</v>
      </c>
      <c r="CN32" s="38">
        <v>372.28297688954922</v>
      </c>
      <c r="CO32" s="38">
        <v>372.44249605111332</v>
      </c>
      <c r="CP32" s="38">
        <v>372.59494597345542</v>
      </c>
      <c r="CQ32" s="38">
        <v>375.33703641392071</v>
      </c>
      <c r="CR32" s="38">
        <v>372.92626802786117</v>
      </c>
      <c r="CS32" s="38">
        <v>373.0874926274476</v>
      </c>
      <c r="CT32" s="38">
        <v>373.24941016904313</v>
      </c>
      <c r="CU32" s="38">
        <v>373.41510819046982</v>
      </c>
      <c r="CV32" s="38">
        <v>390.38763251823735</v>
      </c>
      <c r="CW32" s="38">
        <v>390.54338043597949</v>
      </c>
      <c r="CX32" s="38">
        <v>406.47618559739419</v>
      </c>
      <c r="CY32" s="38">
        <v>406.65904763090356</v>
      </c>
      <c r="CZ32" s="38">
        <v>406.84969715740078</v>
      </c>
      <c r="DA32" s="38">
        <v>407.04219274322605</v>
      </c>
      <c r="DB32" s="38">
        <v>407.23678149837639</v>
      </c>
      <c r="DC32" s="38">
        <v>410.00701028294577</v>
      </c>
      <c r="DD32" s="38">
        <v>423.40643301001336</v>
      </c>
      <c r="DE32" s="38">
        <v>423.63433993095424</v>
      </c>
      <c r="DF32" s="38">
        <v>423.86212575007102</v>
      </c>
      <c r="DG32" s="38">
        <v>424.09208097980007</v>
      </c>
      <c r="DH32" s="38">
        <v>443.54675983634525</v>
      </c>
      <c r="DI32" s="38">
        <v>443.79043740208721</v>
      </c>
      <c r="DJ32" s="38">
        <v>459.81514952661996</v>
      </c>
      <c r="DK32" s="38">
        <v>460.08556931960754</v>
      </c>
      <c r="DL32" s="38">
        <v>460.35764552109339</v>
      </c>
      <c r="DM32" s="38">
        <v>460.63378935518716</v>
      </c>
      <c r="DN32" s="38">
        <v>460.91388216753222</v>
      </c>
      <c r="DO32" s="38">
        <v>463.7712211250855</v>
      </c>
      <c r="DP32" s="38">
        <v>477.14350767401118</v>
      </c>
      <c r="DQ32" s="38">
        <v>477.33794703484642</v>
      </c>
      <c r="DR32" s="38">
        <v>477.52659334960532</v>
      </c>
      <c r="DS32" s="38">
        <v>477.73298366279016</v>
      </c>
      <c r="DT32" s="38"/>
    </row>
    <row r="33" spans="3:124">
      <c r="C33" s="26" t="s">
        <v>68</v>
      </c>
      <c r="T33" s="38">
        <v>3060.0268300000002</v>
      </c>
      <c r="U33" s="38">
        <v>2825.7440099999999</v>
      </c>
      <c r="V33" s="38">
        <v>3088.913986977549</v>
      </c>
      <c r="W33" s="38">
        <v>3613.3234424191623</v>
      </c>
      <c r="X33" s="38">
        <v>4463.7159470102342</v>
      </c>
      <c r="Y33" s="38">
        <v>5087.7601036316564</v>
      </c>
      <c r="Z33" s="38"/>
      <c r="AA33" s="38">
        <v>428.49571000000003</v>
      </c>
      <c r="AB33" s="38">
        <v>356.60710999999998</v>
      </c>
      <c r="AC33" s="38">
        <v>1333.3882899999996</v>
      </c>
      <c r="AD33" s="38">
        <v>941.53572000000008</v>
      </c>
      <c r="AE33" s="38">
        <v>746.01022</v>
      </c>
      <c r="AF33" s="38">
        <v>751.47326999999984</v>
      </c>
      <c r="AG33" s="38">
        <v>743.28623999999991</v>
      </c>
      <c r="AH33" s="38">
        <v>584.97428000000002</v>
      </c>
      <c r="AI33" s="38">
        <v>710.16683</v>
      </c>
      <c r="AJ33" s="38">
        <v>746.01922000000002</v>
      </c>
      <c r="AK33" s="38">
        <v>799.19655782444443</v>
      </c>
      <c r="AL33" s="38">
        <v>833.53137915310458</v>
      </c>
      <c r="AM33" s="38">
        <v>888.99868298198135</v>
      </c>
      <c r="AN33" s="38">
        <v>895.45828108320211</v>
      </c>
      <c r="AO33" s="38">
        <v>892.62116469499028</v>
      </c>
      <c r="AP33" s="38">
        <v>936.24531365898906</v>
      </c>
      <c r="AQ33" s="38">
        <v>1094.9607701113655</v>
      </c>
      <c r="AR33" s="38">
        <v>1107.1066719152022</v>
      </c>
      <c r="AS33" s="38">
        <v>1105.7263751914095</v>
      </c>
      <c r="AT33" s="38">
        <v>1155.9221297922575</v>
      </c>
      <c r="AU33" s="38">
        <v>1250.0731477428649</v>
      </c>
      <c r="AV33" s="38">
        <v>1262.7453416946551</v>
      </c>
      <c r="AW33" s="38">
        <v>1261.7038577577716</v>
      </c>
      <c r="AX33" s="38">
        <v>1313.237756436366</v>
      </c>
      <c r="AY33" s="38"/>
      <c r="AZ33" s="38">
        <v>198.02876000000001</v>
      </c>
      <c r="BA33" s="38">
        <v>114.45569</v>
      </c>
      <c r="BB33" s="38">
        <v>116.01125999999999</v>
      </c>
      <c r="BC33" s="38">
        <v>119.04727000000001</v>
      </c>
      <c r="BD33" s="38">
        <v>118.41861999999999</v>
      </c>
      <c r="BE33" s="38">
        <v>119.14121999999999</v>
      </c>
      <c r="BF33" s="38">
        <v>115.41479999999999</v>
      </c>
      <c r="BG33" s="38">
        <v>120.40679</v>
      </c>
      <c r="BH33" s="38">
        <v>1097.5666999999996</v>
      </c>
      <c r="BI33" s="38">
        <v>157.31451000000004</v>
      </c>
      <c r="BJ33" s="38">
        <v>233.58286000000004</v>
      </c>
      <c r="BK33" s="38">
        <v>550.63835000000006</v>
      </c>
      <c r="BL33" s="38">
        <v>246.10925999999998</v>
      </c>
      <c r="BM33" s="38">
        <v>245.41013000000004</v>
      </c>
      <c r="BN33" s="38">
        <v>254.49082999999993</v>
      </c>
      <c r="BO33" s="38">
        <v>229.90773999999993</v>
      </c>
      <c r="BP33" s="38">
        <v>248.32144999999997</v>
      </c>
      <c r="BQ33" s="38">
        <v>273.24407999999994</v>
      </c>
      <c r="BR33" s="38">
        <v>227.11462999999998</v>
      </c>
      <c r="BS33" s="38">
        <v>240.54784000000004</v>
      </c>
      <c r="BT33" s="38">
        <v>275.62376999999998</v>
      </c>
      <c r="BU33" s="38">
        <v>228.25155000000001</v>
      </c>
      <c r="BV33" s="38">
        <v>9.3946100000000197</v>
      </c>
      <c r="BW33" s="38">
        <v>347.32812000000001</v>
      </c>
      <c r="BX33" s="38">
        <v>231.97120999999993</v>
      </c>
      <c r="BY33" s="38">
        <v>235.28366</v>
      </c>
      <c r="BZ33" s="38">
        <v>242.91196000000005</v>
      </c>
      <c r="CA33" s="38">
        <v>246.10739999999998</v>
      </c>
      <c r="CB33" s="38">
        <v>250.19794999999996</v>
      </c>
      <c r="CC33" s="38">
        <v>249.71387000000004</v>
      </c>
      <c r="CD33" s="38">
        <v>272.32456999999999</v>
      </c>
      <c r="CE33" s="38">
        <v>256.54447000000005</v>
      </c>
      <c r="CF33" s="38">
        <v>270.32751782444433</v>
      </c>
      <c r="CG33" s="38">
        <v>270.74950420828424</v>
      </c>
      <c r="CH33" s="38">
        <v>291.33980589077356</v>
      </c>
      <c r="CI33" s="38">
        <v>271.44206905404678</v>
      </c>
      <c r="CJ33" s="38">
        <v>295.50807316637412</v>
      </c>
      <c r="CK33" s="38">
        <v>297.90533612330285</v>
      </c>
      <c r="CL33" s="38">
        <v>295.58527369230433</v>
      </c>
      <c r="CM33" s="38">
        <v>301.970710902919</v>
      </c>
      <c r="CN33" s="38">
        <v>297.51718761714267</v>
      </c>
      <c r="CO33" s="38">
        <v>295.97038256314039</v>
      </c>
      <c r="CP33" s="38">
        <v>294.78663514932077</v>
      </c>
      <c r="CQ33" s="38">
        <v>295.66916356929181</v>
      </c>
      <c r="CR33" s="38">
        <v>302.16536597637759</v>
      </c>
      <c r="CS33" s="38">
        <v>309.48054995116468</v>
      </c>
      <c r="CT33" s="38">
        <v>322.95095493295003</v>
      </c>
      <c r="CU33" s="38">
        <v>303.8138087748743</v>
      </c>
      <c r="CV33" s="38">
        <v>363.88365005902949</v>
      </c>
      <c r="CW33" s="38">
        <v>366.78989478331351</v>
      </c>
      <c r="CX33" s="38">
        <v>364.28722526902254</v>
      </c>
      <c r="CY33" s="38">
        <v>372.30132847556155</v>
      </c>
      <c r="CZ33" s="38">
        <v>368.28518367354519</v>
      </c>
      <c r="DA33" s="38">
        <v>366.5201597660955</v>
      </c>
      <c r="DB33" s="38">
        <v>365.17169759709645</v>
      </c>
      <c r="DC33" s="38">
        <v>366.34104304803702</v>
      </c>
      <c r="DD33" s="38">
        <v>374.21363454627601</v>
      </c>
      <c r="DE33" s="38">
        <v>382.53894865439105</v>
      </c>
      <c r="DF33" s="38">
        <v>396.18365377842218</v>
      </c>
      <c r="DG33" s="38">
        <v>377.19952735944418</v>
      </c>
      <c r="DH33" s="38">
        <v>415.4133214203045</v>
      </c>
      <c r="DI33" s="38">
        <v>418.6885381147805</v>
      </c>
      <c r="DJ33" s="38">
        <v>415.97128820777993</v>
      </c>
      <c r="DK33" s="38">
        <v>424.07595821297645</v>
      </c>
      <c r="DL33" s="38">
        <v>420.31588327447065</v>
      </c>
      <c r="DM33" s="38">
        <v>418.35350020720784</v>
      </c>
      <c r="DN33" s="38">
        <v>416.85875868554467</v>
      </c>
      <c r="DO33" s="38">
        <v>418.14129997665316</v>
      </c>
      <c r="DP33" s="38">
        <v>426.7037990955738</v>
      </c>
      <c r="DQ33" s="38">
        <v>435.04463179737417</v>
      </c>
      <c r="DR33" s="38">
        <v>448.61815238165616</v>
      </c>
      <c r="DS33" s="38">
        <v>429.57497225733579</v>
      </c>
      <c r="DT33" s="38"/>
    </row>
    <row r="34" spans="3:124">
      <c r="C34" s="48" t="s">
        <v>69</v>
      </c>
      <c r="D34" s="48"/>
      <c r="T34" s="49">
        <v>6177.9229799999994</v>
      </c>
      <c r="U34" s="49">
        <v>7985.2443000000003</v>
      </c>
      <c r="V34" s="49">
        <v>8362.5116618788397</v>
      </c>
      <c r="W34" s="49">
        <v>10040.717592171621</v>
      </c>
      <c r="X34" s="49">
        <v>11799.610266611955</v>
      </c>
      <c r="Y34" s="49">
        <v>13640.252424701157</v>
      </c>
      <c r="AA34" s="49">
        <v>1039.2980400000001</v>
      </c>
      <c r="AB34" s="49">
        <v>1039.3938600000001</v>
      </c>
      <c r="AC34" s="49">
        <v>2190.7307499999997</v>
      </c>
      <c r="AD34" s="49">
        <v>1908.5003300000001</v>
      </c>
      <c r="AE34" s="49">
        <v>2043.2162699999999</v>
      </c>
      <c r="AF34" s="49">
        <v>2197.6538499999997</v>
      </c>
      <c r="AG34" s="49">
        <v>2217.73479</v>
      </c>
      <c r="AH34" s="49">
        <v>1526.6393899999998</v>
      </c>
      <c r="AI34" s="49">
        <v>2049.6980400000002</v>
      </c>
      <c r="AJ34" s="49">
        <v>1906.82898</v>
      </c>
      <c r="AK34" s="49">
        <v>2050.8976650786062</v>
      </c>
      <c r="AL34" s="49">
        <v>2355.086976800234</v>
      </c>
      <c r="AM34" s="49">
        <v>2504.1543064251873</v>
      </c>
      <c r="AN34" s="49">
        <v>2479.721691642374</v>
      </c>
      <c r="AO34" s="49">
        <v>2486.4213713958675</v>
      </c>
      <c r="AP34" s="49">
        <v>2570.4202227081923</v>
      </c>
      <c r="AQ34" s="49">
        <v>2829.4449675270471</v>
      </c>
      <c r="AR34" s="49">
        <v>2921.4602354648518</v>
      </c>
      <c r="AS34" s="49">
        <v>2953.5209449551899</v>
      </c>
      <c r="AT34" s="49">
        <v>3095.1841186648653</v>
      </c>
      <c r="AU34" s="49">
        <v>3296.855758397528</v>
      </c>
      <c r="AV34" s="49">
        <v>3384.74088811212</v>
      </c>
      <c r="AW34" s="49">
        <v>3406.330989701446</v>
      </c>
      <c r="AX34" s="49">
        <v>3552.3247884900616</v>
      </c>
      <c r="AZ34" s="49">
        <v>424.74079000000006</v>
      </c>
      <c r="BA34" s="49">
        <v>279.79145</v>
      </c>
      <c r="BB34" s="49">
        <v>334.76580000000001</v>
      </c>
      <c r="BC34" s="49">
        <v>352.69027</v>
      </c>
      <c r="BD34" s="49">
        <v>352.36841000000004</v>
      </c>
      <c r="BE34" s="49">
        <v>334.33517999999998</v>
      </c>
      <c r="BF34" s="49">
        <v>389.45974000000001</v>
      </c>
      <c r="BG34" s="49">
        <v>405.68812000000003</v>
      </c>
      <c r="BH34" s="49">
        <v>1395.5828899999997</v>
      </c>
      <c r="BI34" s="49">
        <v>474.16130000000004</v>
      </c>
      <c r="BJ34" s="49">
        <v>556.23125000000005</v>
      </c>
      <c r="BK34" s="49">
        <v>878.10778000000005</v>
      </c>
      <c r="BL34" s="49">
        <v>657.15365000000008</v>
      </c>
      <c r="BM34" s="49">
        <v>687.13620000000003</v>
      </c>
      <c r="BN34" s="49">
        <v>698.92641999999989</v>
      </c>
      <c r="BO34" s="49">
        <v>648.67538999999988</v>
      </c>
      <c r="BP34" s="49">
        <v>731.86703999999986</v>
      </c>
      <c r="BQ34" s="49">
        <v>817.11141999999995</v>
      </c>
      <c r="BR34" s="49">
        <v>691.42434999999989</v>
      </c>
      <c r="BS34" s="49">
        <v>732.42892000000018</v>
      </c>
      <c r="BT34" s="49">
        <v>793.88151999999991</v>
      </c>
      <c r="BU34" s="49">
        <v>760.96217000000001</v>
      </c>
      <c r="BV34" s="49">
        <v>-17.763410000000015</v>
      </c>
      <c r="BW34" s="49">
        <v>783.44062999999994</v>
      </c>
      <c r="BX34" s="49">
        <v>691.26164999999992</v>
      </c>
      <c r="BY34" s="49">
        <v>690.08736999999996</v>
      </c>
      <c r="BZ34" s="49">
        <v>668.34902000000011</v>
      </c>
      <c r="CA34" s="49">
        <v>626.98274000000015</v>
      </c>
      <c r="CB34" s="49">
        <v>642.50150999999994</v>
      </c>
      <c r="CC34" s="49">
        <v>637.34473000000003</v>
      </c>
      <c r="CD34" s="49">
        <v>631.96854000000008</v>
      </c>
      <c r="CE34" s="49">
        <v>663.53583000000003</v>
      </c>
      <c r="CF34" s="49">
        <v>755.39329507860589</v>
      </c>
      <c r="CG34" s="49">
        <v>775.26972893388472</v>
      </c>
      <c r="CH34" s="49">
        <v>799.25696211164097</v>
      </c>
      <c r="CI34" s="49">
        <v>780.56028575470827</v>
      </c>
      <c r="CJ34" s="49">
        <v>832.16321236750332</v>
      </c>
      <c r="CK34" s="49">
        <v>837.39027748708372</v>
      </c>
      <c r="CL34" s="49">
        <v>834.60081657060016</v>
      </c>
      <c r="CM34" s="49">
        <v>831.29659688306856</v>
      </c>
      <c r="CN34" s="49">
        <v>824.35851216022536</v>
      </c>
      <c r="CO34" s="49">
        <v>824.06658259907977</v>
      </c>
      <c r="CP34" s="49">
        <v>821.22805872115305</v>
      </c>
      <c r="CQ34" s="49">
        <v>825.98055098495911</v>
      </c>
      <c r="CR34" s="49">
        <v>839.21276168975533</v>
      </c>
      <c r="CS34" s="49">
        <v>853.35078487598537</v>
      </c>
      <c r="CT34" s="49">
        <v>867.11019293646234</v>
      </c>
      <c r="CU34" s="49">
        <v>849.95924489574486</v>
      </c>
      <c r="CV34" s="49">
        <v>933.5823349893983</v>
      </c>
      <c r="CW34" s="49">
        <v>941.52649225441451</v>
      </c>
      <c r="CX34" s="49">
        <v>954.3361402832345</v>
      </c>
      <c r="CY34" s="49">
        <v>977.08934215043655</v>
      </c>
      <c r="CZ34" s="49">
        <v>972.0728482782315</v>
      </c>
      <c r="DA34" s="49">
        <v>972.29804503618379</v>
      </c>
      <c r="DB34" s="49">
        <v>969.16774383390543</v>
      </c>
      <c r="DC34" s="49">
        <v>976.4559994835779</v>
      </c>
      <c r="DD34" s="49">
        <v>1007.8972016377065</v>
      </c>
      <c r="DE34" s="49">
        <v>1026.5999228608098</v>
      </c>
      <c r="DF34" s="49">
        <v>1042.6070992788905</v>
      </c>
      <c r="DG34" s="49">
        <v>1025.9770965251651</v>
      </c>
      <c r="DH34" s="49">
        <v>1089.5370603079418</v>
      </c>
      <c r="DI34" s="49">
        <v>1097.6672189199116</v>
      </c>
      <c r="DJ34" s="49">
        <v>1109.6514791696745</v>
      </c>
      <c r="DK34" s="49">
        <v>1132.9804220641865</v>
      </c>
      <c r="DL34" s="49">
        <v>1126.3679192176583</v>
      </c>
      <c r="DM34" s="49">
        <v>1125.392546830275</v>
      </c>
      <c r="DN34" s="49">
        <v>1121.5547486799396</v>
      </c>
      <c r="DO34" s="49">
        <v>1127.2874073552614</v>
      </c>
      <c r="DP34" s="49">
        <v>1157.4888336662452</v>
      </c>
      <c r="DQ34" s="49">
        <v>1180.5003026290387</v>
      </c>
      <c r="DR34" s="49">
        <v>1194.979837465271</v>
      </c>
      <c r="DS34" s="49">
        <v>1176.8446483957518</v>
      </c>
    </row>
    <row r="35" spans="3:124">
      <c r="C35" s="41" t="s">
        <v>70</v>
      </c>
      <c r="L35" s="27"/>
      <c r="M35" s="27"/>
      <c r="N35" s="27"/>
      <c r="O35" s="27"/>
      <c r="P35" s="27"/>
      <c r="Q35" s="27"/>
      <c r="R35" s="27"/>
      <c r="S35" s="27"/>
      <c r="T35" s="42">
        <v>1.0743275756737833</v>
      </c>
      <c r="U35" s="42">
        <v>1.277445578499856</v>
      </c>
      <c r="V35" s="42">
        <v>1.0135012288934835</v>
      </c>
      <c r="W35" s="42">
        <v>0.97492602084855451</v>
      </c>
      <c r="X35" s="42">
        <v>0.77526903818864601</v>
      </c>
      <c r="Y35" s="42">
        <v>0.64371116330712086</v>
      </c>
      <c r="Z35" s="42"/>
      <c r="AA35" s="42">
        <v>0.78863431407868123</v>
      </c>
      <c r="AB35" s="42">
        <v>0.72044007517823438</v>
      </c>
      <c r="AC35" s="42">
        <v>1.5235068020873452</v>
      </c>
      <c r="AD35" s="42">
        <v>1.2297170609356238</v>
      </c>
      <c r="AE35" s="42">
        <v>1.3214454399946893</v>
      </c>
      <c r="AF35" s="42">
        <v>1.4177737898383396</v>
      </c>
      <c r="AG35" s="42">
        <v>1.4630954911234078</v>
      </c>
      <c r="AH35" s="42">
        <v>0.9315067733365926</v>
      </c>
      <c r="AI35" s="42">
        <v>1.1868639278053441</v>
      </c>
      <c r="AJ35" s="42">
        <v>0.93555917015906775</v>
      </c>
      <c r="AK35" s="42">
        <v>0.87604033079102694</v>
      </c>
      <c r="AL35" s="42">
        <v>1.098016871443634</v>
      </c>
      <c r="AM35" s="42">
        <v>1.1873441401453213</v>
      </c>
      <c r="AN35" s="42">
        <v>0.98718768888249142</v>
      </c>
      <c r="AO35" s="42">
        <v>0.92724845614528717</v>
      </c>
      <c r="AP35" s="42">
        <v>0.85780608499174638</v>
      </c>
      <c r="AQ35" s="42">
        <v>0.891162365894557</v>
      </c>
      <c r="AR35" s="42">
        <v>0.78958278041917573</v>
      </c>
      <c r="AS35" s="42">
        <v>0.75828424994452903</v>
      </c>
      <c r="AT35" s="42">
        <v>0.69554621144579964</v>
      </c>
      <c r="AU35" s="42">
        <v>0.70976366191156492</v>
      </c>
      <c r="AV35" s="42">
        <v>0.65091108337628922</v>
      </c>
      <c r="AW35" s="42">
        <v>0.63138606724209645</v>
      </c>
      <c r="AX35" s="42">
        <v>0.59702887451188058</v>
      </c>
      <c r="AY35" s="42"/>
      <c r="AZ35" s="42">
        <v>1.0444129678011136</v>
      </c>
      <c r="BA35" s="42">
        <v>0.63075219678338568</v>
      </c>
      <c r="BB35" s="42">
        <v>0.71595014151083836</v>
      </c>
      <c r="BC35" s="42">
        <v>0.80049186100653902</v>
      </c>
      <c r="BD35" s="42">
        <v>0.68364305456983121</v>
      </c>
      <c r="BE35" s="42">
        <v>0.68694113957152569</v>
      </c>
      <c r="BF35" s="42">
        <v>0.79223806344552428</v>
      </c>
      <c r="BG35" s="42">
        <v>0.85018670181461398</v>
      </c>
      <c r="BH35" s="42">
        <v>2.9744954773090053</v>
      </c>
      <c r="BI35" s="42">
        <v>0.99132592196444924</v>
      </c>
      <c r="BJ35" s="42">
        <v>1.0808053860023747</v>
      </c>
      <c r="BK35" s="42">
        <v>1.5707761941201004</v>
      </c>
      <c r="BL35" s="42">
        <v>1.35983056541116</v>
      </c>
      <c r="BM35" s="42">
        <v>1.2566898152915091</v>
      </c>
      <c r="BN35" s="42">
        <v>1.3541046962931014</v>
      </c>
      <c r="BO35" s="42">
        <v>1.2908395529438315</v>
      </c>
      <c r="BP35" s="42">
        <v>1.4074533424262616</v>
      </c>
      <c r="BQ35" s="42">
        <v>1.5488567337590964</v>
      </c>
      <c r="BR35" s="42">
        <v>1.4728286320072348</v>
      </c>
      <c r="BS35" s="42">
        <v>1.4545150164404947</v>
      </c>
      <c r="BT35" s="42">
        <v>1.4626376371936387</v>
      </c>
      <c r="BU35" s="42">
        <v>1.4136185943221573</v>
      </c>
      <c r="BV35" s="42">
        <v>-3.3429287960933356E-2</v>
      </c>
      <c r="BW35" s="42">
        <v>1.3763605590938499</v>
      </c>
      <c r="BX35" s="42">
        <v>1.2191995695085489</v>
      </c>
      <c r="BY35" s="42">
        <v>1.1863125494137614</v>
      </c>
      <c r="BZ35" s="42">
        <v>1.1557158102846359</v>
      </c>
      <c r="CA35" s="42">
        <v>1.0726495241034579</v>
      </c>
      <c r="CB35" s="42">
        <v>0.95846113779646269</v>
      </c>
      <c r="CC35" s="42">
        <v>0.813660366864984</v>
      </c>
      <c r="CD35" s="42">
        <v>0.78823067616483689</v>
      </c>
      <c r="CE35" s="42">
        <v>0.81383774484798621</v>
      </c>
      <c r="CF35" s="42">
        <v>1.0433224767208473</v>
      </c>
      <c r="CG35" s="42">
        <v>1.0814925388105188</v>
      </c>
      <c r="CH35" s="42">
        <v>1.0575655964304518</v>
      </c>
      <c r="CI35" s="42">
        <v>1.1611132027758087</v>
      </c>
      <c r="CJ35" s="42">
        <v>1.2042418223621429</v>
      </c>
      <c r="CK35" s="42">
        <v>1.2068287027287521</v>
      </c>
      <c r="CL35" s="42">
        <v>1.1525486498658406</v>
      </c>
      <c r="CM35" s="42">
        <v>1.0109387230757596</v>
      </c>
      <c r="CN35" s="42">
        <v>0.98986174638646529</v>
      </c>
      <c r="CO35" s="42">
        <v>0.96179386042170012</v>
      </c>
      <c r="CP35" s="42">
        <v>0.93268200369238741</v>
      </c>
      <c r="CQ35" s="42">
        <v>0.9275452050267089</v>
      </c>
      <c r="CR35" s="42">
        <v>0.92170370732225149</v>
      </c>
      <c r="CS35" s="42">
        <v>0.86590496367432379</v>
      </c>
      <c r="CT35" s="42">
        <v>0.87102836888248558</v>
      </c>
      <c r="CU35" s="42">
        <v>0.83698458879510629</v>
      </c>
      <c r="CV35" s="42">
        <v>0.89337880002366687</v>
      </c>
      <c r="CW35" s="42">
        <v>0.89244076289397467</v>
      </c>
      <c r="CX35" s="42">
        <v>0.88775317273917542</v>
      </c>
      <c r="CY35" s="42">
        <v>0.80418765583347906</v>
      </c>
      <c r="CZ35" s="42">
        <v>0.79030205781149221</v>
      </c>
      <c r="DA35" s="42">
        <v>0.7747384492473588</v>
      </c>
      <c r="DB35" s="42">
        <v>0.75716131398311126</v>
      </c>
      <c r="DC35" s="42">
        <v>0.75401910639773551</v>
      </c>
      <c r="DD35" s="42">
        <v>0.76355752200139149</v>
      </c>
      <c r="DE35" s="42">
        <v>0.70075000337483806</v>
      </c>
      <c r="DF35" s="42">
        <v>0.70446346295481022</v>
      </c>
      <c r="DG35" s="42">
        <v>0.68171160155426092</v>
      </c>
      <c r="DH35" s="42">
        <v>0.71211494996711899</v>
      </c>
      <c r="DI35" s="42">
        <v>0.71046345295414692</v>
      </c>
      <c r="DJ35" s="42">
        <v>0.70678363133564071</v>
      </c>
      <c r="DK35" s="42">
        <v>0.66062934169987397</v>
      </c>
      <c r="DL35" s="42">
        <v>0.65107909484730275</v>
      </c>
      <c r="DM35" s="42">
        <v>0.64124870546007573</v>
      </c>
      <c r="DN35" s="42">
        <v>0.6300863474921502</v>
      </c>
      <c r="DO35" s="42">
        <v>0.62801468560675144</v>
      </c>
      <c r="DP35" s="42">
        <v>0.63598229323942679</v>
      </c>
      <c r="DQ35" s="42">
        <v>0.60076300323530119</v>
      </c>
      <c r="DR35" s="42">
        <v>0.603524662419613</v>
      </c>
      <c r="DS35" s="42">
        <v>0.5869544489468016</v>
      </c>
    </row>
    <row r="36" spans="3:124">
      <c r="C36" s="41" t="s">
        <v>65</v>
      </c>
      <c r="L36" s="27"/>
      <c r="M36" s="27"/>
      <c r="N36" s="27"/>
      <c r="O36" s="27"/>
      <c r="P36" s="27"/>
      <c r="Q36" s="27"/>
      <c r="R36" s="27"/>
      <c r="S36" s="27"/>
      <c r="T36" s="42">
        <v>0.14062295572565464</v>
      </c>
      <c r="U36" s="42">
        <v>0.2925451362619611</v>
      </c>
      <c r="V36" s="42">
        <v>4.7245562903922567E-2</v>
      </c>
      <c r="W36" s="42">
        <v>0.20068204364282249</v>
      </c>
      <c r="X36" s="42">
        <v>0.17517599297999165</v>
      </c>
      <c r="Y36" s="42">
        <v>0.15599177570275025</v>
      </c>
      <c r="Z36" s="42"/>
      <c r="AA36" s="42">
        <v>-0.25431049775883396</v>
      </c>
      <c r="AB36" s="42">
        <v>-0.23139228667210887</v>
      </c>
      <c r="AC36" s="42">
        <v>0.66795247777954869</v>
      </c>
      <c r="AD36" s="42">
        <v>0.4066214217401638</v>
      </c>
      <c r="AE36" s="42">
        <v>0.96595797486541946</v>
      </c>
      <c r="AF36" s="42">
        <v>1.1143610084439017</v>
      </c>
      <c r="AG36" s="42">
        <v>1.2326498817803344E-2</v>
      </c>
      <c r="AH36" s="42">
        <v>-0.20008429340958001</v>
      </c>
      <c r="AI36" s="42">
        <v>3.1723367198912555E-3</v>
      </c>
      <c r="AJ36" s="42">
        <v>-0.13233424818016715</v>
      </c>
      <c r="AK36" s="42">
        <v>-7.5228618712065987E-2</v>
      </c>
      <c r="AL36" s="42">
        <v>0.54266095335076758</v>
      </c>
      <c r="AM36" s="42">
        <v>0.22171864223726678</v>
      </c>
      <c r="AN36" s="42">
        <v>0.30044262891492979</v>
      </c>
      <c r="AO36" s="42">
        <v>0.21235760015386651</v>
      </c>
      <c r="AP36" s="42">
        <v>9.1433245578268707E-2</v>
      </c>
      <c r="AQ36" s="42">
        <v>0.12990040600422481</v>
      </c>
      <c r="AR36" s="42">
        <v>0.17814037168417274</v>
      </c>
      <c r="AS36" s="42">
        <v>0.18786018288488826</v>
      </c>
      <c r="AT36" s="42">
        <v>0.20415490483644816</v>
      </c>
      <c r="AU36" s="42">
        <v>0.16519522246760676</v>
      </c>
      <c r="AV36" s="42">
        <v>0.15857845574049123</v>
      </c>
      <c r="AW36" s="42">
        <v>0.15331194638036538</v>
      </c>
      <c r="AX36" s="42">
        <v>0.14769417659792983</v>
      </c>
      <c r="AY36" s="42"/>
      <c r="AZ36" s="42">
        <v>-0.17531483900272404</v>
      </c>
      <c r="BA36" s="42">
        <v>-0.37870400489910627</v>
      </c>
      <c r="BB36" s="42">
        <v>-0.21851605829933562</v>
      </c>
      <c r="BC36" s="42">
        <v>-0.17626636716532851</v>
      </c>
      <c r="BD36" s="42">
        <v>-0.21929660160849485</v>
      </c>
      <c r="BE36" s="42">
        <v>-0.29286042694384018</v>
      </c>
      <c r="BF36" s="42">
        <v>-9.122736073427995E-2</v>
      </c>
      <c r="BG36" s="42">
        <v>-0.1139244741882155</v>
      </c>
      <c r="BH36" s="42">
        <v>2.2681819732731281</v>
      </c>
      <c r="BI36" s="42">
        <v>0.10073953819766546</v>
      </c>
      <c r="BJ36" s="42">
        <v>0.22956151197948316</v>
      </c>
      <c r="BK36" s="42">
        <v>0.85391890303021767</v>
      </c>
      <c r="BL36" s="42">
        <v>0.54718752112317715</v>
      </c>
      <c r="BM36" s="42">
        <v>1.4558870544471607</v>
      </c>
      <c r="BN36" s="42">
        <v>1.087807117692428</v>
      </c>
      <c r="BO36" s="42">
        <v>0.83922111035271785</v>
      </c>
      <c r="BP36" s="42">
        <v>1.0769939053276647</v>
      </c>
      <c r="BQ36" s="42">
        <v>1.4439887540401819</v>
      </c>
      <c r="BR36" s="42">
        <v>0.77534229853899639</v>
      </c>
      <c r="BS36" s="42">
        <v>0.80539898481621819</v>
      </c>
      <c r="BT36" s="42">
        <v>-0.43114699550379265</v>
      </c>
      <c r="BU36" s="42">
        <v>0.60485929577129127</v>
      </c>
      <c r="BV36" s="42">
        <v>-1.0319352966953943</v>
      </c>
      <c r="BW36" s="42">
        <v>-0.10780812123085859</v>
      </c>
      <c r="BX36" s="42">
        <v>5.1902625816656167E-2</v>
      </c>
      <c r="BY36" s="42">
        <v>4.2948836053171568E-3</v>
      </c>
      <c r="BZ36" s="42">
        <v>-4.3749097365642253E-2</v>
      </c>
      <c r="CA36" s="42">
        <v>-3.3441456750809895E-2</v>
      </c>
      <c r="CB36" s="42">
        <v>-0.12210623667380882</v>
      </c>
      <c r="CC36" s="42">
        <v>-0.22000266499763266</v>
      </c>
      <c r="CD36" s="42">
        <v>-8.5990332854201323E-2</v>
      </c>
      <c r="CE36" s="42">
        <v>-9.406112746066897E-2</v>
      </c>
      <c r="CF36" s="42">
        <v>-4.8481069217222728E-2</v>
      </c>
      <c r="CG36" s="42">
        <v>1.8801931946084371E-2</v>
      </c>
      <c r="CH36" s="42">
        <v>-45.994568166339704</v>
      </c>
      <c r="CI36" s="42">
        <v>-3.676531615792844E-3</v>
      </c>
      <c r="CJ36" s="42">
        <v>0.20383245963016083</v>
      </c>
      <c r="CK36" s="42">
        <v>0.21345544620978041</v>
      </c>
      <c r="CL36" s="42">
        <v>0.24874996685204986</v>
      </c>
      <c r="CM36" s="42">
        <v>0.32586839134210988</v>
      </c>
      <c r="CN36" s="42">
        <v>0.28304525254769519</v>
      </c>
      <c r="CO36" s="42">
        <v>0.29296837929307062</v>
      </c>
      <c r="CP36" s="42">
        <v>0.29947617126819792</v>
      </c>
      <c r="CQ36" s="42">
        <v>0.24481680361550184</v>
      </c>
      <c r="CR36" s="42">
        <v>0.11096135901289306</v>
      </c>
      <c r="CS36" s="42">
        <v>0.10071469712802306</v>
      </c>
      <c r="CT36" s="42">
        <v>8.4895389144378219E-2</v>
      </c>
      <c r="CU36" s="42">
        <v>8.8909159750468314E-2</v>
      </c>
      <c r="CV36" s="42">
        <v>0.12187407604015288</v>
      </c>
      <c r="CW36" s="42">
        <v>0.12435804136612627</v>
      </c>
      <c r="CX36" s="42">
        <v>0.14346418231967517</v>
      </c>
      <c r="CY36" s="42">
        <v>0.17537993757464565</v>
      </c>
      <c r="CZ36" s="42">
        <v>0.17918700897613316</v>
      </c>
      <c r="DA36" s="42">
        <v>0.17987801661558311</v>
      </c>
      <c r="DB36" s="42">
        <v>0.1801444599239943</v>
      </c>
      <c r="DC36" s="42">
        <v>0.1821779560295711</v>
      </c>
      <c r="DD36" s="42">
        <v>0.20100318733035594</v>
      </c>
      <c r="DE36" s="42">
        <v>0.20302218156394169</v>
      </c>
      <c r="DF36" s="42">
        <v>0.20239285360965376</v>
      </c>
      <c r="DG36" s="42">
        <v>0.20708975481643277</v>
      </c>
      <c r="DH36" s="42">
        <v>0.16704978176382745</v>
      </c>
      <c r="DI36" s="42">
        <v>0.16583784731498086</v>
      </c>
      <c r="DJ36" s="42">
        <v>0.16274699482757149</v>
      </c>
      <c r="DK36" s="42">
        <v>0.15954639272868909</v>
      </c>
      <c r="DL36" s="42">
        <v>0.15872788877162791</v>
      </c>
      <c r="DM36" s="42">
        <v>0.15745635052510454</v>
      </c>
      <c r="DN36" s="42">
        <v>0.15723491192887873</v>
      </c>
      <c r="DO36" s="42">
        <v>0.15446820742711842</v>
      </c>
      <c r="DP36" s="42">
        <v>0.14841953304907585</v>
      </c>
      <c r="DQ36" s="42">
        <v>0.14991271316225818</v>
      </c>
      <c r="DR36" s="42">
        <v>0.1461458859159579</v>
      </c>
      <c r="DS36" s="42">
        <v>0.14704768009105984</v>
      </c>
    </row>
    <row r="38" spans="3:124">
      <c r="C38" s="25" t="s">
        <v>71</v>
      </c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46">
        <v>-2682.81862</v>
      </c>
      <c r="U38" s="46">
        <v>-4907.5667099999982</v>
      </c>
      <c r="V38" s="46">
        <v>-3662.2024587309452</v>
      </c>
      <c r="W38" s="46">
        <v>-4014.4100829751542</v>
      </c>
      <c r="X38" s="46">
        <v>-1529.0856028691187</v>
      </c>
      <c r="Y38" s="46">
        <v>1959.4528014459911</v>
      </c>
      <c r="Z38" s="46"/>
      <c r="AA38" s="46">
        <v>-205.70057000000008</v>
      </c>
      <c r="AB38" s="46">
        <v>-144.16249000000005</v>
      </c>
      <c r="AC38" s="46">
        <v>-1294.9833699999997</v>
      </c>
      <c r="AD38" s="46">
        <v>-1037.97219</v>
      </c>
      <c r="AE38" s="46">
        <v>-1292.5335400000001</v>
      </c>
      <c r="AF38" s="46">
        <v>-1547.8706299999997</v>
      </c>
      <c r="AG38" s="46">
        <v>-1623.6200500000002</v>
      </c>
      <c r="AH38" s="46">
        <v>-443.54248999999982</v>
      </c>
      <c r="AI38" s="46">
        <v>-1142.5778300000002</v>
      </c>
      <c r="AJ38" s="46">
        <v>-702.06984000000011</v>
      </c>
      <c r="AK38" s="46">
        <v>-616.54303241915818</v>
      </c>
      <c r="AL38" s="46">
        <v>-1201.0117563117869</v>
      </c>
      <c r="AM38" s="46">
        <v>-1453.9799171404284</v>
      </c>
      <c r="AN38" s="46">
        <v>-1031.9935845967964</v>
      </c>
      <c r="AO38" s="46">
        <v>-869.68128258109346</v>
      </c>
      <c r="AP38" s="46">
        <v>-658.75529865683609</v>
      </c>
      <c r="AQ38" s="46">
        <v>-879.05974232999108</v>
      </c>
      <c r="AR38" s="46">
        <v>-454.61904542787306</v>
      </c>
      <c r="AS38" s="46">
        <v>-293.11481774944127</v>
      </c>
      <c r="AT38" s="46">
        <v>97.708002638186827</v>
      </c>
      <c r="AU38" s="46">
        <v>-35.637061648872304</v>
      </c>
      <c r="AV38" s="46">
        <v>421.97868958950312</v>
      </c>
      <c r="AW38" s="46">
        <v>593.31218752705036</v>
      </c>
      <c r="AX38" s="46">
        <v>979.79898597830993</v>
      </c>
      <c r="AY38" s="46"/>
      <c r="AZ38" s="46">
        <v>-161.92192</v>
      </c>
      <c r="BA38" s="46">
        <v>-7.7726000000000113</v>
      </c>
      <c r="BB38" s="46">
        <v>-36.006050000000073</v>
      </c>
      <c r="BC38" s="46">
        <v>-80.253489999999999</v>
      </c>
      <c r="BD38" s="46">
        <v>-9.2872600000000602</v>
      </c>
      <c r="BE38" s="46">
        <v>-54.621739999999988</v>
      </c>
      <c r="BF38" s="46">
        <v>-99.470109999999977</v>
      </c>
      <c r="BG38" s="46">
        <v>-95.516820000000052</v>
      </c>
      <c r="BH38" s="46">
        <v>-1099.9964399999997</v>
      </c>
      <c r="BI38" s="46">
        <v>-187.39792000000006</v>
      </c>
      <c r="BJ38" s="46">
        <v>-244.51651000000004</v>
      </c>
      <c r="BK38" s="46">
        <v>-606.05775999999992</v>
      </c>
      <c r="BL38" s="46">
        <v>-417.2428700000001</v>
      </c>
      <c r="BM38" s="46">
        <v>-400.30420000000009</v>
      </c>
      <c r="BN38" s="46">
        <v>-474.98646999999994</v>
      </c>
      <c r="BO38" s="46">
        <v>-441.55072999999993</v>
      </c>
      <c r="BP38" s="46">
        <v>-512.49037999999973</v>
      </c>
      <c r="BQ38" s="46">
        <v>-593.82952</v>
      </c>
      <c r="BR38" s="46">
        <v>-514.16129000000001</v>
      </c>
      <c r="BS38" s="46">
        <v>-539.97163000000023</v>
      </c>
      <c r="BT38" s="46">
        <v>-569.48712999999998</v>
      </c>
      <c r="BU38" s="46">
        <v>-541.98928000000001</v>
      </c>
      <c r="BV38" s="46">
        <v>579.13333000000011</v>
      </c>
      <c r="BW38" s="46">
        <v>-480.68653999999992</v>
      </c>
      <c r="BX38" s="46">
        <v>-409.84606000000008</v>
      </c>
      <c r="BY38" s="46">
        <v>-378.35561999999993</v>
      </c>
      <c r="BZ38" s="46">
        <v>-354.37615000000017</v>
      </c>
      <c r="CA38" s="46">
        <v>-317.65067000000016</v>
      </c>
      <c r="CB38" s="46">
        <v>-246.87563999999986</v>
      </c>
      <c r="CC38" s="46">
        <v>-137.54353000000015</v>
      </c>
      <c r="CD38" s="46">
        <v>-130.28625</v>
      </c>
      <c r="CE38" s="46">
        <v>-138.96933000000001</v>
      </c>
      <c r="CF38" s="46">
        <v>-347.28745241915811</v>
      </c>
      <c r="CG38" s="46">
        <v>-383.19949185447723</v>
      </c>
      <c r="CH38" s="46">
        <v>-381.83327035720424</v>
      </c>
      <c r="CI38" s="46">
        <v>-435.9789941001053</v>
      </c>
      <c r="CJ38" s="46">
        <v>-493.34432376809445</v>
      </c>
      <c r="CK38" s="46">
        <v>-495.702276969134</v>
      </c>
      <c r="CL38" s="46">
        <v>-464.93331640319997</v>
      </c>
      <c r="CM38" s="46">
        <v>-365.85063477962655</v>
      </c>
      <c r="CN38" s="46">
        <v>-344.51245829491171</v>
      </c>
      <c r="CO38" s="46">
        <v>-321.63049152225807</v>
      </c>
      <c r="CP38" s="46">
        <v>-294.70957408530865</v>
      </c>
      <c r="CQ38" s="46">
        <v>-290.02520776904714</v>
      </c>
      <c r="CR38" s="46">
        <v>-284.94650072673767</v>
      </c>
      <c r="CS38" s="46">
        <v>-228.00096330394433</v>
      </c>
      <c r="CT38" s="46">
        <v>-238.97310585470086</v>
      </c>
      <c r="CU38" s="46">
        <v>-191.7812294981909</v>
      </c>
      <c r="CV38" s="46">
        <v>-295.98893738457809</v>
      </c>
      <c r="CW38" s="46">
        <v>-293.97727366124036</v>
      </c>
      <c r="CX38" s="46">
        <v>-289.09353128417263</v>
      </c>
      <c r="CY38" s="46">
        <v>-175.19610929027908</v>
      </c>
      <c r="CZ38" s="46">
        <v>-151.3239001488364</v>
      </c>
      <c r="DA38" s="46">
        <v>-128.09903598875758</v>
      </c>
      <c r="DB38" s="46">
        <v>-99.601726543949781</v>
      </c>
      <c r="DC38" s="46">
        <v>-92.590042365623958</v>
      </c>
      <c r="DD38" s="46">
        <v>-100.92304883986753</v>
      </c>
      <c r="DE38" s="46">
        <v>20.927654116764643</v>
      </c>
      <c r="DF38" s="46">
        <v>12.60583939614844</v>
      </c>
      <c r="DG38" s="46">
        <v>64.174509125273744</v>
      </c>
      <c r="DH38" s="46">
        <v>-19.909646708992113</v>
      </c>
      <c r="DI38" s="46">
        <v>-13.16464292012688</v>
      </c>
      <c r="DJ38" s="46">
        <v>-2.5627720197533108</v>
      </c>
      <c r="DK38" s="46">
        <v>115.60487899703685</v>
      </c>
      <c r="DL38" s="46">
        <v>141.05166361841088</v>
      </c>
      <c r="DM38" s="46">
        <v>165.32214697405539</v>
      </c>
      <c r="DN38" s="46">
        <v>194.51552923924919</v>
      </c>
      <c r="DO38" s="46">
        <v>202.97949864793054</v>
      </c>
      <c r="DP38" s="46">
        <v>195.81715963987062</v>
      </c>
      <c r="DQ38" s="46">
        <v>313.39767475669419</v>
      </c>
      <c r="DR38" s="46">
        <v>306.64868243419733</v>
      </c>
      <c r="DS38" s="46">
        <v>359.75262878741842</v>
      </c>
      <c r="DT38" s="38"/>
    </row>
    <row r="40" spans="3:124">
      <c r="C40" s="26" t="s">
        <v>72</v>
      </c>
      <c r="T40" s="38">
        <v>902.98500000000001</v>
      </c>
      <c r="U40" s="38">
        <v>-1.0118100000000001</v>
      </c>
      <c r="V40" s="38">
        <v>2114.9357500000006</v>
      </c>
      <c r="W40" s="38">
        <v>0</v>
      </c>
      <c r="X40" s="38">
        <v>0</v>
      </c>
      <c r="Y40" s="38">
        <v>0</v>
      </c>
      <c r="Z40" s="38"/>
      <c r="AA40" s="38">
        <v>0</v>
      </c>
      <c r="AB40" s="38">
        <v>902.98500000000001</v>
      </c>
      <c r="AC40" s="38">
        <v>0</v>
      </c>
      <c r="AD40" s="38">
        <v>0</v>
      </c>
      <c r="AE40" s="38">
        <v>0</v>
      </c>
      <c r="AF40" s="38">
        <v>0</v>
      </c>
      <c r="AG40" s="38">
        <v>-0.52083000000000002</v>
      </c>
      <c r="AH40" s="38">
        <v>-0.49098000000000019</v>
      </c>
      <c r="AI40" s="38">
        <v>2120.6649600000005</v>
      </c>
      <c r="AJ40" s="38">
        <v>-5.7292100000000001</v>
      </c>
      <c r="AK40" s="38">
        <v>0</v>
      </c>
      <c r="AL40" s="38">
        <v>0</v>
      </c>
      <c r="AM40" s="38">
        <v>0</v>
      </c>
      <c r="AN40" s="38">
        <v>0</v>
      </c>
      <c r="AO40" s="38">
        <v>0</v>
      </c>
      <c r="AP40" s="38">
        <v>0</v>
      </c>
      <c r="AQ40" s="38">
        <v>0</v>
      </c>
      <c r="AR40" s="38">
        <v>0</v>
      </c>
      <c r="AS40" s="38">
        <v>0</v>
      </c>
      <c r="AT40" s="38">
        <v>0</v>
      </c>
      <c r="AU40" s="38">
        <v>0</v>
      </c>
      <c r="AV40" s="38">
        <v>0</v>
      </c>
      <c r="AW40" s="38">
        <v>0</v>
      </c>
      <c r="AX40" s="38">
        <v>0</v>
      </c>
      <c r="AY40" s="38"/>
      <c r="AZ40" s="38">
        <v>0</v>
      </c>
      <c r="BA40" s="38">
        <v>0</v>
      </c>
      <c r="BB40" s="38">
        <v>0</v>
      </c>
      <c r="BC40" s="38">
        <v>902.98500000000001</v>
      </c>
      <c r="BD40" s="38">
        <v>0</v>
      </c>
      <c r="BE40" s="38">
        <v>0</v>
      </c>
      <c r="BF40" s="38">
        <v>0</v>
      </c>
      <c r="BG40" s="38">
        <v>0</v>
      </c>
      <c r="BH40" s="38">
        <v>0</v>
      </c>
      <c r="BI40" s="38">
        <v>0</v>
      </c>
      <c r="BJ40" s="38">
        <v>0</v>
      </c>
      <c r="BK40" s="38">
        <v>0</v>
      </c>
      <c r="BL40" s="38">
        <v>0</v>
      </c>
      <c r="BM40" s="38">
        <v>0</v>
      </c>
      <c r="BN40" s="38">
        <v>0</v>
      </c>
      <c r="BO40" s="38">
        <v>0</v>
      </c>
      <c r="BP40" s="38">
        <v>0</v>
      </c>
      <c r="BQ40" s="38">
        <v>0</v>
      </c>
      <c r="BR40" s="38">
        <v>0</v>
      </c>
      <c r="BS40" s="38">
        <v>0</v>
      </c>
      <c r="BT40" s="38">
        <v>-0.52083000000000002</v>
      </c>
      <c r="BU40" s="38">
        <v>1.5923399999999999</v>
      </c>
      <c r="BV40" s="38">
        <v>-1.04166</v>
      </c>
      <c r="BW40" s="38">
        <v>-1.04166</v>
      </c>
      <c r="BX40" s="38">
        <v>2122.7482800000002</v>
      </c>
      <c r="BY40" s="38">
        <v>-1.04166</v>
      </c>
      <c r="BZ40" s="38">
        <v>-1.04166</v>
      </c>
      <c r="CA40" s="38">
        <v>-5.7292100000000001</v>
      </c>
      <c r="CB40" s="38">
        <v>0</v>
      </c>
      <c r="CC40" s="38">
        <v>0</v>
      </c>
      <c r="CD40" s="38">
        <v>0</v>
      </c>
      <c r="CE40" s="77">
        <v>0</v>
      </c>
      <c r="CF40" s="77">
        <v>0</v>
      </c>
      <c r="CG40" s="77">
        <v>0</v>
      </c>
      <c r="CH40" s="77">
        <v>0</v>
      </c>
      <c r="CI40" s="77">
        <v>0</v>
      </c>
      <c r="CJ40" s="77">
        <v>0</v>
      </c>
      <c r="CK40" s="77">
        <v>0</v>
      </c>
      <c r="CL40" s="77">
        <v>0</v>
      </c>
      <c r="CM40" s="77">
        <v>0</v>
      </c>
      <c r="CN40" s="77">
        <v>0</v>
      </c>
      <c r="CO40" s="77">
        <v>0</v>
      </c>
      <c r="CP40" s="77">
        <v>0</v>
      </c>
      <c r="CQ40" s="77">
        <v>0</v>
      </c>
      <c r="CR40" s="77">
        <v>0</v>
      </c>
      <c r="CS40" s="77">
        <v>0</v>
      </c>
      <c r="CT40" s="77">
        <v>0</v>
      </c>
      <c r="CU40" s="77">
        <v>0</v>
      </c>
      <c r="CV40" s="77">
        <v>0</v>
      </c>
      <c r="CW40" s="77">
        <v>0</v>
      </c>
      <c r="CX40" s="77">
        <v>0</v>
      </c>
      <c r="CY40" s="77">
        <v>0</v>
      </c>
      <c r="CZ40" s="77">
        <v>0</v>
      </c>
      <c r="DA40" s="77">
        <v>0</v>
      </c>
      <c r="DB40" s="77">
        <v>0</v>
      </c>
      <c r="DC40" s="77">
        <v>0</v>
      </c>
      <c r="DD40" s="77">
        <v>0</v>
      </c>
      <c r="DE40" s="77">
        <v>0</v>
      </c>
      <c r="DF40" s="77">
        <v>0</v>
      </c>
      <c r="DG40" s="77">
        <v>0</v>
      </c>
      <c r="DH40" s="77">
        <v>0</v>
      </c>
      <c r="DI40" s="77">
        <v>0</v>
      </c>
      <c r="DJ40" s="77">
        <v>0</v>
      </c>
      <c r="DK40" s="77">
        <v>0</v>
      </c>
      <c r="DL40" s="77">
        <v>0</v>
      </c>
      <c r="DM40" s="77">
        <v>0</v>
      </c>
      <c r="DN40" s="77">
        <v>0</v>
      </c>
      <c r="DO40" s="77">
        <v>0</v>
      </c>
      <c r="DP40" s="77">
        <v>0</v>
      </c>
      <c r="DQ40" s="77">
        <v>0</v>
      </c>
      <c r="DR40" s="77">
        <v>0</v>
      </c>
      <c r="DS40" s="77">
        <v>0</v>
      </c>
      <c r="DT40" s="38"/>
    </row>
    <row r="41" spans="3:124">
      <c r="C41" s="26" t="s">
        <v>73</v>
      </c>
      <c r="T41" s="38">
        <v>-228.96722000000005</v>
      </c>
      <c r="U41" s="38">
        <v>5.3993400000000005</v>
      </c>
      <c r="V41" s="38">
        <v>3.9068293950276889</v>
      </c>
      <c r="W41" s="38">
        <v>1.3624136950795915</v>
      </c>
      <c r="X41" s="38">
        <v>6.1966830739340784E-2</v>
      </c>
      <c r="Y41" s="38">
        <v>-1.4804955243554213E-2</v>
      </c>
      <c r="Z41" s="38"/>
      <c r="AA41" s="38">
        <v>-12.497550000000002</v>
      </c>
      <c r="AB41" s="38">
        <v>-12.49752</v>
      </c>
      <c r="AC41" s="38">
        <v>-203.34905000000003</v>
      </c>
      <c r="AD41" s="38">
        <v>-0.62309999999999999</v>
      </c>
      <c r="AE41" s="38">
        <v>0.57278000000000007</v>
      </c>
      <c r="AF41" s="38">
        <v>0.52096999999999993</v>
      </c>
      <c r="AG41" s="38">
        <v>0.49197000000000007</v>
      </c>
      <c r="AH41" s="38">
        <v>3.8136200000000002</v>
      </c>
      <c r="AI41" s="38">
        <v>3.0155699999999999</v>
      </c>
      <c r="AJ41" s="38">
        <v>3.9779999999999996E-2</v>
      </c>
      <c r="AK41" s="38">
        <v>0.24609874159869918</v>
      </c>
      <c r="AL41" s="38">
        <v>0.60538065342898995</v>
      </c>
      <c r="AM41" s="38">
        <v>0.56590084663281237</v>
      </c>
      <c r="AN41" s="38">
        <v>0.36851135832616433</v>
      </c>
      <c r="AO41" s="38">
        <v>0.22190257592813273</v>
      </c>
      <c r="AP41" s="38">
        <v>0.20609891419248194</v>
      </c>
      <c r="AQ41" s="38">
        <v>0.15987071739104369</v>
      </c>
      <c r="AR41" s="38">
        <v>1.3960897177159384E-3</v>
      </c>
      <c r="AS41" s="38">
        <v>-7.5863262354270572E-2</v>
      </c>
      <c r="AT41" s="38">
        <v>-2.3436714015148241E-2</v>
      </c>
      <c r="AU41" s="38">
        <v>7.9992664346344028E-3</v>
      </c>
      <c r="AV41" s="38">
        <v>-7.1109743091434419E-2</v>
      </c>
      <c r="AW41" s="38">
        <v>-5.0619774178715084E-2</v>
      </c>
      <c r="AX41" s="38">
        <v>9.8925295591960893E-2</v>
      </c>
      <c r="AY41" s="38"/>
      <c r="AZ41" s="38">
        <v>-4.1658800000000005</v>
      </c>
      <c r="BA41" s="38">
        <v>-4.1659000000000006</v>
      </c>
      <c r="BB41" s="38">
        <v>-4.1657700000000002</v>
      </c>
      <c r="BC41" s="38">
        <v>-4.1658499999999998</v>
      </c>
      <c r="BD41" s="38">
        <v>-4.1659000000000006</v>
      </c>
      <c r="BE41" s="38">
        <v>-4.1657700000000002</v>
      </c>
      <c r="BF41" s="38">
        <v>-4.1658499999999998</v>
      </c>
      <c r="BG41" s="38">
        <v>-199.59445000000002</v>
      </c>
      <c r="BH41" s="38">
        <v>0.41125</v>
      </c>
      <c r="BI41" s="38">
        <v>-1.19417</v>
      </c>
      <c r="BJ41" s="38">
        <v>0.37174000000000001</v>
      </c>
      <c r="BK41" s="38">
        <v>0.19933000000000001</v>
      </c>
      <c r="BL41" s="38">
        <v>0.19933000000000001</v>
      </c>
      <c r="BM41" s="38">
        <v>0.18005000000000002</v>
      </c>
      <c r="BN41" s="38">
        <v>0.19340000000000002</v>
      </c>
      <c r="BO41" s="38">
        <v>0.17082</v>
      </c>
      <c r="BP41" s="38">
        <v>0.18800999999999998</v>
      </c>
      <c r="BQ41" s="38">
        <v>0.16213999999999998</v>
      </c>
      <c r="BR41" s="38">
        <v>0.15674000000000002</v>
      </c>
      <c r="BS41" s="38">
        <v>0.17443000000000003</v>
      </c>
      <c r="BT41" s="38">
        <v>0.1608</v>
      </c>
      <c r="BU41" s="38">
        <v>1.0273599999999998</v>
      </c>
      <c r="BV41" s="38">
        <v>1.3876600000000001</v>
      </c>
      <c r="BW41" s="38">
        <v>1.3985999999999998</v>
      </c>
      <c r="BX41" s="38">
        <v>1.36771</v>
      </c>
      <c r="BY41" s="38">
        <v>1.2463599999999999</v>
      </c>
      <c r="BZ41" s="38">
        <v>0.40150000000000002</v>
      </c>
      <c r="CA41" s="38">
        <v>1.225E-2</v>
      </c>
      <c r="CB41" s="38">
        <v>1.4420000000000001E-2</v>
      </c>
      <c r="CC41" s="38">
        <v>1.311E-2</v>
      </c>
      <c r="CD41" s="38">
        <v>1.3550000000000001E-2</v>
      </c>
      <c r="CE41" s="78">
        <v>0</v>
      </c>
      <c r="CF41" s="78">
        <v>0.23254874159869918</v>
      </c>
      <c r="CG41" s="78">
        <v>0.20843176504544053</v>
      </c>
      <c r="CH41" s="78">
        <v>0.19626638318327996</v>
      </c>
      <c r="CI41" s="78">
        <v>0.20068250520026945</v>
      </c>
      <c r="CJ41" s="78">
        <v>0.20850005778522157</v>
      </c>
      <c r="CK41" s="78">
        <v>0.19596235163899975</v>
      </c>
      <c r="CL41" s="78">
        <v>0.16143843720859105</v>
      </c>
      <c r="CM41" s="78">
        <v>0.13650330444641187</v>
      </c>
      <c r="CN41" s="78">
        <v>0.12495521611111643</v>
      </c>
      <c r="CO41" s="78">
        <v>0.10705283776863604</v>
      </c>
      <c r="CP41" s="78">
        <v>8.9933654007262595E-2</v>
      </c>
      <c r="CQ41" s="78">
        <v>7.3856011474954922E-2</v>
      </c>
      <c r="CR41" s="78">
        <v>5.8112910445915218E-2</v>
      </c>
      <c r="CS41" s="78">
        <v>5.0529847440954345E-2</v>
      </c>
      <c r="CT41" s="78">
        <v>7.0948100311865686E-2</v>
      </c>
      <c r="CU41" s="78">
        <v>8.4620966439661896E-2</v>
      </c>
      <c r="CV41" s="78">
        <v>7.236005684507571E-2</v>
      </c>
      <c r="CW41" s="78">
        <v>5.8643475100700386E-2</v>
      </c>
      <c r="CX41" s="78">
        <v>2.8867185445267604E-2</v>
      </c>
      <c r="CY41" s="78">
        <v>7.2079383300094977E-3</v>
      </c>
      <c r="CZ41" s="78">
        <v>2.1733048179274385E-3</v>
      </c>
      <c r="DA41" s="78">
        <v>-7.9851534302209978E-3</v>
      </c>
      <c r="DB41" s="78">
        <v>-1.7128285937998054E-2</v>
      </c>
      <c r="DC41" s="78">
        <v>-2.5271799686406464E-2</v>
      </c>
      <c r="DD41" s="78">
        <v>-3.3463176729866061E-2</v>
      </c>
      <c r="DE41" s="78">
        <v>-3.4407593053161281E-2</v>
      </c>
      <c r="DF41" s="78">
        <v>-6.1374503207355328E-3</v>
      </c>
      <c r="DG41" s="78">
        <v>1.7108329358748571E-2</v>
      </c>
      <c r="DH41" s="78">
        <v>1.3040624283320331E-2</v>
      </c>
      <c r="DI41" s="78">
        <v>8.4493332249890602E-3</v>
      </c>
      <c r="DJ41" s="78">
        <v>-1.3490691073674989E-2</v>
      </c>
      <c r="DK41" s="78">
        <v>-2.7698631697106055E-2</v>
      </c>
      <c r="DL41" s="78">
        <v>-2.2038409801255095E-2</v>
      </c>
      <c r="DM41" s="78">
        <v>-2.1372701593073258E-2</v>
      </c>
      <c r="DN41" s="78">
        <v>-1.9637365979661703E-2</v>
      </c>
      <c r="DO41" s="78">
        <v>-1.686985352473519E-2</v>
      </c>
      <c r="DP41" s="78">
        <v>-1.4112554674318193E-2</v>
      </c>
      <c r="DQ41" s="78">
        <v>-4.2760862484745943E-3</v>
      </c>
      <c r="DR41" s="78">
        <v>3.4633203527880997E-2</v>
      </c>
      <c r="DS41" s="78">
        <v>6.856817831255449E-2</v>
      </c>
      <c r="DT41" s="78"/>
    </row>
    <row r="43" spans="3:124">
      <c r="C43" s="48" t="s">
        <v>74</v>
      </c>
      <c r="D43" s="48"/>
      <c r="T43" s="49">
        <v>-2008.8008399999999</v>
      </c>
      <c r="U43" s="49">
        <v>-4903.1791800000001</v>
      </c>
      <c r="V43" s="49">
        <v>-1543.3598793359174</v>
      </c>
      <c r="W43" s="49">
        <v>-4013.0476692800758</v>
      </c>
      <c r="X43" s="49">
        <v>-1529.0236360383792</v>
      </c>
      <c r="Y43" s="49">
        <v>1959.4379964907475</v>
      </c>
      <c r="Z43" s="38"/>
      <c r="AA43" s="49">
        <v>-218.19812000000007</v>
      </c>
      <c r="AB43" s="49">
        <v>746.32499000000007</v>
      </c>
      <c r="AC43" s="49">
        <v>-1498.3324199999997</v>
      </c>
      <c r="AD43" s="49">
        <v>-1038.59529</v>
      </c>
      <c r="AE43" s="49">
        <v>-1291.9607600000002</v>
      </c>
      <c r="AF43" s="49">
        <v>-1547.3496599999999</v>
      </c>
      <c r="AG43" s="49">
        <v>-1623.6489100000001</v>
      </c>
      <c r="AH43" s="49">
        <v>-440.21984999999972</v>
      </c>
      <c r="AI43" s="49">
        <v>981.10270000000014</v>
      </c>
      <c r="AJ43" s="49">
        <v>-707.75927000000024</v>
      </c>
      <c r="AK43" s="49">
        <v>-616.29693367755942</v>
      </c>
      <c r="AL43" s="49">
        <v>-1200.4063756583578</v>
      </c>
      <c r="AM43" s="49">
        <v>-1453.4140162937956</v>
      </c>
      <c r="AN43" s="49">
        <v>-1031.6250732384701</v>
      </c>
      <c r="AO43" s="49">
        <v>-869.45938000516526</v>
      </c>
      <c r="AP43" s="49">
        <v>-658.54919974264362</v>
      </c>
      <c r="AQ43" s="49">
        <v>-878.89987161260001</v>
      </c>
      <c r="AR43" s="49">
        <v>-454.61764933815539</v>
      </c>
      <c r="AS43" s="49">
        <v>-293.19068101179556</v>
      </c>
      <c r="AT43" s="49">
        <v>97.684565924171679</v>
      </c>
      <c r="AU43" s="49">
        <v>-35.629062382437674</v>
      </c>
      <c r="AV43" s="49">
        <v>421.90757984641169</v>
      </c>
      <c r="AW43" s="49">
        <v>593.26156775287166</v>
      </c>
      <c r="AX43" s="49">
        <v>979.89791127390185</v>
      </c>
      <c r="AY43" s="38"/>
      <c r="AZ43" s="49">
        <v>-166.08779999999999</v>
      </c>
      <c r="BA43" s="49">
        <v>-11.938500000000012</v>
      </c>
      <c r="BB43" s="49">
        <v>-40.171820000000075</v>
      </c>
      <c r="BC43" s="49">
        <v>818.56566000000009</v>
      </c>
      <c r="BD43" s="49">
        <v>-13.453160000000061</v>
      </c>
      <c r="BE43" s="49">
        <v>-58.78750999999999</v>
      </c>
      <c r="BF43" s="49">
        <v>-103.63595999999998</v>
      </c>
      <c r="BG43" s="49">
        <v>-295.1112700000001</v>
      </c>
      <c r="BH43" s="49">
        <v>-1099.5851899999996</v>
      </c>
      <c r="BI43" s="49">
        <v>-188.59209000000007</v>
      </c>
      <c r="BJ43" s="49">
        <v>-244.14477000000005</v>
      </c>
      <c r="BK43" s="49">
        <v>-605.85842999999988</v>
      </c>
      <c r="BL43" s="49">
        <v>-417.04354000000012</v>
      </c>
      <c r="BM43" s="49">
        <v>-400.1241500000001</v>
      </c>
      <c r="BN43" s="49">
        <v>-474.79306999999994</v>
      </c>
      <c r="BO43" s="49">
        <v>-441.37990999999994</v>
      </c>
      <c r="BP43" s="49">
        <v>-512.30236999999977</v>
      </c>
      <c r="BQ43" s="49">
        <v>-593.66737999999998</v>
      </c>
      <c r="BR43" s="49">
        <v>-514.00454999999999</v>
      </c>
      <c r="BS43" s="49">
        <v>-539.7972000000002</v>
      </c>
      <c r="BT43" s="49">
        <v>-569.84716000000003</v>
      </c>
      <c r="BU43" s="49">
        <v>-539.36957999999993</v>
      </c>
      <c r="BV43" s="49">
        <v>579.47933000000012</v>
      </c>
      <c r="BW43" s="49">
        <v>-480.32959999999991</v>
      </c>
      <c r="BX43" s="49">
        <v>1714.2699300000002</v>
      </c>
      <c r="BY43" s="49">
        <v>-378.15091999999993</v>
      </c>
      <c r="BZ43" s="49">
        <v>-355.01631000000015</v>
      </c>
      <c r="CA43" s="49">
        <v>-323.36763000000019</v>
      </c>
      <c r="CB43" s="49">
        <v>-246.86121999999986</v>
      </c>
      <c r="CC43" s="49">
        <v>-137.53042000000013</v>
      </c>
      <c r="CD43" s="49">
        <v>-130.27269999999999</v>
      </c>
      <c r="CE43" s="49">
        <v>-138.96933000000001</v>
      </c>
      <c r="CF43" s="49">
        <v>-347.05490367755942</v>
      </c>
      <c r="CG43" s="49">
        <v>-382.99106008943181</v>
      </c>
      <c r="CH43" s="49">
        <v>-381.63700397402096</v>
      </c>
      <c r="CI43" s="49">
        <v>-435.77831159490501</v>
      </c>
      <c r="CJ43" s="49">
        <v>-493.13582371030924</v>
      </c>
      <c r="CK43" s="49">
        <v>-495.50631461749498</v>
      </c>
      <c r="CL43" s="49">
        <v>-464.77187796599139</v>
      </c>
      <c r="CM43" s="49">
        <v>-365.71413147518012</v>
      </c>
      <c r="CN43" s="49">
        <v>-344.38750307880059</v>
      </c>
      <c r="CO43" s="49">
        <v>-321.52343868448941</v>
      </c>
      <c r="CP43" s="49">
        <v>-294.61964043130138</v>
      </c>
      <c r="CQ43" s="49">
        <v>-289.95135175757218</v>
      </c>
      <c r="CR43" s="49">
        <v>-284.88838781629175</v>
      </c>
      <c r="CS43" s="49">
        <v>-227.95043345650339</v>
      </c>
      <c r="CT43" s="49">
        <v>-238.90215775438901</v>
      </c>
      <c r="CU43" s="49">
        <v>-191.69660853175122</v>
      </c>
      <c r="CV43" s="49">
        <v>-295.91657732773302</v>
      </c>
      <c r="CW43" s="49">
        <v>-293.91863018613964</v>
      </c>
      <c r="CX43" s="49">
        <v>-289.06466409872735</v>
      </c>
      <c r="CY43" s="49">
        <v>-175.18890135194908</v>
      </c>
      <c r="CZ43" s="49">
        <v>-151.32172684401849</v>
      </c>
      <c r="DA43" s="49">
        <v>-128.10702114218779</v>
      </c>
      <c r="DB43" s="49">
        <v>-99.618854829887781</v>
      </c>
      <c r="DC43" s="49">
        <v>-92.615314165310366</v>
      </c>
      <c r="DD43" s="49">
        <v>-100.9565120165974</v>
      </c>
      <c r="DE43" s="49">
        <v>20.893246523711483</v>
      </c>
      <c r="DF43" s="49">
        <v>12.599701945827704</v>
      </c>
      <c r="DG43" s="49">
        <v>64.191617454632492</v>
      </c>
      <c r="DH43" s="49">
        <v>-19.896606084708793</v>
      </c>
      <c r="DI43" s="49">
        <v>-13.156193586901891</v>
      </c>
      <c r="DJ43" s="49">
        <v>-2.576262710826986</v>
      </c>
      <c r="DK43" s="49">
        <v>115.57718036533974</v>
      </c>
      <c r="DL43" s="49">
        <v>141.02962520860962</v>
      </c>
      <c r="DM43" s="49">
        <v>165.30077427246232</v>
      </c>
      <c r="DN43" s="49">
        <v>194.49589187326953</v>
      </c>
      <c r="DO43" s="49">
        <v>202.96262879440582</v>
      </c>
      <c r="DP43" s="49">
        <v>195.80304708519631</v>
      </c>
      <c r="DQ43" s="49">
        <v>313.39339867044572</v>
      </c>
      <c r="DR43" s="49">
        <v>306.68331563772523</v>
      </c>
      <c r="DS43" s="49">
        <v>359.82119696573096</v>
      </c>
      <c r="DT43" s="38"/>
    </row>
    <row r="45" spans="3:124">
      <c r="C45" s="26" t="s">
        <v>75</v>
      </c>
      <c r="T45" s="38">
        <v>-0.81049000000000004</v>
      </c>
      <c r="U45" s="38">
        <v>-0.82196000000000002</v>
      </c>
      <c r="V45" s="38">
        <v>-11.415390000000002</v>
      </c>
      <c r="W45" s="38">
        <v>0</v>
      </c>
      <c r="X45" s="38">
        <v>0</v>
      </c>
      <c r="Y45" s="38">
        <v>0</v>
      </c>
      <c r="Z45" s="38"/>
      <c r="AA45" s="38">
        <v>0</v>
      </c>
      <c r="AB45" s="38">
        <v>0</v>
      </c>
      <c r="AC45" s="38">
        <v>0</v>
      </c>
      <c r="AD45" s="38">
        <v>-0.81049000000000004</v>
      </c>
      <c r="AE45" s="38">
        <v>-0.8</v>
      </c>
      <c r="AF45" s="38">
        <v>0</v>
      </c>
      <c r="AG45" s="38">
        <v>0</v>
      </c>
      <c r="AH45" s="38">
        <v>-2.196E-2</v>
      </c>
      <c r="AI45" s="38">
        <v>-8.8000000000000007</v>
      </c>
      <c r="AJ45" s="38">
        <v>-2.6153899999999997</v>
      </c>
      <c r="AK45" s="38">
        <v>0</v>
      </c>
      <c r="AL45" s="38">
        <v>0</v>
      </c>
      <c r="AM45" s="38">
        <v>0</v>
      </c>
      <c r="AN45" s="38">
        <v>0</v>
      </c>
      <c r="AO45" s="38">
        <v>0</v>
      </c>
      <c r="AP45" s="38">
        <v>0</v>
      </c>
      <c r="AQ45" s="38">
        <v>0</v>
      </c>
      <c r="AR45" s="38">
        <v>0</v>
      </c>
      <c r="AS45" s="38">
        <v>0</v>
      </c>
      <c r="AT45" s="38">
        <v>0</v>
      </c>
      <c r="AU45" s="38">
        <v>0</v>
      </c>
      <c r="AV45" s="38">
        <v>0</v>
      </c>
      <c r="AW45" s="38">
        <v>0</v>
      </c>
      <c r="AX45" s="38">
        <v>0</v>
      </c>
      <c r="AY45" s="38"/>
      <c r="AZ45" s="38">
        <v>0</v>
      </c>
      <c r="BA45" s="38">
        <v>0</v>
      </c>
      <c r="BB45" s="38">
        <v>0</v>
      </c>
      <c r="BC45" s="38">
        <v>0</v>
      </c>
      <c r="BD45" s="38">
        <v>0</v>
      </c>
      <c r="BE45" s="38">
        <v>0</v>
      </c>
      <c r="BF45" s="38">
        <v>0</v>
      </c>
      <c r="BG45" s="38">
        <v>0</v>
      </c>
      <c r="BH45" s="38">
        <v>0</v>
      </c>
      <c r="BI45" s="38">
        <v>0</v>
      </c>
      <c r="BJ45" s="38">
        <v>-1.0490000000000001E-2</v>
      </c>
      <c r="BK45" s="38">
        <v>-0.8</v>
      </c>
      <c r="BL45" s="38">
        <v>0</v>
      </c>
      <c r="BM45" s="38">
        <v>0</v>
      </c>
      <c r="BN45" s="38">
        <v>-0.8</v>
      </c>
      <c r="BO45" s="38">
        <v>0</v>
      </c>
      <c r="BP45" s="38">
        <v>0</v>
      </c>
      <c r="BQ45" s="38">
        <v>0</v>
      </c>
      <c r="BR45" s="38">
        <v>0</v>
      </c>
      <c r="BS45" s="38">
        <v>0</v>
      </c>
      <c r="BT45" s="38">
        <v>0</v>
      </c>
      <c r="BU45" s="38">
        <v>0</v>
      </c>
      <c r="BV45" s="38">
        <v>-2.196E-2</v>
      </c>
      <c r="BW45" s="38">
        <v>0</v>
      </c>
      <c r="BX45" s="38">
        <v>0</v>
      </c>
      <c r="BY45" s="38">
        <v>0</v>
      </c>
      <c r="BZ45" s="38">
        <v>-8.8000000000000007</v>
      </c>
      <c r="CA45" s="38">
        <v>-2.8153899999999998</v>
      </c>
      <c r="CB45" s="38">
        <v>0.2</v>
      </c>
      <c r="CC45" s="38">
        <v>0</v>
      </c>
      <c r="CD45" s="38">
        <v>0</v>
      </c>
      <c r="CE45" s="38">
        <v>0</v>
      </c>
      <c r="CF45" s="38">
        <v>0</v>
      </c>
      <c r="CG45" s="38">
        <v>0</v>
      </c>
      <c r="CH45" s="38">
        <v>0</v>
      </c>
      <c r="CI45" s="38">
        <v>0</v>
      </c>
      <c r="CJ45" s="38">
        <v>0</v>
      </c>
      <c r="CK45" s="38">
        <v>0</v>
      </c>
      <c r="CL45" s="38">
        <v>0</v>
      </c>
      <c r="CM45" s="38">
        <v>0</v>
      </c>
      <c r="CN45" s="38">
        <v>0</v>
      </c>
      <c r="CO45" s="38">
        <v>0</v>
      </c>
      <c r="CP45" s="38">
        <v>0</v>
      </c>
      <c r="CQ45" s="38">
        <v>0</v>
      </c>
      <c r="CR45" s="38">
        <v>0</v>
      </c>
      <c r="CS45" s="38">
        <v>0</v>
      </c>
      <c r="CT45" s="38">
        <v>0</v>
      </c>
      <c r="CU45" s="38">
        <v>0</v>
      </c>
      <c r="CV45" s="38">
        <v>0</v>
      </c>
      <c r="CW45" s="38">
        <v>0</v>
      </c>
      <c r="CX45" s="38">
        <v>0</v>
      </c>
      <c r="CY45" s="38">
        <v>0</v>
      </c>
      <c r="CZ45" s="38">
        <v>0</v>
      </c>
      <c r="DA45" s="38">
        <v>0</v>
      </c>
      <c r="DB45" s="38">
        <v>0</v>
      </c>
      <c r="DC45" s="38">
        <v>0</v>
      </c>
      <c r="DD45" s="38">
        <v>0</v>
      </c>
      <c r="DE45" s="38">
        <v>0</v>
      </c>
      <c r="DF45" s="38">
        <v>0</v>
      </c>
      <c r="DG45" s="38">
        <v>0</v>
      </c>
      <c r="DH45" s="38">
        <v>0</v>
      </c>
      <c r="DI45" s="38">
        <v>0</v>
      </c>
      <c r="DJ45" s="38">
        <v>0</v>
      </c>
      <c r="DK45" s="38">
        <v>0</v>
      </c>
      <c r="DL45" s="38">
        <v>0</v>
      </c>
      <c r="DM45" s="38">
        <v>0</v>
      </c>
      <c r="DN45" s="38">
        <v>0</v>
      </c>
      <c r="DO45" s="38">
        <v>0</v>
      </c>
      <c r="DP45" s="38">
        <v>0</v>
      </c>
      <c r="DQ45" s="38">
        <v>0</v>
      </c>
      <c r="DR45" s="38">
        <v>0</v>
      </c>
      <c r="DS45" s="38">
        <v>0</v>
      </c>
      <c r="DT45" s="38"/>
    </row>
    <row r="46" spans="3:124">
      <c r="C46" s="26" t="s">
        <v>76</v>
      </c>
      <c r="T46" s="50" t="s">
        <v>117</v>
      </c>
      <c r="U46" s="50" t="s">
        <v>117</v>
      </c>
      <c r="V46" s="50" t="s">
        <v>117</v>
      </c>
      <c r="W46" s="50" t="s">
        <v>117</v>
      </c>
      <c r="X46" s="50" t="s">
        <v>117</v>
      </c>
      <c r="Y46" s="50">
        <v>0</v>
      </c>
      <c r="Z46" s="52"/>
      <c r="AA46" s="50" t="s">
        <v>117</v>
      </c>
      <c r="AB46" s="50">
        <v>0</v>
      </c>
      <c r="AC46" s="50" t="s">
        <v>117</v>
      </c>
      <c r="AD46" s="50" t="s">
        <v>117</v>
      </c>
      <c r="AE46" s="50" t="s">
        <v>117</v>
      </c>
      <c r="AF46" s="50" t="s">
        <v>117</v>
      </c>
      <c r="AG46" s="50" t="s">
        <v>117</v>
      </c>
      <c r="AH46" s="50" t="s">
        <v>117</v>
      </c>
      <c r="AI46" s="50">
        <v>-8.9694993194902022E-3</v>
      </c>
      <c r="AJ46" s="50" t="s">
        <v>117</v>
      </c>
      <c r="AK46" s="50" t="s">
        <v>117</v>
      </c>
      <c r="AL46" s="50" t="s">
        <v>117</v>
      </c>
      <c r="AM46" s="50" t="s">
        <v>117</v>
      </c>
      <c r="AN46" s="50" t="s">
        <v>117</v>
      </c>
      <c r="AO46" s="50" t="s">
        <v>117</v>
      </c>
      <c r="AP46" s="50" t="s">
        <v>117</v>
      </c>
      <c r="AQ46" s="50" t="s">
        <v>117</v>
      </c>
      <c r="AR46" s="50" t="s">
        <v>117</v>
      </c>
      <c r="AS46" s="50" t="s">
        <v>117</v>
      </c>
      <c r="AT46" s="50">
        <v>0</v>
      </c>
      <c r="AU46" s="50" t="s">
        <v>117</v>
      </c>
      <c r="AV46" s="50">
        <v>0</v>
      </c>
      <c r="AW46" s="50">
        <v>0</v>
      </c>
      <c r="AX46" s="50">
        <v>0</v>
      </c>
      <c r="AY46" s="52"/>
      <c r="AZ46" s="50" t="s">
        <v>117</v>
      </c>
      <c r="BA46" s="50" t="s">
        <v>117</v>
      </c>
      <c r="BB46" s="50" t="s">
        <v>117</v>
      </c>
      <c r="BC46" s="50">
        <v>0</v>
      </c>
      <c r="BD46" s="50" t="s">
        <v>117</v>
      </c>
      <c r="BE46" s="50" t="s">
        <v>117</v>
      </c>
      <c r="BF46" s="50" t="s">
        <v>117</v>
      </c>
      <c r="BG46" s="50" t="s">
        <v>117</v>
      </c>
      <c r="BH46" s="50" t="s">
        <v>117</v>
      </c>
      <c r="BI46" s="50" t="s">
        <v>117</v>
      </c>
      <c r="BJ46" s="50" t="s">
        <v>117</v>
      </c>
      <c r="BK46" s="50" t="s">
        <v>117</v>
      </c>
      <c r="BL46" s="50" t="s">
        <v>117</v>
      </c>
      <c r="BM46" s="50" t="s">
        <v>117</v>
      </c>
      <c r="BN46" s="50" t="s">
        <v>117</v>
      </c>
      <c r="BO46" s="50" t="s">
        <v>117</v>
      </c>
      <c r="BP46" s="50" t="s">
        <v>117</v>
      </c>
      <c r="BQ46" s="50" t="s">
        <v>117</v>
      </c>
      <c r="BR46" s="50" t="s">
        <v>117</v>
      </c>
      <c r="BS46" s="50" t="s">
        <v>117</v>
      </c>
      <c r="BT46" s="50" t="s">
        <v>117</v>
      </c>
      <c r="BU46" s="50" t="s">
        <v>117</v>
      </c>
      <c r="BV46" s="50">
        <v>-3.7896088545556898E-5</v>
      </c>
      <c r="BW46" s="50" t="s">
        <v>117</v>
      </c>
      <c r="BX46" s="50">
        <v>0</v>
      </c>
      <c r="BY46" s="50" t="s">
        <v>117</v>
      </c>
      <c r="BZ46" s="50" t="s">
        <v>117</v>
      </c>
      <c r="CA46" s="50" t="s">
        <v>117</v>
      </c>
      <c r="CB46" s="50" t="s">
        <v>117</v>
      </c>
      <c r="CC46" s="50" t="s">
        <v>117</v>
      </c>
      <c r="CD46" s="50" t="s">
        <v>117</v>
      </c>
      <c r="CE46" s="79" t="s">
        <v>117</v>
      </c>
      <c r="CF46" s="79" t="s">
        <v>117</v>
      </c>
      <c r="CG46" s="79" t="s">
        <v>117</v>
      </c>
      <c r="CH46" s="79" t="s">
        <v>117</v>
      </c>
      <c r="CI46" s="79" t="s">
        <v>117</v>
      </c>
      <c r="CJ46" s="79" t="s">
        <v>117</v>
      </c>
      <c r="CK46" s="79" t="s">
        <v>117</v>
      </c>
      <c r="CL46" s="79" t="s">
        <v>117</v>
      </c>
      <c r="CM46" s="79" t="s">
        <v>117</v>
      </c>
      <c r="CN46" s="79" t="s">
        <v>117</v>
      </c>
      <c r="CO46" s="79" t="s">
        <v>117</v>
      </c>
      <c r="CP46" s="79" t="s">
        <v>117</v>
      </c>
      <c r="CQ46" s="79" t="s">
        <v>117</v>
      </c>
      <c r="CR46" s="79" t="s">
        <v>117</v>
      </c>
      <c r="CS46" s="79" t="s">
        <v>117</v>
      </c>
      <c r="CT46" s="79" t="s">
        <v>117</v>
      </c>
      <c r="CU46" s="79" t="s">
        <v>117</v>
      </c>
      <c r="CV46" s="79" t="s">
        <v>117</v>
      </c>
      <c r="CW46" s="79" t="s">
        <v>117</v>
      </c>
      <c r="CX46" s="79" t="s">
        <v>117</v>
      </c>
      <c r="CY46" s="79" t="s">
        <v>117</v>
      </c>
      <c r="CZ46" s="79" t="s">
        <v>117</v>
      </c>
      <c r="DA46" s="79" t="s">
        <v>117</v>
      </c>
      <c r="DB46" s="79" t="s">
        <v>117</v>
      </c>
      <c r="DC46" s="79" t="s">
        <v>117</v>
      </c>
      <c r="DD46" s="79" t="s">
        <v>117</v>
      </c>
      <c r="DE46" s="79" t="s">
        <v>117</v>
      </c>
      <c r="DF46" s="79" t="s">
        <v>117</v>
      </c>
      <c r="DG46" s="79" t="s">
        <v>117</v>
      </c>
      <c r="DH46" s="79" t="s">
        <v>117</v>
      </c>
      <c r="DI46" s="79" t="s">
        <v>117</v>
      </c>
      <c r="DJ46" s="79" t="s">
        <v>117</v>
      </c>
      <c r="DK46" s="79" t="s">
        <v>117</v>
      </c>
      <c r="DL46" s="79" t="s">
        <v>117</v>
      </c>
      <c r="DM46" s="79" t="s">
        <v>117</v>
      </c>
      <c r="DN46" s="79" t="s">
        <v>117</v>
      </c>
      <c r="DO46" s="79" t="s">
        <v>117</v>
      </c>
      <c r="DP46" s="79" t="s">
        <v>117</v>
      </c>
      <c r="DQ46" s="79" t="s">
        <v>117</v>
      </c>
      <c r="DR46" s="79" t="s">
        <v>117</v>
      </c>
      <c r="DS46" s="79" t="s">
        <v>117</v>
      </c>
      <c r="DT46" s="52"/>
    </row>
    <row r="48" spans="3:124" ht="14.1" thickBot="1">
      <c r="C48" s="53" t="s">
        <v>20</v>
      </c>
      <c r="D48" s="53"/>
      <c r="T48" s="54">
        <v>-2009.6113299999997</v>
      </c>
      <c r="U48" s="54">
        <v>-4904.0011778960879</v>
      </c>
      <c r="V48" s="54">
        <v>-1554.7752693359173</v>
      </c>
      <c r="W48" s="54">
        <v>-4013.0476692800758</v>
      </c>
      <c r="X48" s="54">
        <v>-1529.0236360383792</v>
      </c>
      <c r="Y48" s="54">
        <v>1959.4379964907475</v>
      </c>
      <c r="AA48" s="54">
        <v>-218.19812000000007</v>
      </c>
      <c r="AB48" s="54">
        <v>746.32499000000007</v>
      </c>
      <c r="AC48" s="54">
        <v>-1498.3324199999997</v>
      </c>
      <c r="AD48" s="54">
        <v>-1039.40578</v>
      </c>
      <c r="AE48" s="54">
        <v>-1292.7607600000001</v>
      </c>
      <c r="AF48" s="54">
        <v>-1547.3496599999999</v>
      </c>
      <c r="AG48" s="54">
        <v>-1623.6489100000001</v>
      </c>
      <c r="AH48" s="54">
        <v>-440.2418478960883</v>
      </c>
      <c r="AI48" s="54">
        <v>972.30270000000019</v>
      </c>
      <c r="AJ48" s="54">
        <v>-710.37466000000018</v>
      </c>
      <c r="AK48" s="54">
        <v>-616.29693367755942</v>
      </c>
      <c r="AL48" s="54">
        <v>-1200.4063756583578</v>
      </c>
      <c r="AM48" s="54">
        <v>-1453.4140162937956</v>
      </c>
      <c r="AN48" s="54">
        <v>-1031.6250732384701</v>
      </c>
      <c r="AO48" s="54">
        <v>-869.45938000516526</v>
      </c>
      <c r="AP48" s="54">
        <v>-658.54919974264362</v>
      </c>
      <c r="AQ48" s="54">
        <v>-878.89987161260001</v>
      </c>
      <c r="AR48" s="54">
        <v>-454.61764933815539</v>
      </c>
      <c r="AS48" s="54">
        <v>-293.19068101179556</v>
      </c>
      <c r="AT48" s="54">
        <v>97.684565924171679</v>
      </c>
      <c r="AU48" s="54">
        <v>-35.629062382437674</v>
      </c>
      <c r="AV48" s="54">
        <v>421.90757984641169</v>
      </c>
      <c r="AW48" s="54">
        <v>593.26156775287166</v>
      </c>
      <c r="AX48" s="54">
        <v>979.89791127390185</v>
      </c>
      <c r="AZ48" s="54">
        <v>-166.08779999999999</v>
      </c>
      <c r="BA48" s="54">
        <v>-11.938500000000012</v>
      </c>
      <c r="BB48" s="54">
        <v>-40.171820000000075</v>
      </c>
      <c r="BC48" s="54">
        <v>818.56566000000009</v>
      </c>
      <c r="BD48" s="54">
        <v>-13.453160000000061</v>
      </c>
      <c r="BE48" s="54">
        <v>-58.78750999999999</v>
      </c>
      <c r="BF48" s="54">
        <v>-103.63595999999998</v>
      </c>
      <c r="BG48" s="54">
        <v>-295.1112700000001</v>
      </c>
      <c r="BH48" s="54">
        <v>-1099.5851899999996</v>
      </c>
      <c r="BI48" s="54">
        <v>-188.59209000000007</v>
      </c>
      <c r="BJ48" s="54">
        <v>-244.15526000000006</v>
      </c>
      <c r="BK48" s="54">
        <v>-606.65842999999984</v>
      </c>
      <c r="BL48" s="54">
        <v>-417.04354000000012</v>
      </c>
      <c r="BM48" s="54">
        <v>-400.1241500000001</v>
      </c>
      <c r="BN48" s="54">
        <v>-475.59306999999995</v>
      </c>
      <c r="BO48" s="54">
        <v>-441.37990999999994</v>
      </c>
      <c r="BP48" s="54">
        <v>-512.30236999999977</v>
      </c>
      <c r="BQ48" s="54">
        <v>-593.66737999999998</v>
      </c>
      <c r="BR48" s="54">
        <v>-514.00454999999999</v>
      </c>
      <c r="BS48" s="54">
        <v>-539.7972000000002</v>
      </c>
      <c r="BT48" s="54">
        <v>-569.84716000000003</v>
      </c>
      <c r="BU48" s="54">
        <v>-539.36957999999993</v>
      </c>
      <c r="BV48" s="54">
        <v>579.45733210391154</v>
      </c>
      <c r="BW48" s="54">
        <v>-480.32959999999991</v>
      </c>
      <c r="BX48" s="54">
        <v>1714.2699300000002</v>
      </c>
      <c r="BY48" s="54">
        <v>-378.15091999999993</v>
      </c>
      <c r="BZ48" s="54">
        <v>-363.81631000000016</v>
      </c>
      <c r="CA48" s="54">
        <v>-326.18302000000017</v>
      </c>
      <c r="CB48" s="54">
        <v>-246.66121999999987</v>
      </c>
      <c r="CC48" s="54">
        <v>-137.53042000000013</v>
      </c>
      <c r="CD48" s="54">
        <v>-130.27269999999999</v>
      </c>
      <c r="CE48" s="54">
        <v>-138.96933000000001</v>
      </c>
      <c r="CF48" s="54">
        <v>-347.05490367755942</v>
      </c>
      <c r="CG48" s="54">
        <v>-382.99106008943181</v>
      </c>
      <c r="CH48" s="54">
        <v>-381.63700397402096</v>
      </c>
      <c r="CI48" s="54">
        <v>-435.77831159490501</v>
      </c>
      <c r="CJ48" s="54">
        <v>-493.13582371030924</v>
      </c>
      <c r="CK48" s="54">
        <v>-495.50631461749498</v>
      </c>
      <c r="CL48" s="54">
        <v>-464.77187796599139</v>
      </c>
      <c r="CM48" s="54">
        <v>-365.71413147518012</v>
      </c>
      <c r="CN48" s="54">
        <v>-344.38750307880059</v>
      </c>
      <c r="CO48" s="54">
        <v>-321.52343868448941</v>
      </c>
      <c r="CP48" s="54">
        <v>-294.61964043130138</v>
      </c>
      <c r="CQ48" s="54">
        <v>-289.95135175757218</v>
      </c>
      <c r="CR48" s="54">
        <v>-284.88838781629175</v>
      </c>
      <c r="CS48" s="54">
        <v>-227.95043345650339</v>
      </c>
      <c r="CT48" s="54">
        <v>-238.90215775438901</v>
      </c>
      <c r="CU48" s="54">
        <v>-191.69660853175122</v>
      </c>
      <c r="CV48" s="54">
        <v>-295.91657732773302</v>
      </c>
      <c r="CW48" s="54">
        <v>-293.91863018613964</v>
      </c>
      <c r="CX48" s="54">
        <v>-289.06466409872735</v>
      </c>
      <c r="CY48" s="54">
        <v>-175.18890135194908</v>
      </c>
      <c r="CZ48" s="54">
        <v>-151.32172684401849</v>
      </c>
      <c r="DA48" s="54">
        <v>-128.10702114218779</v>
      </c>
      <c r="DB48" s="54">
        <v>-99.618854829887781</v>
      </c>
      <c r="DC48" s="54">
        <v>-92.615314165310366</v>
      </c>
      <c r="DD48" s="54">
        <v>-100.9565120165974</v>
      </c>
      <c r="DE48" s="54">
        <v>20.893246523711483</v>
      </c>
      <c r="DF48" s="54">
        <v>12.599701945827704</v>
      </c>
      <c r="DG48" s="54">
        <v>64.191617454632492</v>
      </c>
      <c r="DH48" s="54">
        <v>-19.896606084708793</v>
      </c>
      <c r="DI48" s="54">
        <v>-13.156193586901891</v>
      </c>
      <c r="DJ48" s="54">
        <v>-2.576262710826986</v>
      </c>
      <c r="DK48" s="54">
        <v>115.57718036533974</v>
      </c>
      <c r="DL48" s="54">
        <v>141.02962520860962</v>
      </c>
      <c r="DM48" s="54">
        <v>165.30077427246232</v>
      </c>
      <c r="DN48" s="54">
        <v>194.49589187326953</v>
      </c>
      <c r="DO48" s="54">
        <v>202.96262879440582</v>
      </c>
      <c r="DP48" s="54">
        <v>195.80304708519631</v>
      </c>
      <c r="DQ48" s="54">
        <v>313.39339867044572</v>
      </c>
      <c r="DR48" s="54">
        <v>306.68331563772523</v>
      </c>
      <c r="DS48" s="54">
        <v>359.82119696573096</v>
      </c>
    </row>
    <row r="49" spans="3:124" ht="14.1" thickTop="1"/>
    <row r="51" spans="3:124">
      <c r="C51" s="55" t="s">
        <v>77</v>
      </c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6"/>
      <c r="P51" s="56"/>
      <c r="Q51" s="56"/>
      <c r="R51" s="56"/>
      <c r="S51" s="56"/>
      <c r="T51" s="56"/>
      <c r="U51" s="56"/>
      <c r="V51" s="56"/>
      <c r="W51" s="56"/>
      <c r="X51" s="56"/>
      <c r="Y51" s="56"/>
      <c r="Z51" s="56"/>
      <c r="AA51" s="56"/>
      <c r="AB51" s="56"/>
      <c r="AC51" s="56"/>
      <c r="AD51" s="56"/>
      <c r="AE51" s="56"/>
      <c r="AF51" s="56"/>
      <c r="AG51" s="56"/>
      <c r="AH51" s="56"/>
      <c r="AI51" s="56"/>
      <c r="AJ51" s="56"/>
      <c r="AK51" s="56"/>
      <c r="AL51" s="56"/>
      <c r="AM51" s="56"/>
      <c r="AN51" s="56"/>
      <c r="AO51" s="56"/>
      <c r="AP51" s="56"/>
      <c r="AQ51" s="56"/>
      <c r="AR51" s="56"/>
      <c r="AS51" s="56"/>
      <c r="AT51" s="56"/>
      <c r="AU51" s="56"/>
      <c r="AV51" s="56"/>
      <c r="AW51" s="56"/>
      <c r="AX51" s="56"/>
      <c r="AY51" s="56"/>
      <c r="AZ51" s="56"/>
      <c r="BA51" s="56"/>
      <c r="BB51" s="56"/>
      <c r="BC51" s="56"/>
      <c r="BD51" s="56"/>
      <c r="BE51" s="56"/>
      <c r="BF51" s="56"/>
      <c r="BG51" s="56"/>
      <c r="BH51" s="56"/>
      <c r="BI51" s="56"/>
      <c r="BJ51" s="56"/>
      <c r="BK51" s="56"/>
      <c r="BL51" s="56"/>
      <c r="BM51" s="56"/>
      <c r="BN51" s="56"/>
      <c r="BO51" s="56"/>
      <c r="BP51" s="56"/>
      <c r="BQ51" s="56"/>
      <c r="BR51" s="56"/>
      <c r="BS51" s="56"/>
      <c r="BT51" s="56"/>
      <c r="BU51" s="56"/>
      <c r="BV51" s="56"/>
      <c r="BW51" s="56"/>
      <c r="BX51" s="56"/>
      <c r="BY51" s="56"/>
      <c r="BZ51" s="56"/>
      <c r="CA51" s="56"/>
      <c r="CB51" s="56"/>
      <c r="CC51" s="56"/>
      <c r="CD51" s="56"/>
      <c r="CE51" s="56"/>
      <c r="CF51" s="56"/>
      <c r="CG51" s="56"/>
      <c r="CH51" s="56"/>
      <c r="CI51" s="56"/>
      <c r="CJ51" s="56"/>
      <c r="CK51" s="56"/>
      <c r="CL51" s="56"/>
      <c r="CM51" s="56"/>
      <c r="CN51" s="56"/>
      <c r="CO51" s="56"/>
      <c r="CP51" s="56"/>
      <c r="CQ51" s="56"/>
      <c r="CR51" s="56"/>
      <c r="CS51" s="56"/>
      <c r="CT51" s="56"/>
      <c r="CU51" s="56"/>
      <c r="CV51" s="56"/>
      <c r="CW51" s="56"/>
      <c r="CX51" s="56"/>
      <c r="CY51" s="56"/>
      <c r="CZ51" s="56"/>
      <c r="DA51" s="56"/>
      <c r="DB51" s="56"/>
      <c r="DC51" s="56"/>
      <c r="DD51" s="56"/>
      <c r="DE51" s="56"/>
      <c r="DF51" s="56"/>
      <c r="DG51" s="56"/>
      <c r="DH51" s="56"/>
      <c r="DI51" s="56"/>
      <c r="DJ51" s="56"/>
      <c r="DK51" s="56"/>
      <c r="DL51" s="56"/>
      <c r="DM51" s="56"/>
      <c r="DN51" s="56"/>
      <c r="DO51" s="56"/>
      <c r="DP51" s="56"/>
      <c r="DQ51" s="56"/>
      <c r="DR51" s="56"/>
      <c r="DS51" s="56"/>
      <c r="DT51" s="70"/>
    </row>
    <row r="52" spans="3:124">
      <c r="C52" s="57" t="s">
        <v>71</v>
      </c>
      <c r="T52" s="37">
        <v>-2682.81862</v>
      </c>
      <c r="U52" s="37">
        <v>-4907.5667099999982</v>
      </c>
      <c r="V52" s="37">
        <v>-3662.2024587309452</v>
      </c>
      <c r="W52" s="37">
        <v>-4014.4100829751542</v>
      </c>
      <c r="X52" s="37">
        <v>-1529.0856028691187</v>
      </c>
      <c r="Y52" s="37">
        <v>1959.4528014459911</v>
      </c>
      <c r="Z52" s="37"/>
      <c r="AA52" s="37">
        <v>-205.70057000000008</v>
      </c>
      <c r="AB52" s="37">
        <v>-144.16249000000005</v>
      </c>
      <c r="AC52" s="37">
        <v>-1294.9833699999997</v>
      </c>
      <c r="AD52" s="37">
        <v>-1037.97219</v>
      </c>
      <c r="AE52" s="37">
        <v>-1292.5335400000001</v>
      </c>
      <c r="AF52" s="37">
        <v>-1547.8706299999997</v>
      </c>
      <c r="AG52" s="37">
        <v>-1623.6200500000002</v>
      </c>
      <c r="AH52" s="37">
        <v>-443.54248999999982</v>
      </c>
      <c r="AI52" s="37">
        <v>-1142.5778300000002</v>
      </c>
      <c r="AJ52" s="37">
        <v>-702.06984000000011</v>
      </c>
      <c r="AK52" s="37">
        <v>-616.54303241915818</v>
      </c>
      <c r="AL52" s="37">
        <v>-1201.0117563117869</v>
      </c>
      <c r="AM52" s="37">
        <v>-1453.9799171404284</v>
      </c>
      <c r="AN52" s="37">
        <v>-1031.9935845967964</v>
      </c>
      <c r="AO52" s="37">
        <v>-869.68128258109346</v>
      </c>
      <c r="AP52" s="37">
        <v>-658.75529865683609</v>
      </c>
      <c r="AQ52" s="37">
        <v>-879.05974232999108</v>
      </c>
      <c r="AR52" s="37">
        <v>-454.61904542787306</v>
      </c>
      <c r="AS52" s="37">
        <v>-293.11481774944127</v>
      </c>
      <c r="AT52" s="37">
        <v>97.708002638186827</v>
      </c>
      <c r="AU52" s="37">
        <v>-35.637061648872304</v>
      </c>
      <c r="AV52" s="37">
        <v>421.97868958950312</v>
      </c>
      <c r="AW52" s="37">
        <v>593.31218752705036</v>
      </c>
      <c r="AX52" s="37">
        <v>979.79898597830993</v>
      </c>
      <c r="AY52" s="37"/>
      <c r="AZ52" s="37">
        <v>-161.92192</v>
      </c>
      <c r="BA52" s="37">
        <v>-7.7726000000000113</v>
      </c>
      <c r="BB52" s="37">
        <v>-36.006050000000073</v>
      </c>
      <c r="BC52" s="37">
        <v>-80.253489999999999</v>
      </c>
      <c r="BD52" s="37">
        <v>-9.2872600000000602</v>
      </c>
      <c r="BE52" s="37">
        <v>-54.621739999999988</v>
      </c>
      <c r="BF52" s="37">
        <v>-99.470109999999977</v>
      </c>
      <c r="BG52" s="37">
        <v>-95.516820000000052</v>
      </c>
      <c r="BH52" s="37">
        <v>-1099.9964399999997</v>
      </c>
      <c r="BI52" s="37">
        <v>-187.39792000000006</v>
      </c>
      <c r="BJ52" s="37">
        <v>-244.51651000000004</v>
      </c>
      <c r="BK52" s="37">
        <v>-606.05775999999992</v>
      </c>
      <c r="BL52" s="37">
        <v>-417.2428700000001</v>
      </c>
      <c r="BM52" s="37">
        <v>-400.30420000000009</v>
      </c>
      <c r="BN52" s="37">
        <v>-474.98646999999994</v>
      </c>
      <c r="BO52" s="37">
        <v>-441.55072999999993</v>
      </c>
      <c r="BP52" s="37">
        <v>-512.49037999999973</v>
      </c>
      <c r="BQ52" s="37">
        <v>-593.82952</v>
      </c>
      <c r="BR52" s="37">
        <v>-514.16129000000001</v>
      </c>
      <c r="BS52" s="37">
        <v>-539.97163000000023</v>
      </c>
      <c r="BT52" s="37">
        <v>-569.48712999999998</v>
      </c>
      <c r="BU52" s="37">
        <v>-541.98928000000001</v>
      </c>
      <c r="BV52" s="37">
        <v>579.13333000000011</v>
      </c>
      <c r="BW52" s="37">
        <v>-480.68653999999992</v>
      </c>
      <c r="BX52" s="37">
        <v>-409.84606000000008</v>
      </c>
      <c r="BY52" s="37">
        <v>-378.35561999999993</v>
      </c>
      <c r="BZ52" s="37">
        <v>-354.37615000000017</v>
      </c>
      <c r="CA52" s="37">
        <v>-317.65067000000016</v>
      </c>
      <c r="CB52" s="37">
        <v>-246.87563999999986</v>
      </c>
      <c r="CC52" s="37">
        <v>-137.54353000000015</v>
      </c>
      <c r="CD52" s="37">
        <v>-130.28625</v>
      </c>
      <c r="CE52" s="37">
        <v>-138.96933000000001</v>
      </c>
      <c r="CF52" s="37">
        <v>-347.28745241915811</v>
      </c>
      <c r="CG52" s="37">
        <v>-383.19949185447723</v>
      </c>
      <c r="CH52" s="37">
        <v>-381.83327035720424</v>
      </c>
      <c r="CI52" s="37">
        <v>-435.9789941001053</v>
      </c>
      <c r="CJ52" s="37">
        <v>-493.34432376809445</v>
      </c>
      <c r="CK52" s="37">
        <v>-495.702276969134</v>
      </c>
      <c r="CL52" s="37">
        <v>-464.93331640319997</v>
      </c>
      <c r="CM52" s="37">
        <v>-365.85063477962655</v>
      </c>
      <c r="CN52" s="37">
        <v>-344.51245829491171</v>
      </c>
      <c r="CO52" s="37">
        <v>-321.63049152225807</v>
      </c>
      <c r="CP52" s="37">
        <v>-294.70957408530865</v>
      </c>
      <c r="CQ52" s="37">
        <v>-290.02520776904714</v>
      </c>
      <c r="CR52" s="37">
        <v>-284.94650072673767</v>
      </c>
      <c r="CS52" s="37">
        <v>-228.00096330394433</v>
      </c>
      <c r="CT52" s="37">
        <v>-238.97310585470086</v>
      </c>
      <c r="CU52" s="37">
        <v>-191.7812294981909</v>
      </c>
      <c r="CV52" s="37">
        <v>-295.98893738457809</v>
      </c>
      <c r="CW52" s="37">
        <v>-293.97727366124036</v>
      </c>
      <c r="CX52" s="37">
        <v>-289.09353128417263</v>
      </c>
      <c r="CY52" s="37">
        <v>-175.19610929027908</v>
      </c>
      <c r="CZ52" s="37">
        <v>-151.3239001488364</v>
      </c>
      <c r="DA52" s="37">
        <v>-128.09903598875758</v>
      </c>
      <c r="DB52" s="37">
        <v>-99.601726543949781</v>
      </c>
      <c r="DC52" s="37">
        <v>-92.590042365623958</v>
      </c>
      <c r="DD52" s="37">
        <v>-100.92304883986753</v>
      </c>
      <c r="DE52" s="37">
        <v>20.927654116764643</v>
      </c>
      <c r="DF52" s="37">
        <v>12.60583939614844</v>
      </c>
      <c r="DG52" s="37">
        <v>64.174509125273744</v>
      </c>
      <c r="DH52" s="37">
        <v>-19.909646708992113</v>
      </c>
      <c r="DI52" s="37">
        <v>-13.16464292012688</v>
      </c>
      <c r="DJ52" s="37">
        <v>-2.5627720197533108</v>
      </c>
      <c r="DK52" s="37">
        <v>115.60487899703685</v>
      </c>
      <c r="DL52" s="37">
        <v>141.05166361841088</v>
      </c>
      <c r="DM52" s="37">
        <v>165.32214697405539</v>
      </c>
      <c r="DN52" s="37">
        <v>194.51552923924919</v>
      </c>
      <c r="DO52" s="37">
        <v>202.97949864793054</v>
      </c>
      <c r="DP52" s="37">
        <v>195.81715963987062</v>
      </c>
      <c r="DQ52" s="37">
        <v>313.39767475669419</v>
      </c>
      <c r="DR52" s="37">
        <v>306.64868243419733</v>
      </c>
      <c r="DS52" s="37">
        <v>359.75262878741842</v>
      </c>
      <c r="DT52" s="71"/>
    </row>
    <row r="53" spans="3:124">
      <c r="C53" s="57" t="s">
        <v>78</v>
      </c>
      <c r="T53" s="38">
        <v>15.20664</v>
      </c>
      <c r="U53" s="38">
        <v>12.887700000000004</v>
      </c>
      <c r="V53" s="38">
        <v>11.970058148148148</v>
      </c>
      <c r="W53" s="38">
        <v>53.88564907407406</v>
      </c>
      <c r="X53" s="38">
        <v>139.31341666666663</v>
      </c>
      <c r="Y53" s="38">
        <v>258.24109629629618</v>
      </c>
      <c r="Z53" s="38"/>
      <c r="AA53" s="38">
        <v>3.80166</v>
      </c>
      <c r="AB53" s="38">
        <v>3.80166</v>
      </c>
      <c r="AC53" s="38">
        <v>3.80166</v>
      </c>
      <c r="AD53" s="38">
        <v>3.80166</v>
      </c>
      <c r="AE53" s="38">
        <v>3.8016600000000005</v>
      </c>
      <c r="AF53" s="38">
        <v>3.02868</v>
      </c>
      <c r="AG53" s="38">
        <v>3.02868</v>
      </c>
      <c r="AH53" s="38">
        <v>3.0286799999999996</v>
      </c>
      <c r="AI53" s="38">
        <v>3.02868</v>
      </c>
      <c r="AJ53" s="38">
        <v>3.02868</v>
      </c>
      <c r="AK53" s="38">
        <v>2.2980370370370369</v>
      </c>
      <c r="AL53" s="38">
        <v>3.6146611111111091</v>
      </c>
      <c r="AM53" s="38">
        <v>7.1064518518518476</v>
      </c>
      <c r="AN53" s="38">
        <v>11.068372222222219</v>
      </c>
      <c r="AO53" s="38">
        <v>15.445824999999997</v>
      </c>
      <c r="AP53" s="38">
        <v>20.264999999999993</v>
      </c>
      <c r="AQ53" s="38">
        <v>25.457508333333323</v>
      </c>
      <c r="AR53" s="38">
        <v>31.326961111111103</v>
      </c>
      <c r="AS53" s="38">
        <v>37.71030277777777</v>
      </c>
      <c r="AT53" s="38">
        <v>44.818644444444431</v>
      </c>
      <c r="AU53" s="38">
        <v>52.451986111111083</v>
      </c>
      <c r="AV53" s="38">
        <v>60.810327777777758</v>
      </c>
      <c r="AW53" s="38">
        <v>69.29143240740737</v>
      </c>
      <c r="AX53" s="38">
        <v>75.687349999999967</v>
      </c>
      <c r="AY53" s="38"/>
      <c r="AZ53" s="72">
        <v>1.26722</v>
      </c>
      <c r="BA53" s="72">
        <v>1.26722</v>
      </c>
      <c r="BB53" s="72">
        <v>1.2672199999999998</v>
      </c>
      <c r="BC53" s="72">
        <v>1.26722</v>
      </c>
      <c r="BD53" s="72">
        <v>1.2672200000000002</v>
      </c>
      <c r="BE53" s="72">
        <v>1.26722</v>
      </c>
      <c r="BF53" s="72">
        <v>1.26722</v>
      </c>
      <c r="BG53" s="72">
        <v>1.26722</v>
      </c>
      <c r="BH53" s="72">
        <v>1.26722</v>
      </c>
      <c r="BI53" s="72">
        <v>1.26722</v>
      </c>
      <c r="BJ53" s="72">
        <v>1.2672200000000002</v>
      </c>
      <c r="BK53" s="72">
        <v>1.26722</v>
      </c>
      <c r="BL53" s="72">
        <v>1.26722</v>
      </c>
      <c r="BM53" s="72">
        <v>1.26722</v>
      </c>
      <c r="BN53" s="72">
        <v>1.2672200000000005</v>
      </c>
      <c r="BO53" s="72">
        <v>1.00956</v>
      </c>
      <c r="BP53" s="72">
        <v>1.00956</v>
      </c>
      <c r="BQ53" s="72">
        <v>1.00956</v>
      </c>
      <c r="BR53" s="72">
        <v>1.00956</v>
      </c>
      <c r="BS53" s="72">
        <v>1.00956</v>
      </c>
      <c r="BT53" s="72">
        <v>1.00956</v>
      </c>
      <c r="BU53" s="72">
        <v>1.00956</v>
      </c>
      <c r="BV53" s="72">
        <v>1.00956</v>
      </c>
      <c r="BW53" s="72">
        <v>1.0095599999999998</v>
      </c>
      <c r="BX53" s="72">
        <v>1.0095599999999998</v>
      </c>
      <c r="BY53" s="72">
        <v>1.00956</v>
      </c>
      <c r="BZ53" s="72">
        <v>1.00956</v>
      </c>
      <c r="CA53" s="72">
        <v>1.00956</v>
      </c>
      <c r="CB53" s="72">
        <v>1.00956</v>
      </c>
      <c r="CC53" s="72">
        <v>1.00956</v>
      </c>
      <c r="CD53" s="72">
        <v>0.94790000000000019</v>
      </c>
      <c r="CE53" s="72">
        <v>0.94789999999999996</v>
      </c>
      <c r="CF53" s="72">
        <v>0.402237037037037</v>
      </c>
      <c r="CG53" s="72">
        <v>0.80048796296296265</v>
      </c>
      <c r="CH53" s="72">
        <v>1.2203499999999996</v>
      </c>
      <c r="CI53" s="72">
        <v>1.5938231481481471</v>
      </c>
      <c r="CJ53" s="72">
        <v>1.9777268518518505</v>
      </c>
      <c r="CK53" s="72">
        <v>2.3632138888888878</v>
      </c>
      <c r="CL53" s="72">
        <v>2.7655111111111097</v>
      </c>
      <c r="CM53" s="72">
        <v>3.2223453703703697</v>
      </c>
      <c r="CN53" s="72">
        <v>3.6850129629629622</v>
      </c>
      <c r="CO53" s="72">
        <v>4.1610138888888883</v>
      </c>
      <c r="CP53" s="72">
        <v>4.6501814814814804</v>
      </c>
      <c r="CQ53" s="72">
        <v>5.1449046296296288</v>
      </c>
      <c r="CR53" s="72">
        <v>5.6507388888888883</v>
      </c>
      <c r="CS53" s="72">
        <v>6.1982398148148139</v>
      </c>
      <c r="CT53" s="72">
        <v>6.7512962962962941</v>
      </c>
      <c r="CU53" s="72">
        <v>7.3154638888888872</v>
      </c>
      <c r="CV53" s="72">
        <v>7.8960203703703673</v>
      </c>
      <c r="CW53" s="72">
        <v>8.4821324074074056</v>
      </c>
      <c r="CX53" s="72">
        <v>9.0793555555555532</v>
      </c>
      <c r="CY53" s="72">
        <v>9.7543564814814765</v>
      </c>
      <c r="CZ53" s="72">
        <v>10.437690740740738</v>
      </c>
      <c r="DA53" s="72">
        <v>11.134913888888887</v>
      </c>
      <c r="DB53" s="72">
        <v>11.846025925925924</v>
      </c>
      <c r="DC53" s="72">
        <v>12.565471296296295</v>
      </c>
      <c r="DD53" s="72">
        <v>13.298805555555553</v>
      </c>
      <c r="DE53" s="72">
        <v>14.112695370370368</v>
      </c>
      <c r="DF53" s="72">
        <v>14.934918518518513</v>
      </c>
      <c r="DG53" s="72">
        <v>15.771030555555548</v>
      </c>
      <c r="DH53" s="72">
        <v>16.621031481481474</v>
      </c>
      <c r="DI53" s="72">
        <v>17.479365740740732</v>
      </c>
      <c r="DJ53" s="72">
        <v>18.351588888888877</v>
      </c>
      <c r="DK53" s="72">
        <v>19.304367592592584</v>
      </c>
      <c r="DL53" s="72">
        <v>20.26547962962962</v>
      </c>
      <c r="DM53" s="72">
        <v>21.240480555555546</v>
      </c>
      <c r="DN53" s="72">
        <v>22.229370370370354</v>
      </c>
      <c r="DO53" s="72">
        <v>23.226593518518506</v>
      </c>
      <c r="DP53" s="72">
        <v>23.83546851851851</v>
      </c>
      <c r="DQ53" s="72">
        <v>24.528885185185182</v>
      </c>
      <c r="DR53" s="72">
        <v>25.209024074074058</v>
      </c>
      <c r="DS53" s="72">
        <v>25.949440740740727</v>
      </c>
      <c r="DT53" s="73"/>
    </row>
    <row r="54" spans="3:124">
      <c r="C54" s="58" t="s">
        <v>79</v>
      </c>
      <c r="D54" s="39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59">
        <v>-2667.6119800000001</v>
      </c>
      <c r="U54" s="59">
        <v>-4894.6790099999998</v>
      </c>
      <c r="V54" s="59">
        <v>-3650.2324005827973</v>
      </c>
      <c r="W54" s="59">
        <v>-3960.5244339010796</v>
      </c>
      <c r="X54" s="59">
        <v>-1389.7721862024521</v>
      </c>
      <c r="Y54" s="59">
        <v>2217.6938977422869</v>
      </c>
      <c r="Z54" s="60"/>
      <c r="AA54" s="59">
        <v>-201.89891000000006</v>
      </c>
      <c r="AB54" s="59">
        <v>-140.36083000000005</v>
      </c>
      <c r="AC54" s="59">
        <v>-1291.1817099999998</v>
      </c>
      <c r="AD54" s="59">
        <v>-1034.1705300000001</v>
      </c>
      <c r="AE54" s="59">
        <v>-1288.73188</v>
      </c>
      <c r="AF54" s="59">
        <v>-1544.8419499999995</v>
      </c>
      <c r="AG54" s="59">
        <v>-1620.5913700000003</v>
      </c>
      <c r="AH54" s="59">
        <v>-440.51380999999986</v>
      </c>
      <c r="AI54" s="59">
        <v>-1139.5491500000001</v>
      </c>
      <c r="AJ54" s="59">
        <v>-699.04116000000022</v>
      </c>
      <c r="AK54" s="59">
        <v>-614.24499538212103</v>
      </c>
      <c r="AL54" s="59">
        <v>-1197.3970952006757</v>
      </c>
      <c r="AM54" s="59">
        <v>-1446.8734652885767</v>
      </c>
      <c r="AN54" s="59">
        <v>-1020.9252123745741</v>
      </c>
      <c r="AO54" s="59">
        <v>-854.23545758109344</v>
      </c>
      <c r="AP54" s="59">
        <v>-638.4902986568361</v>
      </c>
      <c r="AQ54" s="59">
        <v>-853.60223399665779</v>
      </c>
      <c r="AR54" s="59">
        <v>-423.29208431676199</v>
      </c>
      <c r="AS54" s="59">
        <v>-255.40451497166347</v>
      </c>
      <c r="AT54" s="59">
        <v>142.52664708263126</v>
      </c>
      <c r="AU54" s="59">
        <v>16.814924462238778</v>
      </c>
      <c r="AV54" s="59">
        <v>482.78901736728085</v>
      </c>
      <c r="AW54" s="59">
        <v>662.6036199344577</v>
      </c>
      <c r="AX54" s="59">
        <v>1055.4863359783099</v>
      </c>
      <c r="AY54" s="60"/>
      <c r="AZ54" s="59">
        <v>-160.65469999999999</v>
      </c>
      <c r="BA54" s="59">
        <v>-6.5053800000000113</v>
      </c>
      <c r="BB54" s="59">
        <v>-34.738830000000071</v>
      </c>
      <c r="BC54" s="59">
        <v>-78.986270000000005</v>
      </c>
      <c r="BD54" s="59">
        <v>-8.0200400000000602</v>
      </c>
      <c r="BE54" s="59">
        <v>-53.354519999999987</v>
      </c>
      <c r="BF54" s="59">
        <v>-98.202889999999982</v>
      </c>
      <c r="BG54" s="59">
        <v>-94.249600000000058</v>
      </c>
      <c r="BH54" s="59">
        <v>-1098.7292199999997</v>
      </c>
      <c r="BI54" s="59">
        <v>-186.13070000000005</v>
      </c>
      <c r="BJ54" s="59">
        <v>-243.24929000000003</v>
      </c>
      <c r="BK54" s="59">
        <v>-604.79053999999996</v>
      </c>
      <c r="BL54" s="59">
        <v>-415.97565000000009</v>
      </c>
      <c r="BM54" s="59">
        <v>-399.03698000000009</v>
      </c>
      <c r="BN54" s="59">
        <v>-473.71924999999993</v>
      </c>
      <c r="BO54" s="59">
        <v>-440.54116999999991</v>
      </c>
      <c r="BP54" s="59">
        <v>-511.48081999999971</v>
      </c>
      <c r="BQ54" s="59">
        <v>-592.81996000000004</v>
      </c>
      <c r="BR54" s="59">
        <v>-513.15173000000004</v>
      </c>
      <c r="BS54" s="59">
        <v>-538.96207000000027</v>
      </c>
      <c r="BT54" s="59">
        <v>-568.47757000000001</v>
      </c>
      <c r="BU54" s="59">
        <v>-540.97972000000004</v>
      </c>
      <c r="BV54" s="59">
        <v>580.14289000000008</v>
      </c>
      <c r="BW54" s="59">
        <v>-479.6769799999999</v>
      </c>
      <c r="BX54" s="59">
        <v>-408.83650000000006</v>
      </c>
      <c r="BY54" s="59">
        <v>-377.34605999999991</v>
      </c>
      <c r="BZ54" s="59">
        <v>-353.36659000000014</v>
      </c>
      <c r="CA54" s="59">
        <v>-316.64111000000014</v>
      </c>
      <c r="CB54" s="59">
        <v>-245.86607999999987</v>
      </c>
      <c r="CC54" s="59">
        <v>-136.53397000000015</v>
      </c>
      <c r="CD54" s="59">
        <v>-129.33834999999999</v>
      </c>
      <c r="CE54" s="59">
        <v>-138.02143000000001</v>
      </c>
      <c r="CF54" s="59">
        <v>-346.88521538212109</v>
      </c>
      <c r="CG54" s="59">
        <v>-382.39900389151427</v>
      </c>
      <c r="CH54" s="59">
        <v>-380.61292035720425</v>
      </c>
      <c r="CI54" s="59">
        <v>-434.38517095195715</v>
      </c>
      <c r="CJ54" s="59">
        <v>-491.3665969162426</v>
      </c>
      <c r="CK54" s="59">
        <v>-493.33906308024513</v>
      </c>
      <c r="CL54" s="59">
        <v>-462.16780529208887</v>
      </c>
      <c r="CM54" s="59">
        <v>-362.62828940925618</v>
      </c>
      <c r="CN54" s="59">
        <v>-340.82744533194875</v>
      </c>
      <c r="CO54" s="59">
        <v>-317.46947763336919</v>
      </c>
      <c r="CP54" s="59">
        <v>-290.05939260382718</v>
      </c>
      <c r="CQ54" s="59">
        <v>-284.88030313941749</v>
      </c>
      <c r="CR54" s="59">
        <v>-279.29576183784877</v>
      </c>
      <c r="CS54" s="59">
        <v>-221.80272348912951</v>
      </c>
      <c r="CT54" s="59">
        <v>-232.22180955840457</v>
      </c>
      <c r="CU54" s="59">
        <v>-184.465765609302</v>
      </c>
      <c r="CV54" s="59">
        <v>-288.09291701420773</v>
      </c>
      <c r="CW54" s="59">
        <v>-285.49514125383297</v>
      </c>
      <c r="CX54" s="59">
        <v>-280.01417572861709</v>
      </c>
      <c r="CY54" s="59">
        <v>-165.44175280879762</v>
      </c>
      <c r="CZ54" s="59">
        <v>-140.88620940809565</v>
      </c>
      <c r="DA54" s="59">
        <v>-116.96412209986869</v>
      </c>
      <c r="DB54" s="59">
        <v>-87.755700618023852</v>
      </c>
      <c r="DC54" s="59">
        <v>-80.024571069327664</v>
      </c>
      <c r="DD54" s="59">
        <v>-87.624243284311973</v>
      </c>
      <c r="DE54" s="59">
        <v>35.040349487135011</v>
      </c>
      <c r="DF54" s="59">
        <v>27.540757914666955</v>
      </c>
      <c r="DG54" s="59">
        <v>79.945539680829285</v>
      </c>
      <c r="DH54" s="59">
        <v>-3.2886152275106397</v>
      </c>
      <c r="DI54" s="59">
        <v>4.3147228206138522</v>
      </c>
      <c r="DJ54" s="59">
        <v>15.788816869135566</v>
      </c>
      <c r="DK54" s="59">
        <v>134.90924658962945</v>
      </c>
      <c r="DL54" s="59">
        <v>161.31714324804051</v>
      </c>
      <c r="DM54" s="59">
        <v>186.56262752961092</v>
      </c>
      <c r="DN54" s="59">
        <v>216.74489960961955</v>
      </c>
      <c r="DO54" s="59">
        <v>226.20609216644905</v>
      </c>
      <c r="DP54" s="59">
        <v>219.65262815838912</v>
      </c>
      <c r="DQ54" s="59">
        <v>337.92655994187936</v>
      </c>
      <c r="DR54" s="59">
        <v>331.85770650827141</v>
      </c>
      <c r="DS54" s="59">
        <v>385.70206952815914</v>
      </c>
      <c r="DT54" s="74"/>
    </row>
    <row r="55" spans="3:124">
      <c r="C55" s="61" t="s">
        <v>80</v>
      </c>
      <c r="L55" s="27"/>
      <c r="M55" s="27"/>
      <c r="N55" s="27"/>
      <c r="O55" s="27"/>
      <c r="P55" s="27"/>
      <c r="Q55" s="27"/>
      <c r="R55" s="27"/>
      <c r="S55" s="27"/>
      <c r="T55" s="42">
        <v>-0.46389201040375244</v>
      </c>
      <c r="U55" s="42">
        <v>-0.7830300269586683</v>
      </c>
      <c r="V55" s="42">
        <v>-0.44239280892151123</v>
      </c>
      <c r="W55" s="42">
        <v>-0.38455601319044208</v>
      </c>
      <c r="X55" s="42">
        <v>-9.1312113006582915E-2</v>
      </c>
      <c r="Y55" s="42">
        <v>0.10465747072170234</v>
      </c>
      <c r="Z55" s="42"/>
      <c r="AA55" s="42">
        <v>-0.15320379936546732</v>
      </c>
      <c r="AB55" s="42">
        <v>-9.7288978517998365E-2</v>
      </c>
      <c r="AC55" s="42">
        <v>-0.89793057312760594</v>
      </c>
      <c r="AD55" s="42">
        <v>-0.66635416544980974</v>
      </c>
      <c r="AE55" s="42">
        <v>-0.83348438988388807</v>
      </c>
      <c r="AF55" s="42">
        <v>-0.99662484433240028</v>
      </c>
      <c r="AG55" s="42">
        <v>-1.0691449388321614</v>
      </c>
      <c r="AH55" s="42">
        <v>-0.26878750833443954</v>
      </c>
      <c r="AI55" s="42">
        <v>-0.65984830628819902</v>
      </c>
      <c r="AJ55" s="42">
        <v>-0.34297484169588838</v>
      </c>
      <c r="AK55" s="42">
        <v>-0.26237456802636805</v>
      </c>
      <c r="AL55" s="42">
        <v>-0.55826482219109286</v>
      </c>
      <c r="AM55" s="42">
        <v>-0.68603469288383911</v>
      </c>
      <c r="AN55" s="42">
        <v>-0.40643464317901129</v>
      </c>
      <c r="AO55" s="42">
        <v>-0.31856567770005789</v>
      </c>
      <c r="AP55" s="42">
        <v>-0.2130783358135015</v>
      </c>
      <c r="AQ55" s="42">
        <v>-0.26885067393489398</v>
      </c>
      <c r="AR55" s="42">
        <v>-0.11440311143275808</v>
      </c>
      <c r="AS55" s="42">
        <v>-6.5572320182301053E-2</v>
      </c>
      <c r="AT55" s="42">
        <v>3.2028424031575534E-2</v>
      </c>
      <c r="AU55" s="42">
        <v>3.6200013696947109E-3</v>
      </c>
      <c r="AV55" s="42">
        <v>9.2843952528368898E-2</v>
      </c>
      <c r="AW55" s="42">
        <v>0.12281798069407865</v>
      </c>
      <c r="AX55" s="42">
        <v>0.17739251243962148</v>
      </c>
      <c r="AY55" s="42"/>
      <c r="AZ55" s="42">
        <v>-0.39504058938675873</v>
      </c>
      <c r="BA55" s="42">
        <v>-1.4665504345864423E-2</v>
      </c>
      <c r="BB55" s="42">
        <v>-7.4294537418162207E-2</v>
      </c>
      <c r="BC55" s="42">
        <v>-0.17927306660959194</v>
      </c>
      <c r="BD55" s="42">
        <v>-1.5559977818023671E-2</v>
      </c>
      <c r="BE55" s="42">
        <v>-0.10962476270098694</v>
      </c>
      <c r="BF55" s="42">
        <v>-0.19976408190061912</v>
      </c>
      <c r="BG55" s="42">
        <v>-0.19751565949564087</v>
      </c>
      <c r="BH55" s="42">
        <v>-2.3417921780892934</v>
      </c>
      <c r="BI55" s="42">
        <v>-0.38914223447461516</v>
      </c>
      <c r="BJ55" s="42">
        <v>-0.47265439108869489</v>
      </c>
      <c r="BK55" s="42">
        <v>-1.0818610246922538</v>
      </c>
      <c r="BL55" s="42">
        <v>-0.8607673461705263</v>
      </c>
      <c r="BM55" s="42">
        <v>-0.72979084596428156</v>
      </c>
      <c r="BN55" s="42">
        <v>-0.91778682675845302</v>
      </c>
      <c r="BO55" s="42">
        <v>-0.87666030760956182</v>
      </c>
      <c r="BP55" s="42">
        <v>-0.98362865158666635</v>
      </c>
      <c r="BQ55" s="42">
        <v>-1.1237062222833678</v>
      </c>
      <c r="BR55" s="42">
        <v>-1.0930835173913764</v>
      </c>
      <c r="BS55" s="42">
        <v>-1.0703133132794009</v>
      </c>
      <c r="BT55" s="42">
        <v>-1.0473561467741199</v>
      </c>
      <c r="BU55" s="42">
        <v>-1.0049632182677284</v>
      </c>
      <c r="BV55" s="42">
        <v>1.0917815739375532</v>
      </c>
      <c r="BW55" s="42">
        <v>-0.84270390262660921</v>
      </c>
      <c r="BX55" s="42">
        <v>-0.72107759022850759</v>
      </c>
      <c r="BY55" s="42">
        <v>-0.64868650827479735</v>
      </c>
      <c r="BZ55" s="42">
        <v>-0.61104504183961972</v>
      </c>
      <c r="CA55" s="42">
        <v>-0.54171337468251635</v>
      </c>
      <c r="CB55" s="42">
        <v>-0.36677436412928588</v>
      </c>
      <c r="CC55" s="42">
        <v>-0.17430485401476975</v>
      </c>
      <c r="CD55" s="42">
        <v>-0.16131887684558524</v>
      </c>
      <c r="CE55" s="42">
        <v>-0.16928558225995752</v>
      </c>
      <c r="CF55" s="42">
        <v>-0.47910557905158346</v>
      </c>
      <c r="CG55" s="42">
        <v>-0.53344230288206684</v>
      </c>
      <c r="CH55" s="42">
        <v>-0.50362167514091416</v>
      </c>
      <c r="CI55" s="42">
        <v>-0.64616451321844848</v>
      </c>
      <c r="CJ55" s="42">
        <v>-0.71106748931480146</v>
      </c>
      <c r="CK55" s="42">
        <v>-0.71098955589645429</v>
      </c>
      <c r="CL55" s="42">
        <v>-0.63823431444701484</v>
      </c>
      <c r="CM55" s="42">
        <v>-0.4409917966957661</v>
      </c>
      <c r="CN55" s="42">
        <v>-0.40925403847488562</v>
      </c>
      <c r="CO55" s="42">
        <v>-0.37052854818602821</v>
      </c>
      <c r="CP55" s="42">
        <v>-0.32942514884941793</v>
      </c>
      <c r="CQ55" s="42">
        <v>-0.31990990449886963</v>
      </c>
      <c r="CR55" s="42">
        <v>-0.30674931421086415</v>
      </c>
      <c r="CS55" s="42">
        <v>-0.22506580251593983</v>
      </c>
      <c r="CT55" s="42">
        <v>-0.23327114090725243</v>
      </c>
      <c r="CU55" s="42">
        <v>-0.18164988957113351</v>
      </c>
      <c r="CV55" s="42">
        <v>-0.27568656223598476</v>
      </c>
      <c r="CW55" s="42">
        <v>-0.27061108079181523</v>
      </c>
      <c r="CX55" s="42">
        <v>-0.2604778991616607</v>
      </c>
      <c r="CY55" s="42">
        <v>-0.13616586491003249</v>
      </c>
      <c r="CZ55" s="42">
        <v>-0.11454147845986308</v>
      </c>
      <c r="DA55" s="42">
        <v>-9.3198379895805233E-2</v>
      </c>
      <c r="DB55" s="42">
        <v>-6.855905183823241E-2</v>
      </c>
      <c r="DC55" s="42">
        <v>-6.1794956044582454E-2</v>
      </c>
      <c r="DD55" s="42">
        <v>-6.6381918672561269E-2</v>
      </c>
      <c r="DE55" s="42">
        <v>2.3918300084164876E-2</v>
      </c>
      <c r="DF55" s="42">
        <v>1.8608599256983018E-2</v>
      </c>
      <c r="DG55" s="42">
        <v>5.3119901094791235E-2</v>
      </c>
      <c r="DH55" s="42">
        <v>-2.149419375911774E-3</v>
      </c>
      <c r="DI55" s="42">
        <v>2.7926978421472163E-3</v>
      </c>
      <c r="DJ55" s="42">
        <v>1.0056560578472148E-2</v>
      </c>
      <c r="DK55" s="42">
        <v>7.8664207278494075E-2</v>
      </c>
      <c r="DL55" s="42">
        <v>9.3246813778430193E-2</v>
      </c>
      <c r="DM55" s="42">
        <v>0.10630339051697631</v>
      </c>
      <c r="DN55" s="42">
        <v>0.12176668351974554</v>
      </c>
      <c r="DO55" s="42">
        <v>0.12601999004631328</v>
      </c>
      <c r="DP55" s="42">
        <v>0.12068814670960329</v>
      </c>
      <c r="DQ55" s="42">
        <v>0.17197265817851526</v>
      </c>
      <c r="DR55" s="42">
        <v>0.16760476119545595</v>
      </c>
      <c r="DS55" s="42">
        <v>0.1923699495818337</v>
      </c>
      <c r="DT55" s="71"/>
    </row>
    <row r="56" spans="3:124">
      <c r="C56" s="61" t="s">
        <v>65</v>
      </c>
      <c r="L56" s="27"/>
      <c r="M56" s="27"/>
      <c r="N56" s="27"/>
      <c r="O56" s="27"/>
      <c r="P56" s="27"/>
      <c r="Q56" s="27"/>
      <c r="R56" s="27"/>
      <c r="S56" s="27"/>
      <c r="T56" s="42">
        <v>4.1934387541461877</v>
      </c>
      <c r="U56" s="42">
        <v>0.83485418670222034</v>
      </c>
      <c r="V56" s="42">
        <v>-0.25424478436170272</v>
      </c>
      <c r="W56" s="42">
        <v>8.5006103520625542E-2</v>
      </c>
      <c r="X56" s="42">
        <v>-0.64909389920527794</v>
      </c>
      <c r="Y56" s="42">
        <v>-2.5957247668066579</v>
      </c>
      <c r="Z56" s="42"/>
      <c r="AA56" s="42">
        <v>0.98386526151125842</v>
      </c>
      <c r="AB56" s="42">
        <v>1.6543207618193723E-3</v>
      </c>
      <c r="AC56" s="42">
        <v>7.3103083620540996</v>
      </c>
      <c r="AD56" s="42">
        <v>7.8861659754029017</v>
      </c>
      <c r="AE56" s="42">
        <v>5.3830551635964738</v>
      </c>
      <c r="AF56" s="42">
        <v>10.006218401529821</v>
      </c>
      <c r="AG56" s="42">
        <v>0.25512261941814574</v>
      </c>
      <c r="AH56" s="42">
        <v>-0.57404142042222017</v>
      </c>
      <c r="AI56" s="42">
        <v>-0.11575932303311998</v>
      </c>
      <c r="AJ56" s="42">
        <v>-0.5474998850206001</v>
      </c>
      <c r="AK56" s="42">
        <v>-0.62097478318539923</v>
      </c>
      <c r="AL56" s="42">
        <v>1.7181828764929663</v>
      </c>
      <c r="AM56" s="42">
        <v>0.26968939013168192</v>
      </c>
      <c r="AN56" s="42">
        <v>0.46046509246261524</v>
      </c>
      <c r="AO56" s="42">
        <v>0.39070804646877866</v>
      </c>
      <c r="AP56" s="42">
        <v>-0.4667681246129719</v>
      </c>
      <c r="AQ56" s="42">
        <v>-0.41003670709628492</v>
      </c>
      <c r="AR56" s="42">
        <v>-0.58538384674404775</v>
      </c>
      <c r="AS56" s="42">
        <v>-0.70101391518576994</v>
      </c>
      <c r="AT56" s="42">
        <v>-1.2232244520902797</v>
      </c>
      <c r="AU56" s="42">
        <v>-1.0196987821640409</v>
      </c>
      <c r="AV56" s="42">
        <v>-2.140557632081765</v>
      </c>
      <c r="AW56" s="42">
        <v>-3.5943300963492053</v>
      </c>
      <c r="AX56" s="42">
        <v>6.4055368422887335</v>
      </c>
      <c r="AY56" s="42"/>
      <c r="AZ56" s="42">
        <v>0.43035630618582399</v>
      </c>
      <c r="BA56" s="42">
        <v>-0.84258536281026752</v>
      </c>
      <c r="BB56" s="42">
        <v>-1.6696786298589792</v>
      </c>
      <c r="BC56" s="42">
        <v>-3.6397861869397192</v>
      </c>
      <c r="BD56" s="42">
        <v>-0.89953764372731193</v>
      </c>
      <c r="BE56" s="42">
        <v>-0.40861223728309448</v>
      </c>
      <c r="BF56" s="42">
        <v>1.34006144744269</v>
      </c>
      <c r="BG56" s="42">
        <v>0.16041132539173697</v>
      </c>
      <c r="BH56" s="42">
        <v>33.138676021954282</v>
      </c>
      <c r="BI56" s="42">
        <v>3.1532246202979488</v>
      </c>
      <c r="BJ56" s="42">
        <v>5.3171200946683816</v>
      </c>
      <c r="BK56" s="42">
        <v>17.295092539939347</v>
      </c>
      <c r="BL56" s="42">
        <v>1.5892529132356548</v>
      </c>
      <c r="BM56" s="42">
        <v>60.339534354641756</v>
      </c>
      <c r="BN56" s="42">
        <v>12.636591963517452</v>
      </c>
      <c r="BO56" s="42">
        <v>4.5774398512551597</v>
      </c>
      <c r="BP56" s="42">
        <v>62.775345260122876</v>
      </c>
      <c r="BQ56" s="42">
        <v>10.110960420972772</v>
      </c>
      <c r="BR56" s="42">
        <v>4.225423915732013</v>
      </c>
      <c r="BS56" s="42">
        <v>4.7184547202322333</v>
      </c>
      <c r="BT56" s="42">
        <v>-0.48260448557106717</v>
      </c>
      <c r="BU56" s="42">
        <v>1.9064507896870313</v>
      </c>
      <c r="BV56" s="42">
        <v>-3.3849725933424102</v>
      </c>
      <c r="BW56" s="42">
        <v>-0.20687089450836993</v>
      </c>
      <c r="BX56" s="42">
        <v>-1.7162422848548964E-2</v>
      </c>
      <c r="BY56" s="42">
        <v>-5.4358170012213325E-2</v>
      </c>
      <c r="BZ56" s="42">
        <v>-0.25405904446568262</v>
      </c>
      <c r="CA56" s="42">
        <v>-0.28124513311661603</v>
      </c>
      <c r="CB56" s="42">
        <v>-0.51930537688588196</v>
      </c>
      <c r="CC56" s="42">
        <v>-0.76968729258036428</v>
      </c>
      <c r="CD56" s="42">
        <v>-0.74795300797290509</v>
      </c>
      <c r="CE56" s="42">
        <v>-0.7439125354405739</v>
      </c>
      <c r="CF56" s="42">
        <v>-0.38979964436922099</v>
      </c>
      <c r="CG56" s="42">
        <v>-0.29313615694962791</v>
      </c>
      <c r="CH56" s="42">
        <v>-1.6560675428724192</v>
      </c>
      <c r="CI56" s="42">
        <v>-9.4421477236707796E-2</v>
      </c>
      <c r="CJ56" s="42">
        <v>0.20186577498888325</v>
      </c>
      <c r="CK56" s="42">
        <v>0.30739158394881683</v>
      </c>
      <c r="CL56" s="42">
        <v>0.30789898754177258</v>
      </c>
      <c r="CM56" s="42">
        <v>0.14523439299860974</v>
      </c>
      <c r="CN56" s="42">
        <v>0.38623207126395376</v>
      </c>
      <c r="CO56" s="42">
        <v>1.325205058004018</v>
      </c>
      <c r="CP56" s="42">
        <v>1.2426402733901214</v>
      </c>
      <c r="CQ56" s="42">
        <v>1.064029499907496</v>
      </c>
      <c r="CR56" s="42">
        <v>-0.19484674049834405</v>
      </c>
      <c r="CS56" s="42">
        <v>-0.41997044649192017</v>
      </c>
      <c r="CT56" s="42">
        <v>-0.38987407642266847</v>
      </c>
      <c r="CU56" s="42">
        <v>-0.57534055500779546</v>
      </c>
      <c r="CV56" s="42">
        <v>-0.41369047301496664</v>
      </c>
      <c r="CW56" s="42">
        <v>-0.42130035381488706</v>
      </c>
      <c r="CX56" s="42">
        <v>-0.39412877201247531</v>
      </c>
      <c r="CY56" s="42">
        <v>-0.54377041824753269</v>
      </c>
      <c r="CZ56" s="42">
        <v>-0.58663478737494401</v>
      </c>
      <c r="DA56" s="42">
        <v>-0.63157364616026124</v>
      </c>
      <c r="DB56" s="42">
        <v>-0.69745609742111148</v>
      </c>
      <c r="DC56" s="42">
        <v>-0.71909405393266357</v>
      </c>
      <c r="DD56" s="42">
        <v>-0.68626719321582785</v>
      </c>
      <c r="DE56" s="42">
        <v>-1.1579797981554196</v>
      </c>
      <c r="DF56" s="42">
        <v>-1.1185967759317643</v>
      </c>
      <c r="DG56" s="42">
        <v>-1.4333895745737111</v>
      </c>
      <c r="DH56" s="42">
        <v>-0.98858487996999778</v>
      </c>
      <c r="DI56" s="42">
        <v>-1.0151131217213174</v>
      </c>
      <c r="DJ56" s="42">
        <v>-1.0563857769987963</v>
      </c>
      <c r="DK56" s="42">
        <v>-1.8154486053199954</v>
      </c>
      <c r="DL56" s="42">
        <v>-2.1450172726328658</v>
      </c>
      <c r="DM56" s="42">
        <v>-2.5950414894775697</v>
      </c>
      <c r="DN56" s="42">
        <v>-3.4698668927851171</v>
      </c>
      <c r="DO56" s="42">
        <v>-3.8267079616144395</v>
      </c>
      <c r="DP56" s="42">
        <v>-3.5067563487617037</v>
      </c>
      <c r="DQ56" s="42">
        <v>8.6439266413694984</v>
      </c>
      <c r="DR56" s="42">
        <v>11.049694040247857</v>
      </c>
      <c r="DS56" s="42">
        <v>3.8245602077116185</v>
      </c>
      <c r="DT56" s="71"/>
    </row>
    <row r="57" spans="3:124">
      <c r="C57" s="63"/>
      <c r="D57" s="64"/>
      <c r="E57" s="64"/>
      <c r="F57" s="64"/>
      <c r="G57" s="64"/>
      <c r="H57" s="64"/>
      <c r="I57" s="64"/>
      <c r="J57" s="64"/>
      <c r="K57" s="64"/>
      <c r="L57" s="64"/>
      <c r="M57" s="64"/>
      <c r="N57" s="64"/>
      <c r="O57" s="64"/>
      <c r="P57" s="64"/>
      <c r="Q57" s="64"/>
      <c r="R57" s="64"/>
      <c r="S57" s="64"/>
      <c r="T57" s="64"/>
      <c r="U57" s="64"/>
      <c r="V57" s="64"/>
      <c r="W57" s="64"/>
      <c r="X57" s="64"/>
      <c r="Y57" s="64"/>
      <c r="Z57" s="64"/>
      <c r="AA57" s="64"/>
      <c r="AB57" s="64"/>
      <c r="AC57" s="64"/>
      <c r="AD57" s="64"/>
      <c r="AE57" s="64"/>
      <c r="AF57" s="64"/>
      <c r="AG57" s="64"/>
      <c r="AH57" s="64"/>
      <c r="AI57" s="64"/>
      <c r="AJ57" s="64"/>
      <c r="AK57" s="64"/>
      <c r="AL57" s="64"/>
      <c r="AM57" s="64"/>
      <c r="AN57" s="64"/>
      <c r="AO57" s="64"/>
      <c r="AP57" s="64"/>
      <c r="AQ57" s="64"/>
      <c r="AR57" s="64"/>
      <c r="AS57" s="64"/>
      <c r="AT57" s="64"/>
      <c r="AU57" s="64"/>
      <c r="AV57" s="64"/>
      <c r="AW57" s="64"/>
      <c r="AX57" s="64"/>
      <c r="AY57" s="64"/>
      <c r="AZ57" s="64"/>
      <c r="BA57" s="64"/>
      <c r="BB57" s="64"/>
      <c r="BC57" s="64"/>
      <c r="BD57" s="64"/>
      <c r="BE57" s="64"/>
      <c r="BF57" s="64"/>
      <c r="BG57" s="64"/>
      <c r="BH57" s="64"/>
      <c r="BI57" s="64"/>
      <c r="BJ57" s="64"/>
      <c r="BK57" s="64"/>
      <c r="BL57" s="64"/>
      <c r="BM57" s="64"/>
      <c r="BN57" s="64"/>
      <c r="BO57" s="64"/>
      <c r="BP57" s="64"/>
      <c r="BQ57" s="64"/>
      <c r="BR57" s="64"/>
      <c r="BS57" s="64"/>
      <c r="BT57" s="64"/>
      <c r="BU57" s="64"/>
      <c r="BV57" s="64"/>
      <c r="BW57" s="64"/>
      <c r="BX57" s="64"/>
      <c r="BY57" s="64"/>
      <c r="BZ57" s="64"/>
      <c r="CA57" s="64"/>
      <c r="CB57" s="64"/>
      <c r="CC57" s="64"/>
      <c r="CD57" s="64"/>
      <c r="CE57" s="64"/>
      <c r="CF57" s="64"/>
      <c r="CG57" s="64"/>
      <c r="CH57" s="64"/>
      <c r="CI57" s="64"/>
      <c r="CJ57" s="64"/>
      <c r="CK57" s="64"/>
      <c r="CL57" s="64"/>
      <c r="CM57" s="64"/>
      <c r="CN57" s="64"/>
      <c r="CO57" s="64"/>
      <c r="CP57" s="64"/>
      <c r="CQ57" s="64"/>
      <c r="CR57" s="64"/>
      <c r="CS57" s="64"/>
      <c r="CT57" s="64"/>
      <c r="CU57" s="64"/>
      <c r="CV57" s="64"/>
      <c r="CW57" s="64"/>
      <c r="CX57" s="64"/>
      <c r="CY57" s="64"/>
      <c r="CZ57" s="64"/>
      <c r="DA57" s="64"/>
      <c r="DB57" s="64"/>
      <c r="DC57" s="64"/>
      <c r="DD57" s="64"/>
      <c r="DE57" s="64"/>
      <c r="DF57" s="64"/>
      <c r="DG57" s="64"/>
      <c r="DH57" s="64"/>
      <c r="DI57" s="64"/>
      <c r="DJ57" s="64"/>
      <c r="DK57" s="64"/>
      <c r="DL57" s="64"/>
      <c r="DM57" s="64"/>
      <c r="DN57" s="64"/>
      <c r="DO57" s="64"/>
      <c r="DP57" s="64"/>
      <c r="DQ57" s="64"/>
      <c r="DR57" s="64"/>
      <c r="DS57" s="64"/>
      <c r="DT57" s="75"/>
    </row>
    <row r="60" spans="3:124">
      <c r="V60" s="38"/>
      <c r="AJ60" s="80"/>
    </row>
    <row r="61" spans="3:124">
      <c r="V61" s="38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5DF76-14E1-BF4E-9C71-CE19F7ADBB01}">
  <sheetPr>
    <tabColor theme="1"/>
  </sheetPr>
  <dimension ref="A1:DS59"/>
  <sheetViews>
    <sheetView showGridLines="0" tabSelected="1" zoomScale="85" zoomScaleNormal="85" workbookViewId="0">
      <pane xSplit="19" ySplit="10" topLeftCell="AI16" activePane="bottomRight" state="frozen"/>
      <selection pane="bottomRight"/>
      <selection pane="bottomLeft" activeCell="AI16" sqref="AI16"/>
      <selection pane="topRight" activeCell="AI16" sqref="AI16"/>
    </sheetView>
  </sheetViews>
  <sheetFormatPr defaultColWidth="8.85546875" defaultRowHeight="12.95"/>
  <cols>
    <col min="1" max="2" width="1.42578125" style="26" customWidth="1"/>
    <col min="3" max="3" width="40.42578125" style="26" customWidth="1"/>
    <col min="4" max="4" width="1.42578125" style="26" customWidth="1"/>
    <col min="5" max="6" width="10.42578125" style="26" customWidth="1"/>
    <col min="7" max="19" width="1.42578125" style="26" customWidth="1"/>
    <col min="20" max="123" width="10.42578125" style="26" customWidth="1"/>
    <col min="124" max="124" width="1.42578125" style="26" customWidth="1"/>
    <col min="125" max="16384" width="8.85546875" style="26"/>
  </cols>
  <sheetData>
    <row r="1" spans="1:123">
      <c r="A1" s="25"/>
      <c r="B1" s="25"/>
    </row>
    <row r="2" spans="1:123">
      <c r="A2" s="25" t="s">
        <v>48</v>
      </c>
      <c r="B2" s="25"/>
    </row>
    <row r="3" spans="1:123">
      <c r="A3" s="24" t="s">
        <v>28</v>
      </c>
      <c r="B3" s="24"/>
      <c r="BS3" s="38"/>
      <c r="BT3" s="38"/>
      <c r="BU3" s="38"/>
      <c r="BV3" s="38"/>
      <c r="BW3" s="38"/>
    </row>
    <row r="4" spans="1:123">
      <c r="A4" s="27" t="s">
        <v>50</v>
      </c>
      <c r="B4" s="27"/>
    </row>
    <row r="6" spans="1:123">
      <c r="T6" s="31">
        <v>12</v>
      </c>
      <c r="U6" s="31">
        <v>12</v>
      </c>
      <c r="V6" s="31">
        <v>12</v>
      </c>
      <c r="W6" s="31">
        <v>12</v>
      </c>
      <c r="X6" s="31">
        <v>12</v>
      </c>
      <c r="Y6" s="31">
        <v>12</v>
      </c>
      <c r="AA6" s="31">
        <v>3</v>
      </c>
      <c r="AB6" s="31">
        <v>3</v>
      </c>
      <c r="AC6" s="31">
        <v>3</v>
      </c>
      <c r="AD6" s="31">
        <v>3</v>
      </c>
      <c r="AE6" s="31">
        <v>3</v>
      </c>
      <c r="AF6" s="31">
        <v>3</v>
      </c>
      <c r="AG6" s="31">
        <v>3</v>
      </c>
      <c r="AH6" s="31">
        <v>3</v>
      </c>
      <c r="AI6" s="31">
        <v>3</v>
      </c>
      <c r="AJ6" s="31">
        <v>3</v>
      </c>
      <c r="AK6" s="31">
        <v>3</v>
      </c>
      <c r="AL6" s="31">
        <v>3</v>
      </c>
      <c r="AM6" s="31">
        <v>3</v>
      </c>
      <c r="AN6" s="31">
        <v>3</v>
      </c>
      <c r="AO6" s="31">
        <v>3</v>
      </c>
      <c r="AP6" s="31">
        <v>3</v>
      </c>
      <c r="AQ6" s="31">
        <v>3</v>
      </c>
      <c r="AR6" s="31">
        <v>3</v>
      </c>
      <c r="AS6" s="31">
        <v>3</v>
      </c>
      <c r="AT6" s="31">
        <v>3</v>
      </c>
      <c r="AU6" s="31">
        <v>3</v>
      </c>
      <c r="AV6" s="31">
        <v>3</v>
      </c>
      <c r="AW6" s="31">
        <v>3</v>
      </c>
      <c r="AX6" s="31">
        <v>3</v>
      </c>
      <c r="AZ6" s="31">
        <v>37</v>
      </c>
      <c r="BA6" s="31">
        <v>38</v>
      </c>
      <c r="BB6" s="31">
        <v>39</v>
      </c>
      <c r="BC6" s="31">
        <v>40</v>
      </c>
      <c r="BD6" s="31">
        <v>41</v>
      </c>
      <c r="BE6" s="31">
        <v>42</v>
      </c>
      <c r="BF6" s="31">
        <v>43</v>
      </c>
      <c r="BG6" s="31">
        <v>44</v>
      </c>
      <c r="BH6" s="31">
        <v>45</v>
      </c>
      <c r="BI6" s="31">
        <v>46</v>
      </c>
      <c r="BJ6" s="31">
        <v>47</v>
      </c>
      <c r="BK6" s="31">
        <v>48</v>
      </c>
      <c r="BL6" s="31">
        <v>49</v>
      </c>
      <c r="BM6" s="31">
        <v>50</v>
      </c>
      <c r="BN6" s="31">
        <v>51</v>
      </c>
      <c r="BO6" s="31">
        <v>52</v>
      </c>
      <c r="BP6" s="31">
        <v>53</v>
      </c>
      <c r="BQ6" s="31">
        <v>54</v>
      </c>
      <c r="BR6" s="31">
        <v>55</v>
      </c>
      <c r="BS6" s="31">
        <v>56</v>
      </c>
      <c r="BT6" s="31">
        <v>57</v>
      </c>
      <c r="BU6" s="31">
        <v>58</v>
      </c>
      <c r="BV6" s="31">
        <v>59</v>
      </c>
      <c r="BW6" s="31">
        <v>60</v>
      </c>
      <c r="BX6" s="31">
        <v>61</v>
      </c>
      <c r="BY6" s="31">
        <v>62</v>
      </c>
      <c r="BZ6" s="31">
        <v>63</v>
      </c>
      <c r="CA6" s="31">
        <v>64</v>
      </c>
      <c r="CB6" s="31">
        <v>65</v>
      </c>
      <c r="CC6" s="31">
        <v>66</v>
      </c>
      <c r="CD6" s="31">
        <v>67</v>
      </c>
      <c r="CE6" s="31">
        <v>68</v>
      </c>
      <c r="CF6" s="31">
        <v>69</v>
      </c>
      <c r="CG6" s="31">
        <v>70</v>
      </c>
      <c r="CH6" s="31">
        <v>71</v>
      </c>
      <c r="CI6" s="31">
        <v>72</v>
      </c>
      <c r="CJ6" s="31">
        <v>73</v>
      </c>
      <c r="CK6" s="31">
        <v>74</v>
      </c>
      <c r="CL6" s="31">
        <v>75</v>
      </c>
      <c r="CM6" s="31">
        <v>76</v>
      </c>
      <c r="CN6" s="31">
        <v>77</v>
      </c>
      <c r="CO6" s="31">
        <v>78</v>
      </c>
      <c r="CP6" s="31">
        <v>79</v>
      </c>
      <c r="CQ6" s="31">
        <v>80</v>
      </c>
      <c r="CR6" s="31">
        <v>81</v>
      </c>
      <c r="CS6" s="31">
        <v>82</v>
      </c>
      <c r="CT6" s="31">
        <v>83</v>
      </c>
      <c r="CU6" s="31">
        <v>84</v>
      </c>
      <c r="CV6" s="31">
        <v>85</v>
      </c>
      <c r="CW6" s="31">
        <v>86</v>
      </c>
      <c r="CX6" s="31">
        <v>87</v>
      </c>
      <c r="CY6" s="31">
        <v>88</v>
      </c>
      <c r="CZ6" s="31">
        <v>89</v>
      </c>
      <c r="DA6" s="31">
        <v>90</v>
      </c>
      <c r="DB6" s="31">
        <v>91</v>
      </c>
      <c r="DC6" s="31">
        <v>92</v>
      </c>
      <c r="DD6" s="31">
        <v>93</v>
      </c>
      <c r="DE6" s="31">
        <v>94</v>
      </c>
      <c r="DF6" s="31">
        <v>95</v>
      </c>
      <c r="DG6" s="31">
        <v>96</v>
      </c>
      <c r="DH6" s="31">
        <v>97</v>
      </c>
      <c r="DI6" s="31">
        <v>98</v>
      </c>
      <c r="DJ6" s="31">
        <v>99</v>
      </c>
      <c r="DK6" s="31">
        <v>100</v>
      </c>
      <c r="DL6" s="31">
        <v>101</v>
      </c>
      <c r="DM6" s="31">
        <v>102</v>
      </c>
      <c r="DN6" s="31">
        <v>103</v>
      </c>
      <c r="DO6" s="31">
        <v>104</v>
      </c>
      <c r="DP6" s="31">
        <v>105</v>
      </c>
      <c r="DQ6" s="31">
        <v>106</v>
      </c>
      <c r="DR6" s="31">
        <v>107</v>
      </c>
      <c r="DS6" s="31">
        <v>108</v>
      </c>
    </row>
    <row r="7" spans="1:123">
      <c r="T7" s="25">
        <v>2021</v>
      </c>
      <c r="U7" s="25">
        <v>2022</v>
      </c>
      <c r="V7" s="25">
        <v>2023</v>
      </c>
      <c r="W7" s="25">
        <v>2024</v>
      </c>
      <c r="X7" s="25">
        <v>2025</v>
      </c>
      <c r="Y7" s="25">
        <v>2026</v>
      </c>
      <c r="AA7" s="25">
        <v>2021</v>
      </c>
      <c r="AB7" s="25">
        <v>2021</v>
      </c>
      <c r="AC7" s="25">
        <v>2021</v>
      </c>
      <c r="AD7" s="25">
        <v>2021</v>
      </c>
      <c r="AE7" s="25">
        <v>2022</v>
      </c>
      <c r="AF7" s="25">
        <v>2022</v>
      </c>
      <c r="AG7" s="25">
        <v>2022</v>
      </c>
      <c r="AH7" s="25">
        <v>2022</v>
      </c>
      <c r="AI7" s="25">
        <v>2023</v>
      </c>
      <c r="AJ7" s="25">
        <v>2023</v>
      </c>
      <c r="AK7" s="25">
        <v>2023</v>
      </c>
      <c r="AL7" s="25">
        <v>2023</v>
      </c>
      <c r="AM7" s="25">
        <v>2024</v>
      </c>
      <c r="AN7" s="25">
        <v>2024</v>
      </c>
      <c r="AO7" s="25">
        <v>2024</v>
      </c>
      <c r="AP7" s="25">
        <v>2024</v>
      </c>
      <c r="AQ7" s="25">
        <v>2025</v>
      </c>
      <c r="AR7" s="25">
        <v>2025</v>
      </c>
      <c r="AS7" s="25">
        <v>2025</v>
      </c>
      <c r="AT7" s="25">
        <v>2025</v>
      </c>
      <c r="AU7" s="25">
        <v>2026</v>
      </c>
      <c r="AV7" s="25">
        <v>2026</v>
      </c>
      <c r="AW7" s="25">
        <v>2026</v>
      </c>
      <c r="AX7" s="25">
        <v>2026</v>
      </c>
      <c r="AZ7" s="25">
        <v>2021</v>
      </c>
      <c r="BA7" s="25">
        <v>2021</v>
      </c>
      <c r="BB7" s="25">
        <v>2021</v>
      </c>
      <c r="BC7" s="25">
        <v>2021</v>
      </c>
      <c r="BD7" s="25">
        <v>2021</v>
      </c>
      <c r="BE7" s="25">
        <v>2021</v>
      </c>
      <c r="BF7" s="25">
        <v>2021</v>
      </c>
      <c r="BG7" s="25">
        <v>2021</v>
      </c>
      <c r="BH7" s="25">
        <v>2021</v>
      </c>
      <c r="BI7" s="25">
        <v>2021</v>
      </c>
      <c r="BJ7" s="25">
        <v>2021</v>
      </c>
      <c r="BK7" s="25">
        <v>2021</v>
      </c>
      <c r="BL7" s="25">
        <v>2022</v>
      </c>
      <c r="BM7" s="25">
        <v>2022</v>
      </c>
      <c r="BN7" s="25">
        <v>2022</v>
      </c>
      <c r="BO7" s="25">
        <v>2022</v>
      </c>
      <c r="BP7" s="25">
        <v>2022</v>
      </c>
      <c r="BQ7" s="25">
        <v>2022</v>
      </c>
      <c r="BR7" s="25">
        <v>2022</v>
      </c>
      <c r="BS7" s="25">
        <v>2022</v>
      </c>
      <c r="BT7" s="25">
        <v>2022</v>
      </c>
      <c r="BU7" s="25">
        <v>2022</v>
      </c>
      <c r="BV7" s="25">
        <v>2022</v>
      </c>
      <c r="BW7" s="25">
        <v>2022</v>
      </c>
      <c r="BX7" s="25">
        <v>2023</v>
      </c>
      <c r="BY7" s="25">
        <v>2023</v>
      </c>
      <c r="BZ7" s="25">
        <v>2023</v>
      </c>
      <c r="CA7" s="25">
        <v>2023</v>
      </c>
      <c r="CB7" s="25">
        <v>2023</v>
      </c>
      <c r="CC7" s="25">
        <v>2023</v>
      </c>
      <c r="CD7" s="25">
        <v>2023</v>
      </c>
      <c r="CE7" s="25">
        <v>2023</v>
      </c>
      <c r="CF7" s="25">
        <v>2023</v>
      </c>
      <c r="CG7" s="25">
        <v>2023</v>
      </c>
      <c r="CH7" s="25">
        <v>2023</v>
      </c>
      <c r="CI7" s="25">
        <v>2023</v>
      </c>
      <c r="CJ7" s="25">
        <v>2024</v>
      </c>
      <c r="CK7" s="25">
        <v>2024</v>
      </c>
      <c r="CL7" s="25">
        <v>2024</v>
      </c>
      <c r="CM7" s="25">
        <v>2024</v>
      </c>
      <c r="CN7" s="25">
        <v>2024</v>
      </c>
      <c r="CO7" s="25">
        <v>2024</v>
      </c>
      <c r="CP7" s="25">
        <v>2024</v>
      </c>
      <c r="CQ7" s="25">
        <v>2024</v>
      </c>
      <c r="CR7" s="25">
        <v>2024</v>
      </c>
      <c r="CS7" s="25">
        <v>2024</v>
      </c>
      <c r="CT7" s="25">
        <v>2024</v>
      </c>
      <c r="CU7" s="25">
        <v>2024</v>
      </c>
      <c r="CV7" s="25">
        <v>2025</v>
      </c>
      <c r="CW7" s="25">
        <v>2025</v>
      </c>
      <c r="CX7" s="25">
        <v>2025</v>
      </c>
      <c r="CY7" s="25">
        <v>2025</v>
      </c>
      <c r="CZ7" s="25">
        <v>2025</v>
      </c>
      <c r="DA7" s="25">
        <v>2025</v>
      </c>
      <c r="DB7" s="25">
        <v>2025</v>
      </c>
      <c r="DC7" s="25">
        <v>2025</v>
      </c>
      <c r="DD7" s="25">
        <v>2025</v>
      </c>
      <c r="DE7" s="25">
        <v>2025</v>
      </c>
      <c r="DF7" s="25">
        <v>2025</v>
      </c>
      <c r="DG7" s="25">
        <v>2025</v>
      </c>
      <c r="DH7" s="25">
        <v>2026</v>
      </c>
      <c r="DI7" s="25">
        <v>2026</v>
      </c>
      <c r="DJ7" s="25">
        <v>2026</v>
      </c>
      <c r="DK7" s="25">
        <v>2026</v>
      </c>
      <c r="DL7" s="25">
        <v>2026</v>
      </c>
      <c r="DM7" s="25">
        <v>2026</v>
      </c>
      <c r="DN7" s="25">
        <v>2026</v>
      </c>
      <c r="DO7" s="25">
        <v>2026</v>
      </c>
      <c r="DP7" s="25">
        <v>2026</v>
      </c>
      <c r="DQ7" s="25">
        <v>2026</v>
      </c>
      <c r="DR7" s="25">
        <v>2026</v>
      </c>
      <c r="DS7" s="25">
        <v>2026</v>
      </c>
    </row>
    <row r="8" spans="1:123">
      <c r="T8" s="32"/>
      <c r="U8" s="32"/>
      <c r="V8" s="32"/>
      <c r="W8" s="32"/>
      <c r="X8" s="32"/>
      <c r="Y8" s="32"/>
      <c r="AA8" s="68">
        <v>1</v>
      </c>
      <c r="AB8" s="68">
        <v>2</v>
      </c>
      <c r="AC8" s="68">
        <v>3</v>
      </c>
      <c r="AD8" s="68">
        <v>4</v>
      </c>
      <c r="AE8" s="68">
        <v>1</v>
      </c>
      <c r="AF8" s="68">
        <v>2</v>
      </c>
      <c r="AG8" s="68">
        <v>3</v>
      </c>
      <c r="AH8" s="68">
        <v>4</v>
      </c>
      <c r="AI8" s="68">
        <v>1</v>
      </c>
      <c r="AJ8" s="68">
        <v>2</v>
      </c>
      <c r="AK8" s="68">
        <v>3</v>
      </c>
      <c r="AL8" s="68">
        <v>4</v>
      </c>
      <c r="AM8" s="68">
        <v>1</v>
      </c>
      <c r="AN8" s="68">
        <v>2</v>
      </c>
      <c r="AO8" s="68">
        <v>3</v>
      </c>
      <c r="AP8" s="68">
        <v>4</v>
      </c>
      <c r="AQ8" s="68">
        <v>1</v>
      </c>
      <c r="AR8" s="68">
        <v>2</v>
      </c>
      <c r="AS8" s="68">
        <v>3</v>
      </c>
      <c r="AT8" s="68">
        <v>4</v>
      </c>
      <c r="AU8" s="68">
        <v>1</v>
      </c>
      <c r="AV8" s="68">
        <v>2</v>
      </c>
      <c r="AW8" s="68">
        <v>3</v>
      </c>
      <c r="AX8" s="68">
        <v>4</v>
      </c>
      <c r="AZ8" s="68">
        <v>1</v>
      </c>
      <c r="BA8" s="68">
        <v>1</v>
      </c>
      <c r="BB8" s="68">
        <v>1</v>
      </c>
      <c r="BC8" s="68">
        <v>2</v>
      </c>
      <c r="BD8" s="68">
        <v>2</v>
      </c>
      <c r="BE8" s="68">
        <v>2</v>
      </c>
      <c r="BF8" s="68">
        <v>3</v>
      </c>
      <c r="BG8" s="68">
        <v>3</v>
      </c>
      <c r="BH8" s="68">
        <v>3</v>
      </c>
      <c r="BI8" s="68">
        <v>4</v>
      </c>
      <c r="BJ8" s="68">
        <v>4</v>
      </c>
      <c r="BK8" s="68">
        <v>4</v>
      </c>
      <c r="BL8" s="68">
        <v>1</v>
      </c>
      <c r="BM8" s="68">
        <v>1</v>
      </c>
      <c r="BN8" s="68">
        <v>1</v>
      </c>
      <c r="BO8" s="68">
        <v>2</v>
      </c>
      <c r="BP8" s="68">
        <v>2</v>
      </c>
      <c r="BQ8" s="68">
        <v>2</v>
      </c>
      <c r="BR8" s="68">
        <v>3</v>
      </c>
      <c r="BS8" s="68">
        <v>3</v>
      </c>
      <c r="BT8" s="68">
        <v>3</v>
      </c>
      <c r="BU8" s="68">
        <v>4</v>
      </c>
      <c r="BV8" s="68">
        <v>4</v>
      </c>
      <c r="BW8" s="68">
        <v>4</v>
      </c>
      <c r="BX8" s="68">
        <v>1</v>
      </c>
      <c r="BY8" s="68">
        <v>1</v>
      </c>
      <c r="BZ8" s="68">
        <v>1</v>
      </c>
      <c r="CA8" s="68">
        <v>2</v>
      </c>
      <c r="CB8" s="68">
        <v>2</v>
      </c>
      <c r="CC8" s="68">
        <v>2</v>
      </c>
      <c r="CD8" s="68">
        <v>3</v>
      </c>
      <c r="CE8" s="68">
        <v>3</v>
      </c>
      <c r="CF8" s="68">
        <v>3</v>
      </c>
      <c r="CG8" s="68">
        <v>4</v>
      </c>
      <c r="CH8" s="68">
        <v>4</v>
      </c>
      <c r="CI8" s="68">
        <v>4</v>
      </c>
      <c r="CJ8" s="68">
        <v>1</v>
      </c>
      <c r="CK8" s="68">
        <v>1</v>
      </c>
      <c r="CL8" s="68">
        <v>1</v>
      </c>
      <c r="CM8" s="68">
        <v>2</v>
      </c>
      <c r="CN8" s="68">
        <v>2</v>
      </c>
      <c r="CO8" s="68">
        <v>2</v>
      </c>
      <c r="CP8" s="68">
        <v>3</v>
      </c>
      <c r="CQ8" s="68">
        <v>3</v>
      </c>
      <c r="CR8" s="68">
        <v>3</v>
      </c>
      <c r="CS8" s="68">
        <v>4</v>
      </c>
      <c r="CT8" s="68">
        <v>4</v>
      </c>
      <c r="CU8" s="68">
        <v>4</v>
      </c>
      <c r="CV8" s="68">
        <v>1</v>
      </c>
      <c r="CW8" s="68">
        <v>1</v>
      </c>
      <c r="CX8" s="68">
        <v>1</v>
      </c>
      <c r="CY8" s="68">
        <v>2</v>
      </c>
      <c r="CZ8" s="68">
        <v>2</v>
      </c>
      <c r="DA8" s="68">
        <v>2</v>
      </c>
      <c r="DB8" s="68">
        <v>3</v>
      </c>
      <c r="DC8" s="68">
        <v>3</v>
      </c>
      <c r="DD8" s="68">
        <v>3</v>
      </c>
      <c r="DE8" s="68">
        <v>4</v>
      </c>
      <c r="DF8" s="68">
        <v>4</v>
      </c>
      <c r="DG8" s="68">
        <v>4</v>
      </c>
      <c r="DH8" s="68">
        <v>1</v>
      </c>
      <c r="DI8" s="68">
        <v>1</v>
      </c>
      <c r="DJ8" s="68">
        <v>1</v>
      </c>
      <c r="DK8" s="68">
        <v>2</v>
      </c>
      <c r="DL8" s="68">
        <v>2</v>
      </c>
      <c r="DM8" s="68">
        <v>2</v>
      </c>
      <c r="DN8" s="68">
        <v>3</v>
      </c>
      <c r="DO8" s="68">
        <v>3</v>
      </c>
      <c r="DP8" s="68">
        <v>3</v>
      </c>
      <c r="DQ8" s="68">
        <v>4</v>
      </c>
      <c r="DR8" s="68">
        <v>4</v>
      </c>
      <c r="DS8" s="68">
        <v>4</v>
      </c>
    </row>
    <row r="9" spans="1:123">
      <c r="T9" s="33">
        <v>44561</v>
      </c>
      <c r="U9" s="33">
        <v>44926</v>
      </c>
      <c r="V9" s="33">
        <v>45291</v>
      </c>
      <c r="W9" s="33">
        <v>45657</v>
      </c>
      <c r="X9" s="33">
        <v>46022</v>
      </c>
      <c r="Y9" s="33">
        <v>46387</v>
      </c>
      <c r="AA9" s="33">
        <v>44286</v>
      </c>
      <c r="AB9" s="33">
        <v>44377</v>
      </c>
      <c r="AC9" s="33">
        <v>44469</v>
      </c>
      <c r="AD9" s="33">
        <v>44561</v>
      </c>
      <c r="AE9" s="33">
        <v>44651</v>
      </c>
      <c r="AF9" s="33">
        <v>44742</v>
      </c>
      <c r="AG9" s="33">
        <v>44834</v>
      </c>
      <c r="AH9" s="33">
        <v>44926</v>
      </c>
      <c r="AI9" s="33">
        <v>45016</v>
      </c>
      <c r="AJ9" s="33">
        <v>45107</v>
      </c>
      <c r="AK9" s="33">
        <v>45199</v>
      </c>
      <c r="AL9" s="33">
        <v>45291</v>
      </c>
      <c r="AM9" s="33">
        <v>45382</v>
      </c>
      <c r="AN9" s="33">
        <v>45473</v>
      </c>
      <c r="AO9" s="33">
        <v>45565</v>
      </c>
      <c r="AP9" s="33">
        <v>45657</v>
      </c>
      <c r="AQ9" s="33">
        <v>45747</v>
      </c>
      <c r="AR9" s="33">
        <v>45838</v>
      </c>
      <c r="AS9" s="33">
        <v>45930</v>
      </c>
      <c r="AT9" s="33">
        <v>46022</v>
      </c>
      <c r="AU9" s="33">
        <v>46112</v>
      </c>
      <c r="AV9" s="33">
        <v>46203</v>
      </c>
      <c r="AW9" s="33">
        <v>46295</v>
      </c>
      <c r="AX9" s="33">
        <v>46387</v>
      </c>
      <c r="AZ9" s="33">
        <v>44227</v>
      </c>
      <c r="BA9" s="33">
        <v>44255</v>
      </c>
      <c r="BB9" s="33">
        <v>44286</v>
      </c>
      <c r="BC9" s="33">
        <v>44316</v>
      </c>
      <c r="BD9" s="33">
        <v>44347</v>
      </c>
      <c r="BE9" s="33">
        <v>44377</v>
      </c>
      <c r="BF9" s="33">
        <v>44408</v>
      </c>
      <c r="BG9" s="33">
        <v>44439</v>
      </c>
      <c r="BH9" s="33">
        <v>44469</v>
      </c>
      <c r="BI9" s="33">
        <v>44500</v>
      </c>
      <c r="BJ9" s="33">
        <v>44530</v>
      </c>
      <c r="BK9" s="33">
        <v>44561</v>
      </c>
      <c r="BL9" s="33">
        <v>44592</v>
      </c>
      <c r="BM9" s="33">
        <v>44620</v>
      </c>
      <c r="BN9" s="33">
        <v>44651</v>
      </c>
      <c r="BO9" s="33">
        <v>44681</v>
      </c>
      <c r="BP9" s="33">
        <v>44712</v>
      </c>
      <c r="BQ9" s="33">
        <v>44742</v>
      </c>
      <c r="BR9" s="33">
        <v>44773</v>
      </c>
      <c r="BS9" s="33">
        <v>44804</v>
      </c>
      <c r="BT9" s="33">
        <v>44834</v>
      </c>
      <c r="BU9" s="33">
        <v>44865</v>
      </c>
      <c r="BV9" s="33">
        <v>44895</v>
      </c>
      <c r="BW9" s="33">
        <v>44926</v>
      </c>
      <c r="BX9" s="33">
        <v>44957</v>
      </c>
      <c r="BY9" s="33">
        <v>44985</v>
      </c>
      <c r="BZ9" s="33">
        <v>45016</v>
      </c>
      <c r="CA9" s="33">
        <v>45046</v>
      </c>
      <c r="CB9" s="33">
        <v>45077</v>
      </c>
      <c r="CC9" s="33">
        <v>45107</v>
      </c>
      <c r="CD9" s="33">
        <v>45138</v>
      </c>
      <c r="CE9" s="33">
        <v>45169</v>
      </c>
      <c r="CF9" s="33">
        <v>45199</v>
      </c>
      <c r="CG9" s="33">
        <v>45230</v>
      </c>
      <c r="CH9" s="33">
        <v>45260</v>
      </c>
      <c r="CI9" s="33">
        <v>45291</v>
      </c>
      <c r="CJ9" s="33">
        <v>45322</v>
      </c>
      <c r="CK9" s="33">
        <v>45351</v>
      </c>
      <c r="CL9" s="33">
        <v>45382</v>
      </c>
      <c r="CM9" s="33">
        <v>45412</v>
      </c>
      <c r="CN9" s="33">
        <v>45443</v>
      </c>
      <c r="CO9" s="33">
        <v>45473</v>
      </c>
      <c r="CP9" s="33">
        <v>45504</v>
      </c>
      <c r="CQ9" s="33">
        <v>45535</v>
      </c>
      <c r="CR9" s="33">
        <v>45565</v>
      </c>
      <c r="CS9" s="33">
        <v>45596</v>
      </c>
      <c r="CT9" s="33">
        <v>45626</v>
      </c>
      <c r="CU9" s="33">
        <v>45657</v>
      </c>
      <c r="CV9" s="33">
        <v>45688</v>
      </c>
      <c r="CW9" s="33">
        <v>45716</v>
      </c>
      <c r="CX9" s="33">
        <v>45747</v>
      </c>
      <c r="CY9" s="33">
        <v>45777</v>
      </c>
      <c r="CZ9" s="33">
        <v>45808</v>
      </c>
      <c r="DA9" s="33">
        <v>45838</v>
      </c>
      <c r="DB9" s="33">
        <v>45869</v>
      </c>
      <c r="DC9" s="33">
        <v>45900</v>
      </c>
      <c r="DD9" s="33">
        <v>45930</v>
      </c>
      <c r="DE9" s="33">
        <v>45961</v>
      </c>
      <c r="DF9" s="33">
        <v>45991</v>
      </c>
      <c r="DG9" s="33">
        <v>46022</v>
      </c>
      <c r="DH9" s="33">
        <v>46053</v>
      </c>
      <c r="DI9" s="33">
        <v>46081</v>
      </c>
      <c r="DJ9" s="33">
        <v>46112</v>
      </c>
      <c r="DK9" s="33">
        <v>46142</v>
      </c>
      <c r="DL9" s="33">
        <v>46173</v>
      </c>
      <c r="DM9" s="33">
        <v>46203</v>
      </c>
      <c r="DN9" s="33">
        <v>46234</v>
      </c>
      <c r="DO9" s="33">
        <v>46265</v>
      </c>
      <c r="DP9" s="33">
        <v>46295</v>
      </c>
      <c r="DQ9" s="33">
        <v>46326</v>
      </c>
      <c r="DR9" s="33">
        <v>46356</v>
      </c>
      <c r="DS9" s="33">
        <v>46387</v>
      </c>
    </row>
    <row r="10" spans="1:123" ht="14.1" thickBot="1">
      <c r="T10" s="35" t="s">
        <v>52</v>
      </c>
      <c r="U10" s="35" t="s">
        <v>52</v>
      </c>
      <c r="V10" s="35" t="s">
        <v>53</v>
      </c>
      <c r="W10" s="35" t="s">
        <v>2</v>
      </c>
      <c r="X10" s="35" t="s">
        <v>2</v>
      </c>
      <c r="Y10" s="35" t="s">
        <v>2</v>
      </c>
      <c r="AA10" s="35" t="s">
        <v>52</v>
      </c>
      <c r="AB10" s="35" t="s">
        <v>52</v>
      </c>
      <c r="AC10" s="35" t="s">
        <v>52</v>
      </c>
      <c r="AD10" s="35" t="s">
        <v>52</v>
      </c>
      <c r="AE10" s="35" t="s">
        <v>52</v>
      </c>
      <c r="AF10" s="35" t="s">
        <v>52</v>
      </c>
      <c r="AG10" s="35" t="s">
        <v>52</v>
      </c>
      <c r="AH10" s="35" t="s">
        <v>52</v>
      </c>
      <c r="AI10" s="35" t="s">
        <v>52</v>
      </c>
      <c r="AJ10" s="35" t="s">
        <v>52</v>
      </c>
      <c r="AK10" s="35" t="s">
        <v>53</v>
      </c>
      <c r="AL10" s="35" t="s">
        <v>53</v>
      </c>
      <c r="AM10" s="35" t="s">
        <v>2</v>
      </c>
      <c r="AN10" s="35" t="s">
        <v>2</v>
      </c>
      <c r="AO10" s="35" t="s">
        <v>2</v>
      </c>
      <c r="AP10" s="35" t="s">
        <v>2</v>
      </c>
      <c r="AQ10" s="35" t="s">
        <v>2</v>
      </c>
      <c r="AR10" s="35" t="s">
        <v>2</v>
      </c>
      <c r="AS10" s="35" t="s">
        <v>2</v>
      </c>
      <c r="AT10" s="35" t="s">
        <v>2</v>
      </c>
      <c r="AU10" s="35" t="s">
        <v>2</v>
      </c>
      <c r="AV10" s="35" t="s">
        <v>2</v>
      </c>
      <c r="AW10" s="35" t="s">
        <v>2</v>
      </c>
      <c r="AX10" s="35" t="s">
        <v>2</v>
      </c>
      <c r="AZ10" s="35" t="s">
        <v>52</v>
      </c>
      <c r="BA10" s="35" t="s">
        <v>52</v>
      </c>
      <c r="BB10" s="35" t="s">
        <v>52</v>
      </c>
      <c r="BC10" s="35" t="s">
        <v>52</v>
      </c>
      <c r="BD10" s="35" t="s">
        <v>52</v>
      </c>
      <c r="BE10" s="35" t="s">
        <v>52</v>
      </c>
      <c r="BF10" s="35" t="s">
        <v>52</v>
      </c>
      <c r="BG10" s="35" t="s">
        <v>52</v>
      </c>
      <c r="BH10" s="35" t="s">
        <v>52</v>
      </c>
      <c r="BI10" s="35" t="s">
        <v>52</v>
      </c>
      <c r="BJ10" s="35" t="s">
        <v>52</v>
      </c>
      <c r="BK10" s="35" t="s">
        <v>52</v>
      </c>
      <c r="BL10" s="35" t="s">
        <v>52</v>
      </c>
      <c r="BM10" s="35" t="s">
        <v>52</v>
      </c>
      <c r="BN10" s="35" t="s">
        <v>52</v>
      </c>
      <c r="BO10" s="35" t="s">
        <v>52</v>
      </c>
      <c r="BP10" s="35" t="s">
        <v>52</v>
      </c>
      <c r="BQ10" s="35" t="s">
        <v>52</v>
      </c>
      <c r="BR10" s="35" t="s">
        <v>52</v>
      </c>
      <c r="BS10" s="35" t="s">
        <v>52</v>
      </c>
      <c r="BT10" s="35" t="s">
        <v>52</v>
      </c>
      <c r="BU10" s="35" t="s">
        <v>52</v>
      </c>
      <c r="BV10" s="35" t="s">
        <v>52</v>
      </c>
      <c r="BW10" s="35" t="s">
        <v>52</v>
      </c>
      <c r="BX10" s="35" t="s">
        <v>52</v>
      </c>
      <c r="BY10" s="35" t="s">
        <v>52</v>
      </c>
      <c r="BZ10" s="35" t="s">
        <v>52</v>
      </c>
      <c r="CA10" s="35" t="s">
        <v>52</v>
      </c>
      <c r="CB10" s="35" t="s">
        <v>52</v>
      </c>
      <c r="CC10" s="35" t="s">
        <v>52</v>
      </c>
      <c r="CD10" s="35" t="s">
        <v>52</v>
      </c>
      <c r="CE10" s="35" t="s">
        <v>52</v>
      </c>
      <c r="CF10" s="35" t="s">
        <v>53</v>
      </c>
      <c r="CG10" s="35" t="s">
        <v>53</v>
      </c>
      <c r="CH10" s="35" t="s">
        <v>53</v>
      </c>
      <c r="CI10" s="35" t="s">
        <v>53</v>
      </c>
      <c r="CJ10" s="35" t="s">
        <v>2</v>
      </c>
      <c r="CK10" s="35" t="s">
        <v>2</v>
      </c>
      <c r="CL10" s="35" t="s">
        <v>2</v>
      </c>
      <c r="CM10" s="35" t="s">
        <v>2</v>
      </c>
      <c r="CN10" s="35" t="s">
        <v>2</v>
      </c>
      <c r="CO10" s="35" t="s">
        <v>2</v>
      </c>
      <c r="CP10" s="35" t="s">
        <v>2</v>
      </c>
      <c r="CQ10" s="35" t="s">
        <v>2</v>
      </c>
      <c r="CR10" s="35" t="s">
        <v>2</v>
      </c>
      <c r="CS10" s="35" t="s">
        <v>2</v>
      </c>
      <c r="CT10" s="35" t="s">
        <v>2</v>
      </c>
      <c r="CU10" s="35" t="s">
        <v>2</v>
      </c>
      <c r="CV10" s="35" t="s">
        <v>2</v>
      </c>
      <c r="CW10" s="35" t="s">
        <v>2</v>
      </c>
      <c r="CX10" s="35" t="s">
        <v>2</v>
      </c>
      <c r="CY10" s="35" t="s">
        <v>2</v>
      </c>
      <c r="CZ10" s="35" t="s">
        <v>2</v>
      </c>
      <c r="DA10" s="35" t="s">
        <v>2</v>
      </c>
      <c r="DB10" s="35" t="s">
        <v>2</v>
      </c>
      <c r="DC10" s="35" t="s">
        <v>2</v>
      </c>
      <c r="DD10" s="35" t="s">
        <v>2</v>
      </c>
      <c r="DE10" s="35" t="s">
        <v>2</v>
      </c>
      <c r="DF10" s="35" t="s">
        <v>2</v>
      </c>
      <c r="DG10" s="35" t="s">
        <v>2</v>
      </c>
      <c r="DH10" s="35" t="s">
        <v>2</v>
      </c>
      <c r="DI10" s="35" t="s">
        <v>2</v>
      </c>
      <c r="DJ10" s="35" t="s">
        <v>2</v>
      </c>
      <c r="DK10" s="35" t="s">
        <v>2</v>
      </c>
      <c r="DL10" s="35" t="s">
        <v>2</v>
      </c>
      <c r="DM10" s="35" t="s">
        <v>2</v>
      </c>
      <c r="DN10" s="35" t="s">
        <v>2</v>
      </c>
      <c r="DO10" s="35" t="s">
        <v>2</v>
      </c>
      <c r="DP10" s="35" t="s">
        <v>2</v>
      </c>
      <c r="DQ10" s="35" t="s">
        <v>2</v>
      </c>
      <c r="DR10" s="35" t="s">
        <v>2</v>
      </c>
      <c r="DS10" s="35" t="s">
        <v>2</v>
      </c>
    </row>
    <row r="11" spans="1:123">
      <c r="T11" s="36"/>
      <c r="U11" s="36"/>
      <c r="V11" s="36"/>
      <c r="W11" s="36"/>
      <c r="X11" s="36"/>
      <c r="Y11" s="36"/>
      <c r="Z11" s="36"/>
      <c r="AA11" s="36"/>
      <c r="AB11" s="36"/>
      <c r="AC11" s="36"/>
      <c r="AD11" s="36"/>
      <c r="AE11" s="36"/>
      <c r="AF11" s="36"/>
      <c r="AG11" s="36"/>
      <c r="AH11" s="36"/>
      <c r="AI11" s="36"/>
      <c r="AJ11" s="36"/>
      <c r="AK11" s="36"/>
      <c r="AL11" s="36"/>
      <c r="AM11" s="36"/>
      <c r="AN11" s="36"/>
      <c r="AO11" s="36"/>
      <c r="AP11" s="36"/>
      <c r="AQ11" s="36"/>
      <c r="AR11" s="36"/>
      <c r="AS11" s="36"/>
      <c r="AT11" s="36"/>
      <c r="AU11" s="36"/>
      <c r="AV11" s="36"/>
      <c r="AW11" s="36"/>
      <c r="AX11" s="36"/>
      <c r="AY11" s="36"/>
      <c r="AZ11" s="36"/>
      <c r="BA11" s="36"/>
      <c r="BB11" s="36"/>
      <c r="BC11" s="36"/>
      <c r="BD11" s="36"/>
      <c r="BE11" s="36"/>
      <c r="BF11" s="36"/>
      <c r="BG11" s="36"/>
      <c r="BH11" s="36"/>
      <c r="BI11" s="36"/>
      <c r="BJ11" s="36"/>
      <c r="BK11" s="36"/>
      <c r="BL11" s="36"/>
      <c r="BM11" s="36"/>
      <c r="BN11" s="36"/>
      <c r="BO11" s="36"/>
      <c r="BP11" s="36"/>
      <c r="BQ11" s="36"/>
      <c r="BR11" s="36"/>
      <c r="BS11" s="36"/>
      <c r="BT11" s="36"/>
      <c r="BU11" s="36"/>
      <c r="BV11" s="36"/>
      <c r="BW11" s="36"/>
      <c r="BX11" s="36"/>
      <c r="BY11" s="36"/>
      <c r="BZ11" s="36"/>
      <c r="CA11" s="36"/>
      <c r="CB11" s="36"/>
      <c r="CC11" s="36"/>
      <c r="CD11" s="36"/>
      <c r="CE11" s="36"/>
      <c r="CF11" s="36"/>
      <c r="CG11" s="36"/>
      <c r="CH11" s="36"/>
      <c r="CI11" s="36"/>
      <c r="CJ11" s="36"/>
      <c r="CK11" s="36"/>
      <c r="CL11" s="36"/>
      <c r="CM11" s="36"/>
      <c r="CN11" s="36"/>
      <c r="CO11" s="36"/>
      <c r="CP11" s="36"/>
      <c r="CQ11" s="36"/>
      <c r="CR11" s="36"/>
      <c r="CS11" s="36"/>
      <c r="CT11" s="36"/>
      <c r="CU11" s="36"/>
      <c r="CV11" s="36"/>
      <c r="CW11" s="36"/>
      <c r="CX11" s="36"/>
      <c r="CY11" s="36"/>
      <c r="CZ11" s="36"/>
      <c r="DA11" s="36"/>
      <c r="DB11" s="36"/>
      <c r="DC11" s="36"/>
      <c r="DD11" s="36"/>
      <c r="DE11" s="36"/>
      <c r="DF11" s="36"/>
      <c r="DG11" s="36"/>
      <c r="DH11" s="36"/>
      <c r="DI11" s="36"/>
      <c r="DJ11" s="36"/>
      <c r="DK11" s="36"/>
      <c r="DL11" s="36"/>
      <c r="DM11" s="36"/>
      <c r="DN11" s="36"/>
      <c r="DO11" s="36"/>
      <c r="DP11" s="36"/>
      <c r="DQ11" s="36"/>
      <c r="DR11" s="36"/>
      <c r="DS11" s="36"/>
    </row>
    <row r="12" spans="1:123">
      <c r="C12" s="25" t="s">
        <v>118</v>
      </c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46"/>
      <c r="U12" s="46"/>
      <c r="V12" s="46"/>
      <c r="W12" s="46"/>
      <c r="X12" s="46"/>
      <c r="Y12" s="46"/>
      <c r="Z12" s="46"/>
      <c r="AA12" s="46"/>
      <c r="AB12" s="46"/>
      <c r="AC12" s="46"/>
      <c r="AD12" s="46"/>
      <c r="AE12" s="46"/>
      <c r="AF12" s="46"/>
      <c r="AG12" s="46"/>
      <c r="AH12" s="46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38"/>
      <c r="BA12" s="38"/>
      <c r="BB12" s="38"/>
      <c r="BC12" s="38"/>
      <c r="BD12" s="38"/>
      <c r="BE12" s="38"/>
      <c r="BF12" s="38"/>
      <c r="BG12" s="38"/>
      <c r="BH12" s="38"/>
      <c r="BI12" s="38"/>
      <c r="BJ12" s="38"/>
      <c r="BK12" s="38"/>
      <c r="BL12" s="38"/>
      <c r="BM12" s="38"/>
      <c r="BN12" s="38"/>
      <c r="BO12" s="38"/>
      <c r="BP12" s="38"/>
      <c r="BQ12" s="38"/>
      <c r="BR12" s="38"/>
      <c r="BS12" s="38"/>
      <c r="BT12" s="38"/>
      <c r="BU12" s="38"/>
      <c r="BV12" s="38"/>
      <c r="BW12" s="38"/>
      <c r="BX12" s="38"/>
      <c r="BY12" s="38"/>
      <c r="BZ12" s="38"/>
      <c r="CA12" s="38"/>
      <c r="CB12" s="38"/>
      <c r="CC12" s="38"/>
      <c r="CD12" s="38"/>
      <c r="CE12" s="38"/>
      <c r="CF12" s="38"/>
      <c r="CG12" s="38"/>
      <c r="CH12" s="38"/>
      <c r="CI12" s="38"/>
      <c r="CJ12" s="38"/>
      <c r="CK12" s="38"/>
      <c r="CL12" s="38"/>
      <c r="CM12" s="38"/>
      <c r="CN12" s="38"/>
      <c r="CO12" s="38"/>
      <c r="CP12" s="38"/>
      <c r="CQ12" s="38"/>
      <c r="CR12" s="38"/>
      <c r="CS12" s="38"/>
      <c r="CT12" s="38"/>
      <c r="CU12" s="38"/>
      <c r="CV12" s="38"/>
      <c r="CW12" s="38"/>
      <c r="CX12" s="38"/>
      <c r="CY12" s="38"/>
      <c r="CZ12" s="38"/>
      <c r="DA12" s="38"/>
      <c r="DB12" s="38"/>
      <c r="DC12" s="38"/>
      <c r="DD12" s="38"/>
      <c r="DE12" s="38"/>
      <c r="DF12" s="38"/>
      <c r="DG12" s="38"/>
      <c r="DH12" s="38"/>
      <c r="DI12" s="38"/>
      <c r="DJ12" s="38"/>
      <c r="DK12" s="38"/>
      <c r="DL12" s="38"/>
      <c r="DM12" s="38"/>
      <c r="DN12" s="38"/>
      <c r="DO12" s="38"/>
      <c r="DP12" s="38"/>
      <c r="DQ12" s="38"/>
      <c r="DR12" s="38"/>
      <c r="DS12" s="38"/>
    </row>
    <row r="13" spans="1:123">
      <c r="C13" s="25" t="s">
        <v>119</v>
      </c>
      <c r="T13" s="38"/>
      <c r="U13" s="38"/>
      <c r="V13" s="38"/>
      <c r="W13" s="38"/>
      <c r="X13" s="38"/>
      <c r="Y13" s="38"/>
      <c r="Z13" s="38"/>
      <c r="AA13" s="38"/>
      <c r="AB13" s="38"/>
      <c r="AC13" s="38"/>
      <c r="AD13" s="38"/>
      <c r="AE13" s="38"/>
      <c r="AF13" s="38"/>
      <c r="AG13" s="38"/>
      <c r="AH13" s="38"/>
      <c r="AI13" s="38"/>
      <c r="AJ13" s="38"/>
      <c r="AK13" s="38"/>
      <c r="AL13" s="38"/>
      <c r="AM13" s="38"/>
      <c r="AN13" s="38"/>
      <c r="AO13" s="38"/>
      <c r="AP13" s="38"/>
      <c r="AQ13" s="38"/>
      <c r="AR13" s="38"/>
      <c r="AS13" s="38"/>
      <c r="AT13" s="38"/>
      <c r="AU13" s="38"/>
      <c r="AV13" s="38"/>
      <c r="AW13" s="38"/>
      <c r="AX13" s="38"/>
      <c r="AY13" s="38"/>
      <c r="AZ13" s="38"/>
      <c r="BA13" s="38"/>
      <c r="BB13" s="38"/>
      <c r="BC13" s="38"/>
      <c r="BD13" s="38"/>
      <c r="BE13" s="38"/>
      <c r="BF13" s="38"/>
      <c r="BG13" s="38"/>
      <c r="BH13" s="38"/>
      <c r="BI13" s="38"/>
      <c r="BJ13" s="38"/>
      <c r="BK13" s="38"/>
      <c r="BL13" s="38"/>
      <c r="BM13" s="38"/>
      <c r="BN13" s="38"/>
      <c r="BO13" s="38"/>
      <c r="BP13" s="38"/>
      <c r="BQ13" s="38"/>
      <c r="BR13" s="38"/>
      <c r="BS13" s="38"/>
      <c r="BT13" s="38"/>
      <c r="BU13" s="38"/>
      <c r="BV13" s="38"/>
      <c r="BW13" s="38"/>
      <c r="BX13" s="38"/>
      <c r="BY13" s="38"/>
      <c r="BZ13" s="38"/>
      <c r="CA13" s="38"/>
      <c r="CB13" s="38"/>
      <c r="CC13" s="38"/>
      <c r="CD13" s="38"/>
      <c r="CE13" s="38"/>
      <c r="CF13" s="38"/>
      <c r="CG13" s="38"/>
      <c r="CH13" s="38"/>
      <c r="CI13" s="38"/>
      <c r="CJ13" s="38"/>
      <c r="CK13" s="38"/>
      <c r="CL13" s="38"/>
      <c r="CM13" s="38"/>
      <c r="CN13" s="38"/>
      <c r="CO13" s="38"/>
      <c r="CP13" s="38"/>
      <c r="CQ13" s="38"/>
      <c r="CR13" s="38"/>
      <c r="CS13" s="38"/>
      <c r="CT13" s="38"/>
      <c r="CU13" s="38"/>
      <c r="CV13" s="38"/>
      <c r="CW13" s="38"/>
      <c r="CX13" s="38"/>
      <c r="CY13" s="38"/>
      <c r="CZ13" s="38"/>
      <c r="DA13" s="38"/>
      <c r="DB13" s="38"/>
      <c r="DC13" s="38"/>
      <c r="DD13" s="38"/>
      <c r="DE13" s="38"/>
      <c r="DF13" s="38"/>
      <c r="DG13" s="38"/>
      <c r="DH13" s="38"/>
      <c r="DI13" s="38"/>
      <c r="DJ13" s="38"/>
      <c r="DK13" s="38"/>
      <c r="DL13" s="38"/>
      <c r="DM13" s="38"/>
      <c r="DN13" s="38"/>
      <c r="DO13" s="38"/>
      <c r="DP13" s="38"/>
      <c r="DQ13" s="38"/>
      <c r="DR13" s="38"/>
      <c r="DS13" s="38"/>
    </row>
    <row r="14" spans="1:123">
      <c r="C14" s="81" t="s">
        <v>120</v>
      </c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82"/>
      <c r="P14" s="82"/>
      <c r="Q14" s="82"/>
      <c r="R14" s="82"/>
      <c r="S14" s="82"/>
      <c r="T14" s="83">
        <v>13088.41877</v>
      </c>
      <c r="U14" s="83">
        <v>8532.3250200000002</v>
      </c>
      <c r="V14" s="83">
        <v>6016.3600187108968</v>
      </c>
      <c r="W14" s="83">
        <v>2251.4479550745241</v>
      </c>
      <c r="X14" s="83">
        <v>444.16515507444296</v>
      </c>
      <c r="Y14" s="83">
        <v>2080.3180493257578</v>
      </c>
      <c r="Z14" s="84"/>
      <c r="AA14" s="83">
        <v>1304.34745</v>
      </c>
      <c r="AB14" s="83">
        <v>1423.38194</v>
      </c>
      <c r="AC14" s="83">
        <v>13507.826349999999</v>
      </c>
      <c r="AD14" s="83">
        <v>13088.41877</v>
      </c>
      <c r="AE14" s="83">
        <v>12305.461719999999</v>
      </c>
      <c r="AF14" s="83">
        <v>11552.854599999999</v>
      </c>
      <c r="AG14" s="83">
        <v>10142.160989999998</v>
      </c>
      <c r="AH14" s="83">
        <v>8532.3250200000002</v>
      </c>
      <c r="AI14" s="83">
        <v>7591.6609800000006</v>
      </c>
      <c r="AJ14" s="83">
        <v>7946.1546500000004</v>
      </c>
      <c r="AK14" s="83">
        <v>6243.6782760850729</v>
      </c>
      <c r="AL14" s="83">
        <v>6016.3600187108968</v>
      </c>
      <c r="AM14" s="83">
        <v>4004.6658385263236</v>
      </c>
      <c r="AN14" s="83">
        <v>2826.7475050601311</v>
      </c>
      <c r="AO14" s="83">
        <v>1446.6283464855082</v>
      </c>
      <c r="AP14" s="83">
        <v>2251.4479550745241</v>
      </c>
      <c r="AQ14" s="83">
        <v>201.37703504890942</v>
      </c>
      <c r="AR14" s="83">
        <v>-371.32698233371224</v>
      </c>
      <c r="AS14" s="83">
        <v>-1087.0856053982484</v>
      </c>
      <c r="AT14" s="83">
        <v>444.16515507444296</v>
      </c>
      <c r="AU14" s="83">
        <v>-956.77059595824107</v>
      </c>
      <c r="AV14" s="83">
        <v>-600.3257970037937</v>
      </c>
      <c r="AW14" s="83">
        <v>-371.96606964070145</v>
      </c>
      <c r="AX14" s="83">
        <v>2080.3180493257578</v>
      </c>
      <c r="AY14" s="84"/>
      <c r="AZ14" s="83">
        <v>1801.8775000000001</v>
      </c>
      <c r="BA14" s="83">
        <v>1482.4928200000002</v>
      </c>
      <c r="BB14" s="83">
        <v>1304.34745</v>
      </c>
      <c r="BC14" s="83">
        <v>1052.4099199999998</v>
      </c>
      <c r="BD14" s="83">
        <v>1579.96722</v>
      </c>
      <c r="BE14" s="83">
        <v>1423.38194</v>
      </c>
      <c r="BF14" s="83">
        <v>1124.48522</v>
      </c>
      <c r="BG14" s="83">
        <v>14708.561669999999</v>
      </c>
      <c r="BH14" s="83">
        <v>13507.826349999999</v>
      </c>
      <c r="BI14" s="83">
        <v>13136.71754</v>
      </c>
      <c r="BJ14" s="83">
        <v>12671.07403</v>
      </c>
      <c r="BK14" s="83">
        <v>13088.41877</v>
      </c>
      <c r="BL14" s="83">
        <v>12662.31019</v>
      </c>
      <c r="BM14" s="83">
        <v>12750.59618</v>
      </c>
      <c r="BN14" s="83">
        <v>12305.461719999999</v>
      </c>
      <c r="BO14" s="83">
        <v>11775.666080000001</v>
      </c>
      <c r="BP14" s="83">
        <v>11319.103160000001</v>
      </c>
      <c r="BQ14" s="83">
        <v>11552.854599999999</v>
      </c>
      <c r="BR14" s="83">
        <v>11079.9406</v>
      </c>
      <c r="BS14" s="83">
        <v>10724.76173</v>
      </c>
      <c r="BT14" s="83">
        <v>10142.160989999998</v>
      </c>
      <c r="BU14" s="83">
        <v>9476.1368000000002</v>
      </c>
      <c r="BV14" s="83">
        <v>9040.9693900000002</v>
      </c>
      <c r="BW14" s="83">
        <v>8532.3250200000002</v>
      </c>
      <c r="BX14" s="83">
        <v>8644.8974199999993</v>
      </c>
      <c r="BY14" s="83">
        <v>7997.6330399999997</v>
      </c>
      <c r="BZ14" s="83">
        <v>7591.6609800000006</v>
      </c>
      <c r="CA14" s="83">
        <v>7128.1583599999994</v>
      </c>
      <c r="CB14" s="83">
        <v>7470.6844299999993</v>
      </c>
      <c r="CC14" s="83">
        <v>7946.1546500000004</v>
      </c>
      <c r="CD14" s="83">
        <v>7618.2774700000009</v>
      </c>
      <c r="CE14" s="83">
        <v>7151.1292400000002</v>
      </c>
      <c r="CF14" s="83">
        <v>6243.6782760850729</v>
      </c>
      <c r="CG14" s="83">
        <v>5761.9913905323019</v>
      </c>
      <c r="CH14" s="83">
        <v>5542.9522808246238</v>
      </c>
      <c r="CI14" s="83">
        <v>6016.3600187108968</v>
      </c>
      <c r="CJ14" s="83">
        <v>5993.2433097178655</v>
      </c>
      <c r="CK14" s="83">
        <v>5294.1881446885209</v>
      </c>
      <c r="CL14" s="83">
        <v>4004.6658385263236</v>
      </c>
      <c r="CM14" s="83">
        <v>3857.9244975870006</v>
      </c>
      <c r="CN14" s="83">
        <v>3339.4959504133053</v>
      </c>
      <c r="CO14" s="83">
        <v>2826.7475050601311</v>
      </c>
      <c r="CP14" s="83">
        <v>2353.4309657581953</v>
      </c>
      <c r="CQ14" s="83">
        <v>1900.6752951992084</v>
      </c>
      <c r="CR14" s="83">
        <v>1446.6283464855082</v>
      </c>
      <c r="CS14" s="83">
        <v>1463.8908661134619</v>
      </c>
      <c r="CT14" s="83">
        <v>2622.7197118500012</v>
      </c>
      <c r="CU14" s="83">
        <v>2251.4479550745241</v>
      </c>
      <c r="CV14" s="83">
        <v>1916.4913192018375</v>
      </c>
      <c r="CW14" s="83">
        <v>1461.3728465985046</v>
      </c>
      <c r="CX14" s="83">
        <v>201.37703504890942</v>
      </c>
      <c r="CY14" s="83">
        <v>213.80021275963765</v>
      </c>
      <c r="CZ14" s="83">
        <v>-88.617855247017189</v>
      </c>
      <c r="DA14" s="83">
        <v>-371.32698233371224</v>
      </c>
      <c r="DB14" s="83">
        <v>-615.26228769497561</v>
      </c>
      <c r="DC14" s="83">
        <v>-840.39337424203677</v>
      </c>
      <c r="DD14" s="83">
        <v>-1087.0856053982484</v>
      </c>
      <c r="DE14" s="83">
        <v>-894.79175446384136</v>
      </c>
      <c r="DF14" s="83">
        <v>541.27461598947468</v>
      </c>
      <c r="DG14" s="83">
        <v>444.16515507444296</v>
      </c>
      <c r="DH14" s="83">
        <v>306.97480364480816</v>
      </c>
      <c r="DI14" s="83">
        <v>179.70679011456167</v>
      </c>
      <c r="DJ14" s="83">
        <v>-956.77059595824107</v>
      </c>
      <c r="DK14" s="83">
        <v>-638.67058979506749</v>
      </c>
      <c r="DL14" s="83">
        <v>-630.74181475722605</v>
      </c>
      <c r="DM14" s="83">
        <v>-600.3257970037937</v>
      </c>
      <c r="DN14" s="83">
        <v>-530.78648342472047</v>
      </c>
      <c r="DO14" s="83">
        <v>-440.91707960002645</v>
      </c>
      <c r="DP14" s="83">
        <v>-371.96606964070145</v>
      </c>
      <c r="DQ14" s="83">
        <v>125.66350172856482</v>
      </c>
      <c r="DR14" s="83">
        <v>1869.2090214773805</v>
      </c>
      <c r="DS14" s="83">
        <v>2080.3180493257578</v>
      </c>
    </row>
    <row r="15" spans="1:123">
      <c r="C15" s="81" t="s">
        <v>121</v>
      </c>
      <c r="D15" s="82"/>
      <c r="E15" s="82"/>
      <c r="F15" s="82"/>
      <c r="G15" s="82"/>
      <c r="H15" s="82"/>
      <c r="I15" s="82"/>
      <c r="J15" s="82"/>
      <c r="K15" s="82"/>
      <c r="L15" s="82"/>
      <c r="M15" s="82"/>
      <c r="N15" s="82"/>
      <c r="O15" s="82"/>
      <c r="P15" s="82"/>
      <c r="Q15" s="82"/>
      <c r="R15" s="82"/>
      <c r="S15" s="82"/>
      <c r="T15" s="85">
        <v>1507.6475</v>
      </c>
      <c r="U15" s="85">
        <v>1968.6265100000001</v>
      </c>
      <c r="V15" s="85">
        <v>3468.5033333333326</v>
      </c>
      <c r="W15" s="85">
        <v>3647.2524999999996</v>
      </c>
      <c r="X15" s="85">
        <v>4381.5024999999996</v>
      </c>
      <c r="Y15" s="85">
        <v>5131.5024999999996</v>
      </c>
      <c r="Z15" s="86"/>
      <c r="AA15" s="85">
        <v>1015.6355</v>
      </c>
      <c r="AB15" s="85">
        <v>267.91950000000003</v>
      </c>
      <c r="AC15" s="85">
        <v>322.52</v>
      </c>
      <c r="AD15" s="85">
        <v>1507.6475</v>
      </c>
      <c r="AE15" s="85">
        <v>1080.713</v>
      </c>
      <c r="AF15" s="85">
        <v>389.07090999999997</v>
      </c>
      <c r="AG15" s="85">
        <v>220.73942</v>
      </c>
      <c r="AH15" s="85">
        <v>1968.6265100000001</v>
      </c>
      <c r="AI15" s="85">
        <v>3321.8611099999998</v>
      </c>
      <c r="AJ15" s="85">
        <v>2709.3158199999998</v>
      </c>
      <c r="AK15" s="85">
        <v>3210.04</v>
      </c>
      <c r="AL15" s="85">
        <v>3468.5033333333326</v>
      </c>
      <c r="AM15" s="85">
        <v>3210.2024999999994</v>
      </c>
      <c r="AN15" s="85">
        <v>3409.2024999999994</v>
      </c>
      <c r="AO15" s="85">
        <v>3489.7524999999996</v>
      </c>
      <c r="AP15" s="85">
        <v>3647.2524999999996</v>
      </c>
      <c r="AQ15" s="85">
        <v>3736.5024999999996</v>
      </c>
      <c r="AR15" s="85">
        <v>4006.5024999999996</v>
      </c>
      <c r="AS15" s="85">
        <v>4104.0024999999996</v>
      </c>
      <c r="AT15" s="85">
        <v>4381.5024999999996</v>
      </c>
      <c r="AU15" s="85">
        <v>4479.0024999999996</v>
      </c>
      <c r="AV15" s="85">
        <v>4756.5024999999996</v>
      </c>
      <c r="AW15" s="85">
        <v>4854.0024999999996</v>
      </c>
      <c r="AX15" s="85">
        <v>5131.5024999999996</v>
      </c>
      <c r="AY15" s="86"/>
      <c r="AZ15" s="85">
        <v>1049.049</v>
      </c>
      <c r="BA15" s="85">
        <v>1044.8197500000001</v>
      </c>
      <c r="BB15" s="85">
        <v>1015.6355</v>
      </c>
      <c r="BC15" s="85">
        <v>1030.7619999999999</v>
      </c>
      <c r="BD15" s="85">
        <v>336.62349999999998</v>
      </c>
      <c r="BE15" s="85">
        <v>267.91950000000003</v>
      </c>
      <c r="BF15" s="85">
        <v>311.09399999999999</v>
      </c>
      <c r="BG15" s="85">
        <v>306.70100000000002</v>
      </c>
      <c r="BH15" s="85">
        <v>322.52</v>
      </c>
      <c r="BI15" s="85">
        <v>359.06799999999998</v>
      </c>
      <c r="BJ15" s="85">
        <v>1884.4645</v>
      </c>
      <c r="BK15" s="85">
        <v>1507.6475</v>
      </c>
      <c r="BL15" s="85">
        <v>1805.692</v>
      </c>
      <c r="BM15" s="85">
        <v>1187.8554999999999</v>
      </c>
      <c r="BN15" s="85">
        <v>1080.713</v>
      </c>
      <c r="BO15" s="85">
        <v>1185.1796000000002</v>
      </c>
      <c r="BP15" s="85">
        <v>1222.03945</v>
      </c>
      <c r="BQ15" s="85">
        <v>389.07090999999997</v>
      </c>
      <c r="BR15" s="85">
        <v>274.76989000000003</v>
      </c>
      <c r="BS15" s="85">
        <v>286.81396999999998</v>
      </c>
      <c r="BT15" s="85">
        <v>220.73942</v>
      </c>
      <c r="BU15" s="85">
        <v>311.33055000000002</v>
      </c>
      <c r="BV15" s="85">
        <v>1795.84285</v>
      </c>
      <c r="BW15" s="85">
        <v>1968.6265100000001</v>
      </c>
      <c r="BX15" s="85">
        <v>3264.4793599999998</v>
      </c>
      <c r="BY15" s="85">
        <v>3404.07323</v>
      </c>
      <c r="BZ15" s="85">
        <v>3321.8611099999998</v>
      </c>
      <c r="CA15" s="85">
        <v>3350.9596299999998</v>
      </c>
      <c r="CB15" s="85">
        <v>3164.1845600000001</v>
      </c>
      <c r="CC15" s="85">
        <v>2709.3158199999998</v>
      </c>
      <c r="CD15" s="85">
        <v>2683.2380099999996</v>
      </c>
      <c r="CE15" s="85">
        <v>2769.0437099999999</v>
      </c>
      <c r="CF15" s="85">
        <v>3210.04</v>
      </c>
      <c r="CG15" s="85">
        <v>3199.2774999999992</v>
      </c>
      <c r="CH15" s="85">
        <v>4517.2136111111104</v>
      </c>
      <c r="CI15" s="85">
        <v>3468.5033333333326</v>
      </c>
      <c r="CJ15" s="85">
        <v>3160.5399999999995</v>
      </c>
      <c r="CK15" s="85">
        <v>3164.8149999999996</v>
      </c>
      <c r="CL15" s="85">
        <v>3210.2024999999994</v>
      </c>
      <c r="CM15" s="85">
        <v>3357.4524999999994</v>
      </c>
      <c r="CN15" s="85">
        <v>3373.2024999999994</v>
      </c>
      <c r="CO15" s="85">
        <v>3409.2024999999994</v>
      </c>
      <c r="CP15" s="85">
        <v>3444.7524999999996</v>
      </c>
      <c r="CQ15" s="85">
        <v>3459.7524999999996</v>
      </c>
      <c r="CR15" s="85">
        <v>3489.7524999999996</v>
      </c>
      <c r="CS15" s="85">
        <v>3602.2524999999996</v>
      </c>
      <c r="CT15" s="85">
        <v>3617.2524999999996</v>
      </c>
      <c r="CU15" s="85">
        <v>3647.2524999999996</v>
      </c>
      <c r="CV15" s="85">
        <v>3691.5024999999996</v>
      </c>
      <c r="CW15" s="85">
        <v>3706.5024999999996</v>
      </c>
      <c r="CX15" s="85">
        <v>3736.5024999999996</v>
      </c>
      <c r="CY15" s="85">
        <v>3946.5024999999996</v>
      </c>
      <c r="CZ15" s="85">
        <v>3969.0024999999996</v>
      </c>
      <c r="DA15" s="85">
        <v>4006.5024999999996</v>
      </c>
      <c r="DB15" s="85">
        <v>4044.0024999999996</v>
      </c>
      <c r="DC15" s="85">
        <v>4066.5024999999996</v>
      </c>
      <c r="DD15" s="85">
        <v>4104.0024999999996</v>
      </c>
      <c r="DE15" s="85">
        <v>4321.5024999999996</v>
      </c>
      <c r="DF15" s="85">
        <v>4344.0024999999996</v>
      </c>
      <c r="DG15" s="85">
        <v>4381.5024999999996</v>
      </c>
      <c r="DH15" s="85">
        <v>4419.0024999999996</v>
      </c>
      <c r="DI15" s="85">
        <v>4441.5024999999996</v>
      </c>
      <c r="DJ15" s="85">
        <v>4479.0024999999996</v>
      </c>
      <c r="DK15" s="85">
        <v>4696.5024999999996</v>
      </c>
      <c r="DL15" s="85">
        <v>4719.0024999999996</v>
      </c>
      <c r="DM15" s="85">
        <v>4756.5024999999996</v>
      </c>
      <c r="DN15" s="85">
        <v>4794.0024999999996</v>
      </c>
      <c r="DO15" s="85">
        <v>4816.5024999999996</v>
      </c>
      <c r="DP15" s="85">
        <v>4854.0024999999996</v>
      </c>
      <c r="DQ15" s="85">
        <v>5071.5024999999996</v>
      </c>
      <c r="DR15" s="85">
        <v>5094.0024999999996</v>
      </c>
      <c r="DS15" s="85">
        <v>5131.5024999999996</v>
      </c>
    </row>
    <row r="16" spans="1:123">
      <c r="C16" s="81" t="s">
        <v>93</v>
      </c>
      <c r="D16" s="82"/>
      <c r="E16" s="82"/>
      <c r="F16" s="82"/>
      <c r="G16" s="82"/>
      <c r="H16" s="82"/>
      <c r="I16" s="82"/>
      <c r="J16" s="82"/>
      <c r="K16" s="82"/>
      <c r="L16" s="82"/>
      <c r="M16" s="82"/>
      <c r="N16" s="82"/>
      <c r="O16" s="82"/>
      <c r="P16" s="82"/>
      <c r="Q16" s="82"/>
      <c r="R16" s="82"/>
      <c r="S16" s="82"/>
      <c r="T16" s="85">
        <v>20.09348</v>
      </c>
      <c r="U16" s="85">
        <v>39.773410000000005</v>
      </c>
      <c r="V16" s="85">
        <v>136.24688761639061</v>
      </c>
      <c r="W16" s="85">
        <v>170.06197704863783</v>
      </c>
      <c r="X16" s="85">
        <v>251.32133413425919</v>
      </c>
      <c r="Y16" s="85">
        <v>349.90125484274239</v>
      </c>
      <c r="Z16" s="86"/>
      <c r="AA16" s="85">
        <v>143.34053</v>
      </c>
      <c r="AB16" s="85">
        <v>94.374820000000014</v>
      </c>
      <c r="AC16" s="85">
        <v>68.78922</v>
      </c>
      <c r="AD16" s="85">
        <v>20.09348</v>
      </c>
      <c r="AE16" s="85">
        <v>152.34966</v>
      </c>
      <c r="AF16" s="85">
        <v>141.19828000000001</v>
      </c>
      <c r="AG16" s="85">
        <v>95.241339999999994</v>
      </c>
      <c r="AH16" s="85">
        <v>39.773410000000005</v>
      </c>
      <c r="AI16" s="85">
        <v>174.82407999999998</v>
      </c>
      <c r="AJ16" s="85">
        <v>141.35189000000003</v>
      </c>
      <c r="AK16" s="85">
        <v>127.89215545259506</v>
      </c>
      <c r="AL16" s="85">
        <v>136.24688761639061</v>
      </c>
      <c r="AM16" s="85">
        <v>142.55553661262755</v>
      </c>
      <c r="AN16" s="85">
        <v>150.37810315572008</v>
      </c>
      <c r="AO16" s="85">
        <v>155.9990642393615</v>
      </c>
      <c r="AP16" s="85">
        <v>170.06197704863783</v>
      </c>
      <c r="AQ16" s="85">
        <v>187.66380443186833</v>
      </c>
      <c r="AR16" s="85">
        <v>207.28236453132376</v>
      </c>
      <c r="AS16" s="85">
        <v>227.32034338890239</v>
      </c>
      <c r="AT16" s="85">
        <v>251.32133413425919</v>
      </c>
      <c r="AU16" s="85">
        <v>275.59478194690075</v>
      </c>
      <c r="AV16" s="85">
        <v>300.36360624551469</v>
      </c>
      <c r="AW16" s="85">
        <v>325.13243054412851</v>
      </c>
      <c r="AX16" s="85">
        <v>349.90125484274239</v>
      </c>
      <c r="AY16" s="86"/>
      <c r="AZ16" s="85">
        <v>167.63592</v>
      </c>
      <c r="BA16" s="85">
        <v>150.73439999999999</v>
      </c>
      <c r="BB16" s="85">
        <v>143.34053</v>
      </c>
      <c r="BC16" s="85">
        <v>125.38037</v>
      </c>
      <c r="BD16" s="85">
        <v>106.89264999999999</v>
      </c>
      <c r="BE16" s="85">
        <v>94.374820000000014</v>
      </c>
      <c r="BF16" s="85">
        <v>77.498350000000002</v>
      </c>
      <c r="BG16" s="85">
        <v>87.321830000000006</v>
      </c>
      <c r="BH16" s="85">
        <v>68.78922</v>
      </c>
      <c r="BI16" s="85">
        <v>49.638849999999998</v>
      </c>
      <c r="BJ16" s="85">
        <v>31.106240000000003</v>
      </c>
      <c r="BK16" s="85">
        <v>20.09348</v>
      </c>
      <c r="BL16" s="85">
        <v>48.666419999999995</v>
      </c>
      <c r="BM16" s="85">
        <v>100.12387</v>
      </c>
      <c r="BN16" s="85">
        <v>152.34966</v>
      </c>
      <c r="BO16" s="85">
        <v>137.72615999999999</v>
      </c>
      <c r="BP16" s="85">
        <v>120.22221</v>
      </c>
      <c r="BQ16" s="85">
        <v>141.19828000000001</v>
      </c>
      <c r="BR16" s="85">
        <v>118.31622999999999</v>
      </c>
      <c r="BS16" s="85">
        <v>106.10579</v>
      </c>
      <c r="BT16" s="85">
        <v>95.241339999999994</v>
      </c>
      <c r="BU16" s="85">
        <v>77.277529999999999</v>
      </c>
      <c r="BV16" s="85">
        <v>55.1126</v>
      </c>
      <c r="BW16" s="85">
        <v>39.773410000000005</v>
      </c>
      <c r="BX16" s="85">
        <v>90.853189999999998</v>
      </c>
      <c r="BY16" s="85">
        <v>157.37654000000001</v>
      </c>
      <c r="BZ16" s="85">
        <v>174.82407999999998</v>
      </c>
      <c r="CA16" s="85">
        <v>174.79429000000002</v>
      </c>
      <c r="CB16" s="85">
        <v>161.44167000000002</v>
      </c>
      <c r="CC16" s="85">
        <v>141.35189000000003</v>
      </c>
      <c r="CD16" s="85">
        <v>124.95957000000001</v>
      </c>
      <c r="CE16" s="85">
        <v>124.83885000000001</v>
      </c>
      <c r="CF16" s="85">
        <v>127.89215545259506</v>
      </c>
      <c r="CG16" s="85">
        <v>130.84036692237734</v>
      </c>
      <c r="CH16" s="85">
        <v>134.54543621886793</v>
      </c>
      <c r="CI16" s="85">
        <v>136.24688761639061</v>
      </c>
      <c r="CJ16" s="85">
        <v>138.29521599530912</v>
      </c>
      <c r="CK16" s="85">
        <v>140.14740847600723</v>
      </c>
      <c r="CL16" s="85">
        <v>142.55553661262755</v>
      </c>
      <c r="CM16" s="85">
        <v>146.48195448896868</v>
      </c>
      <c r="CN16" s="85">
        <v>149.16449587957501</v>
      </c>
      <c r="CO16" s="85">
        <v>150.37810315572008</v>
      </c>
      <c r="CP16" s="85">
        <v>151.67839768414945</v>
      </c>
      <c r="CQ16" s="85">
        <v>152.91988656530546</v>
      </c>
      <c r="CR16" s="85">
        <v>155.9990642393615</v>
      </c>
      <c r="CS16" s="85">
        <v>160.43516067124324</v>
      </c>
      <c r="CT16" s="85">
        <v>164.39404442163834</v>
      </c>
      <c r="CU16" s="85">
        <v>170.06197704863783</v>
      </c>
      <c r="CV16" s="85">
        <v>175.90700676937237</v>
      </c>
      <c r="CW16" s="85">
        <v>181.87010121926366</v>
      </c>
      <c r="CX16" s="85">
        <v>187.66380443186833</v>
      </c>
      <c r="CY16" s="85">
        <v>194.14828263324543</v>
      </c>
      <c r="CZ16" s="85">
        <v>200.7070673075184</v>
      </c>
      <c r="DA16" s="85">
        <v>207.28236453132376</v>
      </c>
      <c r="DB16" s="85">
        <v>213.87912806952124</v>
      </c>
      <c r="DC16" s="85">
        <v>220.5584543553808</v>
      </c>
      <c r="DD16" s="85">
        <v>227.32034338890239</v>
      </c>
      <c r="DE16" s="85">
        <v>235.23811088969259</v>
      </c>
      <c r="DF16" s="85">
        <v>243.23844113814488</v>
      </c>
      <c r="DG16" s="85">
        <v>251.32133413425919</v>
      </c>
      <c r="DH16" s="85">
        <v>259.32992065747766</v>
      </c>
      <c r="DI16" s="85">
        <v>267.42106992835818</v>
      </c>
      <c r="DJ16" s="85">
        <v>275.59478194690075</v>
      </c>
      <c r="DK16" s="85">
        <v>283.85105671310538</v>
      </c>
      <c r="DL16" s="85">
        <v>292.10733147931001</v>
      </c>
      <c r="DM16" s="85">
        <v>300.36360624551469</v>
      </c>
      <c r="DN16" s="85">
        <v>308.61988101171926</v>
      </c>
      <c r="DO16" s="85">
        <v>316.87615577792388</v>
      </c>
      <c r="DP16" s="85">
        <v>325.13243054412851</v>
      </c>
      <c r="DQ16" s="85">
        <v>333.38870531033314</v>
      </c>
      <c r="DR16" s="85">
        <v>341.64498007653776</v>
      </c>
      <c r="DS16" s="85">
        <v>349.90125484274239</v>
      </c>
    </row>
    <row r="17" spans="3:123">
      <c r="C17" s="81" t="s">
        <v>94</v>
      </c>
      <c r="D17" s="82"/>
      <c r="E17" s="82"/>
      <c r="F17" s="82"/>
      <c r="G17" s="82"/>
      <c r="H17" s="82"/>
      <c r="I17" s="82"/>
      <c r="J17" s="82"/>
      <c r="K17" s="82"/>
      <c r="L17" s="82"/>
      <c r="M17" s="82"/>
      <c r="N17" s="82"/>
      <c r="O17" s="82"/>
      <c r="P17" s="82"/>
      <c r="Q17" s="82"/>
      <c r="R17" s="82"/>
      <c r="S17" s="82"/>
      <c r="T17" s="85">
        <v>250.10230999999999</v>
      </c>
      <c r="U17" s="85">
        <v>156.80092999999999</v>
      </c>
      <c r="V17" s="85">
        <v>204.77689000000001</v>
      </c>
      <c r="W17" s="85">
        <v>204.77689000000001</v>
      </c>
      <c r="X17" s="85">
        <v>204.77689000000001</v>
      </c>
      <c r="Y17" s="85">
        <v>204.77689000000001</v>
      </c>
      <c r="Z17" s="86"/>
      <c r="AA17" s="85">
        <v>102.50689</v>
      </c>
      <c r="AB17" s="85">
        <v>110.04711</v>
      </c>
      <c r="AC17" s="85">
        <v>118.82906</v>
      </c>
      <c r="AD17" s="85">
        <v>250.10230999999999</v>
      </c>
      <c r="AE17" s="85">
        <v>183.06029999999998</v>
      </c>
      <c r="AF17" s="85">
        <v>147.27593999999999</v>
      </c>
      <c r="AG17" s="85">
        <v>141.48060999999998</v>
      </c>
      <c r="AH17" s="85">
        <v>156.80092999999999</v>
      </c>
      <c r="AI17" s="85">
        <v>144.04057</v>
      </c>
      <c r="AJ17" s="85">
        <v>184.27033</v>
      </c>
      <c r="AK17" s="85">
        <v>204.77689000000001</v>
      </c>
      <c r="AL17" s="85">
        <v>204.77689000000001</v>
      </c>
      <c r="AM17" s="85">
        <v>204.77689000000001</v>
      </c>
      <c r="AN17" s="85">
        <v>204.77689000000001</v>
      </c>
      <c r="AO17" s="85">
        <v>204.77689000000001</v>
      </c>
      <c r="AP17" s="85">
        <v>204.77689000000001</v>
      </c>
      <c r="AQ17" s="85">
        <v>204.77689000000001</v>
      </c>
      <c r="AR17" s="85">
        <v>204.77689000000001</v>
      </c>
      <c r="AS17" s="85">
        <v>204.77689000000001</v>
      </c>
      <c r="AT17" s="85">
        <v>204.77689000000001</v>
      </c>
      <c r="AU17" s="85">
        <v>204.77689000000001</v>
      </c>
      <c r="AV17" s="85">
        <v>204.77689000000001</v>
      </c>
      <c r="AW17" s="85">
        <v>204.77689000000001</v>
      </c>
      <c r="AX17" s="85">
        <v>204.77689000000001</v>
      </c>
      <c r="AY17" s="86"/>
      <c r="AZ17" s="85">
        <v>117.42532000000001</v>
      </c>
      <c r="BA17" s="85">
        <v>117.88506</v>
      </c>
      <c r="BB17" s="85">
        <v>102.50689</v>
      </c>
      <c r="BC17" s="85">
        <v>101.85781</v>
      </c>
      <c r="BD17" s="85">
        <v>107.29197000000001</v>
      </c>
      <c r="BE17" s="85">
        <v>110.04711</v>
      </c>
      <c r="BF17" s="85">
        <v>114.3493</v>
      </c>
      <c r="BG17" s="85">
        <v>126.24244999999999</v>
      </c>
      <c r="BH17" s="85">
        <v>118.82906</v>
      </c>
      <c r="BI17" s="85">
        <v>121.32742</v>
      </c>
      <c r="BJ17" s="85">
        <v>154.96055999999999</v>
      </c>
      <c r="BK17" s="85">
        <v>250.10230999999999</v>
      </c>
      <c r="BL17" s="85">
        <v>142.42837</v>
      </c>
      <c r="BM17" s="85">
        <v>174.89251000000002</v>
      </c>
      <c r="BN17" s="85">
        <v>183.06029999999998</v>
      </c>
      <c r="BO17" s="85">
        <v>131.97848999999999</v>
      </c>
      <c r="BP17" s="85">
        <v>135.49842999999998</v>
      </c>
      <c r="BQ17" s="85">
        <v>147.27593999999999</v>
      </c>
      <c r="BR17" s="85">
        <v>136.01301000000001</v>
      </c>
      <c r="BS17" s="85">
        <v>146.18860999999998</v>
      </c>
      <c r="BT17" s="85">
        <v>141.48060999999998</v>
      </c>
      <c r="BU17" s="85">
        <v>150.61761999999999</v>
      </c>
      <c r="BV17" s="85">
        <v>142.08151000000001</v>
      </c>
      <c r="BW17" s="85">
        <v>156.80092999999999</v>
      </c>
      <c r="BX17" s="85">
        <v>161.40447</v>
      </c>
      <c r="BY17" s="85">
        <v>139.49154999999999</v>
      </c>
      <c r="BZ17" s="85">
        <v>144.04057</v>
      </c>
      <c r="CA17" s="85">
        <v>153.45241000000001</v>
      </c>
      <c r="CB17" s="85">
        <v>161.19336999999999</v>
      </c>
      <c r="CC17" s="85">
        <v>184.27033</v>
      </c>
      <c r="CD17" s="85">
        <v>199.59130999999999</v>
      </c>
      <c r="CE17" s="85">
        <v>204.77689000000001</v>
      </c>
      <c r="CF17" s="85">
        <v>204.77689000000001</v>
      </c>
      <c r="CG17" s="85">
        <v>204.77689000000001</v>
      </c>
      <c r="CH17" s="85">
        <v>204.77689000000001</v>
      </c>
      <c r="CI17" s="85">
        <v>204.77689000000001</v>
      </c>
      <c r="CJ17" s="85">
        <v>204.77689000000001</v>
      </c>
      <c r="CK17" s="85">
        <v>204.77689000000001</v>
      </c>
      <c r="CL17" s="85">
        <v>204.77689000000001</v>
      </c>
      <c r="CM17" s="85">
        <v>204.77689000000001</v>
      </c>
      <c r="CN17" s="85">
        <v>204.77689000000001</v>
      </c>
      <c r="CO17" s="85">
        <v>204.77689000000001</v>
      </c>
      <c r="CP17" s="85">
        <v>204.77689000000001</v>
      </c>
      <c r="CQ17" s="85">
        <v>204.77689000000001</v>
      </c>
      <c r="CR17" s="85">
        <v>204.77689000000001</v>
      </c>
      <c r="CS17" s="85">
        <v>204.77689000000001</v>
      </c>
      <c r="CT17" s="85">
        <v>204.77689000000001</v>
      </c>
      <c r="CU17" s="85">
        <v>204.77689000000001</v>
      </c>
      <c r="CV17" s="85">
        <v>204.77689000000001</v>
      </c>
      <c r="CW17" s="85">
        <v>204.77689000000001</v>
      </c>
      <c r="CX17" s="85">
        <v>204.77689000000001</v>
      </c>
      <c r="CY17" s="85">
        <v>204.77689000000001</v>
      </c>
      <c r="CZ17" s="85">
        <v>204.77689000000001</v>
      </c>
      <c r="DA17" s="85">
        <v>204.77689000000001</v>
      </c>
      <c r="DB17" s="85">
        <v>204.77689000000001</v>
      </c>
      <c r="DC17" s="85">
        <v>204.77689000000001</v>
      </c>
      <c r="DD17" s="85">
        <v>204.77689000000001</v>
      </c>
      <c r="DE17" s="85">
        <v>204.77689000000001</v>
      </c>
      <c r="DF17" s="85">
        <v>204.77689000000001</v>
      </c>
      <c r="DG17" s="85">
        <v>204.77689000000001</v>
      </c>
      <c r="DH17" s="85">
        <v>204.77689000000001</v>
      </c>
      <c r="DI17" s="85">
        <v>204.77689000000001</v>
      </c>
      <c r="DJ17" s="85">
        <v>204.77689000000001</v>
      </c>
      <c r="DK17" s="85">
        <v>204.77689000000001</v>
      </c>
      <c r="DL17" s="85">
        <v>204.77689000000001</v>
      </c>
      <c r="DM17" s="85">
        <v>204.77689000000001</v>
      </c>
      <c r="DN17" s="85">
        <v>204.77689000000001</v>
      </c>
      <c r="DO17" s="85">
        <v>204.77689000000001</v>
      </c>
      <c r="DP17" s="85">
        <v>204.77689000000001</v>
      </c>
      <c r="DQ17" s="85">
        <v>204.77689000000001</v>
      </c>
      <c r="DR17" s="85">
        <v>204.77689000000001</v>
      </c>
      <c r="DS17" s="85">
        <v>204.77689000000001</v>
      </c>
    </row>
    <row r="18" spans="3:123">
      <c r="C18" s="81" t="s">
        <v>95</v>
      </c>
      <c r="D18" s="82"/>
      <c r="E18" s="82"/>
      <c r="F18" s="82"/>
      <c r="G18" s="82"/>
      <c r="H18" s="82"/>
      <c r="I18" s="82"/>
      <c r="J18" s="82"/>
      <c r="K18" s="82"/>
      <c r="L18" s="82"/>
      <c r="M18" s="82"/>
      <c r="N18" s="82"/>
      <c r="O18" s="82"/>
      <c r="P18" s="82"/>
      <c r="Q18" s="82"/>
      <c r="R18" s="82"/>
      <c r="S18" s="82"/>
      <c r="T18" s="85">
        <v>0</v>
      </c>
      <c r="U18" s="85">
        <v>802.58692000000008</v>
      </c>
      <c r="V18" s="85">
        <v>656.71091999999999</v>
      </c>
      <c r="W18" s="85">
        <v>656.71091999999999</v>
      </c>
      <c r="X18" s="85">
        <v>656.71091999999999</v>
      </c>
      <c r="Y18" s="85">
        <v>656.71091999999999</v>
      </c>
      <c r="Z18" s="86"/>
      <c r="AA18" s="85">
        <v>0</v>
      </c>
      <c r="AB18" s="85">
        <v>0</v>
      </c>
      <c r="AC18" s="85">
        <v>0</v>
      </c>
      <c r="AD18" s="85">
        <v>0</v>
      </c>
      <c r="AE18" s="85">
        <v>895.11532999999997</v>
      </c>
      <c r="AF18" s="85">
        <v>844.42625999999996</v>
      </c>
      <c r="AG18" s="85">
        <v>792.62297000000001</v>
      </c>
      <c r="AH18" s="85">
        <v>802.58692000000008</v>
      </c>
      <c r="AI18" s="85">
        <v>748.92092000000002</v>
      </c>
      <c r="AJ18" s="85">
        <v>694.01592000000005</v>
      </c>
      <c r="AK18" s="85">
        <v>656.71091999999999</v>
      </c>
      <c r="AL18" s="85">
        <v>656.71091999999999</v>
      </c>
      <c r="AM18" s="85">
        <v>656.71091999999999</v>
      </c>
      <c r="AN18" s="85">
        <v>656.71091999999999</v>
      </c>
      <c r="AO18" s="85">
        <v>656.71091999999999</v>
      </c>
      <c r="AP18" s="85">
        <v>656.71091999999999</v>
      </c>
      <c r="AQ18" s="85">
        <v>656.71091999999999</v>
      </c>
      <c r="AR18" s="85">
        <v>656.71091999999999</v>
      </c>
      <c r="AS18" s="85">
        <v>656.71091999999999</v>
      </c>
      <c r="AT18" s="85">
        <v>656.71091999999999</v>
      </c>
      <c r="AU18" s="85">
        <v>656.71091999999999</v>
      </c>
      <c r="AV18" s="85">
        <v>656.71091999999999</v>
      </c>
      <c r="AW18" s="85">
        <v>656.71091999999999</v>
      </c>
      <c r="AX18" s="85">
        <v>656.71091999999999</v>
      </c>
      <c r="AY18" s="86"/>
      <c r="AZ18" s="85">
        <v>0</v>
      </c>
      <c r="BA18" s="85">
        <v>0</v>
      </c>
      <c r="BB18" s="85">
        <v>0</v>
      </c>
      <c r="BC18" s="85">
        <v>0</v>
      </c>
      <c r="BD18" s="85">
        <v>0</v>
      </c>
      <c r="BE18" s="85">
        <v>0</v>
      </c>
      <c r="BF18" s="85">
        <v>0</v>
      </c>
      <c r="BG18" s="85">
        <v>0</v>
      </c>
      <c r="BH18" s="85">
        <v>0</v>
      </c>
      <c r="BI18" s="85">
        <v>0</v>
      </c>
      <c r="BJ18" s="85">
        <v>0</v>
      </c>
      <c r="BK18" s="85">
        <v>0</v>
      </c>
      <c r="BL18" s="85">
        <v>928.30092000000002</v>
      </c>
      <c r="BM18" s="85">
        <v>911.76824999999997</v>
      </c>
      <c r="BN18" s="85">
        <v>895.11532999999997</v>
      </c>
      <c r="BO18" s="85">
        <v>878.34127999999998</v>
      </c>
      <c r="BP18" s="85">
        <v>861.44521999999995</v>
      </c>
      <c r="BQ18" s="85">
        <v>844.42625999999996</v>
      </c>
      <c r="BR18" s="85">
        <v>827.2835</v>
      </c>
      <c r="BS18" s="85">
        <v>810.01604000000009</v>
      </c>
      <c r="BT18" s="85">
        <v>792.62297000000001</v>
      </c>
      <c r="BU18" s="85">
        <v>775.10338000000002</v>
      </c>
      <c r="BV18" s="85">
        <v>757.45633999999995</v>
      </c>
      <c r="BW18" s="85">
        <v>802.58692000000008</v>
      </c>
      <c r="BX18" s="85">
        <v>784.83392000000003</v>
      </c>
      <c r="BY18" s="85">
        <v>766.94592</v>
      </c>
      <c r="BZ18" s="85">
        <v>748.92092000000002</v>
      </c>
      <c r="CA18" s="85">
        <v>730.75792000000001</v>
      </c>
      <c r="CB18" s="85">
        <v>712.45692000000008</v>
      </c>
      <c r="CC18" s="85">
        <v>694.01592000000005</v>
      </c>
      <c r="CD18" s="85">
        <v>675.43392000000006</v>
      </c>
      <c r="CE18" s="85">
        <v>656.71091999999999</v>
      </c>
      <c r="CF18" s="85">
        <v>656.71091999999999</v>
      </c>
      <c r="CG18" s="85">
        <v>656.71091999999999</v>
      </c>
      <c r="CH18" s="85">
        <v>656.71091999999999</v>
      </c>
      <c r="CI18" s="85">
        <v>656.71091999999999</v>
      </c>
      <c r="CJ18" s="85">
        <v>656.71091999999999</v>
      </c>
      <c r="CK18" s="85">
        <v>656.71091999999999</v>
      </c>
      <c r="CL18" s="85">
        <v>656.71091999999999</v>
      </c>
      <c r="CM18" s="85">
        <v>656.71091999999999</v>
      </c>
      <c r="CN18" s="85">
        <v>656.71091999999999</v>
      </c>
      <c r="CO18" s="85">
        <v>656.71091999999999</v>
      </c>
      <c r="CP18" s="85">
        <v>656.71091999999999</v>
      </c>
      <c r="CQ18" s="85">
        <v>656.71091999999999</v>
      </c>
      <c r="CR18" s="85">
        <v>656.71091999999999</v>
      </c>
      <c r="CS18" s="85">
        <v>656.71091999999999</v>
      </c>
      <c r="CT18" s="85">
        <v>656.71091999999999</v>
      </c>
      <c r="CU18" s="85">
        <v>656.71091999999999</v>
      </c>
      <c r="CV18" s="85">
        <v>656.71091999999999</v>
      </c>
      <c r="CW18" s="85">
        <v>656.71091999999999</v>
      </c>
      <c r="CX18" s="85">
        <v>656.71091999999999</v>
      </c>
      <c r="CY18" s="85">
        <v>656.71091999999999</v>
      </c>
      <c r="CZ18" s="85">
        <v>656.71091999999999</v>
      </c>
      <c r="DA18" s="85">
        <v>656.71091999999999</v>
      </c>
      <c r="DB18" s="85">
        <v>656.71091999999999</v>
      </c>
      <c r="DC18" s="85">
        <v>656.71091999999999</v>
      </c>
      <c r="DD18" s="85">
        <v>656.71091999999999</v>
      </c>
      <c r="DE18" s="85">
        <v>656.71091999999999</v>
      </c>
      <c r="DF18" s="85">
        <v>656.71091999999999</v>
      </c>
      <c r="DG18" s="85">
        <v>656.71091999999999</v>
      </c>
      <c r="DH18" s="85">
        <v>656.71091999999999</v>
      </c>
      <c r="DI18" s="85">
        <v>656.71091999999999</v>
      </c>
      <c r="DJ18" s="85">
        <v>656.71091999999999</v>
      </c>
      <c r="DK18" s="85">
        <v>656.71091999999999</v>
      </c>
      <c r="DL18" s="85">
        <v>656.71091999999999</v>
      </c>
      <c r="DM18" s="85">
        <v>656.71091999999999</v>
      </c>
      <c r="DN18" s="85">
        <v>656.71091999999999</v>
      </c>
      <c r="DO18" s="85">
        <v>656.71091999999999</v>
      </c>
      <c r="DP18" s="85">
        <v>656.71091999999999</v>
      </c>
      <c r="DQ18" s="85">
        <v>656.71091999999999</v>
      </c>
      <c r="DR18" s="85">
        <v>656.71091999999999</v>
      </c>
      <c r="DS18" s="85">
        <v>656.71091999999999</v>
      </c>
    </row>
    <row r="19" spans="3:123">
      <c r="C19" s="81" t="s">
        <v>32</v>
      </c>
      <c r="D19" s="81"/>
      <c r="E19" s="82"/>
      <c r="F19" s="82"/>
      <c r="G19" s="82"/>
      <c r="H19" s="82"/>
      <c r="I19" s="82"/>
      <c r="J19" s="82"/>
      <c r="K19" s="82"/>
      <c r="L19" s="82"/>
      <c r="M19" s="82"/>
      <c r="N19" s="82"/>
      <c r="O19" s="82"/>
      <c r="P19" s="82"/>
      <c r="Q19" s="82"/>
      <c r="R19" s="82"/>
      <c r="S19" s="82"/>
      <c r="T19" s="85">
        <v>40.0167</v>
      </c>
      <c r="U19" s="85">
        <v>25.040890000000001</v>
      </c>
      <c r="V19" s="85">
        <v>25.495957347837379</v>
      </c>
      <c r="W19" s="85">
        <v>31.823794210469423</v>
      </c>
      <c r="X19" s="85">
        <v>47.029903785617265</v>
      </c>
      <c r="Y19" s="85">
        <v>65.477220254329865</v>
      </c>
      <c r="Z19" s="86"/>
      <c r="AA19" s="85">
        <v>45.934699999999999</v>
      </c>
      <c r="AB19" s="85">
        <v>44.786699999999996</v>
      </c>
      <c r="AC19" s="85">
        <v>46.061699999999995</v>
      </c>
      <c r="AD19" s="85">
        <v>40.0167</v>
      </c>
      <c r="AE19" s="85">
        <v>37.669699999999999</v>
      </c>
      <c r="AF19" s="85">
        <v>25.886700000000001</v>
      </c>
      <c r="AG19" s="85">
        <v>27.955970000000001</v>
      </c>
      <c r="AH19" s="85">
        <v>25.040890000000001</v>
      </c>
      <c r="AI19" s="85">
        <v>21.721439999999998</v>
      </c>
      <c r="AJ19" s="85">
        <v>22.172459999999997</v>
      </c>
      <c r="AK19" s="85">
        <v>23.932531579899976</v>
      </c>
      <c r="AL19" s="85">
        <v>25.495957347837379</v>
      </c>
      <c r="AM19" s="85">
        <v>26.676498412257146</v>
      </c>
      <c r="AN19" s="85">
        <v>28.140339725791225</v>
      </c>
      <c r="AO19" s="85">
        <v>29.192193361126186</v>
      </c>
      <c r="AP19" s="85">
        <v>31.823794210469423</v>
      </c>
      <c r="AQ19" s="85">
        <v>35.11763415102196</v>
      </c>
      <c r="AR19" s="85">
        <v>38.788866428488873</v>
      </c>
      <c r="AS19" s="85">
        <v>42.538584776023669</v>
      </c>
      <c r="AT19" s="85">
        <v>47.029903785617265</v>
      </c>
      <c r="AU19" s="85">
        <v>51.572207840727394</v>
      </c>
      <c r="AV19" s="85">
        <v>56.207211978594891</v>
      </c>
      <c r="AW19" s="85">
        <v>60.842216116462382</v>
      </c>
      <c r="AX19" s="85">
        <v>65.477220254329865</v>
      </c>
      <c r="AY19" s="86"/>
      <c r="AZ19" s="85">
        <v>40.095699999999994</v>
      </c>
      <c r="BA19" s="85">
        <v>40.745699999999999</v>
      </c>
      <c r="BB19" s="85">
        <v>45.934699999999999</v>
      </c>
      <c r="BC19" s="85">
        <v>44.925699999999999</v>
      </c>
      <c r="BD19" s="85">
        <v>44.4467</v>
      </c>
      <c r="BE19" s="85">
        <v>44.786699999999996</v>
      </c>
      <c r="BF19" s="85">
        <v>47.511699999999998</v>
      </c>
      <c r="BG19" s="85">
        <v>45.886699999999998</v>
      </c>
      <c r="BH19" s="85">
        <v>46.061699999999995</v>
      </c>
      <c r="BI19" s="85">
        <v>45.8217</v>
      </c>
      <c r="BJ19" s="85">
        <v>39.866699999999994</v>
      </c>
      <c r="BK19" s="85">
        <v>40.0167</v>
      </c>
      <c r="BL19" s="85">
        <v>43.904699999999998</v>
      </c>
      <c r="BM19" s="85">
        <v>39.384699999999995</v>
      </c>
      <c r="BN19" s="85">
        <v>37.669699999999999</v>
      </c>
      <c r="BO19" s="85">
        <v>34.0867</v>
      </c>
      <c r="BP19" s="85">
        <v>30.886700000000001</v>
      </c>
      <c r="BQ19" s="85">
        <v>25.886700000000001</v>
      </c>
      <c r="BR19" s="85">
        <v>20.886700000000001</v>
      </c>
      <c r="BS19" s="85">
        <v>15.886700000000001</v>
      </c>
      <c r="BT19" s="85">
        <v>27.955970000000001</v>
      </c>
      <c r="BU19" s="85">
        <v>26.824210000000001</v>
      </c>
      <c r="BV19" s="85">
        <v>26.132550000000002</v>
      </c>
      <c r="BW19" s="85">
        <v>25.040890000000001</v>
      </c>
      <c r="BX19" s="85">
        <v>23.94923</v>
      </c>
      <c r="BY19" s="85">
        <v>22.65757</v>
      </c>
      <c r="BZ19" s="85">
        <v>21.721439999999998</v>
      </c>
      <c r="CA19" s="85">
        <v>15.992229999999999</v>
      </c>
      <c r="CB19" s="85">
        <v>22.172459999999997</v>
      </c>
      <c r="CC19" s="85">
        <v>22.172459999999997</v>
      </c>
      <c r="CD19" s="85">
        <v>22.172459999999997</v>
      </c>
      <c r="CE19" s="85">
        <v>24.57246</v>
      </c>
      <c r="CF19" s="85">
        <v>23.932531579899976</v>
      </c>
      <c r="CG19" s="85">
        <v>24.48423206422672</v>
      </c>
      <c r="CH19" s="85">
        <v>25.177563782893753</v>
      </c>
      <c r="CI19" s="85">
        <v>25.495957347837379</v>
      </c>
      <c r="CJ19" s="85">
        <v>25.879262199030094</v>
      </c>
      <c r="CK19" s="85">
        <v>26.225864028356455</v>
      </c>
      <c r="CL19" s="85">
        <v>26.676498412257146</v>
      </c>
      <c r="CM19" s="85">
        <v>27.411251216202565</v>
      </c>
      <c r="CN19" s="85">
        <v>27.913236707946595</v>
      </c>
      <c r="CO19" s="85">
        <v>28.140339725791225</v>
      </c>
      <c r="CP19" s="85">
        <v>28.383664578317784</v>
      </c>
      <c r="CQ19" s="85">
        <v>28.615985096720294</v>
      </c>
      <c r="CR19" s="85">
        <v>29.192193361126186</v>
      </c>
      <c r="CS19" s="85">
        <v>30.022322602218253</v>
      </c>
      <c r="CT19" s="85">
        <v>30.763150763587408</v>
      </c>
      <c r="CU19" s="85">
        <v>31.823794210469423</v>
      </c>
      <c r="CV19" s="85">
        <v>32.917577936937178</v>
      </c>
      <c r="CW19" s="85">
        <v>34.03345518312878</v>
      </c>
      <c r="CX19" s="85">
        <v>35.11763415102196</v>
      </c>
      <c r="CY19" s="85">
        <v>36.331078234315669</v>
      </c>
      <c r="CZ19" s="85">
        <v>37.55842733002298</v>
      </c>
      <c r="DA19" s="85">
        <v>38.788866428488873</v>
      </c>
      <c r="DB19" s="85">
        <v>40.023322530540916</v>
      </c>
      <c r="DC19" s="85">
        <v>41.273228646385846</v>
      </c>
      <c r="DD19" s="85">
        <v>42.538584776023669</v>
      </c>
      <c r="DE19" s="85">
        <v>44.020241098761979</v>
      </c>
      <c r="DF19" s="85">
        <v>45.517347435293175</v>
      </c>
      <c r="DG19" s="85">
        <v>47.029903785617265</v>
      </c>
      <c r="DH19" s="85">
        <v>48.528555123527752</v>
      </c>
      <c r="DI19" s="85">
        <v>50.042656475231134</v>
      </c>
      <c r="DJ19" s="85">
        <v>51.572207840727394</v>
      </c>
      <c r="DK19" s="85">
        <v>53.117209220016555</v>
      </c>
      <c r="DL19" s="85">
        <v>54.662210599305723</v>
      </c>
      <c r="DM19" s="85">
        <v>56.207211978594891</v>
      </c>
      <c r="DN19" s="85">
        <v>57.75221335788406</v>
      </c>
      <c r="DO19" s="85">
        <v>59.297214737173221</v>
      </c>
      <c r="DP19" s="85">
        <v>60.842216116462382</v>
      </c>
      <c r="DQ19" s="85">
        <v>62.387217495751543</v>
      </c>
      <c r="DR19" s="85">
        <v>63.932218875040704</v>
      </c>
      <c r="DS19" s="85">
        <v>65.477220254329865</v>
      </c>
    </row>
    <row r="20" spans="3:123">
      <c r="C20" s="87" t="s">
        <v>33</v>
      </c>
      <c r="D20" s="87"/>
      <c r="E20" s="88"/>
      <c r="F20" s="88"/>
      <c r="G20" s="88"/>
      <c r="H20" s="88"/>
      <c r="I20" s="88"/>
      <c r="J20" s="88"/>
      <c r="K20" s="88"/>
      <c r="L20" s="88"/>
      <c r="M20" s="88"/>
      <c r="N20" s="88"/>
      <c r="O20" s="88"/>
      <c r="P20" s="88"/>
      <c r="Q20" s="88"/>
      <c r="R20" s="88"/>
      <c r="S20" s="88"/>
      <c r="T20" s="89">
        <v>14906.278759999999</v>
      </c>
      <c r="U20" s="89">
        <v>11525.153679999999</v>
      </c>
      <c r="V20" s="89">
        <v>10508.094007008456</v>
      </c>
      <c r="W20" s="89">
        <v>6962.0740363336317</v>
      </c>
      <c r="X20" s="89">
        <v>5985.5067029943193</v>
      </c>
      <c r="Y20" s="89">
        <v>8488.6868344228296</v>
      </c>
      <c r="Z20" s="90"/>
      <c r="AA20" s="89">
        <v>2611.7650699999999</v>
      </c>
      <c r="AB20" s="89">
        <v>1940.5100699999998</v>
      </c>
      <c r="AC20" s="89">
        <v>14064.026330000001</v>
      </c>
      <c r="AD20" s="89">
        <v>14906.278759999999</v>
      </c>
      <c r="AE20" s="89">
        <v>14654.369709999999</v>
      </c>
      <c r="AF20" s="89">
        <v>13100.712689999998</v>
      </c>
      <c r="AG20" s="89">
        <v>11420.201300000001</v>
      </c>
      <c r="AH20" s="89">
        <v>11525.153679999999</v>
      </c>
      <c r="AI20" s="89">
        <v>12003.0291</v>
      </c>
      <c r="AJ20" s="89">
        <v>11697.281069999999</v>
      </c>
      <c r="AK20" s="89">
        <v>10467.030773117567</v>
      </c>
      <c r="AL20" s="89">
        <v>10508.094007008456</v>
      </c>
      <c r="AM20" s="89">
        <v>8245.5881835512064</v>
      </c>
      <c r="AN20" s="89">
        <v>7275.9562579416415</v>
      </c>
      <c r="AO20" s="89">
        <v>5983.0599140859958</v>
      </c>
      <c r="AP20" s="89">
        <v>6962.0740363336317</v>
      </c>
      <c r="AQ20" s="89">
        <v>5022.1487836317992</v>
      </c>
      <c r="AR20" s="89">
        <v>4742.7345586260999</v>
      </c>
      <c r="AS20" s="89">
        <v>4148.2636327666778</v>
      </c>
      <c r="AT20" s="89">
        <v>5985.5067029943193</v>
      </c>
      <c r="AU20" s="89">
        <v>4710.8867038293865</v>
      </c>
      <c r="AV20" s="89">
        <v>5374.2353312203159</v>
      </c>
      <c r="AW20" s="89">
        <v>5729.4988870198895</v>
      </c>
      <c r="AX20" s="89">
        <v>8488.6868344228296</v>
      </c>
      <c r="AY20" s="90"/>
      <c r="AZ20" s="89">
        <v>3176.0834399999999</v>
      </c>
      <c r="BA20" s="89">
        <v>2836.6777299999999</v>
      </c>
      <c r="BB20" s="89">
        <v>2611.7650699999999</v>
      </c>
      <c r="BC20" s="89">
        <v>2355.3357999999994</v>
      </c>
      <c r="BD20" s="89">
        <v>2175.2220400000001</v>
      </c>
      <c r="BE20" s="89">
        <v>1940.5100699999998</v>
      </c>
      <c r="BF20" s="89">
        <v>1674.9385700000003</v>
      </c>
      <c r="BG20" s="89">
        <v>15274.71365</v>
      </c>
      <c r="BH20" s="89">
        <v>14064.026330000001</v>
      </c>
      <c r="BI20" s="89">
        <v>13712.573509999998</v>
      </c>
      <c r="BJ20" s="89">
        <v>14781.472029999999</v>
      </c>
      <c r="BK20" s="89">
        <v>14906.278759999999</v>
      </c>
      <c r="BL20" s="89">
        <v>15631.302599999997</v>
      </c>
      <c r="BM20" s="89">
        <v>15164.621009999999</v>
      </c>
      <c r="BN20" s="89">
        <v>14654.369709999999</v>
      </c>
      <c r="BO20" s="89">
        <v>14142.97831</v>
      </c>
      <c r="BP20" s="89">
        <v>13689.195169999999</v>
      </c>
      <c r="BQ20" s="89">
        <v>13100.712689999998</v>
      </c>
      <c r="BR20" s="89">
        <v>12457.209929999999</v>
      </c>
      <c r="BS20" s="89">
        <v>12089.772839999998</v>
      </c>
      <c r="BT20" s="89">
        <v>11420.201300000001</v>
      </c>
      <c r="BU20" s="89">
        <v>10817.29009</v>
      </c>
      <c r="BV20" s="89">
        <v>11817.595240000001</v>
      </c>
      <c r="BW20" s="89">
        <v>11525.153679999999</v>
      </c>
      <c r="BX20" s="89">
        <v>12970.417589999999</v>
      </c>
      <c r="BY20" s="89">
        <v>12488.177849999998</v>
      </c>
      <c r="BZ20" s="89">
        <v>12003.0291</v>
      </c>
      <c r="CA20" s="89">
        <v>11554.114839999998</v>
      </c>
      <c r="CB20" s="89">
        <v>11692.13341</v>
      </c>
      <c r="CC20" s="89">
        <v>11697.281069999999</v>
      </c>
      <c r="CD20" s="89">
        <v>11323.67274</v>
      </c>
      <c r="CE20" s="89">
        <v>10931.072069999998</v>
      </c>
      <c r="CF20" s="89">
        <v>10467.030773117567</v>
      </c>
      <c r="CG20" s="89">
        <v>9978.0812995189044</v>
      </c>
      <c r="CH20" s="89">
        <v>11081.376701937495</v>
      </c>
      <c r="CI20" s="89">
        <v>10508.094007008456</v>
      </c>
      <c r="CJ20" s="89">
        <v>10179.445597912203</v>
      </c>
      <c r="CK20" s="89">
        <v>9486.864227192882</v>
      </c>
      <c r="CL20" s="89">
        <v>8245.5881835512064</v>
      </c>
      <c r="CM20" s="89">
        <v>8250.7580132921721</v>
      </c>
      <c r="CN20" s="89">
        <v>7751.2639930008272</v>
      </c>
      <c r="CO20" s="89">
        <v>7275.9562579416415</v>
      </c>
      <c r="CP20" s="89">
        <v>6839.7333380206619</v>
      </c>
      <c r="CQ20" s="89">
        <v>6403.4514768612344</v>
      </c>
      <c r="CR20" s="89">
        <v>5983.0599140859958</v>
      </c>
      <c r="CS20" s="89">
        <v>6118.0886593869227</v>
      </c>
      <c r="CT20" s="89">
        <v>7296.6172170352274</v>
      </c>
      <c r="CU20" s="89">
        <v>6962.0740363336317</v>
      </c>
      <c r="CV20" s="89">
        <v>6678.3062139081458</v>
      </c>
      <c r="CW20" s="89">
        <v>6245.2667130008967</v>
      </c>
      <c r="CX20" s="89">
        <v>5022.1487836317992</v>
      </c>
      <c r="CY20" s="89">
        <v>5252.2698836271993</v>
      </c>
      <c r="CZ20" s="89">
        <v>4980.1379493905242</v>
      </c>
      <c r="DA20" s="89">
        <v>4742.7345586260999</v>
      </c>
      <c r="DB20" s="89">
        <v>4544.1304729050871</v>
      </c>
      <c r="DC20" s="89">
        <v>4349.4286187597299</v>
      </c>
      <c r="DD20" s="89">
        <v>4148.2636327666778</v>
      </c>
      <c r="DE20" s="89">
        <v>4567.4569075246127</v>
      </c>
      <c r="DF20" s="89">
        <v>6035.5207145629129</v>
      </c>
      <c r="DG20" s="89">
        <v>5985.5067029943193</v>
      </c>
      <c r="DH20" s="89">
        <v>5895.3235894258132</v>
      </c>
      <c r="DI20" s="89">
        <v>5800.1608265181521</v>
      </c>
      <c r="DJ20" s="89">
        <v>4710.8867038293865</v>
      </c>
      <c r="DK20" s="89">
        <v>5256.2879861380543</v>
      </c>
      <c r="DL20" s="89">
        <v>5296.5180373213889</v>
      </c>
      <c r="DM20" s="89">
        <v>5374.2353312203159</v>
      </c>
      <c r="DN20" s="89">
        <v>5491.0759209448825</v>
      </c>
      <c r="DO20" s="89">
        <v>5613.2466009150703</v>
      </c>
      <c r="DP20" s="89">
        <v>5729.4988870198895</v>
      </c>
      <c r="DQ20" s="89">
        <v>6454.4297345346504</v>
      </c>
      <c r="DR20" s="89">
        <v>8230.2765304289587</v>
      </c>
      <c r="DS20" s="89">
        <v>8488.6868344228296</v>
      </c>
    </row>
    <row r="21" spans="3:123"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  <c r="P21" s="81"/>
      <c r="Q21" s="81"/>
      <c r="R21" s="81"/>
      <c r="S21" s="81"/>
      <c r="T21" s="91"/>
      <c r="U21" s="91"/>
      <c r="V21" s="91"/>
      <c r="W21" s="91"/>
      <c r="X21" s="91"/>
      <c r="Y21" s="91"/>
      <c r="Z21" s="91"/>
      <c r="AA21" s="91"/>
      <c r="AB21" s="91"/>
      <c r="AC21" s="91"/>
      <c r="AD21" s="91"/>
      <c r="AE21" s="91"/>
      <c r="AF21" s="91"/>
      <c r="AG21" s="91"/>
      <c r="AH21" s="91"/>
      <c r="AI21" s="91"/>
      <c r="AJ21" s="91"/>
      <c r="AK21" s="91"/>
      <c r="AL21" s="91"/>
      <c r="AM21" s="91"/>
      <c r="AN21" s="91"/>
      <c r="AO21" s="91"/>
      <c r="AP21" s="91"/>
      <c r="AQ21" s="91"/>
      <c r="AR21" s="91"/>
      <c r="AS21" s="91"/>
      <c r="AT21" s="91"/>
      <c r="AU21" s="91"/>
      <c r="AV21" s="91"/>
      <c r="AW21" s="91"/>
      <c r="AX21" s="91"/>
      <c r="AY21" s="91"/>
      <c r="AZ21" s="91"/>
      <c r="BA21" s="91"/>
      <c r="BB21" s="91"/>
      <c r="BC21" s="91"/>
      <c r="BD21" s="91"/>
      <c r="BE21" s="91"/>
      <c r="BF21" s="91"/>
      <c r="BG21" s="91"/>
      <c r="BH21" s="91"/>
      <c r="BI21" s="91"/>
      <c r="BJ21" s="91"/>
      <c r="BK21" s="91"/>
      <c r="BL21" s="91"/>
      <c r="BM21" s="91"/>
      <c r="BN21" s="91"/>
      <c r="BO21" s="91"/>
      <c r="BP21" s="91"/>
      <c r="BQ21" s="91"/>
      <c r="BR21" s="91"/>
      <c r="BS21" s="91"/>
      <c r="BT21" s="91"/>
      <c r="BU21" s="91"/>
      <c r="BV21" s="91"/>
      <c r="BW21" s="91"/>
      <c r="BX21" s="91"/>
      <c r="BY21" s="91"/>
      <c r="BZ21" s="91"/>
      <c r="CA21" s="91"/>
      <c r="CB21" s="91"/>
      <c r="CC21" s="91"/>
      <c r="CD21" s="91"/>
      <c r="CE21" s="91"/>
      <c r="CF21" s="91"/>
      <c r="CG21" s="91"/>
      <c r="CH21" s="91"/>
      <c r="CI21" s="91"/>
      <c r="CJ21" s="91"/>
      <c r="CK21" s="91"/>
      <c r="CL21" s="91"/>
      <c r="CM21" s="91"/>
      <c r="CN21" s="91"/>
      <c r="CO21" s="91"/>
      <c r="CP21" s="91"/>
      <c r="CQ21" s="91"/>
      <c r="CR21" s="91"/>
      <c r="CS21" s="91"/>
      <c r="CT21" s="91"/>
      <c r="CU21" s="91"/>
      <c r="CV21" s="91"/>
      <c r="CW21" s="91"/>
      <c r="CX21" s="91"/>
      <c r="CY21" s="91"/>
      <c r="CZ21" s="91"/>
      <c r="DA21" s="91"/>
      <c r="DB21" s="91"/>
      <c r="DC21" s="91"/>
      <c r="DD21" s="91"/>
      <c r="DE21" s="91"/>
      <c r="DF21" s="91"/>
      <c r="DG21" s="91"/>
      <c r="DH21" s="91"/>
      <c r="DI21" s="91"/>
      <c r="DJ21" s="91"/>
      <c r="DK21" s="91"/>
      <c r="DL21" s="91"/>
      <c r="DM21" s="91"/>
      <c r="DN21" s="91"/>
      <c r="DO21" s="91"/>
      <c r="DP21" s="91"/>
      <c r="DQ21" s="91"/>
      <c r="DR21" s="91"/>
      <c r="DS21" s="91"/>
    </row>
    <row r="22" spans="3:123">
      <c r="C22" s="26" t="s">
        <v>122</v>
      </c>
      <c r="T22" s="85">
        <v>57.545380000000002</v>
      </c>
      <c r="U22" s="85">
        <v>44.657680000000006</v>
      </c>
      <c r="V22" s="85">
        <v>90.065255185185165</v>
      </c>
      <c r="W22" s="85">
        <v>242.15867277777778</v>
      </c>
      <c r="X22" s="85">
        <v>407.2456561111112</v>
      </c>
      <c r="Y22" s="85">
        <v>572.80495981481499</v>
      </c>
      <c r="Z22" s="38"/>
      <c r="AA22" s="85">
        <v>68.950360000000003</v>
      </c>
      <c r="AB22" s="85">
        <v>65.148699999999991</v>
      </c>
      <c r="AC22" s="85">
        <v>61.347040000000007</v>
      </c>
      <c r="AD22" s="85">
        <v>57.545380000000002</v>
      </c>
      <c r="AE22" s="85">
        <v>53.743720000000003</v>
      </c>
      <c r="AF22" s="85">
        <v>50.715039999999995</v>
      </c>
      <c r="AG22" s="85">
        <v>47.686360000000001</v>
      </c>
      <c r="AH22" s="85">
        <v>44.657680000000006</v>
      </c>
      <c r="AI22" s="85">
        <v>41.628999999999998</v>
      </c>
      <c r="AJ22" s="85">
        <v>38.600319999999989</v>
      </c>
      <c r="AK22" s="85">
        <v>50.782816296296289</v>
      </c>
      <c r="AL22" s="85">
        <v>90.065255185185165</v>
      </c>
      <c r="AM22" s="85">
        <v>125.13956999999996</v>
      </c>
      <c r="AN22" s="85">
        <v>164.30929777777777</v>
      </c>
      <c r="AO22" s="85">
        <v>202.49357277777779</v>
      </c>
      <c r="AP22" s="85">
        <v>242.15867277777778</v>
      </c>
      <c r="AQ22" s="85">
        <v>280.20126444444446</v>
      </c>
      <c r="AR22" s="85">
        <v>322.87440333333336</v>
      </c>
      <c r="AS22" s="85">
        <v>363.06420055555566</v>
      </c>
      <c r="AT22" s="85">
        <v>407.2456561111112</v>
      </c>
      <c r="AU22" s="85">
        <v>447.69377000000014</v>
      </c>
      <c r="AV22" s="85">
        <v>490.88354222222233</v>
      </c>
      <c r="AW22" s="85">
        <v>529.49220981481506</v>
      </c>
      <c r="AX22" s="85">
        <v>572.80495981481499</v>
      </c>
      <c r="AY22" s="38"/>
      <c r="AZ22" s="85">
        <v>71.484800000000007</v>
      </c>
      <c r="BA22" s="85">
        <v>70.217579999999998</v>
      </c>
      <c r="BB22" s="85">
        <v>68.950360000000003</v>
      </c>
      <c r="BC22" s="85">
        <v>67.683139999999995</v>
      </c>
      <c r="BD22" s="85">
        <v>66.41592</v>
      </c>
      <c r="BE22" s="85">
        <v>65.148699999999991</v>
      </c>
      <c r="BF22" s="85">
        <v>63.881479999999996</v>
      </c>
      <c r="BG22" s="85">
        <v>62.614259999999994</v>
      </c>
      <c r="BH22" s="85">
        <v>61.347040000000007</v>
      </c>
      <c r="BI22" s="85">
        <v>60.079820000000005</v>
      </c>
      <c r="BJ22" s="85">
        <v>58.812599999999989</v>
      </c>
      <c r="BK22" s="85">
        <v>57.545380000000002</v>
      </c>
      <c r="BL22" s="85">
        <v>56.278159999999986</v>
      </c>
      <c r="BM22" s="85">
        <v>55.010940000000005</v>
      </c>
      <c r="BN22" s="85">
        <v>53.743720000000003</v>
      </c>
      <c r="BO22" s="85">
        <v>52.734160000000003</v>
      </c>
      <c r="BP22" s="85">
        <v>51.724599999999988</v>
      </c>
      <c r="BQ22" s="85">
        <v>50.715039999999995</v>
      </c>
      <c r="BR22" s="85">
        <v>49.705479999999994</v>
      </c>
      <c r="BS22" s="85">
        <v>48.695920000000001</v>
      </c>
      <c r="BT22" s="85">
        <v>47.686360000000001</v>
      </c>
      <c r="BU22" s="85">
        <v>46.6768</v>
      </c>
      <c r="BV22" s="85">
        <v>45.667240000000007</v>
      </c>
      <c r="BW22" s="85">
        <v>44.657680000000006</v>
      </c>
      <c r="BX22" s="85">
        <v>43.648119999999999</v>
      </c>
      <c r="BY22" s="85">
        <v>42.638559999999998</v>
      </c>
      <c r="BZ22" s="85">
        <v>41.628999999999998</v>
      </c>
      <c r="CA22" s="85">
        <v>40.619440000000004</v>
      </c>
      <c r="CB22" s="85">
        <v>39.609880000000004</v>
      </c>
      <c r="CC22" s="85">
        <v>38.600319999999989</v>
      </c>
      <c r="CD22" s="85">
        <v>37.652419999999999</v>
      </c>
      <c r="CE22" s="85">
        <v>36.704520000000002</v>
      </c>
      <c r="CF22" s="85">
        <v>50.782816296296289</v>
      </c>
      <c r="CG22" s="85">
        <v>64.319361666666651</v>
      </c>
      <c r="CH22" s="85">
        <v>78.214044999999984</v>
      </c>
      <c r="CI22" s="85">
        <v>90.065255185185165</v>
      </c>
      <c r="CJ22" s="85">
        <v>101.90806166666664</v>
      </c>
      <c r="CK22" s="85">
        <v>113.42238111111108</v>
      </c>
      <c r="CL22" s="85">
        <v>125.13956999999996</v>
      </c>
      <c r="CM22" s="85">
        <v>138.36325796296293</v>
      </c>
      <c r="CN22" s="85">
        <v>151.33427833333332</v>
      </c>
      <c r="CO22" s="85">
        <v>164.30929777777777</v>
      </c>
      <c r="CP22" s="85">
        <v>177.26914962962962</v>
      </c>
      <c r="CQ22" s="85">
        <v>189.93427833333334</v>
      </c>
      <c r="CR22" s="85">
        <v>202.49357277777779</v>
      </c>
      <c r="CS22" s="85">
        <v>216.0053662962963</v>
      </c>
      <c r="CT22" s="85">
        <v>229.16410333333334</v>
      </c>
      <c r="CU22" s="85">
        <v>242.15867277777778</v>
      </c>
      <c r="CV22" s="85">
        <v>255.16268574074076</v>
      </c>
      <c r="CW22" s="85">
        <v>267.78058666666669</v>
      </c>
      <c r="CX22" s="85">
        <v>280.20126444444446</v>
      </c>
      <c r="CY22" s="85">
        <v>294.74694129629631</v>
      </c>
      <c r="CZ22" s="85">
        <v>308.90928388888892</v>
      </c>
      <c r="DA22" s="85">
        <v>322.87440333333336</v>
      </c>
      <c r="DB22" s="85">
        <v>336.62841074074078</v>
      </c>
      <c r="DC22" s="85">
        <v>349.96297277777785</v>
      </c>
      <c r="DD22" s="85">
        <v>363.06420055555566</v>
      </c>
      <c r="DE22" s="85">
        <v>378.2515385185186</v>
      </c>
      <c r="DF22" s="85">
        <v>392.91665333333344</v>
      </c>
      <c r="DG22" s="85">
        <v>407.2456561111112</v>
      </c>
      <c r="DH22" s="85">
        <v>421.22465796296308</v>
      </c>
      <c r="DI22" s="85">
        <v>434.6453255555557</v>
      </c>
      <c r="DJ22" s="85">
        <v>447.69377000000014</v>
      </c>
      <c r="DK22" s="85">
        <v>462.68943574074086</v>
      </c>
      <c r="DL22" s="85">
        <v>477.02398944444457</v>
      </c>
      <c r="DM22" s="85">
        <v>490.88354222222233</v>
      </c>
      <c r="DN22" s="85">
        <v>504.25420518518536</v>
      </c>
      <c r="DO22" s="85">
        <v>516.92764500000021</v>
      </c>
      <c r="DP22" s="85">
        <v>529.49220981481506</v>
      </c>
      <c r="DQ22" s="85">
        <v>544.26335796296314</v>
      </c>
      <c r="DR22" s="85">
        <v>558.65436722222239</v>
      </c>
      <c r="DS22" s="85">
        <v>572.80495981481499</v>
      </c>
    </row>
    <row r="23" spans="3:123">
      <c r="C23" s="26" t="s">
        <v>123</v>
      </c>
      <c r="T23" s="85">
        <v>0</v>
      </c>
      <c r="U23" s="85">
        <v>0</v>
      </c>
      <c r="V23" s="85">
        <v>0</v>
      </c>
      <c r="W23" s="85">
        <v>0</v>
      </c>
      <c r="X23" s="85">
        <v>0</v>
      </c>
      <c r="Y23" s="85">
        <v>0</v>
      </c>
      <c r="Z23" s="38"/>
      <c r="AA23" s="85">
        <v>0</v>
      </c>
      <c r="AB23" s="85">
        <v>0</v>
      </c>
      <c r="AC23" s="85">
        <v>0</v>
      </c>
      <c r="AD23" s="85">
        <v>0</v>
      </c>
      <c r="AE23" s="85">
        <v>0</v>
      </c>
      <c r="AF23" s="85">
        <v>0</v>
      </c>
      <c r="AG23" s="85">
        <v>0</v>
      </c>
      <c r="AH23" s="85">
        <v>0</v>
      </c>
      <c r="AI23" s="85">
        <v>0</v>
      </c>
      <c r="AJ23" s="85">
        <v>0</v>
      </c>
      <c r="AK23" s="85">
        <v>0</v>
      </c>
      <c r="AL23" s="85">
        <v>0</v>
      </c>
      <c r="AM23" s="85">
        <v>0</v>
      </c>
      <c r="AN23" s="85">
        <v>0</v>
      </c>
      <c r="AO23" s="85">
        <v>0</v>
      </c>
      <c r="AP23" s="85">
        <v>0</v>
      </c>
      <c r="AQ23" s="85">
        <v>0</v>
      </c>
      <c r="AR23" s="85">
        <v>0</v>
      </c>
      <c r="AS23" s="85">
        <v>0</v>
      </c>
      <c r="AT23" s="85">
        <v>0</v>
      </c>
      <c r="AU23" s="85">
        <v>0</v>
      </c>
      <c r="AV23" s="85">
        <v>0</v>
      </c>
      <c r="AW23" s="85">
        <v>0</v>
      </c>
      <c r="AX23" s="85">
        <v>0</v>
      </c>
      <c r="AY23" s="38"/>
      <c r="AZ23" s="85">
        <v>0</v>
      </c>
      <c r="BA23" s="85">
        <v>0</v>
      </c>
      <c r="BB23" s="85">
        <v>0</v>
      </c>
      <c r="BC23" s="85">
        <v>0</v>
      </c>
      <c r="BD23" s="85">
        <v>0</v>
      </c>
      <c r="BE23" s="85">
        <v>0</v>
      </c>
      <c r="BF23" s="85">
        <v>0</v>
      </c>
      <c r="BG23" s="85">
        <v>0</v>
      </c>
      <c r="BH23" s="85">
        <v>0</v>
      </c>
      <c r="BI23" s="85">
        <v>0</v>
      </c>
      <c r="BJ23" s="85">
        <v>0</v>
      </c>
      <c r="BK23" s="85">
        <v>0</v>
      </c>
      <c r="BL23" s="85">
        <v>0</v>
      </c>
      <c r="BM23" s="85">
        <v>0</v>
      </c>
      <c r="BN23" s="85">
        <v>0</v>
      </c>
      <c r="BO23" s="85">
        <v>0</v>
      </c>
      <c r="BP23" s="85">
        <v>0</v>
      </c>
      <c r="BQ23" s="85">
        <v>0</v>
      </c>
      <c r="BR23" s="85">
        <v>0</v>
      </c>
      <c r="BS23" s="85">
        <v>0</v>
      </c>
      <c r="BT23" s="85">
        <v>0</v>
      </c>
      <c r="BU23" s="85">
        <v>0</v>
      </c>
      <c r="BV23" s="85">
        <v>0</v>
      </c>
      <c r="BW23" s="85">
        <v>0</v>
      </c>
      <c r="BX23" s="85">
        <v>0</v>
      </c>
      <c r="BY23" s="85">
        <v>0</v>
      </c>
      <c r="BZ23" s="85">
        <v>0</v>
      </c>
      <c r="CA23" s="85">
        <v>0</v>
      </c>
      <c r="CB23" s="85">
        <v>0</v>
      </c>
      <c r="CC23" s="85">
        <v>0</v>
      </c>
      <c r="CD23" s="85">
        <v>0</v>
      </c>
      <c r="CE23" s="85">
        <v>0</v>
      </c>
      <c r="CF23" s="85"/>
      <c r="CG23" s="85"/>
      <c r="CH23" s="85"/>
      <c r="CI23" s="85"/>
      <c r="CJ23" s="85"/>
      <c r="CK23" s="85"/>
      <c r="CL23" s="85"/>
      <c r="CM23" s="85"/>
      <c r="CN23" s="85"/>
      <c r="CO23" s="85"/>
      <c r="CP23" s="85"/>
      <c r="CQ23" s="85"/>
      <c r="CR23" s="85"/>
      <c r="CS23" s="85"/>
      <c r="CT23" s="85"/>
      <c r="CU23" s="85"/>
      <c r="CV23" s="85"/>
      <c r="CW23" s="85"/>
      <c r="CX23" s="85"/>
      <c r="CY23" s="85"/>
      <c r="CZ23" s="85"/>
      <c r="DA23" s="85"/>
      <c r="DB23" s="85"/>
      <c r="DC23" s="85"/>
      <c r="DD23" s="85"/>
      <c r="DE23" s="85"/>
      <c r="DF23" s="85"/>
      <c r="DG23" s="85"/>
      <c r="DH23" s="85"/>
      <c r="DI23" s="85"/>
      <c r="DJ23" s="85"/>
      <c r="DK23" s="85"/>
      <c r="DL23" s="85"/>
      <c r="DM23" s="85"/>
      <c r="DN23" s="85"/>
      <c r="DO23" s="85"/>
      <c r="DP23" s="85"/>
      <c r="DQ23" s="85"/>
      <c r="DR23" s="85"/>
      <c r="DS23" s="85"/>
    </row>
    <row r="24" spans="3:123">
      <c r="C24" s="26" t="s">
        <v>124</v>
      </c>
      <c r="T24" s="85">
        <v>0</v>
      </c>
      <c r="U24" s="85">
        <v>0</v>
      </c>
      <c r="V24" s="85">
        <v>0</v>
      </c>
      <c r="W24" s="85">
        <v>0</v>
      </c>
      <c r="X24" s="85">
        <v>0</v>
      </c>
      <c r="Y24" s="85">
        <v>0</v>
      </c>
      <c r="Z24" s="38"/>
      <c r="AA24" s="85">
        <v>0</v>
      </c>
      <c r="AB24" s="85">
        <v>0</v>
      </c>
      <c r="AC24" s="85">
        <v>0</v>
      </c>
      <c r="AD24" s="85">
        <v>0</v>
      </c>
      <c r="AE24" s="85">
        <v>0</v>
      </c>
      <c r="AF24" s="85">
        <v>0</v>
      </c>
      <c r="AG24" s="85">
        <v>0</v>
      </c>
      <c r="AH24" s="85">
        <v>0</v>
      </c>
      <c r="AI24" s="85">
        <v>0</v>
      </c>
      <c r="AJ24" s="85">
        <v>0</v>
      </c>
      <c r="AK24" s="85">
        <v>0</v>
      </c>
      <c r="AL24" s="85">
        <v>0</v>
      </c>
      <c r="AM24" s="85">
        <v>0</v>
      </c>
      <c r="AN24" s="85">
        <v>0</v>
      </c>
      <c r="AO24" s="85">
        <v>0</v>
      </c>
      <c r="AP24" s="85">
        <v>0</v>
      </c>
      <c r="AQ24" s="85">
        <v>0</v>
      </c>
      <c r="AR24" s="85">
        <v>0</v>
      </c>
      <c r="AS24" s="85">
        <v>0</v>
      </c>
      <c r="AT24" s="85">
        <v>0</v>
      </c>
      <c r="AU24" s="85">
        <v>0</v>
      </c>
      <c r="AV24" s="85">
        <v>0</v>
      </c>
      <c r="AW24" s="85">
        <v>0</v>
      </c>
      <c r="AX24" s="85">
        <v>0</v>
      </c>
      <c r="AY24" s="38"/>
      <c r="AZ24" s="85">
        <v>0</v>
      </c>
      <c r="BA24" s="85">
        <v>0</v>
      </c>
      <c r="BB24" s="85">
        <v>0</v>
      </c>
      <c r="BC24" s="85">
        <v>0</v>
      </c>
      <c r="BD24" s="85">
        <v>0</v>
      </c>
      <c r="BE24" s="85">
        <v>0</v>
      </c>
      <c r="BF24" s="85">
        <v>0</v>
      </c>
      <c r="BG24" s="85">
        <v>0</v>
      </c>
      <c r="BH24" s="85">
        <v>0</v>
      </c>
      <c r="BI24" s="85">
        <v>0</v>
      </c>
      <c r="BJ24" s="85">
        <v>0</v>
      </c>
      <c r="BK24" s="85">
        <v>0</v>
      </c>
      <c r="BL24" s="85">
        <v>0</v>
      </c>
      <c r="BM24" s="85">
        <v>0</v>
      </c>
      <c r="BN24" s="85">
        <v>0</v>
      </c>
      <c r="BO24" s="85">
        <v>0</v>
      </c>
      <c r="BP24" s="85">
        <v>0</v>
      </c>
      <c r="BQ24" s="85">
        <v>0</v>
      </c>
      <c r="BR24" s="85">
        <v>0</v>
      </c>
      <c r="BS24" s="85">
        <v>0</v>
      </c>
      <c r="BT24" s="85">
        <v>0</v>
      </c>
      <c r="BU24" s="85">
        <v>0</v>
      </c>
      <c r="BV24" s="85">
        <v>0</v>
      </c>
      <c r="BW24" s="85">
        <v>0</v>
      </c>
      <c r="BX24" s="85">
        <v>0</v>
      </c>
      <c r="BY24" s="85">
        <v>0</v>
      </c>
      <c r="BZ24" s="85">
        <v>0</v>
      </c>
      <c r="CA24" s="85">
        <v>0</v>
      </c>
      <c r="CB24" s="85">
        <v>0</v>
      </c>
      <c r="CC24" s="85">
        <v>0</v>
      </c>
      <c r="CD24" s="85">
        <v>0</v>
      </c>
      <c r="CE24" s="85">
        <v>0</v>
      </c>
      <c r="CF24" s="85">
        <v>0</v>
      </c>
      <c r="CG24" s="85">
        <v>0</v>
      </c>
      <c r="CH24" s="85">
        <v>0</v>
      </c>
      <c r="CI24" s="85">
        <v>0</v>
      </c>
      <c r="CJ24" s="85">
        <v>0</v>
      </c>
      <c r="CK24" s="85">
        <v>0</v>
      </c>
      <c r="CL24" s="85">
        <v>0</v>
      </c>
      <c r="CM24" s="85">
        <v>0</v>
      </c>
      <c r="CN24" s="85">
        <v>0</v>
      </c>
      <c r="CO24" s="85">
        <v>0</v>
      </c>
      <c r="CP24" s="85">
        <v>0</v>
      </c>
      <c r="CQ24" s="85">
        <v>0</v>
      </c>
      <c r="CR24" s="85">
        <v>0</v>
      </c>
      <c r="CS24" s="85">
        <v>0</v>
      </c>
      <c r="CT24" s="85">
        <v>0</v>
      </c>
      <c r="CU24" s="85">
        <v>0</v>
      </c>
      <c r="CV24" s="85">
        <v>0</v>
      </c>
      <c r="CW24" s="85">
        <v>0</v>
      </c>
      <c r="CX24" s="85">
        <v>0</v>
      </c>
      <c r="CY24" s="85">
        <v>0</v>
      </c>
      <c r="CZ24" s="85">
        <v>0</v>
      </c>
      <c r="DA24" s="85">
        <v>0</v>
      </c>
      <c r="DB24" s="85">
        <v>0</v>
      </c>
      <c r="DC24" s="85">
        <v>0</v>
      </c>
      <c r="DD24" s="85">
        <v>0</v>
      </c>
      <c r="DE24" s="85">
        <v>0</v>
      </c>
      <c r="DF24" s="85">
        <v>0</v>
      </c>
      <c r="DG24" s="85">
        <v>0</v>
      </c>
      <c r="DH24" s="85">
        <v>0</v>
      </c>
      <c r="DI24" s="85">
        <v>0</v>
      </c>
      <c r="DJ24" s="85">
        <v>0</v>
      </c>
      <c r="DK24" s="85">
        <v>0</v>
      </c>
      <c r="DL24" s="85">
        <v>0</v>
      </c>
      <c r="DM24" s="85">
        <v>0</v>
      </c>
      <c r="DN24" s="85">
        <v>0</v>
      </c>
      <c r="DO24" s="85">
        <v>0</v>
      </c>
      <c r="DP24" s="85">
        <v>0</v>
      </c>
      <c r="DQ24" s="85">
        <v>0</v>
      </c>
      <c r="DR24" s="85">
        <v>0</v>
      </c>
      <c r="DS24" s="85">
        <v>0</v>
      </c>
    </row>
    <row r="25" spans="3:123">
      <c r="C25" s="26" t="s">
        <v>125</v>
      </c>
      <c r="T25" s="85">
        <v>0</v>
      </c>
      <c r="U25" s="85">
        <v>0</v>
      </c>
      <c r="V25" s="85">
        <v>0</v>
      </c>
      <c r="W25" s="85">
        <v>0</v>
      </c>
      <c r="X25" s="85">
        <v>0</v>
      </c>
      <c r="Y25" s="85">
        <v>0</v>
      </c>
      <c r="Z25" s="38"/>
      <c r="AA25" s="85">
        <v>0</v>
      </c>
      <c r="AB25" s="85">
        <v>0</v>
      </c>
      <c r="AC25" s="85">
        <v>0</v>
      </c>
      <c r="AD25" s="85">
        <v>0</v>
      </c>
      <c r="AE25" s="85">
        <v>0</v>
      </c>
      <c r="AF25" s="85">
        <v>0</v>
      </c>
      <c r="AG25" s="85">
        <v>0</v>
      </c>
      <c r="AH25" s="85">
        <v>0</v>
      </c>
      <c r="AI25" s="85">
        <v>0</v>
      </c>
      <c r="AJ25" s="85">
        <v>0</v>
      </c>
      <c r="AK25" s="85">
        <v>0</v>
      </c>
      <c r="AL25" s="85">
        <v>0</v>
      </c>
      <c r="AM25" s="85">
        <v>0</v>
      </c>
      <c r="AN25" s="85">
        <v>0</v>
      </c>
      <c r="AO25" s="85">
        <v>0</v>
      </c>
      <c r="AP25" s="85">
        <v>0</v>
      </c>
      <c r="AQ25" s="85">
        <v>0</v>
      </c>
      <c r="AR25" s="85">
        <v>0</v>
      </c>
      <c r="AS25" s="85">
        <v>0</v>
      </c>
      <c r="AT25" s="85">
        <v>0</v>
      </c>
      <c r="AU25" s="85">
        <v>0</v>
      </c>
      <c r="AV25" s="85">
        <v>0</v>
      </c>
      <c r="AW25" s="85">
        <v>0</v>
      </c>
      <c r="AX25" s="85">
        <v>0</v>
      </c>
      <c r="AY25" s="38"/>
      <c r="AZ25" s="85">
        <v>0</v>
      </c>
      <c r="BA25" s="85">
        <v>0</v>
      </c>
      <c r="BB25" s="85">
        <v>0</v>
      </c>
      <c r="BC25" s="85">
        <v>0</v>
      </c>
      <c r="BD25" s="85">
        <v>0</v>
      </c>
      <c r="BE25" s="85">
        <v>0</v>
      </c>
      <c r="BF25" s="85">
        <v>0</v>
      </c>
      <c r="BG25" s="85">
        <v>0</v>
      </c>
      <c r="BH25" s="85">
        <v>0</v>
      </c>
      <c r="BI25" s="85">
        <v>0</v>
      </c>
      <c r="BJ25" s="85">
        <v>0</v>
      </c>
      <c r="BK25" s="85">
        <v>0</v>
      </c>
      <c r="BL25" s="85">
        <v>0</v>
      </c>
      <c r="BM25" s="85">
        <v>0</v>
      </c>
      <c r="BN25" s="85">
        <v>0</v>
      </c>
      <c r="BO25" s="85">
        <v>0</v>
      </c>
      <c r="BP25" s="85">
        <v>0</v>
      </c>
      <c r="BQ25" s="85">
        <v>0</v>
      </c>
      <c r="BR25" s="85">
        <v>0</v>
      </c>
      <c r="BS25" s="85">
        <v>0</v>
      </c>
      <c r="BT25" s="85">
        <v>0</v>
      </c>
      <c r="BU25" s="85">
        <v>0</v>
      </c>
      <c r="BV25" s="85">
        <v>0</v>
      </c>
      <c r="BW25" s="85">
        <v>0</v>
      </c>
      <c r="BX25" s="85">
        <v>0</v>
      </c>
      <c r="BY25" s="85">
        <v>0</v>
      </c>
      <c r="BZ25" s="85">
        <v>0</v>
      </c>
      <c r="CA25" s="85">
        <v>0</v>
      </c>
      <c r="CB25" s="85">
        <v>0</v>
      </c>
      <c r="CC25" s="85">
        <v>0</v>
      </c>
      <c r="CD25" s="85">
        <v>0</v>
      </c>
      <c r="CE25" s="85">
        <v>0</v>
      </c>
      <c r="CF25" s="85">
        <v>0</v>
      </c>
      <c r="CG25" s="85">
        <v>0</v>
      </c>
      <c r="CH25" s="85">
        <v>0</v>
      </c>
      <c r="CI25" s="85">
        <v>0</v>
      </c>
      <c r="CJ25" s="85">
        <v>0</v>
      </c>
      <c r="CK25" s="85">
        <v>0</v>
      </c>
      <c r="CL25" s="85">
        <v>0</v>
      </c>
      <c r="CM25" s="85">
        <v>0</v>
      </c>
      <c r="CN25" s="85">
        <v>0</v>
      </c>
      <c r="CO25" s="85">
        <v>0</v>
      </c>
      <c r="CP25" s="85">
        <v>0</v>
      </c>
      <c r="CQ25" s="85">
        <v>0</v>
      </c>
      <c r="CR25" s="85">
        <v>0</v>
      </c>
      <c r="CS25" s="85">
        <v>0</v>
      </c>
      <c r="CT25" s="85">
        <v>0</v>
      </c>
      <c r="CU25" s="85">
        <v>0</v>
      </c>
      <c r="CV25" s="85">
        <v>0</v>
      </c>
      <c r="CW25" s="85">
        <v>0</v>
      </c>
      <c r="CX25" s="85">
        <v>0</v>
      </c>
      <c r="CY25" s="85">
        <v>0</v>
      </c>
      <c r="CZ25" s="85">
        <v>0</v>
      </c>
      <c r="DA25" s="85">
        <v>0</v>
      </c>
      <c r="DB25" s="85">
        <v>0</v>
      </c>
      <c r="DC25" s="85">
        <v>0</v>
      </c>
      <c r="DD25" s="85">
        <v>0</v>
      </c>
      <c r="DE25" s="85">
        <v>0</v>
      </c>
      <c r="DF25" s="85">
        <v>0</v>
      </c>
      <c r="DG25" s="85">
        <v>0</v>
      </c>
      <c r="DH25" s="85">
        <v>0</v>
      </c>
      <c r="DI25" s="85">
        <v>0</v>
      </c>
      <c r="DJ25" s="85">
        <v>0</v>
      </c>
      <c r="DK25" s="85">
        <v>0</v>
      </c>
      <c r="DL25" s="85">
        <v>0</v>
      </c>
      <c r="DM25" s="85">
        <v>0</v>
      </c>
      <c r="DN25" s="85">
        <v>0</v>
      </c>
      <c r="DO25" s="85">
        <v>0</v>
      </c>
      <c r="DP25" s="85">
        <v>0</v>
      </c>
      <c r="DQ25" s="85">
        <v>0</v>
      </c>
      <c r="DR25" s="85">
        <v>0</v>
      </c>
      <c r="DS25" s="85">
        <v>0</v>
      </c>
    </row>
    <row r="26" spans="3:123">
      <c r="C26" s="26" t="s">
        <v>96</v>
      </c>
      <c r="T26" s="85">
        <v>83.302610000000001</v>
      </c>
      <c r="U26" s="85">
        <v>563.24684999999999</v>
      </c>
      <c r="V26" s="85">
        <v>878.91355000000021</v>
      </c>
      <c r="W26" s="85">
        <v>952.38855000000012</v>
      </c>
      <c r="X26" s="85">
        <v>1072.9105499999998</v>
      </c>
      <c r="Y26" s="85">
        <v>1179.2705500000009</v>
      </c>
      <c r="Z26" s="38"/>
      <c r="AA26" s="85">
        <v>86.189899999999994</v>
      </c>
      <c r="AB26" s="85">
        <v>69.48478999999999</v>
      </c>
      <c r="AC26" s="85">
        <v>51.644150000000003</v>
      </c>
      <c r="AD26" s="85">
        <v>83.302610000000001</v>
      </c>
      <c r="AE26" s="85">
        <v>449.46239000000003</v>
      </c>
      <c r="AF26" s="85">
        <v>460.80525</v>
      </c>
      <c r="AG26" s="85">
        <v>478.88475</v>
      </c>
      <c r="AH26" s="85">
        <v>563.24684999999999</v>
      </c>
      <c r="AI26" s="85">
        <v>707.61334999999997</v>
      </c>
      <c r="AJ26" s="85">
        <v>783.65644999999995</v>
      </c>
      <c r="AK26" s="85">
        <v>856.45031666666671</v>
      </c>
      <c r="AL26" s="85">
        <v>878.91355000000021</v>
      </c>
      <c r="AM26" s="85">
        <v>887.92455000000007</v>
      </c>
      <c r="AN26" s="85">
        <v>921.80455000000006</v>
      </c>
      <c r="AO26" s="85">
        <v>930.22055000000012</v>
      </c>
      <c r="AP26" s="85">
        <v>952.38855000000012</v>
      </c>
      <c r="AQ26" s="85">
        <v>967.67455000000007</v>
      </c>
      <c r="AR26" s="85">
        <v>1019.2412166666667</v>
      </c>
      <c r="AS26" s="85">
        <v>1034.7625499999999</v>
      </c>
      <c r="AT26" s="85">
        <v>1072.9105499999998</v>
      </c>
      <c r="AU26" s="85">
        <v>1087.8385499999997</v>
      </c>
      <c r="AV26" s="85">
        <v>1134.6385499999999</v>
      </c>
      <c r="AW26" s="85">
        <v>1139.4745500000001</v>
      </c>
      <c r="AX26" s="85">
        <v>1179.2705500000009</v>
      </c>
      <c r="AY26" s="38"/>
      <c r="AZ26" s="85">
        <v>66.605270000000004</v>
      </c>
      <c r="BA26" s="85">
        <v>91.03237</v>
      </c>
      <c r="BB26" s="85">
        <v>86.189899999999994</v>
      </c>
      <c r="BC26" s="85">
        <v>80.248990000000006</v>
      </c>
      <c r="BD26" s="85">
        <v>75.725089999999994</v>
      </c>
      <c r="BE26" s="85">
        <v>69.48478999999999</v>
      </c>
      <c r="BF26" s="85">
        <v>61.208040000000004</v>
      </c>
      <c r="BG26" s="85">
        <v>56.050539999999998</v>
      </c>
      <c r="BH26" s="85">
        <v>51.644150000000003</v>
      </c>
      <c r="BI26" s="85">
        <v>55.3431</v>
      </c>
      <c r="BJ26" s="85">
        <v>50.371029999999998</v>
      </c>
      <c r="BK26" s="85">
        <v>83.302610000000001</v>
      </c>
      <c r="BL26" s="85">
        <v>402.81228999999996</v>
      </c>
      <c r="BM26" s="85">
        <v>416.59439000000003</v>
      </c>
      <c r="BN26" s="85">
        <v>449.46239000000003</v>
      </c>
      <c r="BO26" s="85">
        <v>456.10615000000001</v>
      </c>
      <c r="BP26" s="85">
        <v>469.22725000000003</v>
      </c>
      <c r="BQ26" s="85">
        <v>460.80525</v>
      </c>
      <c r="BR26" s="85">
        <v>505.79424999999998</v>
      </c>
      <c r="BS26" s="85">
        <v>545.05975000000001</v>
      </c>
      <c r="BT26" s="85">
        <v>478.88475</v>
      </c>
      <c r="BU26" s="85">
        <v>487.80175000000003</v>
      </c>
      <c r="BV26" s="85">
        <v>521.08675000000005</v>
      </c>
      <c r="BW26" s="85">
        <v>563.24684999999999</v>
      </c>
      <c r="BX26" s="85">
        <v>599.99585000000002</v>
      </c>
      <c r="BY26" s="85">
        <v>668.48685</v>
      </c>
      <c r="BZ26" s="85">
        <v>707.61334999999997</v>
      </c>
      <c r="CA26" s="85">
        <v>693.13035000000002</v>
      </c>
      <c r="CB26" s="85">
        <v>739.14284999999995</v>
      </c>
      <c r="CC26" s="85">
        <v>783.65644999999995</v>
      </c>
      <c r="CD26" s="85">
        <v>828.28644999999995</v>
      </c>
      <c r="CE26" s="85">
        <v>823.27544999999998</v>
      </c>
      <c r="CF26" s="85">
        <v>856.45031666666671</v>
      </c>
      <c r="CG26" s="85">
        <v>802.79381666666677</v>
      </c>
      <c r="CH26" s="85">
        <v>840.38118333333352</v>
      </c>
      <c r="CI26" s="85">
        <v>878.91355000000021</v>
      </c>
      <c r="CJ26" s="85">
        <v>807.40431666666677</v>
      </c>
      <c r="CK26" s="85">
        <v>846.72718333333341</v>
      </c>
      <c r="CL26" s="85">
        <v>887.92455000000007</v>
      </c>
      <c r="CM26" s="85">
        <v>818.3738166666667</v>
      </c>
      <c r="CN26" s="85">
        <v>869.4391833333334</v>
      </c>
      <c r="CO26" s="85">
        <v>921.80455000000006</v>
      </c>
      <c r="CP26" s="85">
        <v>821.43381666666676</v>
      </c>
      <c r="CQ26" s="85">
        <v>874.96518333333347</v>
      </c>
      <c r="CR26" s="85">
        <v>930.22055000000012</v>
      </c>
      <c r="CS26" s="85">
        <v>829.03381666666678</v>
      </c>
      <c r="CT26" s="85">
        <v>889.92118333333349</v>
      </c>
      <c r="CU26" s="85">
        <v>952.38855000000012</v>
      </c>
      <c r="CV26" s="85">
        <v>832.75981666666678</v>
      </c>
      <c r="CW26" s="85">
        <v>899.21718333333342</v>
      </c>
      <c r="CX26" s="85">
        <v>967.67455000000007</v>
      </c>
      <c r="CY26" s="85">
        <v>849.63981666666666</v>
      </c>
      <c r="CZ26" s="85">
        <v>933.4771833333333</v>
      </c>
      <c r="DA26" s="85">
        <v>1019.2412166666667</v>
      </c>
      <c r="DB26" s="85">
        <v>854.84648333333325</v>
      </c>
      <c r="DC26" s="85">
        <v>943.74051666666662</v>
      </c>
      <c r="DD26" s="85">
        <v>1034.7625499999999</v>
      </c>
      <c r="DE26" s="85">
        <v>867.93648333333317</v>
      </c>
      <c r="DF26" s="85">
        <v>969.51851666666653</v>
      </c>
      <c r="DG26" s="85">
        <v>1072.9105499999998</v>
      </c>
      <c r="DH26" s="85">
        <v>873.3144833333331</v>
      </c>
      <c r="DI26" s="85">
        <v>979.82651666666641</v>
      </c>
      <c r="DJ26" s="85">
        <v>1087.8385499999997</v>
      </c>
      <c r="DK26" s="85">
        <v>889.51448333333315</v>
      </c>
      <c r="DL26" s="85">
        <v>1011.6265166666665</v>
      </c>
      <c r="DM26" s="85">
        <v>1134.6385499999999</v>
      </c>
      <c r="DN26" s="85">
        <v>891.6624833333334</v>
      </c>
      <c r="DO26" s="85">
        <v>1015.6425166666668</v>
      </c>
      <c r="DP26" s="85">
        <v>1139.4745500000001</v>
      </c>
      <c r="DQ26" s="85">
        <v>904.69448333333378</v>
      </c>
      <c r="DR26" s="85">
        <v>1041.7305166666674</v>
      </c>
      <c r="DS26" s="85">
        <v>1179.2705500000009</v>
      </c>
    </row>
    <row r="27" spans="3:123">
      <c r="C27" s="26" t="s">
        <v>126</v>
      </c>
      <c r="T27" s="85">
        <v>0</v>
      </c>
      <c r="U27" s="85">
        <v>0</v>
      </c>
      <c r="V27" s="85">
        <v>0</v>
      </c>
      <c r="W27" s="85">
        <v>0</v>
      </c>
      <c r="X27" s="85">
        <v>0</v>
      </c>
      <c r="Y27" s="85">
        <v>0</v>
      </c>
      <c r="Z27" s="38"/>
      <c r="AA27" s="85">
        <v>0</v>
      </c>
      <c r="AB27" s="85">
        <v>0</v>
      </c>
      <c r="AC27" s="85">
        <v>0</v>
      </c>
      <c r="AD27" s="85">
        <v>0</v>
      </c>
      <c r="AE27" s="85">
        <v>0</v>
      </c>
      <c r="AF27" s="85">
        <v>0</v>
      </c>
      <c r="AG27" s="85">
        <v>0</v>
      </c>
      <c r="AH27" s="85">
        <v>0</v>
      </c>
      <c r="AI27" s="85">
        <v>0</v>
      </c>
      <c r="AJ27" s="85">
        <v>0</v>
      </c>
      <c r="AK27" s="85">
        <v>0</v>
      </c>
      <c r="AL27" s="85">
        <v>0</v>
      </c>
      <c r="AM27" s="85">
        <v>0</v>
      </c>
      <c r="AN27" s="85">
        <v>0</v>
      </c>
      <c r="AO27" s="85">
        <v>0</v>
      </c>
      <c r="AP27" s="85">
        <v>0</v>
      </c>
      <c r="AQ27" s="85">
        <v>0</v>
      </c>
      <c r="AR27" s="85">
        <v>0</v>
      </c>
      <c r="AS27" s="85">
        <v>0</v>
      </c>
      <c r="AT27" s="85">
        <v>0</v>
      </c>
      <c r="AU27" s="85">
        <v>0</v>
      </c>
      <c r="AV27" s="85">
        <v>0</v>
      </c>
      <c r="AW27" s="85">
        <v>0</v>
      </c>
      <c r="AX27" s="85">
        <v>0</v>
      </c>
      <c r="AY27" s="38"/>
      <c r="AZ27" s="85">
        <v>0</v>
      </c>
      <c r="BA27" s="85">
        <v>0</v>
      </c>
      <c r="BB27" s="85">
        <v>0</v>
      </c>
      <c r="BC27" s="85">
        <v>0</v>
      </c>
      <c r="BD27" s="85">
        <v>0</v>
      </c>
      <c r="BE27" s="85">
        <v>0</v>
      </c>
      <c r="BF27" s="85">
        <v>0</v>
      </c>
      <c r="BG27" s="85">
        <v>0</v>
      </c>
      <c r="BH27" s="85">
        <v>0</v>
      </c>
      <c r="BI27" s="85">
        <v>0</v>
      </c>
      <c r="BJ27" s="85">
        <v>0</v>
      </c>
      <c r="BK27" s="85">
        <v>0</v>
      </c>
      <c r="BL27" s="85">
        <v>0</v>
      </c>
      <c r="BM27" s="85">
        <v>0</v>
      </c>
      <c r="BN27" s="85">
        <v>0</v>
      </c>
      <c r="BO27" s="85">
        <v>0</v>
      </c>
      <c r="BP27" s="85">
        <v>0</v>
      </c>
      <c r="BQ27" s="85">
        <v>0</v>
      </c>
      <c r="BR27" s="85">
        <v>0</v>
      </c>
      <c r="BS27" s="85">
        <v>0</v>
      </c>
      <c r="BT27" s="85">
        <v>0</v>
      </c>
      <c r="BU27" s="85">
        <v>0</v>
      </c>
      <c r="BV27" s="85">
        <v>0</v>
      </c>
      <c r="BW27" s="85">
        <v>0</v>
      </c>
      <c r="BX27" s="85">
        <v>0</v>
      </c>
      <c r="BY27" s="85">
        <v>0</v>
      </c>
      <c r="BZ27" s="85">
        <v>0</v>
      </c>
      <c r="CA27" s="85">
        <v>0</v>
      </c>
      <c r="CB27" s="85">
        <v>0</v>
      </c>
      <c r="CC27" s="85">
        <v>0</v>
      </c>
      <c r="CD27" s="85">
        <v>0</v>
      </c>
      <c r="CE27" s="85">
        <v>0</v>
      </c>
      <c r="CF27" s="85">
        <v>0</v>
      </c>
      <c r="CG27" s="85">
        <v>0</v>
      </c>
      <c r="CH27" s="85">
        <v>0</v>
      </c>
      <c r="CI27" s="85">
        <v>0</v>
      </c>
      <c r="CJ27" s="85">
        <v>0</v>
      </c>
      <c r="CK27" s="85">
        <v>0</v>
      </c>
      <c r="CL27" s="85">
        <v>0</v>
      </c>
      <c r="CM27" s="85">
        <v>0</v>
      </c>
      <c r="CN27" s="85">
        <v>0</v>
      </c>
      <c r="CO27" s="85">
        <v>0</v>
      </c>
      <c r="CP27" s="85">
        <v>0</v>
      </c>
      <c r="CQ27" s="85">
        <v>0</v>
      </c>
      <c r="CR27" s="85">
        <v>0</v>
      </c>
      <c r="CS27" s="85">
        <v>0</v>
      </c>
      <c r="CT27" s="85">
        <v>0</v>
      </c>
      <c r="CU27" s="85">
        <v>0</v>
      </c>
      <c r="CV27" s="85">
        <v>0</v>
      </c>
      <c r="CW27" s="85">
        <v>0</v>
      </c>
      <c r="CX27" s="85">
        <v>0</v>
      </c>
      <c r="CY27" s="85">
        <v>0</v>
      </c>
      <c r="CZ27" s="85">
        <v>0</v>
      </c>
      <c r="DA27" s="85">
        <v>0</v>
      </c>
      <c r="DB27" s="85">
        <v>0</v>
      </c>
      <c r="DC27" s="85">
        <v>0</v>
      </c>
      <c r="DD27" s="85">
        <v>0</v>
      </c>
      <c r="DE27" s="85">
        <v>0</v>
      </c>
      <c r="DF27" s="85">
        <v>0</v>
      </c>
      <c r="DG27" s="85">
        <v>0</v>
      </c>
      <c r="DH27" s="85">
        <v>0</v>
      </c>
      <c r="DI27" s="85">
        <v>0</v>
      </c>
      <c r="DJ27" s="85">
        <v>0</v>
      </c>
      <c r="DK27" s="85">
        <v>0</v>
      </c>
      <c r="DL27" s="85">
        <v>0</v>
      </c>
      <c r="DM27" s="85">
        <v>0</v>
      </c>
      <c r="DN27" s="85">
        <v>0</v>
      </c>
      <c r="DO27" s="85">
        <v>0</v>
      </c>
      <c r="DP27" s="85">
        <v>0</v>
      </c>
      <c r="DQ27" s="85">
        <v>0</v>
      </c>
      <c r="DR27" s="85">
        <v>0</v>
      </c>
      <c r="DS27" s="85">
        <v>0</v>
      </c>
    </row>
    <row r="28" spans="3:123">
      <c r="T28" s="38"/>
      <c r="U28" s="38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  <c r="AK28" s="38"/>
      <c r="AL28" s="38"/>
      <c r="AM28" s="38"/>
      <c r="AN28" s="38"/>
      <c r="AO28" s="38"/>
      <c r="AP28" s="38"/>
      <c r="AQ28" s="38"/>
      <c r="AR28" s="38"/>
      <c r="AS28" s="38"/>
      <c r="AT28" s="38"/>
      <c r="AU28" s="38"/>
      <c r="AV28" s="38"/>
      <c r="AW28" s="38"/>
      <c r="AX28" s="38"/>
      <c r="AY28" s="38"/>
      <c r="AZ28" s="38"/>
      <c r="BA28" s="38"/>
      <c r="BB28" s="38"/>
      <c r="BC28" s="38"/>
      <c r="BD28" s="38"/>
      <c r="BE28" s="38"/>
      <c r="BF28" s="38"/>
      <c r="BG28" s="38"/>
      <c r="BH28" s="38"/>
      <c r="BI28" s="38"/>
      <c r="BJ28" s="38"/>
      <c r="BK28" s="38"/>
      <c r="BL28" s="38"/>
      <c r="BM28" s="38"/>
      <c r="BN28" s="38"/>
      <c r="BO28" s="38"/>
      <c r="BP28" s="38"/>
      <c r="BQ28" s="38"/>
      <c r="BR28" s="38"/>
      <c r="BS28" s="38"/>
      <c r="BT28" s="38"/>
      <c r="BU28" s="38"/>
      <c r="BV28" s="38"/>
      <c r="BW28" s="38"/>
      <c r="BX28" s="38"/>
      <c r="BY28" s="38"/>
      <c r="BZ28" s="38"/>
      <c r="CA28" s="38"/>
      <c r="CB28" s="38"/>
      <c r="CC28" s="38"/>
      <c r="CD28" s="38"/>
      <c r="CE28" s="38"/>
      <c r="CF28" s="38"/>
      <c r="CG28" s="38"/>
      <c r="CH28" s="38"/>
      <c r="CI28" s="38"/>
      <c r="CJ28" s="38"/>
      <c r="CK28" s="38"/>
      <c r="CL28" s="38"/>
      <c r="CM28" s="38"/>
      <c r="CN28" s="38"/>
      <c r="CO28" s="38"/>
      <c r="CP28" s="38"/>
      <c r="CQ28" s="38"/>
      <c r="CR28" s="38"/>
      <c r="CS28" s="38"/>
      <c r="CT28" s="38"/>
      <c r="CU28" s="38"/>
      <c r="CV28" s="38"/>
      <c r="CW28" s="38"/>
      <c r="CX28" s="38"/>
      <c r="CY28" s="38"/>
      <c r="CZ28" s="38"/>
      <c r="DA28" s="38"/>
      <c r="DB28" s="38"/>
      <c r="DC28" s="38"/>
      <c r="DD28" s="38"/>
      <c r="DE28" s="38"/>
      <c r="DF28" s="38"/>
      <c r="DG28" s="38"/>
      <c r="DH28" s="38"/>
      <c r="DI28" s="38"/>
      <c r="DJ28" s="38"/>
      <c r="DK28" s="38"/>
      <c r="DL28" s="38"/>
      <c r="DM28" s="38"/>
      <c r="DN28" s="38"/>
      <c r="DO28" s="38"/>
      <c r="DP28" s="38"/>
      <c r="DQ28" s="38"/>
      <c r="DR28" s="38"/>
      <c r="DS28" s="38"/>
    </row>
    <row r="29" spans="3:123" ht="14.1" thickBot="1">
      <c r="C29" s="92" t="s">
        <v>127</v>
      </c>
      <c r="D29" s="92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93">
        <v>15047.126749999999</v>
      </c>
      <c r="U29" s="93">
        <v>12133.058209999999</v>
      </c>
      <c r="V29" s="93">
        <v>11477.072812193641</v>
      </c>
      <c r="W29" s="93">
        <v>8156.621259111409</v>
      </c>
      <c r="X29" s="93">
        <v>7465.6629091054301</v>
      </c>
      <c r="Y29" s="93">
        <v>10240.762344237646</v>
      </c>
      <c r="Z29" s="84"/>
      <c r="AA29" s="93">
        <v>2766.9053299999996</v>
      </c>
      <c r="AB29" s="93">
        <v>2075.14356</v>
      </c>
      <c r="AC29" s="93">
        <v>14177.017520000001</v>
      </c>
      <c r="AD29" s="93">
        <v>15047.126749999999</v>
      </c>
      <c r="AE29" s="93">
        <v>15157.57582</v>
      </c>
      <c r="AF29" s="93">
        <v>13612.232979999997</v>
      </c>
      <c r="AG29" s="93">
        <v>11946.77241</v>
      </c>
      <c r="AH29" s="93">
        <v>12133.058209999999</v>
      </c>
      <c r="AI29" s="93">
        <v>12752.27145</v>
      </c>
      <c r="AJ29" s="93">
        <v>12519.537839999999</v>
      </c>
      <c r="AK29" s="93">
        <v>11374.26390608053</v>
      </c>
      <c r="AL29" s="93">
        <v>11477.072812193641</v>
      </c>
      <c r="AM29" s="93">
        <v>9258.6523035512055</v>
      </c>
      <c r="AN29" s="93">
        <v>8362.0701057194201</v>
      </c>
      <c r="AO29" s="93">
        <v>7115.7740368637733</v>
      </c>
      <c r="AP29" s="93">
        <v>8156.621259111409</v>
      </c>
      <c r="AQ29" s="93">
        <v>6270.0245980762438</v>
      </c>
      <c r="AR29" s="93">
        <v>6084.8501786260995</v>
      </c>
      <c r="AS29" s="93">
        <v>5546.0903833222328</v>
      </c>
      <c r="AT29" s="93">
        <v>7465.6629091054301</v>
      </c>
      <c r="AU29" s="93">
        <v>6246.4190238293859</v>
      </c>
      <c r="AV29" s="93">
        <v>6999.7574234425374</v>
      </c>
      <c r="AW29" s="93">
        <v>7398.4656468347048</v>
      </c>
      <c r="AX29" s="93">
        <v>10240.762344237646</v>
      </c>
      <c r="AY29" s="84"/>
      <c r="AZ29" s="93">
        <v>3314.1735100000001</v>
      </c>
      <c r="BA29" s="93">
        <v>2997.9276799999998</v>
      </c>
      <c r="BB29" s="93">
        <v>2766.9053299999996</v>
      </c>
      <c r="BC29" s="93">
        <v>2503.2679299999995</v>
      </c>
      <c r="BD29" s="93">
        <v>2317.3630499999999</v>
      </c>
      <c r="BE29" s="93">
        <v>2075.14356</v>
      </c>
      <c r="BF29" s="93">
        <v>1800.0280900000002</v>
      </c>
      <c r="BG29" s="93">
        <v>15393.37845</v>
      </c>
      <c r="BH29" s="93">
        <v>14177.017520000001</v>
      </c>
      <c r="BI29" s="93">
        <v>13827.996429999999</v>
      </c>
      <c r="BJ29" s="93">
        <v>14890.655659999999</v>
      </c>
      <c r="BK29" s="93">
        <v>15047.126749999999</v>
      </c>
      <c r="BL29" s="93">
        <v>16090.393049999997</v>
      </c>
      <c r="BM29" s="93">
        <v>15636.226339999999</v>
      </c>
      <c r="BN29" s="93">
        <v>15157.57582</v>
      </c>
      <c r="BO29" s="93">
        <v>14651.81862</v>
      </c>
      <c r="BP29" s="93">
        <v>14210.147019999999</v>
      </c>
      <c r="BQ29" s="93">
        <v>13612.232979999997</v>
      </c>
      <c r="BR29" s="93">
        <v>13012.70966</v>
      </c>
      <c r="BS29" s="93">
        <v>12683.528509999998</v>
      </c>
      <c r="BT29" s="93">
        <v>11946.77241</v>
      </c>
      <c r="BU29" s="93">
        <v>11351.76864</v>
      </c>
      <c r="BV29" s="93">
        <v>12384.349230000002</v>
      </c>
      <c r="BW29" s="93">
        <v>12133.058209999999</v>
      </c>
      <c r="BX29" s="93">
        <v>13614.061559999998</v>
      </c>
      <c r="BY29" s="93">
        <v>13199.303259999997</v>
      </c>
      <c r="BZ29" s="93">
        <v>12752.27145</v>
      </c>
      <c r="CA29" s="93">
        <v>12287.864629999998</v>
      </c>
      <c r="CB29" s="93">
        <v>12470.886140000001</v>
      </c>
      <c r="CC29" s="93">
        <v>12519.537839999999</v>
      </c>
      <c r="CD29" s="93">
        <v>12189.61161</v>
      </c>
      <c r="CE29" s="93">
        <v>11791.052039999997</v>
      </c>
      <c r="CF29" s="93">
        <v>11374.26390608053</v>
      </c>
      <c r="CG29" s="93">
        <v>10845.194477852237</v>
      </c>
      <c r="CH29" s="93">
        <v>11999.971930270829</v>
      </c>
      <c r="CI29" s="93">
        <v>11477.072812193641</v>
      </c>
      <c r="CJ29" s="93">
        <v>11088.757976245537</v>
      </c>
      <c r="CK29" s="93">
        <v>10447.013791637328</v>
      </c>
      <c r="CL29" s="93">
        <v>9258.6523035512055</v>
      </c>
      <c r="CM29" s="93">
        <v>9207.4950879218013</v>
      </c>
      <c r="CN29" s="93">
        <v>8772.0374546674939</v>
      </c>
      <c r="CO29" s="93">
        <v>8362.0701057194201</v>
      </c>
      <c r="CP29" s="93">
        <v>7838.4363043169578</v>
      </c>
      <c r="CQ29" s="93">
        <v>7468.3509385279012</v>
      </c>
      <c r="CR29" s="93">
        <v>7115.7740368637733</v>
      </c>
      <c r="CS29" s="93">
        <v>7163.1278423498861</v>
      </c>
      <c r="CT29" s="93">
        <v>8415.7025037018939</v>
      </c>
      <c r="CU29" s="93">
        <v>8156.621259111409</v>
      </c>
      <c r="CV29" s="93">
        <v>7766.2287163155534</v>
      </c>
      <c r="CW29" s="93">
        <v>7412.2644830008967</v>
      </c>
      <c r="CX29" s="93">
        <v>6270.0245980762438</v>
      </c>
      <c r="CY29" s="93">
        <v>6396.6566415901625</v>
      </c>
      <c r="CZ29" s="93">
        <v>6222.5244166127468</v>
      </c>
      <c r="DA29" s="93">
        <v>6084.8501786260995</v>
      </c>
      <c r="DB29" s="93">
        <v>5735.6053669791618</v>
      </c>
      <c r="DC29" s="93">
        <v>5643.1321082041741</v>
      </c>
      <c r="DD29" s="93">
        <v>5546.0903833222328</v>
      </c>
      <c r="DE29" s="93">
        <v>5813.6449293764645</v>
      </c>
      <c r="DF29" s="93">
        <v>7397.9558845629126</v>
      </c>
      <c r="DG29" s="93">
        <v>7465.6629091054301</v>
      </c>
      <c r="DH29" s="93">
        <v>7189.8627307221086</v>
      </c>
      <c r="DI29" s="93">
        <v>7214.6326687403744</v>
      </c>
      <c r="DJ29" s="93">
        <v>6246.4190238293859</v>
      </c>
      <c r="DK29" s="93">
        <v>6608.4919052121286</v>
      </c>
      <c r="DL29" s="93">
        <v>6785.1685434325</v>
      </c>
      <c r="DM29" s="93">
        <v>6999.7574234425374</v>
      </c>
      <c r="DN29" s="93">
        <v>6886.9926094634011</v>
      </c>
      <c r="DO29" s="93">
        <v>7145.8167625817368</v>
      </c>
      <c r="DP29" s="93">
        <v>7398.4656468347048</v>
      </c>
      <c r="DQ29" s="93">
        <v>7903.3875758309468</v>
      </c>
      <c r="DR29" s="93">
        <v>9830.6614143178485</v>
      </c>
      <c r="DS29" s="93">
        <v>10240.762344237646</v>
      </c>
    </row>
    <row r="30" spans="3:123" ht="14.1" thickTop="1">
      <c r="T30" s="38"/>
      <c r="U30" s="38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38"/>
      <c r="AK30" s="38"/>
      <c r="AL30" s="38"/>
      <c r="AM30" s="38"/>
      <c r="AN30" s="38"/>
      <c r="AO30" s="38"/>
      <c r="AP30" s="38"/>
      <c r="AQ30" s="38"/>
      <c r="AR30" s="38"/>
      <c r="AS30" s="38"/>
      <c r="AT30" s="38"/>
      <c r="AU30" s="38"/>
      <c r="AV30" s="38"/>
      <c r="AW30" s="38"/>
      <c r="AX30" s="38"/>
      <c r="AY30" s="38"/>
      <c r="AZ30" s="38"/>
      <c r="BA30" s="38"/>
      <c r="BB30" s="38"/>
      <c r="BC30" s="38"/>
      <c r="BD30" s="38"/>
      <c r="BE30" s="38"/>
      <c r="BF30" s="38"/>
      <c r="BG30" s="38"/>
      <c r="BH30" s="38"/>
      <c r="BI30" s="38"/>
      <c r="BJ30" s="38"/>
      <c r="BK30" s="38"/>
      <c r="BL30" s="38"/>
      <c r="BM30" s="38"/>
      <c r="BN30" s="38"/>
      <c r="BO30" s="38"/>
      <c r="BP30" s="38"/>
      <c r="BQ30" s="38"/>
      <c r="BR30" s="38"/>
      <c r="BS30" s="38"/>
      <c r="BT30" s="38"/>
      <c r="BU30" s="38"/>
      <c r="BV30" s="38"/>
      <c r="BW30" s="38"/>
      <c r="BX30" s="38"/>
      <c r="BY30" s="38"/>
      <c r="BZ30" s="38"/>
      <c r="CA30" s="38"/>
      <c r="CB30" s="38"/>
      <c r="CC30" s="38"/>
      <c r="CD30" s="38"/>
      <c r="CE30" s="38"/>
      <c r="CF30" s="38"/>
      <c r="CG30" s="38"/>
      <c r="CH30" s="38"/>
      <c r="CI30" s="38"/>
      <c r="CJ30" s="38"/>
      <c r="CK30" s="38"/>
      <c r="CL30" s="38"/>
      <c r="CM30" s="38"/>
      <c r="CN30" s="38"/>
      <c r="CO30" s="38"/>
      <c r="CP30" s="38"/>
      <c r="CQ30" s="38"/>
      <c r="CR30" s="38"/>
      <c r="CS30" s="38"/>
      <c r="CT30" s="38"/>
      <c r="CU30" s="38"/>
      <c r="CV30" s="38"/>
      <c r="CW30" s="38"/>
      <c r="CX30" s="38"/>
      <c r="CY30" s="38"/>
      <c r="CZ30" s="38"/>
      <c r="DA30" s="38"/>
      <c r="DB30" s="38"/>
      <c r="DC30" s="38"/>
      <c r="DD30" s="38"/>
      <c r="DE30" s="38"/>
      <c r="DF30" s="38"/>
      <c r="DG30" s="38"/>
      <c r="DH30" s="38"/>
      <c r="DI30" s="38"/>
      <c r="DJ30" s="38"/>
      <c r="DK30" s="38"/>
      <c r="DL30" s="38"/>
      <c r="DM30" s="38"/>
      <c r="DN30" s="38"/>
      <c r="DO30" s="38"/>
      <c r="DP30" s="38"/>
      <c r="DQ30" s="38"/>
      <c r="DR30" s="38"/>
      <c r="DS30" s="38"/>
    </row>
    <row r="31" spans="3:123">
      <c r="C31" s="25" t="s">
        <v>128</v>
      </c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46"/>
      <c r="AG31" s="46"/>
      <c r="AH31" s="46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6"/>
      <c r="BH31" s="46"/>
      <c r="BI31" s="46"/>
      <c r="BJ31" s="46"/>
      <c r="BK31" s="46"/>
      <c r="BL31" s="46"/>
      <c r="BM31" s="46"/>
      <c r="BN31" s="46"/>
      <c r="BO31" s="46"/>
      <c r="BP31" s="46"/>
      <c r="BQ31" s="46"/>
      <c r="BR31" s="46"/>
      <c r="BS31" s="46"/>
      <c r="BT31" s="46"/>
      <c r="BU31" s="46"/>
      <c r="BV31" s="46"/>
      <c r="BW31" s="46"/>
      <c r="BX31" s="46"/>
      <c r="BY31" s="46"/>
      <c r="BZ31" s="46"/>
      <c r="CA31" s="46"/>
      <c r="CB31" s="46"/>
      <c r="CC31" s="46"/>
      <c r="CD31" s="46"/>
      <c r="CE31" s="46"/>
      <c r="CF31" s="46"/>
      <c r="CG31" s="46"/>
      <c r="CH31" s="46"/>
      <c r="CI31" s="46"/>
      <c r="CJ31" s="46"/>
      <c r="CK31" s="46"/>
      <c r="CL31" s="46"/>
      <c r="CM31" s="46"/>
      <c r="CN31" s="46"/>
      <c r="CO31" s="46"/>
      <c r="CP31" s="46"/>
      <c r="CQ31" s="46"/>
      <c r="CR31" s="46"/>
      <c r="CS31" s="46"/>
      <c r="CT31" s="46"/>
      <c r="CU31" s="46"/>
      <c r="CV31" s="46"/>
      <c r="CW31" s="46"/>
      <c r="CX31" s="46"/>
      <c r="CY31" s="46"/>
      <c r="CZ31" s="46"/>
      <c r="DA31" s="46"/>
      <c r="DB31" s="46"/>
      <c r="DC31" s="46"/>
      <c r="DD31" s="46"/>
      <c r="DE31" s="46"/>
      <c r="DF31" s="46"/>
      <c r="DG31" s="46"/>
      <c r="DH31" s="46"/>
      <c r="DI31" s="46"/>
      <c r="DJ31" s="46"/>
      <c r="DK31" s="46"/>
      <c r="DL31" s="46"/>
      <c r="DM31" s="46"/>
      <c r="DN31" s="46"/>
      <c r="DO31" s="46"/>
      <c r="DP31" s="46"/>
      <c r="DQ31" s="46"/>
      <c r="DR31" s="46"/>
      <c r="DS31" s="46"/>
    </row>
    <row r="32" spans="3:123">
      <c r="C32" s="25" t="s">
        <v>129</v>
      </c>
      <c r="D32" s="25"/>
      <c r="T32" s="38"/>
      <c r="U32" s="38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8"/>
      <c r="AH32" s="38"/>
      <c r="AI32" s="38"/>
      <c r="AJ32" s="38"/>
      <c r="AK32" s="38"/>
      <c r="AL32" s="38"/>
      <c r="AM32" s="38"/>
      <c r="AN32" s="38"/>
      <c r="AO32" s="38"/>
      <c r="AP32" s="38"/>
      <c r="AQ32" s="38"/>
      <c r="AR32" s="38"/>
      <c r="AS32" s="38"/>
      <c r="AT32" s="38"/>
      <c r="AU32" s="38"/>
      <c r="AV32" s="38"/>
      <c r="AW32" s="38"/>
      <c r="AX32" s="38"/>
      <c r="AY32" s="38"/>
      <c r="AZ32" s="38"/>
      <c r="BA32" s="38"/>
      <c r="BB32" s="38"/>
      <c r="BC32" s="38"/>
      <c r="BD32" s="38"/>
      <c r="BE32" s="38"/>
      <c r="BF32" s="38"/>
      <c r="BG32" s="38"/>
      <c r="BH32" s="38"/>
      <c r="BI32" s="38"/>
      <c r="BJ32" s="38"/>
      <c r="BK32" s="38"/>
      <c r="BL32" s="38"/>
      <c r="BM32" s="38"/>
      <c r="BN32" s="38"/>
      <c r="BO32" s="38"/>
      <c r="BP32" s="38"/>
      <c r="BQ32" s="38"/>
      <c r="BR32" s="38"/>
      <c r="BS32" s="38"/>
      <c r="BT32" s="38"/>
      <c r="BU32" s="38"/>
      <c r="BV32" s="38"/>
      <c r="BW32" s="38"/>
      <c r="BX32" s="38"/>
      <c r="BY32" s="38"/>
      <c r="BZ32" s="38"/>
      <c r="CA32" s="38"/>
      <c r="CB32" s="38"/>
      <c r="CC32" s="38"/>
      <c r="CD32" s="38"/>
      <c r="CE32" s="38"/>
      <c r="CF32" s="38"/>
      <c r="CG32" s="38"/>
      <c r="CH32" s="38"/>
      <c r="CI32" s="38"/>
      <c r="CJ32" s="38"/>
      <c r="CK32" s="38"/>
      <c r="CL32" s="38"/>
      <c r="CM32" s="38"/>
      <c r="CN32" s="38"/>
      <c r="CO32" s="38"/>
      <c r="CP32" s="38"/>
      <c r="CQ32" s="38"/>
      <c r="CR32" s="38"/>
      <c r="CS32" s="38"/>
      <c r="CT32" s="38"/>
      <c r="CU32" s="38"/>
      <c r="CV32" s="38"/>
      <c r="CW32" s="38"/>
      <c r="CX32" s="38"/>
      <c r="CY32" s="38"/>
      <c r="CZ32" s="38"/>
      <c r="DA32" s="38"/>
      <c r="DB32" s="38"/>
      <c r="DC32" s="38"/>
      <c r="DD32" s="38"/>
      <c r="DE32" s="38"/>
      <c r="DF32" s="38"/>
      <c r="DG32" s="38"/>
      <c r="DH32" s="38"/>
      <c r="DI32" s="38"/>
      <c r="DJ32" s="38"/>
      <c r="DK32" s="38"/>
      <c r="DL32" s="38"/>
      <c r="DM32" s="38"/>
      <c r="DN32" s="38"/>
      <c r="DO32" s="38"/>
      <c r="DP32" s="38"/>
      <c r="DQ32" s="38"/>
      <c r="DR32" s="38"/>
      <c r="DS32" s="38"/>
    </row>
    <row r="33" spans="3:123">
      <c r="C33" s="81" t="s">
        <v>37</v>
      </c>
      <c r="D33" s="81"/>
      <c r="T33" s="83">
        <v>82.08599000000001</v>
      </c>
      <c r="U33" s="83">
        <v>62.607500000000002</v>
      </c>
      <c r="V33" s="83">
        <v>119.77781297370151</v>
      </c>
      <c r="W33" s="83">
        <v>130.61737873378456</v>
      </c>
      <c r="X33" s="83">
        <v>151.64579043406354</v>
      </c>
      <c r="Y33" s="83">
        <v>171.22223318952626</v>
      </c>
      <c r="Z33" s="84"/>
      <c r="AA33" s="83">
        <v>19.92484</v>
      </c>
      <c r="AB33" s="83">
        <v>19.24314</v>
      </c>
      <c r="AC33" s="83">
        <v>33.702849999999998</v>
      </c>
      <c r="AD33" s="83">
        <v>82.08599000000001</v>
      </c>
      <c r="AE33" s="83">
        <v>64.960400000000007</v>
      </c>
      <c r="AF33" s="83">
        <v>181.24778000000001</v>
      </c>
      <c r="AG33" s="83">
        <v>96.15</v>
      </c>
      <c r="AH33" s="83">
        <v>62.607500000000002</v>
      </c>
      <c r="AI33" s="83">
        <v>78.718999999999994</v>
      </c>
      <c r="AJ33" s="83">
        <v>57.257100000000001</v>
      </c>
      <c r="AK33" s="83">
        <v>115.48283964041977</v>
      </c>
      <c r="AL33" s="83">
        <v>119.77781297370151</v>
      </c>
      <c r="AM33" s="83">
        <v>129.57333081649992</v>
      </c>
      <c r="AN33" s="83">
        <v>129.53607306048301</v>
      </c>
      <c r="AO33" s="83">
        <v>130.21957751722729</v>
      </c>
      <c r="AP33" s="83">
        <v>130.61737873378456</v>
      </c>
      <c r="AQ33" s="83">
        <v>149.7848066728144</v>
      </c>
      <c r="AR33" s="83">
        <v>150.16628797035852</v>
      </c>
      <c r="AS33" s="83">
        <v>150.97956996372341</v>
      </c>
      <c r="AT33" s="83">
        <v>151.64579043406354</v>
      </c>
      <c r="AU33" s="83">
        <v>169.214876035278</v>
      </c>
      <c r="AV33" s="83">
        <v>169.71713783885264</v>
      </c>
      <c r="AW33" s="83">
        <v>170.59762292321275</v>
      </c>
      <c r="AX33" s="83">
        <v>171.22223318952626</v>
      </c>
      <c r="AY33" s="84"/>
      <c r="AZ33" s="83">
        <v>173.96220000000002</v>
      </c>
      <c r="BA33" s="83">
        <v>17.80152</v>
      </c>
      <c r="BB33" s="83">
        <v>19.92484</v>
      </c>
      <c r="BC33" s="83">
        <v>-5.8105600000000006</v>
      </c>
      <c r="BD33" s="83">
        <v>13.01815</v>
      </c>
      <c r="BE33" s="83">
        <v>19.24314</v>
      </c>
      <c r="BF33" s="83">
        <v>13.91208</v>
      </c>
      <c r="BG33" s="83">
        <v>42.016419999999997</v>
      </c>
      <c r="BH33" s="83">
        <v>33.702849999999998</v>
      </c>
      <c r="BI33" s="83">
        <v>14.40311</v>
      </c>
      <c r="BJ33" s="83">
        <v>28.560419999999997</v>
      </c>
      <c r="BK33" s="83">
        <v>82.08599000000001</v>
      </c>
      <c r="BL33" s="83">
        <v>72.121809999999996</v>
      </c>
      <c r="BM33" s="83">
        <v>54.826239999999999</v>
      </c>
      <c r="BN33" s="83">
        <v>64.960400000000007</v>
      </c>
      <c r="BO33" s="83">
        <v>60.420999999999999</v>
      </c>
      <c r="BP33" s="83">
        <v>142.83534</v>
      </c>
      <c r="BQ33" s="83">
        <v>181.24778000000001</v>
      </c>
      <c r="BR33" s="83">
        <v>109.99532000000001</v>
      </c>
      <c r="BS33" s="83">
        <v>105.01756</v>
      </c>
      <c r="BT33" s="83">
        <v>96.15</v>
      </c>
      <c r="BU33" s="83">
        <v>105.36628999999999</v>
      </c>
      <c r="BV33" s="83">
        <v>94.54</v>
      </c>
      <c r="BW33" s="83">
        <v>62.607500000000002</v>
      </c>
      <c r="BX33" s="83">
        <v>145.20543000000001</v>
      </c>
      <c r="BY33" s="83">
        <v>129.94149999999999</v>
      </c>
      <c r="BZ33" s="83">
        <v>78.718999999999994</v>
      </c>
      <c r="CA33" s="83">
        <v>117.49728999999999</v>
      </c>
      <c r="CB33" s="83">
        <v>49.806750000000001</v>
      </c>
      <c r="CC33" s="83">
        <v>57.257100000000001</v>
      </c>
      <c r="CD33" s="83">
        <v>100.65960000000001</v>
      </c>
      <c r="CE33" s="83">
        <v>111.90445</v>
      </c>
      <c r="CF33" s="83">
        <v>115.48283964041977</v>
      </c>
      <c r="CG33" s="83">
        <v>118.72177742343023</v>
      </c>
      <c r="CH33" s="83">
        <v>123.6736305542309</v>
      </c>
      <c r="CI33" s="83">
        <v>119.77781297370151</v>
      </c>
      <c r="CJ33" s="83">
        <v>128.74730395651363</v>
      </c>
      <c r="CK33" s="83">
        <v>128.74031771674609</v>
      </c>
      <c r="CL33" s="83">
        <v>129.57333081649992</v>
      </c>
      <c r="CM33" s="83">
        <v>130.44632380391042</v>
      </c>
      <c r="CN33" s="83">
        <v>129.02067016764093</v>
      </c>
      <c r="CO33" s="83">
        <v>129.53607306048301</v>
      </c>
      <c r="CP33" s="83">
        <v>129.39629153707469</v>
      </c>
      <c r="CQ33" s="83">
        <v>129.60214428672265</v>
      </c>
      <c r="CR33" s="83">
        <v>130.21957751722729</v>
      </c>
      <c r="CS33" s="83">
        <v>131.65120692491473</v>
      </c>
      <c r="CT33" s="83">
        <v>134.28777595491587</v>
      </c>
      <c r="CU33" s="83">
        <v>130.61737873378456</v>
      </c>
      <c r="CV33" s="83">
        <v>148.92549091089703</v>
      </c>
      <c r="CW33" s="83">
        <v>148.94164026646243</v>
      </c>
      <c r="CX33" s="83">
        <v>149.7848066728144</v>
      </c>
      <c r="CY33" s="83">
        <v>151.00914973016128</v>
      </c>
      <c r="CZ33" s="83">
        <v>149.59971763737107</v>
      </c>
      <c r="DA33" s="83">
        <v>150.16628797035852</v>
      </c>
      <c r="DB33" s="83">
        <v>150.03213045113856</v>
      </c>
      <c r="DC33" s="83">
        <v>150.2880329761968</v>
      </c>
      <c r="DD33" s="83">
        <v>150.97956996372341</v>
      </c>
      <c r="DE33" s="83">
        <v>152.60498735750954</v>
      </c>
      <c r="DF33" s="83">
        <v>155.27880667528927</v>
      </c>
      <c r="DG33" s="83">
        <v>151.64579043406354</v>
      </c>
      <c r="DH33" s="83">
        <v>168.2868681058591</v>
      </c>
      <c r="DI33" s="83">
        <v>168.33250169297938</v>
      </c>
      <c r="DJ33" s="83">
        <v>169.214876035278</v>
      </c>
      <c r="DK33" s="83">
        <v>170.49552375708538</v>
      </c>
      <c r="DL33" s="83">
        <v>169.09392654128879</v>
      </c>
      <c r="DM33" s="83">
        <v>169.71713783885264</v>
      </c>
      <c r="DN33" s="83">
        <v>169.58715633654461</v>
      </c>
      <c r="DO33" s="83">
        <v>169.88082380983707</v>
      </c>
      <c r="DP33" s="83">
        <v>170.59762292321275</v>
      </c>
      <c r="DQ33" s="83">
        <v>172.20894499185354</v>
      </c>
      <c r="DR33" s="83">
        <v>174.86624875078513</v>
      </c>
      <c r="DS33" s="83">
        <v>171.22223318952626</v>
      </c>
    </row>
    <row r="34" spans="3:123">
      <c r="C34" s="81" t="s">
        <v>97</v>
      </c>
      <c r="D34" s="81"/>
      <c r="T34" s="85">
        <v>223</v>
      </c>
      <c r="U34" s="85">
        <v>289.40666999999996</v>
      </c>
      <c r="V34" s="85">
        <v>48.051297126250979</v>
      </c>
      <c r="W34" s="85">
        <v>312.59426067734455</v>
      </c>
      <c r="X34" s="85">
        <v>576.78045496562186</v>
      </c>
      <c r="Y34" s="85">
        <v>801.28121047226591</v>
      </c>
      <c r="Z34" s="38"/>
      <c r="AA34" s="85">
        <v>0</v>
      </c>
      <c r="AB34" s="85">
        <v>0</v>
      </c>
      <c r="AC34" s="85">
        <v>0</v>
      </c>
      <c r="AD34" s="85">
        <v>223</v>
      </c>
      <c r="AE34" s="85">
        <v>250.14679000000001</v>
      </c>
      <c r="AF34" s="85">
        <v>278.30853999999999</v>
      </c>
      <c r="AG34" s="85">
        <v>333.29631999999998</v>
      </c>
      <c r="AH34" s="85">
        <v>289.40666999999996</v>
      </c>
      <c r="AI34" s="85">
        <v>100.05225</v>
      </c>
      <c r="AJ34" s="85">
        <v>59.173410000000004</v>
      </c>
      <c r="AK34" s="85">
        <v>40.094751336428772</v>
      </c>
      <c r="AL34" s="85">
        <v>48.051297126250979</v>
      </c>
      <c r="AM34" s="85">
        <v>268.04918482537386</v>
      </c>
      <c r="AN34" s="85">
        <v>274.04397477493046</v>
      </c>
      <c r="AO34" s="85">
        <v>285.81354525944658</v>
      </c>
      <c r="AP34" s="85">
        <v>312.59426067734455</v>
      </c>
      <c r="AQ34" s="85">
        <v>433.2856148290382</v>
      </c>
      <c r="AR34" s="85">
        <v>475.5457257598888</v>
      </c>
      <c r="AS34" s="85">
        <v>521.37195465336686</v>
      </c>
      <c r="AT34" s="85">
        <v>576.78045496562186</v>
      </c>
      <c r="AU34" s="85">
        <v>632.0692446899003</v>
      </c>
      <c r="AV34" s="85">
        <v>688.50065645357915</v>
      </c>
      <c r="AW34" s="85">
        <v>744.89018080902781</v>
      </c>
      <c r="AX34" s="85">
        <v>801.28121047226591</v>
      </c>
      <c r="AY34" s="38"/>
      <c r="AZ34" s="85">
        <v>0</v>
      </c>
      <c r="BA34" s="85">
        <v>0</v>
      </c>
      <c r="BB34" s="85">
        <v>0</v>
      </c>
      <c r="BC34" s="85">
        <v>0</v>
      </c>
      <c r="BD34" s="85">
        <v>0</v>
      </c>
      <c r="BE34" s="85">
        <v>0</v>
      </c>
      <c r="BF34" s="85">
        <v>0</v>
      </c>
      <c r="BG34" s="85">
        <v>0</v>
      </c>
      <c r="BH34" s="85">
        <v>0</v>
      </c>
      <c r="BI34" s="85">
        <v>0</v>
      </c>
      <c r="BJ34" s="85">
        <v>0</v>
      </c>
      <c r="BK34" s="85">
        <v>223</v>
      </c>
      <c r="BL34" s="85">
        <v>237.2783</v>
      </c>
      <c r="BM34" s="85">
        <v>244.47032999999999</v>
      </c>
      <c r="BN34" s="85">
        <v>250.14679000000001</v>
      </c>
      <c r="BO34" s="85">
        <v>260.51143000000002</v>
      </c>
      <c r="BP34" s="85">
        <v>268.34333000000004</v>
      </c>
      <c r="BQ34" s="85">
        <v>278.30853999999999</v>
      </c>
      <c r="BR34" s="85">
        <v>286.62296000000003</v>
      </c>
      <c r="BS34" s="85">
        <v>328.56297999999998</v>
      </c>
      <c r="BT34" s="85">
        <v>333.29631999999998</v>
      </c>
      <c r="BU34" s="85">
        <v>339.79235999999997</v>
      </c>
      <c r="BV34" s="85">
        <v>347.00088</v>
      </c>
      <c r="BW34" s="85">
        <v>289.40666999999996</v>
      </c>
      <c r="BX34" s="85">
        <v>100.73749000000001</v>
      </c>
      <c r="BY34" s="85">
        <v>100.25605</v>
      </c>
      <c r="BZ34" s="85">
        <v>100.05225</v>
      </c>
      <c r="CA34" s="85">
        <v>58.596599999999995</v>
      </c>
      <c r="CB34" s="85">
        <v>53.189250000000001</v>
      </c>
      <c r="CC34" s="85">
        <v>59.173410000000004</v>
      </c>
      <c r="CD34" s="85">
        <v>57.238930000000003</v>
      </c>
      <c r="CE34" s="85">
        <v>59.288910000000001</v>
      </c>
      <c r="CF34" s="85">
        <v>40.094751336428772</v>
      </c>
      <c r="CG34" s="85">
        <v>47.804127488109231</v>
      </c>
      <c r="CH34" s="85">
        <v>46.988401864830536</v>
      </c>
      <c r="CI34" s="85">
        <v>48.051297126250979</v>
      </c>
      <c r="CJ34" s="85">
        <v>319.1494032816704</v>
      </c>
      <c r="CK34" s="85">
        <v>234.17377931704868</v>
      </c>
      <c r="CL34" s="85">
        <v>268.04918482537386</v>
      </c>
      <c r="CM34" s="85">
        <v>266.38165567429326</v>
      </c>
      <c r="CN34" s="85">
        <v>273.43012856081646</v>
      </c>
      <c r="CO34" s="85">
        <v>274.04397477493046</v>
      </c>
      <c r="CP34" s="85">
        <v>276.99123899093956</v>
      </c>
      <c r="CQ34" s="85">
        <v>279.02602446632307</v>
      </c>
      <c r="CR34" s="85">
        <v>285.81354525944658</v>
      </c>
      <c r="CS34" s="85">
        <v>294.31966339771583</v>
      </c>
      <c r="CT34" s="85">
        <v>301.10264441208693</v>
      </c>
      <c r="CU34" s="85">
        <v>312.59426067734455</v>
      </c>
      <c r="CV34" s="85">
        <v>429.49031064314278</v>
      </c>
      <c r="CW34" s="85">
        <v>408.97086415442936</v>
      </c>
      <c r="CX34" s="85">
        <v>433.2856148290382</v>
      </c>
      <c r="CY34" s="85">
        <v>444.89674710641725</v>
      </c>
      <c r="CZ34" s="85">
        <v>460.92507345488218</v>
      </c>
      <c r="DA34" s="85">
        <v>475.5457257598888</v>
      </c>
      <c r="DB34" s="85">
        <v>490.69591049923667</v>
      </c>
      <c r="DC34" s="85">
        <v>505.92134953525192</v>
      </c>
      <c r="DD34" s="85">
        <v>521.37195465336686</v>
      </c>
      <c r="DE34" s="85">
        <v>540.24825496438882</v>
      </c>
      <c r="DF34" s="85">
        <v>558.24407586175164</v>
      </c>
      <c r="DG34" s="85">
        <v>576.78045496562186</v>
      </c>
      <c r="DH34" s="85">
        <v>594.91344986134482</v>
      </c>
      <c r="DI34" s="85">
        <v>613.4295615457562</v>
      </c>
      <c r="DJ34" s="85">
        <v>632.0692446899003</v>
      </c>
      <c r="DK34" s="85">
        <v>650.9181492523328</v>
      </c>
      <c r="DL34" s="85">
        <v>669.69801074673001</v>
      </c>
      <c r="DM34" s="85">
        <v>688.50065645357915</v>
      </c>
      <c r="DN34" s="85">
        <v>707.29578337031899</v>
      </c>
      <c r="DO34" s="85">
        <v>726.09339148779486</v>
      </c>
      <c r="DP34" s="85">
        <v>744.89018080902781</v>
      </c>
      <c r="DQ34" s="85">
        <v>763.6872403330209</v>
      </c>
      <c r="DR34" s="85">
        <v>782.48421069010305</v>
      </c>
      <c r="DS34" s="85">
        <v>801.28121047226591</v>
      </c>
    </row>
    <row r="35" spans="3:123">
      <c r="C35" s="81" t="s">
        <v>98</v>
      </c>
      <c r="D35" s="81"/>
      <c r="T35" s="85">
        <v>0</v>
      </c>
      <c r="U35" s="85">
        <v>0</v>
      </c>
      <c r="V35" s="85">
        <v>760.8867826666667</v>
      </c>
      <c r="W35" s="85">
        <v>851.37881640000046</v>
      </c>
      <c r="X35" s="85">
        <v>1017.4477572199996</v>
      </c>
      <c r="Y35" s="85">
        <v>1158.9451450810002</v>
      </c>
      <c r="Z35" s="38"/>
      <c r="AA35" s="85">
        <v>0</v>
      </c>
      <c r="AB35" s="85">
        <v>0</v>
      </c>
      <c r="AC35" s="85">
        <v>0</v>
      </c>
      <c r="AD35" s="85">
        <v>0</v>
      </c>
      <c r="AE35" s="85">
        <v>282.75491999999997</v>
      </c>
      <c r="AF35" s="85">
        <v>582.26666</v>
      </c>
      <c r="AG35" s="85">
        <v>886.80878000000007</v>
      </c>
      <c r="AH35" s="85">
        <v>0</v>
      </c>
      <c r="AI35" s="85">
        <v>180.20868999999999</v>
      </c>
      <c r="AJ35" s="85">
        <v>362.99834999999996</v>
      </c>
      <c r="AK35" s="85">
        <v>558.17754066666669</v>
      </c>
      <c r="AL35" s="85">
        <v>760.8867826666667</v>
      </c>
      <c r="AM35" s="85">
        <v>212.84470410000017</v>
      </c>
      <c r="AN35" s="85">
        <v>425.68940820000017</v>
      </c>
      <c r="AO35" s="85">
        <v>638.53411230000029</v>
      </c>
      <c r="AP35" s="85">
        <v>851.37881640000046</v>
      </c>
      <c r="AQ35" s="85">
        <v>251.23693930499985</v>
      </c>
      <c r="AR35" s="85">
        <v>504.97387860999987</v>
      </c>
      <c r="AS35" s="85">
        <v>759.96081791499978</v>
      </c>
      <c r="AT35" s="85">
        <v>1017.4477572199996</v>
      </c>
      <c r="AU35" s="85">
        <v>286.61128627025005</v>
      </c>
      <c r="AV35" s="85">
        <v>575.7225725405001</v>
      </c>
      <c r="AW35" s="85">
        <v>866.08385881075014</v>
      </c>
      <c r="AX35" s="85">
        <v>1158.9451450810002</v>
      </c>
      <c r="AY35" s="38"/>
      <c r="AZ35" s="85">
        <v>0</v>
      </c>
      <c r="BA35" s="85">
        <v>0</v>
      </c>
      <c r="BB35" s="85">
        <v>0</v>
      </c>
      <c r="BC35" s="85">
        <v>0</v>
      </c>
      <c r="BD35" s="85">
        <v>0</v>
      </c>
      <c r="BE35" s="85">
        <v>0</v>
      </c>
      <c r="BF35" s="85">
        <v>0</v>
      </c>
      <c r="BG35" s="85">
        <v>0</v>
      </c>
      <c r="BH35" s="85">
        <v>0</v>
      </c>
      <c r="BI35" s="85">
        <v>0</v>
      </c>
      <c r="BJ35" s="85">
        <v>0</v>
      </c>
      <c r="BK35" s="85">
        <v>0</v>
      </c>
      <c r="BL35" s="85">
        <v>93.748369999999994</v>
      </c>
      <c r="BM35" s="85">
        <v>186.30298999999999</v>
      </c>
      <c r="BN35" s="85">
        <v>282.75491999999997</v>
      </c>
      <c r="BO35" s="85">
        <v>379.12709999999998</v>
      </c>
      <c r="BP35" s="85">
        <v>479.0754</v>
      </c>
      <c r="BQ35" s="85">
        <v>582.26666</v>
      </c>
      <c r="BR35" s="85">
        <v>680.51641000000006</v>
      </c>
      <c r="BS35" s="85">
        <v>781.46293999999989</v>
      </c>
      <c r="BT35" s="85">
        <v>886.80878000000007</v>
      </c>
      <c r="BU35" s="85">
        <v>993.01684</v>
      </c>
      <c r="BV35" s="85">
        <v>0</v>
      </c>
      <c r="BW35" s="85">
        <v>0</v>
      </c>
      <c r="BX35" s="85">
        <v>62.477260000000001</v>
      </c>
      <c r="BY35" s="85">
        <v>121.5506</v>
      </c>
      <c r="BZ35" s="85">
        <v>180.20868999999999</v>
      </c>
      <c r="CA35" s="85">
        <v>241.32061999999999</v>
      </c>
      <c r="CB35" s="85">
        <v>302.52559000000002</v>
      </c>
      <c r="CC35" s="85">
        <v>362.99834999999996</v>
      </c>
      <c r="CD35" s="85">
        <v>429.16305</v>
      </c>
      <c r="CE35" s="85">
        <v>491.77446000000003</v>
      </c>
      <c r="CF35" s="85">
        <v>558.17754066666669</v>
      </c>
      <c r="CG35" s="85">
        <v>625.74728800000003</v>
      </c>
      <c r="CH35" s="85">
        <v>693.31703533333337</v>
      </c>
      <c r="CI35" s="85">
        <v>760.8867826666667</v>
      </c>
      <c r="CJ35" s="85">
        <v>831.83501736666676</v>
      </c>
      <c r="CK35" s="85">
        <v>902.78325206666682</v>
      </c>
      <c r="CL35" s="85">
        <v>212.84470410000017</v>
      </c>
      <c r="CM35" s="85">
        <v>283.79293880000017</v>
      </c>
      <c r="CN35" s="85">
        <v>354.74117350000017</v>
      </c>
      <c r="CO35" s="85">
        <v>425.68940820000017</v>
      </c>
      <c r="CP35" s="85">
        <v>496.63764290000017</v>
      </c>
      <c r="CQ35" s="85">
        <v>567.58587760000023</v>
      </c>
      <c r="CR35" s="85">
        <v>638.53411230000029</v>
      </c>
      <c r="CS35" s="85">
        <v>709.48234700000035</v>
      </c>
      <c r="CT35" s="85">
        <v>780.4305817000004</v>
      </c>
      <c r="CU35" s="85">
        <v>851.37881640000046</v>
      </c>
      <c r="CV35" s="85">
        <v>934.70779616833374</v>
      </c>
      <c r="CW35" s="85">
        <v>1018.036775936667</v>
      </c>
      <c r="CX35" s="85">
        <v>251.23693930499985</v>
      </c>
      <c r="CY35" s="85">
        <v>335.81591907333319</v>
      </c>
      <c r="CZ35" s="85">
        <v>420.39489884166653</v>
      </c>
      <c r="DA35" s="85">
        <v>504.97387860999987</v>
      </c>
      <c r="DB35" s="85">
        <v>589.55285837833321</v>
      </c>
      <c r="DC35" s="85">
        <v>674.1318381466665</v>
      </c>
      <c r="DD35" s="85">
        <v>759.96081791499978</v>
      </c>
      <c r="DE35" s="85">
        <v>845.78979768333306</v>
      </c>
      <c r="DF35" s="85">
        <v>931.61877745166635</v>
      </c>
      <c r="DG35" s="85">
        <v>1017.4477572199996</v>
      </c>
      <c r="DH35" s="85">
        <v>1112.5681859767496</v>
      </c>
      <c r="DI35" s="85">
        <v>1207.6886147334997</v>
      </c>
      <c r="DJ35" s="85">
        <v>286.61128627025005</v>
      </c>
      <c r="DK35" s="85">
        <v>382.98171502700006</v>
      </c>
      <c r="DL35" s="85">
        <v>479.35214378375008</v>
      </c>
      <c r="DM35" s="85">
        <v>575.7225725405001</v>
      </c>
      <c r="DN35" s="85">
        <v>672.09300129725011</v>
      </c>
      <c r="DO35" s="85">
        <v>768.46343005400013</v>
      </c>
      <c r="DP35" s="85">
        <v>866.08385881075014</v>
      </c>
      <c r="DQ35" s="85">
        <v>963.70428756750016</v>
      </c>
      <c r="DR35" s="85">
        <v>1061.3247163242502</v>
      </c>
      <c r="DS35" s="85">
        <v>1158.9451450810002</v>
      </c>
    </row>
    <row r="36" spans="3:123">
      <c r="C36" s="81" t="s">
        <v>99</v>
      </c>
      <c r="D36" s="81"/>
      <c r="T36" s="85">
        <v>61.435550000000006</v>
      </c>
      <c r="U36" s="85">
        <v>575.99651000000006</v>
      </c>
      <c r="V36" s="85">
        <v>907.4062100000001</v>
      </c>
      <c r="W36" s="85">
        <v>980.88121000000001</v>
      </c>
      <c r="X36" s="85">
        <v>1101.4032099999997</v>
      </c>
      <c r="Y36" s="85">
        <v>1207.7632100000008</v>
      </c>
      <c r="Z36" s="38"/>
      <c r="AA36" s="85">
        <v>97.980440000000002</v>
      </c>
      <c r="AB36" s="85">
        <v>61.106449999999995</v>
      </c>
      <c r="AC36" s="85">
        <v>53.260269999999998</v>
      </c>
      <c r="AD36" s="85">
        <v>61.435550000000006</v>
      </c>
      <c r="AE36" s="85">
        <v>447.31233000000003</v>
      </c>
      <c r="AF36" s="85">
        <v>473.71790999999996</v>
      </c>
      <c r="AG36" s="85">
        <v>478.64790999999997</v>
      </c>
      <c r="AH36" s="85">
        <v>575.99651000000006</v>
      </c>
      <c r="AI36" s="85">
        <v>740.53601000000003</v>
      </c>
      <c r="AJ36" s="85">
        <v>821.82560999999998</v>
      </c>
      <c r="AK36" s="85">
        <v>884.94297666666671</v>
      </c>
      <c r="AL36" s="85">
        <v>907.4062100000001</v>
      </c>
      <c r="AM36" s="85">
        <v>916.41720999999995</v>
      </c>
      <c r="AN36" s="85">
        <v>950.29720999999995</v>
      </c>
      <c r="AO36" s="85">
        <v>958.71321</v>
      </c>
      <c r="AP36" s="85">
        <v>980.88121000000001</v>
      </c>
      <c r="AQ36" s="85">
        <v>996.16720999999984</v>
      </c>
      <c r="AR36" s="85">
        <v>1047.7338766666664</v>
      </c>
      <c r="AS36" s="85">
        <v>1063.2552099999998</v>
      </c>
      <c r="AT36" s="85">
        <v>1101.4032099999997</v>
      </c>
      <c r="AU36" s="85">
        <v>1116.3312099999996</v>
      </c>
      <c r="AV36" s="85">
        <v>1163.1312099999998</v>
      </c>
      <c r="AW36" s="85">
        <v>1167.96721</v>
      </c>
      <c r="AX36" s="85">
        <v>1207.7632100000008</v>
      </c>
      <c r="AY36" s="38"/>
      <c r="AZ36" s="85">
        <v>84.875950000000003</v>
      </c>
      <c r="BA36" s="85">
        <v>101.39919999999999</v>
      </c>
      <c r="BB36" s="85">
        <v>97.980440000000002</v>
      </c>
      <c r="BC36" s="85">
        <v>91.882279999999994</v>
      </c>
      <c r="BD36" s="85">
        <v>89.943079999999995</v>
      </c>
      <c r="BE36" s="85">
        <v>61.106449999999995</v>
      </c>
      <c r="BF36" s="85">
        <v>55.821129999999997</v>
      </c>
      <c r="BG36" s="85">
        <v>51.41093</v>
      </c>
      <c r="BH36" s="85">
        <v>53.260269999999998</v>
      </c>
      <c r="BI36" s="85">
        <v>55.545699999999997</v>
      </c>
      <c r="BJ36" s="85">
        <v>51.916580000000003</v>
      </c>
      <c r="BK36" s="85">
        <v>61.435550000000006</v>
      </c>
      <c r="BL36" s="85">
        <v>387.41022999999996</v>
      </c>
      <c r="BM36" s="85">
        <v>407.79732999999999</v>
      </c>
      <c r="BN36" s="85">
        <v>447.31233000000003</v>
      </c>
      <c r="BO36" s="85">
        <v>451.50281000000001</v>
      </c>
      <c r="BP36" s="85">
        <v>473.79791</v>
      </c>
      <c r="BQ36" s="85">
        <v>473.71790999999996</v>
      </c>
      <c r="BR36" s="85">
        <v>487.80041</v>
      </c>
      <c r="BS36" s="85">
        <v>534.13791000000003</v>
      </c>
      <c r="BT36" s="85">
        <v>478.64790999999997</v>
      </c>
      <c r="BU36" s="85">
        <v>472.54740999999996</v>
      </c>
      <c r="BV36" s="85">
        <v>522.31741</v>
      </c>
      <c r="BW36" s="85">
        <v>575.99651000000006</v>
      </c>
      <c r="BX36" s="85">
        <v>595.93750999999997</v>
      </c>
      <c r="BY36" s="85">
        <v>682.51751000000002</v>
      </c>
      <c r="BZ36" s="85">
        <v>740.53601000000003</v>
      </c>
      <c r="CA36" s="85">
        <v>687.36050999999998</v>
      </c>
      <c r="CB36" s="85">
        <v>754.92800999999997</v>
      </c>
      <c r="CC36" s="85">
        <v>821.82560999999998</v>
      </c>
      <c r="CD36" s="85">
        <v>828.96811000000002</v>
      </c>
      <c r="CE36" s="85">
        <v>851.76810999999998</v>
      </c>
      <c r="CF36" s="85">
        <v>884.94297666666671</v>
      </c>
      <c r="CG36" s="85">
        <v>831.28647666666666</v>
      </c>
      <c r="CH36" s="85">
        <v>868.87384333333341</v>
      </c>
      <c r="CI36" s="85">
        <v>907.4062100000001</v>
      </c>
      <c r="CJ36" s="85">
        <v>835.89697666666666</v>
      </c>
      <c r="CK36" s="85">
        <v>875.2198433333333</v>
      </c>
      <c r="CL36" s="85">
        <v>916.41720999999995</v>
      </c>
      <c r="CM36" s="85">
        <v>846.86647666666659</v>
      </c>
      <c r="CN36" s="85">
        <v>897.93184333333329</v>
      </c>
      <c r="CO36" s="85">
        <v>950.29720999999995</v>
      </c>
      <c r="CP36" s="85">
        <v>849.92647666666664</v>
      </c>
      <c r="CQ36" s="85">
        <v>903.45784333333336</v>
      </c>
      <c r="CR36" s="85">
        <v>958.71321</v>
      </c>
      <c r="CS36" s="85">
        <v>857.52647666666667</v>
      </c>
      <c r="CT36" s="85">
        <v>918.41384333333338</v>
      </c>
      <c r="CU36" s="85">
        <v>980.88121000000001</v>
      </c>
      <c r="CV36" s="85">
        <v>861.25247666666655</v>
      </c>
      <c r="CW36" s="85">
        <v>927.7098433333332</v>
      </c>
      <c r="CX36" s="85">
        <v>996.16720999999984</v>
      </c>
      <c r="CY36" s="85">
        <v>878.13247666666655</v>
      </c>
      <c r="CZ36" s="85">
        <v>961.96984333333319</v>
      </c>
      <c r="DA36" s="85">
        <v>1047.7338766666664</v>
      </c>
      <c r="DB36" s="85">
        <v>883.33914333333314</v>
      </c>
      <c r="DC36" s="85">
        <v>972.23317666666651</v>
      </c>
      <c r="DD36" s="85">
        <v>1063.2552099999998</v>
      </c>
      <c r="DE36" s="85">
        <v>896.42914333333306</v>
      </c>
      <c r="DF36" s="85">
        <v>998.01117666666642</v>
      </c>
      <c r="DG36" s="85">
        <v>1101.4032099999997</v>
      </c>
      <c r="DH36" s="85">
        <v>901.80714333333299</v>
      </c>
      <c r="DI36" s="85">
        <v>1008.3191766666663</v>
      </c>
      <c r="DJ36" s="85">
        <v>1116.3312099999996</v>
      </c>
      <c r="DK36" s="85">
        <v>918.00714333333303</v>
      </c>
      <c r="DL36" s="85">
        <v>1040.1191766666664</v>
      </c>
      <c r="DM36" s="85">
        <v>1163.1312099999998</v>
      </c>
      <c r="DN36" s="85">
        <v>920.15514333333329</v>
      </c>
      <c r="DO36" s="85">
        <v>1044.1351766666667</v>
      </c>
      <c r="DP36" s="85">
        <v>1167.96721</v>
      </c>
      <c r="DQ36" s="85">
        <v>933.18714333333367</v>
      </c>
      <c r="DR36" s="85">
        <v>1070.2231766666673</v>
      </c>
      <c r="DS36" s="85">
        <v>1207.7632100000008</v>
      </c>
    </row>
    <row r="37" spans="3:123">
      <c r="C37" s="81" t="s">
        <v>100</v>
      </c>
      <c r="D37" s="81"/>
      <c r="T37" s="85">
        <v>1889.89778</v>
      </c>
      <c r="U37" s="85">
        <v>1969.76134</v>
      </c>
      <c r="V37" s="85">
        <v>1889.8409333333359</v>
      </c>
      <c r="W37" s="85">
        <v>2030.8939333333394</v>
      </c>
      <c r="X37" s="85">
        <v>2027.5469333333431</v>
      </c>
      <c r="Y37" s="85">
        <v>2024.1999333333465</v>
      </c>
      <c r="Z37" s="38"/>
      <c r="AA37" s="85">
        <v>1546.1853999999998</v>
      </c>
      <c r="AB37" s="85">
        <v>1030.3023499999999</v>
      </c>
      <c r="AC37" s="85">
        <v>556.76207999999997</v>
      </c>
      <c r="AD37" s="85">
        <v>1889.89778</v>
      </c>
      <c r="AE37" s="85">
        <v>1586.6636699999999</v>
      </c>
      <c r="AF37" s="85">
        <v>1106.4578799999999</v>
      </c>
      <c r="AG37" s="85">
        <v>796.37427000000002</v>
      </c>
      <c r="AH37" s="85">
        <v>1969.76134</v>
      </c>
      <c r="AI37" s="85">
        <v>1428.0272600000001</v>
      </c>
      <c r="AJ37" s="85">
        <v>1670.84301</v>
      </c>
      <c r="AK37" s="85">
        <v>851.7694333333335</v>
      </c>
      <c r="AL37" s="85">
        <v>1889.8409333333359</v>
      </c>
      <c r="AM37" s="85">
        <v>1413.1409333333368</v>
      </c>
      <c r="AN37" s="85">
        <v>1269.5474333333373</v>
      </c>
      <c r="AO37" s="85">
        <v>640.3474333333379</v>
      </c>
      <c r="AP37" s="85">
        <v>2030.8939333333394</v>
      </c>
      <c r="AQ37" s="85">
        <v>1409.7939333333402</v>
      </c>
      <c r="AR37" s="85">
        <v>1266.2004333333407</v>
      </c>
      <c r="AS37" s="85">
        <v>637.00043333334133</v>
      </c>
      <c r="AT37" s="85">
        <v>2027.5469333333431</v>
      </c>
      <c r="AU37" s="85">
        <v>1406.4469333333436</v>
      </c>
      <c r="AV37" s="85">
        <v>1262.8534333333441</v>
      </c>
      <c r="AW37" s="85">
        <v>633.65343333334476</v>
      </c>
      <c r="AX37" s="85">
        <v>2024.1999333333465</v>
      </c>
      <c r="AY37" s="38"/>
      <c r="AZ37" s="85">
        <v>1889.25593</v>
      </c>
      <c r="BA37" s="85">
        <v>1727.2991299999999</v>
      </c>
      <c r="BB37" s="85">
        <v>1546.1853999999998</v>
      </c>
      <c r="BC37" s="85">
        <v>1386.9333700000002</v>
      </c>
      <c r="BD37" s="85">
        <v>1201.0335600000001</v>
      </c>
      <c r="BE37" s="85">
        <v>1030.3023499999999</v>
      </c>
      <c r="BF37" s="85">
        <v>863.89520999999991</v>
      </c>
      <c r="BG37" s="85">
        <v>684.84303</v>
      </c>
      <c r="BH37" s="85">
        <v>556.76207999999997</v>
      </c>
      <c r="BI37" s="85">
        <v>377.79338999999999</v>
      </c>
      <c r="BJ37" s="85">
        <v>1682.14798</v>
      </c>
      <c r="BK37" s="85">
        <v>1889.89778</v>
      </c>
      <c r="BL37" s="85">
        <v>1964.6158</v>
      </c>
      <c r="BM37" s="85">
        <v>1781.7820300000001</v>
      </c>
      <c r="BN37" s="85">
        <v>1586.6636699999999</v>
      </c>
      <c r="BO37" s="85">
        <v>1408.68687</v>
      </c>
      <c r="BP37" s="85">
        <v>1273.17309</v>
      </c>
      <c r="BQ37" s="85">
        <v>1106.4578799999999</v>
      </c>
      <c r="BR37" s="85">
        <v>994.28647999999998</v>
      </c>
      <c r="BS37" s="85">
        <v>1011.46574</v>
      </c>
      <c r="BT37" s="85">
        <v>796.37427000000002</v>
      </c>
      <c r="BU37" s="85">
        <v>596.85643000000005</v>
      </c>
      <c r="BV37" s="85">
        <v>1951.8015</v>
      </c>
      <c r="BW37" s="85">
        <v>1969.76134</v>
      </c>
      <c r="BX37" s="85">
        <v>1774.27874</v>
      </c>
      <c r="BY37" s="85">
        <v>1589.6107199999999</v>
      </c>
      <c r="BZ37" s="85">
        <v>1428.0272600000001</v>
      </c>
      <c r="CA37" s="85">
        <v>1239.9077600000001</v>
      </c>
      <c r="CB37" s="85">
        <v>1565.8067800000001</v>
      </c>
      <c r="CC37" s="85">
        <v>1670.84301</v>
      </c>
      <c r="CD37" s="85">
        <v>1343.21957</v>
      </c>
      <c r="CE37" s="85">
        <v>1034.1911</v>
      </c>
      <c r="CF37" s="85">
        <v>851.7694333333335</v>
      </c>
      <c r="CG37" s="85">
        <v>671.04776666666714</v>
      </c>
      <c r="CH37" s="85">
        <v>2085.8761000000022</v>
      </c>
      <c r="CI37" s="85">
        <v>1889.8409333333359</v>
      </c>
      <c r="CJ37" s="85">
        <v>1708.3592666666696</v>
      </c>
      <c r="CK37" s="85">
        <v>1530.6876000000032</v>
      </c>
      <c r="CL37" s="85">
        <v>1413.1409333333368</v>
      </c>
      <c r="CM37" s="85">
        <v>1714.0676000000033</v>
      </c>
      <c r="CN37" s="85">
        <v>1486.4607666666702</v>
      </c>
      <c r="CO37" s="85">
        <v>1269.5474333333373</v>
      </c>
      <c r="CP37" s="85">
        <v>1062.8341000000041</v>
      </c>
      <c r="CQ37" s="85">
        <v>851.860766666671</v>
      </c>
      <c r="CR37" s="85">
        <v>640.3474333333379</v>
      </c>
      <c r="CS37" s="85">
        <v>921.23410000000467</v>
      </c>
      <c r="CT37" s="85">
        <v>2258.3207666666726</v>
      </c>
      <c r="CU37" s="85">
        <v>2030.8939333333394</v>
      </c>
      <c r="CV37" s="85">
        <v>1818.1206000000066</v>
      </c>
      <c r="CW37" s="85">
        <v>1609.0072666666733</v>
      </c>
      <c r="CX37" s="85">
        <v>1409.7939333333402</v>
      </c>
      <c r="CY37" s="85">
        <v>1710.7206000000069</v>
      </c>
      <c r="CZ37" s="85">
        <v>1483.1137666666739</v>
      </c>
      <c r="DA37" s="85">
        <v>1266.2004333333407</v>
      </c>
      <c r="DB37" s="85">
        <v>1059.4871000000076</v>
      </c>
      <c r="DC37" s="85">
        <v>848.51376666667443</v>
      </c>
      <c r="DD37" s="85">
        <v>637.00043333334133</v>
      </c>
      <c r="DE37" s="85">
        <v>917.8871000000081</v>
      </c>
      <c r="DF37" s="85">
        <v>2254.9737666666761</v>
      </c>
      <c r="DG37" s="85">
        <v>2027.5469333333431</v>
      </c>
      <c r="DH37" s="85">
        <v>1814.77360000001</v>
      </c>
      <c r="DI37" s="85">
        <v>1605.6602666666768</v>
      </c>
      <c r="DJ37" s="85">
        <v>1406.4469333333436</v>
      </c>
      <c r="DK37" s="85">
        <v>1707.3736000000104</v>
      </c>
      <c r="DL37" s="85">
        <v>1479.7667666666773</v>
      </c>
      <c r="DM37" s="85">
        <v>1262.8534333333441</v>
      </c>
      <c r="DN37" s="85">
        <v>1056.140100000011</v>
      </c>
      <c r="DO37" s="85">
        <v>845.16676666667786</v>
      </c>
      <c r="DP37" s="85">
        <v>633.65343333334476</v>
      </c>
      <c r="DQ37" s="85">
        <v>914.54010000001153</v>
      </c>
      <c r="DR37" s="85">
        <v>2251.6267666666795</v>
      </c>
      <c r="DS37" s="85">
        <v>2024.1999333333465</v>
      </c>
    </row>
    <row r="38" spans="3:123">
      <c r="C38" s="81" t="s">
        <v>101</v>
      </c>
      <c r="D38" s="81"/>
      <c r="T38" s="85">
        <v>111.43789</v>
      </c>
      <c r="U38" s="85">
        <v>435.43789000000004</v>
      </c>
      <c r="V38" s="85">
        <v>624.43789000000004</v>
      </c>
      <c r="W38" s="85">
        <v>624.43789000000004</v>
      </c>
      <c r="X38" s="85">
        <v>624.43789000000004</v>
      </c>
      <c r="Y38" s="85">
        <v>624.43789000000004</v>
      </c>
      <c r="Z38" s="38"/>
      <c r="AA38" s="85">
        <v>0</v>
      </c>
      <c r="AB38" s="85">
        <v>0</v>
      </c>
      <c r="AC38" s="85">
        <v>0</v>
      </c>
      <c r="AD38" s="85">
        <v>111.43789</v>
      </c>
      <c r="AE38" s="85">
        <v>192.43789000000001</v>
      </c>
      <c r="AF38" s="85">
        <v>273.43789000000004</v>
      </c>
      <c r="AG38" s="85">
        <v>354.43789000000004</v>
      </c>
      <c r="AH38" s="85">
        <v>435.43789000000004</v>
      </c>
      <c r="AI38" s="85">
        <v>516.43789000000004</v>
      </c>
      <c r="AJ38" s="85">
        <v>597.43789000000004</v>
      </c>
      <c r="AK38" s="85">
        <v>624.43789000000004</v>
      </c>
      <c r="AL38" s="85">
        <v>624.43789000000004</v>
      </c>
      <c r="AM38" s="85">
        <v>624.43789000000004</v>
      </c>
      <c r="AN38" s="85">
        <v>624.43789000000004</v>
      </c>
      <c r="AO38" s="85">
        <v>624.43789000000004</v>
      </c>
      <c r="AP38" s="85">
        <v>624.43789000000004</v>
      </c>
      <c r="AQ38" s="85">
        <v>624.43789000000004</v>
      </c>
      <c r="AR38" s="85">
        <v>624.43789000000004</v>
      </c>
      <c r="AS38" s="85">
        <v>624.43789000000004</v>
      </c>
      <c r="AT38" s="85">
        <v>624.43789000000004</v>
      </c>
      <c r="AU38" s="85">
        <v>624.43789000000004</v>
      </c>
      <c r="AV38" s="85">
        <v>624.43789000000004</v>
      </c>
      <c r="AW38" s="85">
        <v>624.43789000000004</v>
      </c>
      <c r="AX38" s="85">
        <v>624.43789000000004</v>
      </c>
      <c r="AY38" s="38"/>
      <c r="AZ38" s="85">
        <v>0</v>
      </c>
      <c r="BA38" s="85">
        <v>0</v>
      </c>
      <c r="BB38" s="85">
        <v>0</v>
      </c>
      <c r="BC38" s="85">
        <v>0</v>
      </c>
      <c r="BD38" s="85">
        <v>0</v>
      </c>
      <c r="BE38" s="85">
        <v>0</v>
      </c>
      <c r="BF38" s="85">
        <v>0</v>
      </c>
      <c r="BG38" s="85">
        <v>0</v>
      </c>
      <c r="BH38" s="85">
        <v>0</v>
      </c>
      <c r="BI38" s="85">
        <v>0</v>
      </c>
      <c r="BJ38" s="85">
        <v>0</v>
      </c>
      <c r="BK38" s="85">
        <v>111.43789</v>
      </c>
      <c r="BL38" s="85">
        <v>138.43789000000001</v>
      </c>
      <c r="BM38" s="85">
        <v>165.43789000000001</v>
      </c>
      <c r="BN38" s="85">
        <v>192.43789000000001</v>
      </c>
      <c r="BO38" s="85">
        <v>219.43789000000001</v>
      </c>
      <c r="BP38" s="85">
        <v>246.43789000000001</v>
      </c>
      <c r="BQ38" s="85">
        <v>273.43789000000004</v>
      </c>
      <c r="BR38" s="85">
        <v>300.43789000000004</v>
      </c>
      <c r="BS38" s="85">
        <v>327.43789000000004</v>
      </c>
      <c r="BT38" s="85">
        <v>354.43789000000004</v>
      </c>
      <c r="BU38" s="85">
        <v>381.43789000000004</v>
      </c>
      <c r="BV38" s="85">
        <v>408.43789000000004</v>
      </c>
      <c r="BW38" s="85">
        <v>435.43789000000004</v>
      </c>
      <c r="BX38" s="85">
        <v>462.43789000000004</v>
      </c>
      <c r="BY38" s="85">
        <v>489.43789000000004</v>
      </c>
      <c r="BZ38" s="85">
        <v>516.43789000000004</v>
      </c>
      <c r="CA38" s="85">
        <v>543.43789000000004</v>
      </c>
      <c r="CB38" s="85">
        <v>570.43789000000004</v>
      </c>
      <c r="CC38" s="85">
        <v>597.43789000000004</v>
      </c>
      <c r="CD38" s="85">
        <v>624.43789000000004</v>
      </c>
      <c r="CE38" s="85">
        <v>624.43789000000004</v>
      </c>
      <c r="CF38" s="85">
        <v>624.43789000000004</v>
      </c>
      <c r="CG38" s="85">
        <v>624.43789000000004</v>
      </c>
      <c r="CH38" s="85">
        <v>624.43789000000004</v>
      </c>
      <c r="CI38" s="85">
        <v>624.43789000000004</v>
      </c>
      <c r="CJ38" s="85">
        <v>624.43789000000004</v>
      </c>
      <c r="CK38" s="85">
        <v>624.43789000000004</v>
      </c>
      <c r="CL38" s="85">
        <v>624.43789000000004</v>
      </c>
      <c r="CM38" s="85">
        <v>624.43789000000004</v>
      </c>
      <c r="CN38" s="85">
        <v>624.43789000000004</v>
      </c>
      <c r="CO38" s="85">
        <v>624.43789000000004</v>
      </c>
      <c r="CP38" s="85">
        <v>624.43789000000004</v>
      </c>
      <c r="CQ38" s="85">
        <v>624.43789000000004</v>
      </c>
      <c r="CR38" s="85">
        <v>624.43789000000004</v>
      </c>
      <c r="CS38" s="85">
        <v>624.43789000000004</v>
      </c>
      <c r="CT38" s="85">
        <v>624.43789000000004</v>
      </c>
      <c r="CU38" s="85">
        <v>624.43789000000004</v>
      </c>
      <c r="CV38" s="85">
        <v>624.43789000000004</v>
      </c>
      <c r="CW38" s="85">
        <v>624.43789000000004</v>
      </c>
      <c r="CX38" s="85">
        <v>624.43789000000004</v>
      </c>
      <c r="CY38" s="85">
        <v>624.43789000000004</v>
      </c>
      <c r="CZ38" s="85">
        <v>624.43789000000004</v>
      </c>
      <c r="DA38" s="85">
        <v>624.43789000000004</v>
      </c>
      <c r="DB38" s="85">
        <v>624.43789000000004</v>
      </c>
      <c r="DC38" s="85">
        <v>624.43789000000004</v>
      </c>
      <c r="DD38" s="85">
        <v>624.43789000000004</v>
      </c>
      <c r="DE38" s="85">
        <v>624.43789000000004</v>
      </c>
      <c r="DF38" s="85">
        <v>624.43789000000004</v>
      </c>
      <c r="DG38" s="85">
        <v>624.43789000000004</v>
      </c>
      <c r="DH38" s="85">
        <v>624.43789000000004</v>
      </c>
      <c r="DI38" s="85">
        <v>624.43789000000004</v>
      </c>
      <c r="DJ38" s="85">
        <v>624.43789000000004</v>
      </c>
      <c r="DK38" s="85">
        <v>624.43789000000004</v>
      </c>
      <c r="DL38" s="85">
        <v>624.43789000000004</v>
      </c>
      <c r="DM38" s="85">
        <v>624.43789000000004</v>
      </c>
      <c r="DN38" s="85">
        <v>624.43789000000004</v>
      </c>
      <c r="DO38" s="85">
        <v>624.43789000000004</v>
      </c>
      <c r="DP38" s="85">
        <v>624.43789000000004</v>
      </c>
      <c r="DQ38" s="85">
        <v>624.43789000000004</v>
      </c>
      <c r="DR38" s="85">
        <v>624.43789000000004</v>
      </c>
      <c r="DS38" s="85">
        <v>624.43789000000004</v>
      </c>
    </row>
    <row r="39" spans="3:123">
      <c r="C39" s="81" t="s">
        <v>102</v>
      </c>
      <c r="D39" s="81"/>
      <c r="T39" s="85">
        <v>0</v>
      </c>
      <c r="U39" s="85">
        <v>851.07548999999995</v>
      </c>
      <c r="V39" s="85">
        <v>698.32326</v>
      </c>
      <c r="W39" s="85">
        <v>698.32326</v>
      </c>
      <c r="X39" s="85">
        <v>698.32326</v>
      </c>
      <c r="Y39" s="85">
        <v>698.32326</v>
      </c>
      <c r="Z39" s="38"/>
      <c r="AA39" s="85">
        <v>0</v>
      </c>
      <c r="AB39" s="85">
        <v>0</v>
      </c>
      <c r="AC39" s="85">
        <v>0</v>
      </c>
      <c r="AD39" s="85">
        <v>0</v>
      </c>
      <c r="AE39" s="85">
        <v>923.54482999999993</v>
      </c>
      <c r="AF39" s="85">
        <v>872.97879</v>
      </c>
      <c r="AG39" s="85">
        <v>821.29853000000003</v>
      </c>
      <c r="AH39" s="85">
        <v>851.07548999999995</v>
      </c>
      <c r="AI39" s="85">
        <v>794.81750999999997</v>
      </c>
      <c r="AJ39" s="85">
        <v>737.34195999999997</v>
      </c>
      <c r="AK39" s="85">
        <v>698.32326</v>
      </c>
      <c r="AL39" s="85">
        <v>698.32326</v>
      </c>
      <c r="AM39" s="85">
        <v>698.32326</v>
      </c>
      <c r="AN39" s="85">
        <v>698.32326</v>
      </c>
      <c r="AO39" s="85">
        <v>698.32326</v>
      </c>
      <c r="AP39" s="85">
        <v>698.32326</v>
      </c>
      <c r="AQ39" s="85">
        <v>698.32326</v>
      </c>
      <c r="AR39" s="85">
        <v>698.32326</v>
      </c>
      <c r="AS39" s="85">
        <v>698.32326</v>
      </c>
      <c r="AT39" s="85">
        <v>698.32326</v>
      </c>
      <c r="AU39" s="85">
        <v>698.32326</v>
      </c>
      <c r="AV39" s="85">
        <v>698.32326</v>
      </c>
      <c r="AW39" s="85">
        <v>698.32326</v>
      </c>
      <c r="AX39" s="85">
        <v>698.32326</v>
      </c>
      <c r="AY39" s="38"/>
      <c r="AZ39" s="85">
        <v>0</v>
      </c>
      <c r="BA39" s="85">
        <v>0</v>
      </c>
      <c r="BB39" s="85">
        <v>0</v>
      </c>
      <c r="BC39" s="85">
        <v>0</v>
      </c>
      <c r="BD39" s="85">
        <v>0</v>
      </c>
      <c r="BE39" s="85">
        <v>0</v>
      </c>
      <c r="BF39" s="85">
        <v>0</v>
      </c>
      <c r="BG39" s="85">
        <v>0</v>
      </c>
      <c r="BH39" s="85">
        <v>0</v>
      </c>
      <c r="BI39" s="85">
        <v>0</v>
      </c>
      <c r="BJ39" s="85">
        <v>0</v>
      </c>
      <c r="BK39" s="85">
        <v>0</v>
      </c>
      <c r="BL39" s="85">
        <v>955.28226000000006</v>
      </c>
      <c r="BM39" s="85">
        <v>939.47367000000008</v>
      </c>
      <c r="BN39" s="85">
        <v>923.54482999999993</v>
      </c>
      <c r="BO39" s="85">
        <v>906.81179000000009</v>
      </c>
      <c r="BP39" s="85">
        <v>889.95673999999997</v>
      </c>
      <c r="BQ39" s="85">
        <v>872.97879</v>
      </c>
      <c r="BR39" s="85">
        <v>855.87704000000008</v>
      </c>
      <c r="BS39" s="85">
        <v>838.65058999999997</v>
      </c>
      <c r="BT39" s="85">
        <v>821.29853000000003</v>
      </c>
      <c r="BU39" s="85">
        <v>803.81993999999997</v>
      </c>
      <c r="BV39" s="85">
        <v>786.21389999999997</v>
      </c>
      <c r="BW39" s="85">
        <v>851.07548999999995</v>
      </c>
      <c r="BX39" s="85">
        <v>832.46650999999997</v>
      </c>
      <c r="BY39" s="85">
        <v>813.69935999999996</v>
      </c>
      <c r="BZ39" s="85">
        <v>794.81750999999997</v>
      </c>
      <c r="CA39" s="85">
        <v>775.79766000000006</v>
      </c>
      <c r="CB39" s="85">
        <v>756.63981000000001</v>
      </c>
      <c r="CC39" s="85">
        <v>737.34195999999997</v>
      </c>
      <c r="CD39" s="85">
        <v>717.90310999999997</v>
      </c>
      <c r="CE39" s="85">
        <v>698.32326</v>
      </c>
      <c r="CF39" s="85">
        <v>698.32326</v>
      </c>
      <c r="CG39" s="85">
        <v>698.32326</v>
      </c>
      <c r="CH39" s="85">
        <v>698.32326</v>
      </c>
      <c r="CI39" s="85">
        <v>698.32326</v>
      </c>
      <c r="CJ39" s="85">
        <v>698.32326</v>
      </c>
      <c r="CK39" s="85">
        <v>698.32326</v>
      </c>
      <c r="CL39" s="85">
        <v>698.32326</v>
      </c>
      <c r="CM39" s="85">
        <v>698.32326</v>
      </c>
      <c r="CN39" s="85">
        <v>698.32326</v>
      </c>
      <c r="CO39" s="85">
        <v>698.32326</v>
      </c>
      <c r="CP39" s="85">
        <v>698.32326</v>
      </c>
      <c r="CQ39" s="85">
        <v>698.32326</v>
      </c>
      <c r="CR39" s="85">
        <v>698.32326</v>
      </c>
      <c r="CS39" s="85">
        <v>698.32326</v>
      </c>
      <c r="CT39" s="85">
        <v>698.32326</v>
      </c>
      <c r="CU39" s="85">
        <v>698.32326</v>
      </c>
      <c r="CV39" s="85">
        <v>698.32326</v>
      </c>
      <c r="CW39" s="85">
        <v>698.32326</v>
      </c>
      <c r="CX39" s="85">
        <v>698.32326</v>
      </c>
      <c r="CY39" s="85">
        <v>698.32326</v>
      </c>
      <c r="CZ39" s="85">
        <v>698.32326</v>
      </c>
      <c r="DA39" s="85">
        <v>698.32326</v>
      </c>
      <c r="DB39" s="85">
        <v>698.32326</v>
      </c>
      <c r="DC39" s="85">
        <v>698.32326</v>
      </c>
      <c r="DD39" s="85">
        <v>698.32326</v>
      </c>
      <c r="DE39" s="85">
        <v>698.32326</v>
      </c>
      <c r="DF39" s="85">
        <v>698.32326</v>
      </c>
      <c r="DG39" s="85">
        <v>698.32326</v>
      </c>
      <c r="DH39" s="85">
        <v>698.32326</v>
      </c>
      <c r="DI39" s="85">
        <v>698.32326</v>
      </c>
      <c r="DJ39" s="85">
        <v>698.32326</v>
      </c>
      <c r="DK39" s="85">
        <v>698.32326</v>
      </c>
      <c r="DL39" s="85">
        <v>698.32326</v>
      </c>
      <c r="DM39" s="85">
        <v>698.32326</v>
      </c>
      <c r="DN39" s="85">
        <v>698.32326</v>
      </c>
      <c r="DO39" s="85">
        <v>698.32326</v>
      </c>
      <c r="DP39" s="85">
        <v>698.32326</v>
      </c>
      <c r="DQ39" s="85">
        <v>698.32326</v>
      </c>
      <c r="DR39" s="85">
        <v>698.32326</v>
      </c>
      <c r="DS39" s="85">
        <v>698.32326</v>
      </c>
    </row>
    <row r="40" spans="3:123">
      <c r="C40" s="81" t="s">
        <v>130</v>
      </c>
      <c r="D40" s="81"/>
      <c r="T40" s="85">
        <v>12.83132</v>
      </c>
      <c r="U40" s="85">
        <v>0</v>
      </c>
      <c r="V40" s="85">
        <v>0</v>
      </c>
      <c r="W40" s="85">
        <v>0</v>
      </c>
      <c r="X40" s="85">
        <v>0</v>
      </c>
      <c r="Y40" s="85">
        <v>0</v>
      </c>
      <c r="Z40" s="38"/>
      <c r="AA40" s="85">
        <v>32.669609999999999</v>
      </c>
      <c r="AB40" s="85">
        <v>16.74034</v>
      </c>
      <c r="AC40" s="85">
        <v>22.657349999999997</v>
      </c>
      <c r="AD40" s="85">
        <v>12.83132</v>
      </c>
      <c r="AE40" s="85">
        <v>5.9068399999999999</v>
      </c>
      <c r="AF40" s="85">
        <v>1.96896</v>
      </c>
      <c r="AG40" s="85">
        <v>0</v>
      </c>
      <c r="AH40" s="85">
        <v>0</v>
      </c>
      <c r="AI40" s="85">
        <v>0</v>
      </c>
      <c r="AJ40" s="85">
        <v>0</v>
      </c>
      <c r="AK40" s="85">
        <v>0</v>
      </c>
      <c r="AL40" s="85">
        <v>0</v>
      </c>
      <c r="AM40" s="85">
        <v>0</v>
      </c>
      <c r="AN40" s="85">
        <v>0</v>
      </c>
      <c r="AO40" s="85">
        <v>0</v>
      </c>
      <c r="AP40" s="85">
        <v>0</v>
      </c>
      <c r="AQ40" s="85">
        <v>0</v>
      </c>
      <c r="AR40" s="85">
        <v>0</v>
      </c>
      <c r="AS40" s="85">
        <v>0</v>
      </c>
      <c r="AT40" s="85">
        <v>0</v>
      </c>
      <c r="AU40" s="85">
        <v>0</v>
      </c>
      <c r="AV40" s="85">
        <v>0</v>
      </c>
      <c r="AW40" s="85">
        <v>0</v>
      </c>
      <c r="AX40" s="85">
        <v>0</v>
      </c>
      <c r="AY40" s="38"/>
      <c r="AZ40" s="85">
        <v>33.75694</v>
      </c>
      <c r="BA40" s="85">
        <v>31.626909999999999</v>
      </c>
      <c r="BB40" s="85">
        <v>32.669609999999999</v>
      </c>
      <c r="BC40" s="85">
        <v>29.154040000000002</v>
      </c>
      <c r="BD40" s="85">
        <v>22.947189999999999</v>
      </c>
      <c r="BE40" s="85">
        <v>16.74034</v>
      </c>
      <c r="BF40" s="85">
        <v>10.53349</v>
      </c>
      <c r="BG40" s="85">
        <v>26.172919999999998</v>
      </c>
      <c r="BH40" s="85">
        <v>22.657349999999997</v>
      </c>
      <c r="BI40" s="85">
        <v>16.769200000000001</v>
      </c>
      <c r="BJ40" s="85">
        <v>16.769200000000001</v>
      </c>
      <c r="BK40" s="85">
        <v>12.83132</v>
      </c>
      <c r="BL40" s="85">
        <v>12.83132</v>
      </c>
      <c r="BM40" s="85">
        <v>9.8447199999999988</v>
      </c>
      <c r="BN40" s="85">
        <v>5.9068399999999999</v>
      </c>
      <c r="BO40" s="85">
        <v>5.9068399999999999</v>
      </c>
      <c r="BP40" s="85">
        <v>3.9379</v>
      </c>
      <c r="BQ40" s="85">
        <v>1.96896</v>
      </c>
      <c r="BR40" s="85">
        <v>0</v>
      </c>
      <c r="BS40" s="85">
        <v>0</v>
      </c>
      <c r="BT40" s="85">
        <v>0</v>
      </c>
      <c r="BU40" s="85">
        <v>0</v>
      </c>
      <c r="BV40" s="85">
        <v>0</v>
      </c>
      <c r="BW40" s="85">
        <v>0</v>
      </c>
      <c r="BX40" s="85">
        <v>0</v>
      </c>
      <c r="BY40" s="85">
        <v>0</v>
      </c>
      <c r="BZ40" s="85">
        <v>0</v>
      </c>
      <c r="CA40" s="85">
        <v>0</v>
      </c>
      <c r="CB40" s="85">
        <v>0</v>
      </c>
      <c r="CC40" s="85">
        <v>0</v>
      </c>
      <c r="CD40" s="85">
        <v>0</v>
      </c>
      <c r="CE40" s="85">
        <v>0</v>
      </c>
      <c r="CF40" s="85">
        <v>0</v>
      </c>
      <c r="CG40" s="85">
        <v>0</v>
      </c>
      <c r="CH40" s="85">
        <v>0</v>
      </c>
      <c r="CI40" s="85">
        <v>0</v>
      </c>
      <c r="CJ40" s="85">
        <v>0</v>
      </c>
      <c r="CK40" s="85">
        <v>0</v>
      </c>
      <c r="CL40" s="85">
        <v>0</v>
      </c>
      <c r="CM40" s="85">
        <v>0</v>
      </c>
      <c r="CN40" s="85">
        <v>0</v>
      </c>
      <c r="CO40" s="85">
        <v>0</v>
      </c>
      <c r="CP40" s="85">
        <v>0</v>
      </c>
      <c r="CQ40" s="85">
        <v>0</v>
      </c>
      <c r="CR40" s="85">
        <v>0</v>
      </c>
      <c r="CS40" s="85">
        <v>0</v>
      </c>
      <c r="CT40" s="85">
        <v>0</v>
      </c>
      <c r="CU40" s="85">
        <v>0</v>
      </c>
      <c r="CV40" s="85">
        <v>0</v>
      </c>
      <c r="CW40" s="85">
        <v>0</v>
      </c>
      <c r="CX40" s="85">
        <v>0</v>
      </c>
      <c r="CY40" s="85">
        <v>0</v>
      </c>
      <c r="CZ40" s="85">
        <v>0</v>
      </c>
      <c r="DA40" s="85">
        <v>0</v>
      </c>
      <c r="DB40" s="85">
        <v>0</v>
      </c>
      <c r="DC40" s="85">
        <v>0</v>
      </c>
      <c r="DD40" s="85">
        <v>0</v>
      </c>
      <c r="DE40" s="85">
        <v>0</v>
      </c>
      <c r="DF40" s="85">
        <v>0</v>
      </c>
      <c r="DG40" s="85">
        <v>0</v>
      </c>
      <c r="DH40" s="85">
        <v>0</v>
      </c>
      <c r="DI40" s="85">
        <v>0</v>
      </c>
      <c r="DJ40" s="85">
        <v>0</v>
      </c>
      <c r="DK40" s="85">
        <v>0</v>
      </c>
      <c r="DL40" s="85">
        <v>0</v>
      </c>
      <c r="DM40" s="85">
        <v>0</v>
      </c>
      <c r="DN40" s="85">
        <v>0</v>
      </c>
      <c r="DO40" s="85">
        <v>0</v>
      </c>
      <c r="DP40" s="85">
        <v>0</v>
      </c>
      <c r="DQ40" s="85">
        <v>0</v>
      </c>
      <c r="DR40" s="85">
        <v>0</v>
      </c>
      <c r="DS40" s="85">
        <v>0</v>
      </c>
    </row>
    <row r="41" spans="3:123">
      <c r="C41" s="81" t="s">
        <v>39</v>
      </c>
      <c r="D41" s="81"/>
      <c r="T41" s="85">
        <v>434.16864000000004</v>
      </c>
      <c r="U41" s="85">
        <v>512.00679000000002</v>
      </c>
      <c r="V41" s="85">
        <v>452.0473754296051</v>
      </c>
      <c r="W41" s="85">
        <v>564.24092858293091</v>
      </c>
      <c r="X41" s="85">
        <v>833.84766780677217</v>
      </c>
      <c r="Y41" s="85">
        <v>1160.9215203251283</v>
      </c>
      <c r="Z41" s="38"/>
      <c r="AA41" s="85">
        <v>281.11349999999999</v>
      </c>
      <c r="AB41" s="85">
        <v>308.85025999999999</v>
      </c>
      <c r="AC41" s="85">
        <v>244.26529000000002</v>
      </c>
      <c r="AD41" s="85">
        <v>434.16864000000004</v>
      </c>
      <c r="AE41" s="85">
        <v>437.28206</v>
      </c>
      <c r="AF41" s="85">
        <v>365.24218999999999</v>
      </c>
      <c r="AG41" s="85">
        <v>310.11101000000002</v>
      </c>
      <c r="AH41" s="85">
        <v>512.00679000000002</v>
      </c>
      <c r="AI41" s="85">
        <v>467.54172999999997</v>
      </c>
      <c r="AJ41" s="85">
        <v>435.45048000000003</v>
      </c>
      <c r="AK41" s="85">
        <v>424.32758811457552</v>
      </c>
      <c r="AL41" s="85">
        <v>452.0473754296051</v>
      </c>
      <c r="AM41" s="85">
        <v>472.97855610570917</v>
      </c>
      <c r="AN41" s="85">
        <v>498.93269521885117</v>
      </c>
      <c r="AO41" s="85">
        <v>517.58222732710874</v>
      </c>
      <c r="AP41" s="85">
        <v>564.24092858293091</v>
      </c>
      <c r="AQ41" s="85">
        <v>622.64123416464224</v>
      </c>
      <c r="AR41" s="85">
        <v>687.73276585259191</v>
      </c>
      <c r="AS41" s="85">
        <v>754.21586803534319</v>
      </c>
      <c r="AT41" s="85">
        <v>833.84766780677217</v>
      </c>
      <c r="AU41" s="85">
        <v>914.38344053742253</v>
      </c>
      <c r="AV41" s="85">
        <v>996.5628004666579</v>
      </c>
      <c r="AW41" s="85">
        <v>1078.7421603958931</v>
      </c>
      <c r="AX41" s="85">
        <v>1160.9215203251283</v>
      </c>
      <c r="AY41" s="38"/>
      <c r="AZ41" s="85">
        <v>295.56563</v>
      </c>
      <c r="BA41" s="85">
        <v>292.99534999999997</v>
      </c>
      <c r="BB41" s="85">
        <v>281.11349999999999</v>
      </c>
      <c r="BC41" s="85">
        <v>294.10969</v>
      </c>
      <c r="BD41" s="85">
        <v>294.80383</v>
      </c>
      <c r="BE41" s="85">
        <v>308.85025999999999</v>
      </c>
      <c r="BF41" s="85">
        <v>318.52983</v>
      </c>
      <c r="BG41" s="85">
        <v>224.76491000000001</v>
      </c>
      <c r="BH41" s="85">
        <v>244.26529000000002</v>
      </c>
      <c r="BI41" s="85">
        <v>283.92281000000008</v>
      </c>
      <c r="BJ41" s="85">
        <v>274.06988999999999</v>
      </c>
      <c r="BK41" s="85">
        <v>434.16864000000004</v>
      </c>
      <c r="BL41" s="85">
        <v>389.71888000000001</v>
      </c>
      <c r="BM41" s="85">
        <v>405.78921000000003</v>
      </c>
      <c r="BN41" s="85">
        <v>437.28206</v>
      </c>
      <c r="BO41" s="85">
        <v>432.60517000000004</v>
      </c>
      <c r="BP41" s="85">
        <v>416.46252999999996</v>
      </c>
      <c r="BQ41" s="85">
        <v>365.24218999999999</v>
      </c>
      <c r="BR41" s="85">
        <v>329.00790999999998</v>
      </c>
      <c r="BS41" s="85">
        <v>322.86144999999999</v>
      </c>
      <c r="BT41" s="85">
        <v>310.11101000000002</v>
      </c>
      <c r="BU41" s="85">
        <v>323.11137000000008</v>
      </c>
      <c r="BV41" s="85">
        <v>341.21497000000005</v>
      </c>
      <c r="BW41" s="85">
        <v>512.00679000000002</v>
      </c>
      <c r="BX41" s="85">
        <v>473.87137000000001</v>
      </c>
      <c r="BY41" s="85">
        <v>469.05520999999999</v>
      </c>
      <c r="BZ41" s="85">
        <v>467.54172999999997</v>
      </c>
      <c r="CA41" s="85">
        <v>492.43256000000002</v>
      </c>
      <c r="CB41" s="85">
        <v>513.51854000000003</v>
      </c>
      <c r="CC41" s="85">
        <v>435.45048000000003</v>
      </c>
      <c r="CD41" s="85">
        <v>433.19353000000001</v>
      </c>
      <c r="CE41" s="85">
        <v>395.60132999999996</v>
      </c>
      <c r="CF41" s="85">
        <v>424.32758811457552</v>
      </c>
      <c r="CG41" s="85">
        <v>434.10932537435724</v>
      </c>
      <c r="CH41" s="85">
        <v>446.40220692611098</v>
      </c>
      <c r="CI41" s="85">
        <v>452.0473754296051</v>
      </c>
      <c r="CJ41" s="85">
        <v>458.84343135357693</v>
      </c>
      <c r="CK41" s="85">
        <v>464.98873686725159</v>
      </c>
      <c r="CL41" s="85">
        <v>472.97855610570917</v>
      </c>
      <c r="CM41" s="85">
        <v>486.00584008181937</v>
      </c>
      <c r="CN41" s="85">
        <v>494.90612262272487</v>
      </c>
      <c r="CO41" s="85">
        <v>498.93269521885117</v>
      </c>
      <c r="CP41" s="85">
        <v>503.24688352175701</v>
      </c>
      <c r="CQ41" s="85">
        <v>507.36596323190599</v>
      </c>
      <c r="CR41" s="85">
        <v>517.58222732710874</v>
      </c>
      <c r="CS41" s="85">
        <v>532.30055069043476</v>
      </c>
      <c r="CT41" s="85">
        <v>545.43555171912419</v>
      </c>
      <c r="CU41" s="85">
        <v>564.24092858293091</v>
      </c>
      <c r="CV41" s="85">
        <v>583.63388787023155</v>
      </c>
      <c r="CW41" s="85">
        <v>603.41856877319492</v>
      </c>
      <c r="CX41" s="85">
        <v>622.64123416464224</v>
      </c>
      <c r="CY41" s="85">
        <v>644.15579059411607</v>
      </c>
      <c r="CZ41" s="85">
        <v>665.91688510337758</v>
      </c>
      <c r="DA41" s="85">
        <v>687.73276585259191</v>
      </c>
      <c r="DB41" s="85">
        <v>709.61986871374495</v>
      </c>
      <c r="DC41" s="85">
        <v>731.78090277466197</v>
      </c>
      <c r="DD41" s="85">
        <v>754.21586803534319</v>
      </c>
      <c r="DE41" s="85">
        <v>780.48587009272205</v>
      </c>
      <c r="DF41" s="85">
        <v>807.02980334986501</v>
      </c>
      <c r="DG41" s="85">
        <v>833.84766780677217</v>
      </c>
      <c r="DH41" s="85">
        <v>860.41899418389153</v>
      </c>
      <c r="DI41" s="85">
        <v>887.26425176077498</v>
      </c>
      <c r="DJ41" s="85">
        <v>914.38344053742253</v>
      </c>
      <c r="DK41" s="85">
        <v>941.77656051383428</v>
      </c>
      <c r="DL41" s="85">
        <v>969.16968049024604</v>
      </c>
      <c r="DM41" s="85">
        <v>996.5628004666579</v>
      </c>
      <c r="DN41" s="85">
        <v>1023.9559204430697</v>
      </c>
      <c r="DO41" s="85">
        <v>1051.3490404194813</v>
      </c>
      <c r="DP41" s="85">
        <v>1078.7421603958931</v>
      </c>
      <c r="DQ41" s="85">
        <v>1106.1352803723048</v>
      </c>
      <c r="DR41" s="85">
        <v>1133.5284003487166</v>
      </c>
      <c r="DS41" s="85">
        <v>1160.9215203251283</v>
      </c>
    </row>
    <row r="42" spans="3:123">
      <c r="C42" s="39" t="s">
        <v>40</v>
      </c>
      <c r="D42" s="39"/>
      <c r="T42" s="89">
        <v>2814.8571699999998</v>
      </c>
      <c r="U42" s="89">
        <v>4696.292190000001</v>
      </c>
      <c r="V42" s="89">
        <v>5500.771561529561</v>
      </c>
      <c r="W42" s="89">
        <v>6193.3676777274004</v>
      </c>
      <c r="X42" s="89">
        <v>7031.4329637598003</v>
      </c>
      <c r="Y42" s="89">
        <v>7847.0944024012679</v>
      </c>
      <c r="Z42" s="90"/>
      <c r="AA42" s="89">
        <v>1977.8737899999996</v>
      </c>
      <c r="AB42" s="89">
        <v>1436.24254</v>
      </c>
      <c r="AC42" s="89">
        <v>910.64783999999997</v>
      </c>
      <c r="AD42" s="89">
        <v>2814.8571699999998</v>
      </c>
      <c r="AE42" s="89">
        <v>4191.0097299999998</v>
      </c>
      <c r="AF42" s="89">
        <v>4135.6266000000005</v>
      </c>
      <c r="AG42" s="89">
        <v>4077.1247100000005</v>
      </c>
      <c r="AH42" s="89">
        <v>4696.292190000001</v>
      </c>
      <c r="AI42" s="89">
        <v>4306.3403399999997</v>
      </c>
      <c r="AJ42" s="89">
        <v>4742.3278100000007</v>
      </c>
      <c r="AK42" s="89">
        <v>4197.5562797580915</v>
      </c>
      <c r="AL42" s="89">
        <v>5500.771561529561</v>
      </c>
      <c r="AM42" s="89">
        <v>4735.7650691809195</v>
      </c>
      <c r="AN42" s="89">
        <v>4870.8079445876019</v>
      </c>
      <c r="AO42" s="89">
        <v>4493.9712557371204</v>
      </c>
      <c r="AP42" s="89">
        <v>6193.3676777274004</v>
      </c>
      <c r="AQ42" s="89">
        <v>5185.6708883048341</v>
      </c>
      <c r="AR42" s="89">
        <v>5455.114118192846</v>
      </c>
      <c r="AS42" s="89">
        <v>5209.5450039007746</v>
      </c>
      <c r="AT42" s="89">
        <v>7031.4329637598003</v>
      </c>
      <c r="AU42" s="89">
        <v>5847.8181408661949</v>
      </c>
      <c r="AV42" s="89">
        <v>6179.2489606329336</v>
      </c>
      <c r="AW42" s="89">
        <v>5984.6956162722281</v>
      </c>
      <c r="AX42" s="89">
        <v>7847.0944024012679</v>
      </c>
      <c r="AY42" s="90"/>
      <c r="AZ42" s="89">
        <v>2477.4166500000001</v>
      </c>
      <c r="BA42" s="89">
        <v>2171.1221099999998</v>
      </c>
      <c r="BB42" s="89">
        <v>1977.8737899999996</v>
      </c>
      <c r="BC42" s="89">
        <v>1796.26882</v>
      </c>
      <c r="BD42" s="89">
        <v>1621.7458100000003</v>
      </c>
      <c r="BE42" s="89">
        <v>1436.24254</v>
      </c>
      <c r="BF42" s="89">
        <v>1262.69174</v>
      </c>
      <c r="BG42" s="89">
        <v>1029.20821</v>
      </c>
      <c r="BH42" s="89">
        <v>910.64783999999997</v>
      </c>
      <c r="BI42" s="89">
        <v>748.43421000000012</v>
      </c>
      <c r="BJ42" s="89">
        <v>2053.46407</v>
      </c>
      <c r="BK42" s="89">
        <v>2814.8571699999998</v>
      </c>
      <c r="BL42" s="89">
        <v>4251.4448599999996</v>
      </c>
      <c r="BM42" s="89">
        <v>4195.7244100000007</v>
      </c>
      <c r="BN42" s="89">
        <v>4191.0097299999998</v>
      </c>
      <c r="BO42" s="89">
        <v>4125.0109000000002</v>
      </c>
      <c r="BP42" s="89">
        <v>4194.0201299999999</v>
      </c>
      <c r="BQ42" s="89">
        <v>4135.6266000000005</v>
      </c>
      <c r="BR42" s="89">
        <v>4044.5444200000006</v>
      </c>
      <c r="BS42" s="89">
        <v>4249.5970600000001</v>
      </c>
      <c r="BT42" s="89">
        <v>4077.1247100000005</v>
      </c>
      <c r="BU42" s="89">
        <v>4015.9485300000001</v>
      </c>
      <c r="BV42" s="89">
        <v>4451.5265500000005</v>
      </c>
      <c r="BW42" s="89">
        <v>4696.292190000001</v>
      </c>
      <c r="BX42" s="89">
        <v>4447.4121999999998</v>
      </c>
      <c r="BY42" s="89">
        <v>4396.0688399999999</v>
      </c>
      <c r="BZ42" s="89">
        <v>4306.3403399999997</v>
      </c>
      <c r="CA42" s="89">
        <v>4156.3508900000006</v>
      </c>
      <c r="CB42" s="89">
        <v>4566.8526199999997</v>
      </c>
      <c r="CC42" s="89">
        <v>4742.3278100000007</v>
      </c>
      <c r="CD42" s="89">
        <v>4534.7837899999995</v>
      </c>
      <c r="CE42" s="89">
        <v>4267.2895100000005</v>
      </c>
      <c r="CF42" s="89">
        <v>4197.5562797580915</v>
      </c>
      <c r="CG42" s="89">
        <v>4051.4779116192303</v>
      </c>
      <c r="CH42" s="89">
        <v>5587.8923680118414</v>
      </c>
      <c r="CI42" s="89">
        <v>5500.771561529561</v>
      </c>
      <c r="CJ42" s="89">
        <v>5605.592549291764</v>
      </c>
      <c r="CK42" s="89">
        <v>5459.3546793010501</v>
      </c>
      <c r="CL42" s="89">
        <v>4735.7650691809195</v>
      </c>
      <c r="CM42" s="89">
        <v>5050.3219850266933</v>
      </c>
      <c r="CN42" s="89">
        <v>4959.2518548511862</v>
      </c>
      <c r="CO42" s="89">
        <v>4870.8079445876019</v>
      </c>
      <c r="CP42" s="89">
        <v>4641.7937836164419</v>
      </c>
      <c r="CQ42" s="89">
        <v>4561.6597695849568</v>
      </c>
      <c r="CR42" s="89">
        <v>4493.9712557371204</v>
      </c>
      <c r="CS42" s="89">
        <v>4769.2754946797368</v>
      </c>
      <c r="CT42" s="89">
        <v>6260.7523137861335</v>
      </c>
      <c r="CU42" s="89">
        <v>6193.3676777274004</v>
      </c>
      <c r="CV42" s="89">
        <v>6098.8917122592793</v>
      </c>
      <c r="CW42" s="89">
        <v>6038.8461091307609</v>
      </c>
      <c r="CX42" s="89">
        <v>5185.6708883048341</v>
      </c>
      <c r="CY42" s="89">
        <v>5487.4918331707013</v>
      </c>
      <c r="CZ42" s="89">
        <v>5464.681335037305</v>
      </c>
      <c r="DA42" s="89">
        <v>5455.114118192846</v>
      </c>
      <c r="DB42" s="89">
        <v>5205.4881613757943</v>
      </c>
      <c r="DC42" s="89">
        <v>5205.6302167661179</v>
      </c>
      <c r="DD42" s="89">
        <v>5209.5450039007746</v>
      </c>
      <c r="DE42" s="89">
        <v>5456.2063034312941</v>
      </c>
      <c r="DF42" s="89">
        <v>7027.917556671915</v>
      </c>
      <c r="DG42" s="89">
        <v>7031.4329637598003</v>
      </c>
      <c r="DH42" s="89">
        <v>6775.5293914611875</v>
      </c>
      <c r="DI42" s="89">
        <v>6813.4555230663536</v>
      </c>
      <c r="DJ42" s="89">
        <v>5847.8181408661949</v>
      </c>
      <c r="DK42" s="89">
        <v>6094.3138418835952</v>
      </c>
      <c r="DL42" s="89">
        <v>6129.9608548953584</v>
      </c>
      <c r="DM42" s="89">
        <v>6179.2489606329336</v>
      </c>
      <c r="DN42" s="89">
        <v>5871.9882547805282</v>
      </c>
      <c r="DO42" s="89">
        <v>5927.8497791044574</v>
      </c>
      <c r="DP42" s="89">
        <v>5984.6956162722281</v>
      </c>
      <c r="DQ42" s="89">
        <v>6176.2241465980242</v>
      </c>
      <c r="DR42" s="89">
        <v>7796.8146694472025</v>
      </c>
      <c r="DS42" s="89">
        <v>7847.0944024012679</v>
      </c>
    </row>
    <row r="43" spans="3:123">
      <c r="T43" s="38"/>
      <c r="U43" s="38"/>
      <c r="V43" s="38"/>
      <c r="W43" s="38"/>
      <c r="X43" s="38"/>
      <c r="Y43" s="38"/>
      <c r="Z43" s="38"/>
      <c r="AA43" s="38"/>
      <c r="AB43" s="38"/>
      <c r="AC43" s="38"/>
      <c r="AD43" s="38"/>
      <c r="AE43" s="38"/>
      <c r="AF43" s="38"/>
      <c r="AG43" s="38"/>
      <c r="AH43" s="38"/>
      <c r="AI43" s="38"/>
      <c r="AJ43" s="38"/>
      <c r="AK43" s="38"/>
      <c r="AL43" s="38"/>
      <c r="AM43" s="38"/>
      <c r="AN43" s="38"/>
      <c r="AO43" s="38"/>
      <c r="AP43" s="38"/>
      <c r="AQ43" s="38"/>
      <c r="AR43" s="38"/>
      <c r="AS43" s="38"/>
      <c r="AT43" s="38"/>
      <c r="AU43" s="38"/>
      <c r="AV43" s="38"/>
      <c r="AW43" s="38"/>
      <c r="AX43" s="38"/>
      <c r="AY43" s="38"/>
      <c r="AZ43" s="38"/>
      <c r="BA43" s="38"/>
      <c r="BB43" s="38"/>
      <c r="BC43" s="38"/>
      <c r="BD43" s="38"/>
      <c r="BE43" s="38"/>
      <c r="BF43" s="38"/>
      <c r="BG43" s="38"/>
      <c r="BH43" s="38"/>
      <c r="BI43" s="38"/>
      <c r="BJ43" s="38"/>
      <c r="BK43" s="38"/>
      <c r="BL43" s="38"/>
      <c r="BM43" s="38"/>
      <c r="BN43" s="38"/>
      <c r="BO43" s="38"/>
      <c r="BP43" s="38"/>
      <c r="BQ43" s="38"/>
      <c r="BR43" s="38"/>
      <c r="BS43" s="38"/>
      <c r="BT43" s="38"/>
      <c r="BU43" s="38"/>
      <c r="BV43" s="38"/>
      <c r="BW43" s="38"/>
      <c r="BX43" s="38"/>
      <c r="BY43" s="38"/>
      <c r="BZ43" s="38"/>
      <c r="CA43" s="38"/>
      <c r="CB43" s="38"/>
      <c r="CC43" s="38"/>
      <c r="CD43" s="38"/>
      <c r="CE43" s="38"/>
      <c r="CF43" s="38"/>
      <c r="CG43" s="38"/>
      <c r="CH43" s="38"/>
      <c r="CI43" s="38"/>
      <c r="CJ43" s="38"/>
      <c r="CK43" s="38"/>
      <c r="CL43" s="38"/>
      <c r="CM43" s="38"/>
      <c r="CN43" s="38"/>
      <c r="CO43" s="38"/>
      <c r="CP43" s="38"/>
      <c r="CQ43" s="38"/>
      <c r="CR43" s="38"/>
      <c r="CS43" s="38"/>
      <c r="CT43" s="38"/>
      <c r="CU43" s="38"/>
      <c r="CV43" s="38"/>
      <c r="CW43" s="38"/>
      <c r="CX43" s="38"/>
      <c r="CY43" s="38"/>
      <c r="CZ43" s="38"/>
      <c r="DA43" s="38"/>
      <c r="DB43" s="38"/>
      <c r="DC43" s="38"/>
      <c r="DD43" s="38"/>
      <c r="DE43" s="38"/>
      <c r="DF43" s="38"/>
      <c r="DG43" s="38"/>
      <c r="DH43" s="38"/>
      <c r="DI43" s="38"/>
      <c r="DJ43" s="38"/>
      <c r="DK43" s="38"/>
      <c r="DL43" s="38"/>
      <c r="DM43" s="38"/>
      <c r="DN43" s="38"/>
      <c r="DO43" s="38"/>
      <c r="DP43" s="38"/>
      <c r="DQ43" s="38"/>
      <c r="DR43" s="38"/>
      <c r="DS43" s="38"/>
    </row>
    <row r="44" spans="3:123">
      <c r="C44" s="26" t="s">
        <v>131</v>
      </c>
      <c r="T44" s="85">
        <v>0</v>
      </c>
      <c r="U44" s="85">
        <v>0</v>
      </c>
      <c r="V44" s="85">
        <v>0</v>
      </c>
      <c r="W44" s="85">
        <v>0</v>
      </c>
      <c r="X44" s="85">
        <v>0</v>
      </c>
      <c r="Y44" s="85">
        <v>0</v>
      </c>
      <c r="Z44" s="38"/>
      <c r="AA44" s="85">
        <v>0</v>
      </c>
      <c r="AB44" s="85">
        <v>0</v>
      </c>
      <c r="AC44" s="85">
        <v>0</v>
      </c>
      <c r="AD44" s="85">
        <v>0</v>
      </c>
      <c r="AE44" s="85">
        <v>0</v>
      </c>
      <c r="AF44" s="85">
        <v>0</v>
      </c>
      <c r="AG44" s="85">
        <v>0</v>
      </c>
      <c r="AH44" s="85">
        <v>0</v>
      </c>
      <c r="AI44" s="85">
        <v>0</v>
      </c>
      <c r="AJ44" s="85">
        <v>0</v>
      </c>
      <c r="AK44" s="85">
        <v>0</v>
      </c>
      <c r="AL44" s="85">
        <v>0</v>
      </c>
      <c r="AM44" s="85">
        <v>0</v>
      </c>
      <c r="AN44" s="85">
        <v>0</v>
      </c>
      <c r="AO44" s="85">
        <v>0</v>
      </c>
      <c r="AP44" s="85">
        <v>0</v>
      </c>
      <c r="AQ44" s="85">
        <v>0</v>
      </c>
      <c r="AR44" s="85">
        <v>0</v>
      </c>
      <c r="AS44" s="85">
        <v>0</v>
      </c>
      <c r="AT44" s="85">
        <v>0</v>
      </c>
      <c r="AU44" s="85">
        <v>0</v>
      </c>
      <c r="AV44" s="85">
        <v>0</v>
      </c>
      <c r="AW44" s="85">
        <v>0</v>
      </c>
      <c r="AX44" s="85">
        <v>0</v>
      </c>
      <c r="AY44" s="38"/>
      <c r="AZ44" s="85">
        <v>0</v>
      </c>
      <c r="BA44" s="85">
        <v>0</v>
      </c>
      <c r="BB44" s="85">
        <v>0</v>
      </c>
      <c r="BC44" s="85">
        <v>0</v>
      </c>
      <c r="BD44" s="85">
        <v>0</v>
      </c>
      <c r="BE44" s="85">
        <v>0</v>
      </c>
      <c r="BF44" s="85">
        <v>0</v>
      </c>
      <c r="BG44" s="85">
        <v>0</v>
      </c>
      <c r="BH44" s="85">
        <v>0</v>
      </c>
      <c r="BI44" s="85">
        <v>0</v>
      </c>
      <c r="BJ44" s="85">
        <v>0</v>
      </c>
      <c r="BK44" s="85">
        <v>0</v>
      </c>
      <c r="BL44" s="85">
        <v>0</v>
      </c>
      <c r="BM44" s="85">
        <v>0</v>
      </c>
      <c r="BN44" s="85">
        <v>0</v>
      </c>
      <c r="BO44" s="85">
        <v>0</v>
      </c>
      <c r="BP44" s="85">
        <v>0</v>
      </c>
      <c r="BQ44" s="85">
        <v>0</v>
      </c>
      <c r="BR44" s="85">
        <v>0</v>
      </c>
      <c r="BS44" s="85">
        <v>0</v>
      </c>
      <c r="BT44" s="85">
        <v>0</v>
      </c>
      <c r="BU44" s="85">
        <v>0</v>
      </c>
      <c r="BV44" s="85">
        <v>0</v>
      </c>
      <c r="BW44" s="85">
        <v>0</v>
      </c>
      <c r="BX44" s="85">
        <v>0</v>
      </c>
      <c r="BY44" s="85">
        <v>0</v>
      </c>
      <c r="BZ44" s="85">
        <v>0</v>
      </c>
      <c r="CA44" s="85">
        <v>0</v>
      </c>
      <c r="CB44" s="85">
        <v>0</v>
      </c>
      <c r="CC44" s="85">
        <v>0</v>
      </c>
      <c r="CD44" s="85">
        <v>0</v>
      </c>
      <c r="CE44" s="85">
        <v>0</v>
      </c>
      <c r="CF44" s="85">
        <v>0</v>
      </c>
      <c r="CG44" s="85">
        <v>0</v>
      </c>
      <c r="CH44" s="85">
        <v>0</v>
      </c>
      <c r="CI44" s="85">
        <v>0</v>
      </c>
      <c r="CJ44" s="85">
        <v>0</v>
      </c>
      <c r="CK44" s="85">
        <v>0</v>
      </c>
      <c r="CL44" s="85">
        <v>0</v>
      </c>
      <c r="CM44" s="85">
        <v>0</v>
      </c>
      <c r="CN44" s="85">
        <v>0</v>
      </c>
      <c r="CO44" s="85">
        <v>0</v>
      </c>
      <c r="CP44" s="85">
        <v>0</v>
      </c>
      <c r="CQ44" s="85">
        <v>0</v>
      </c>
      <c r="CR44" s="85">
        <v>0</v>
      </c>
      <c r="CS44" s="85">
        <v>0</v>
      </c>
      <c r="CT44" s="85">
        <v>0</v>
      </c>
      <c r="CU44" s="85">
        <v>0</v>
      </c>
      <c r="CV44" s="85">
        <v>0</v>
      </c>
      <c r="CW44" s="85">
        <v>0</v>
      </c>
      <c r="CX44" s="85">
        <v>0</v>
      </c>
      <c r="CY44" s="85">
        <v>0</v>
      </c>
      <c r="CZ44" s="85">
        <v>0</v>
      </c>
      <c r="DA44" s="85">
        <v>0</v>
      </c>
      <c r="DB44" s="85">
        <v>0</v>
      </c>
      <c r="DC44" s="85">
        <v>0</v>
      </c>
      <c r="DD44" s="85">
        <v>0</v>
      </c>
      <c r="DE44" s="85">
        <v>0</v>
      </c>
      <c r="DF44" s="85">
        <v>0</v>
      </c>
      <c r="DG44" s="85">
        <v>0</v>
      </c>
      <c r="DH44" s="85">
        <v>0</v>
      </c>
      <c r="DI44" s="85">
        <v>0</v>
      </c>
      <c r="DJ44" s="85">
        <v>0</v>
      </c>
      <c r="DK44" s="85">
        <v>0</v>
      </c>
      <c r="DL44" s="85">
        <v>0</v>
      </c>
      <c r="DM44" s="85">
        <v>0</v>
      </c>
      <c r="DN44" s="85">
        <v>0</v>
      </c>
      <c r="DO44" s="85">
        <v>0</v>
      </c>
      <c r="DP44" s="85">
        <v>0</v>
      </c>
      <c r="DQ44" s="85">
        <v>0</v>
      </c>
      <c r="DR44" s="85">
        <v>0</v>
      </c>
      <c r="DS44" s="85">
        <v>0</v>
      </c>
    </row>
    <row r="45" spans="3:123">
      <c r="C45" s="26" t="s">
        <v>132</v>
      </c>
      <c r="T45" s="85">
        <v>0</v>
      </c>
      <c r="U45" s="85">
        <v>0</v>
      </c>
      <c r="V45" s="85">
        <v>0</v>
      </c>
      <c r="W45" s="85">
        <v>0</v>
      </c>
      <c r="X45" s="85">
        <v>0</v>
      </c>
      <c r="Y45" s="85">
        <v>0</v>
      </c>
      <c r="Z45" s="38"/>
      <c r="AA45" s="85">
        <v>0</v>
      </c>
      <c r="AB45" s="85">
        <v>0</v>
      </c>
      <c r="AC45" s="85">
        <v>0</v>
      </c>
      <c r="AD45" s="85">
        <v>0</v>
      </c>
      <c r="AE45" s="85">
        <v>0</v>
      </c>
      <c r="AF45" s="85">
        <v>0</v>
      </c>
      <c r="AG45" s="85">
        <v>0</v>
      </c>
      <c r="AH45" s="85">
        <v>0</v>
      </c>
      <c r="AI45" s="85">
        <v>0</v>
      </c>
      <c r="AJ45" s="85">
        <v>0</v>
      </c>
      <c r="AK45" s="85">
        <v>0</v>
      </c>
      <c r="AL45" s="85">
        <v>0</v>
      </c>
      <c r="AM45" s="85">
        <v>0</v>
      </c>
      <c r="AN45" s="85">
        <v>0</v>
      </c>
      <c r="AO45" s="85">
        <v>0</v>
      </c>
      <c r="AP45" s="85">
        <v>0</v>
      </c>
      <c r="AQ45" s="85">
        <v>0</v>
      </c>
      <c r="AR45" s="85">
        <v>0</v>
      </c>
      <c r="AS45" s="85">
        <v>0</v>
      </c>
      <c r="AT45" s="85">
        <v>0</v>
      </c>
      <c r="AU45" s="85">
        <v>0</v>
      </c>
      <c r="AV45" s="85">
        <v>0</v>
      </c>
      <c r="AW45" s="85">
        <v>0</v>
      </c>
      <c r="AX45" s="85">
        <v>0</v>
      </c>
      <c r="AY45" s="38"/>
      <c r="AZ45" s="85">
        <v>0</v>
      </c>
      <c r="BA45" s="85">
        <v>0</v>
      </c>
      <c r="BB45" s="85">
        <v>0</v>
      </c>
      <c r="BC45" s="85">
        <v>0</v>
      </c>
      <c r="BD45" s="85">
        <v>0</v>
      </c>
      <c r="BE45" s="85">
        <v>0</v>
      </c>
      <c r="BF45" s="85">
        <v>0</v>
      </c>
      <c r="BG45" s="85">
        <v>0</v>
      </c>
      <c r="BH45" s="85">
        <v>0</v>
      </c>
      <c r="BI45" s="85">
        <v>0</v>
      </c>
      <c r="BJ45" s="85">
        <v>0</v>
      </c>
      <c r="BK45" s="85">
        <v>0</v>
      </c>
      <c r="BL45" s="85">
        <v>0</v>
      </c>
      <c r="BM45" s="85">
        <v>0</v>
      </c>
      <c r="BN45" s="85">
        <v>0</v>
      </c>
      <c r="BO45" s="85">
        <v>0</v>
      </c>
      <c r="BP45" s="85">
        <v>0</v>
      </c>
      <c r="BQ45" s="85">
        <v>0</v>
      </c>
      <c r="BR45" s="85">
        <v>0</v>
      </c>
      <c r="BS45" s="85">
        <v>0</v>
      </c>
      <c r="BT45" s="85">
        <v>0</v>
      </c>
      <c r="BU45" s="85">
        <v>0</v>
      </c>
      <c r="BV45" s="85">
        <v>0</v>
      </c>
      <c r="BW45" s="85">
        <v>0</v>
      </c>
      <c r="BX45" s="85">
        <v>0</v>
      </c>
      <c r="BY45" s="85">
        <v>0</v>
      </c>
      <c r="BZ45" s="85">
        <v>0</v>
      </c>
      <c r="CA45" s="85">
        <v>0</v>
      </c>
      <c r="CB45" s="85">
        <v>0</v>
      </c>
      <c r="CC45" s="85">
        <v>0</v>
      </c>
      <c r="CD45" s="85">
        <v>0</v>
      </c>
      <c r="CE45" s="85">
        <v>0</v>
      </c>
      <c r="CF45" s="85"/>
      <c r="CG45" s="85"/>
      <c r="CH45" s="85"/>
      <c r="CI45" s="85"/>
      <c r="CJ45" s="85"/>
      <c r="CK45" s="85"/>
      <c r="CL45" s="85"/>
      <c r="CM45" s="85"/>
      <c r="CN45" s="85"/>
      <c r="CO45" s="85"/>
      <c r="CP45" s="85"/>
      <c r="CQ45" s="85"/>
      <c r="CR45" s="85"/>
      <c r="CS45" s="85"/>
      <c r="CT45" s="85"/>
      <c r="CU45" s="85"/>
      <c r="CV45" s="85"/>
      <c r="CW45" s="85"/>
      <c r="CX45" s="85"/>
      <c r="CY45" s="85"/>
      <c r="CZ45" s="85"/>
      <c r="DA45" s="85"/>
      <c r="DB45" s="85"/>
      <c r="DC45" s="85"/>
      <c r="DD45" s="85"/>
      <c r="DE45" s="85"/>
      <c r="DF45" s="85"/>
      <c r="DG45" s="85"/>
      <c r="DH45" s="85"/>
      <c r="DI45" s="85"/>
      <c r="DJ45" s="85"/>
      <c r="DK45" s="85"/>
      <c r="DL45" s="85"/>
      <c r="DM45" s="85"/>
      <c r="DN45" s="85"/>
      <c r="DO45" s="85"/>
      <c r="DP45" s="85"/>
      <c r="DQ45" s="85"/>
      <c r="DR45" s="85"/>
      <c r="DS45" s="85"/>
    </row>
    <row r="46" spans="3:123">
      <c r="C46" s="26" t="s">
        <v>133</v>
      </c>
      <c r="T46" s="85">
        <v>0</v>
      </c>
      <c r="U46" s="85">
        <v>0</v>
      </c>
      <c r="V46" s="85">
        <v>0</v>
      </c>
      <c r="W46" s="85">
        <v>0</v>
      </c>
      <c r="X46" s="85">
        <v>0</v>
      </c>
      <c r="Y46" s="85">
        <v>0</v>
      </c>
      <c r="Z46" s="38"/>
      <c r="AA46" s="85">
        <v>500</v>
      </c>
      <c r="AB46" s="85">
        <v>500</v>
      </c>
      <c r="AC46" s="85">
        <v>0</v>
      </c>
      <c r="AD46" s="85">
        <v>0</v>
      </c>
      <c r="AE46" s="85">
        <v>0</v>
      </c>
      <c r="AF46" s="85">
        <v>0</v>
      </c>
      <c r="AG46" s="85">
        <v>0</v>
      </c>
      <c r="AH46" s="85">
        <v>0</v>
      </c>
      <c r="AI46" s="85">
        <v>0</v>
      </c>
      <c r="AJ46" s="85">
        <v>0</v>
      </c>
      <c r="AK46" s="85">
        <v>0</v>
      </c>
      <c r="AL46" s="85">
        <v>0</v>
      </c>
      <c r="AM46" s="85">
        <v>0</v>
      </c>
      <c r="AN46" s="85">
        <v>0</v>
      </c>
      <c r="AO46" s="85">
        <v>0</v>
      </c>
      <c r="AP46" s="85">
        <v>0</v>
      </c>
      <c r="AQ46" s="85">
        <v>0</v>
      </c>
      <c r="AR46" s="85">
        <v>0</v>
      </c>
      <c r="AS46" s="85">
        <v>0</v>
      </c>
      <c r="AT46" s="85">
        <v>0</v>
      </c>
      <c r="AU46" s="85">
        <v>0</v>
      </c>
      <c r="AV46" s="85">
        <v>0</v>
      </c>
      <c r="AW46" s="85">
        <v>0</v>
      </c>
      <c r="AX46" s="85">
        <v>0</v>
      </c>
      <c r="AY46" s="38"/>
      <c r="AZ46" s="85">
        <v>500</v>
      </c>
      <c r="BA46" s="85">
        <v>500</v>
      </c>
      <c r="BB46" s="85">
        <v>500</v>
      </c>
      <c r="BC46" s="85">
        <v>500</v>
      </c>
      <c r="BD46" s="85">
        <v>500</v>
      </c>
      <c r="BE46" s="85">
        <v>500</v>
      </c>
      <c r="BF46" s="85">
        <v>500</v>
      </c>
      <c r="BG46" s="85">
        <v>0</v>
      </c>
      <c r="BH46" s="85">
        <v>0</v>
      </c>
      <c r="BI46" s="85">
        <v>0</v>
      </c>
      <c r="BJ46" s="85">
        <v>0</v>
      </c>
      <c r="BK46" s="85">
        <v>0</v>
      </c>
      <c r="BL46" s="85">
        <v>0</v>
      </c>
      <c r="BM46" s="85">
        <v>0</v>
      </c>
      <c r="BN46" s="85">
        <v>0</v>
      </c>
      <c r="BO46" s="85">
        <v>0</v>
      </c>
      <c r="BP46" s="85">
        <v>0</v>
      </c>
      <c r="BQ46" s="85">
        <v>0</v>
      </c>
      <c r="BR46" s="85">
        <v>0</v>
      </c>
      <c r="BS46" s="85">
        <v>0</v>
      </c>
      <c r="BT46" s="85">
        <v>0</v>
      </c>
      <c r="BU46" s="85">
        <v>0</v>
      </c>
      <c r="BV46" s="85">
        <v>0</v>
      </c>
      <c r="BW46" s="85">
        <v>0</v>
      </c>
      <c r="BX46" s="85">
        <v>0</v>
      </c>
      <c r="BY46" s="85">
        <v>0</v>
      </c>
      <c r="BZ46" s="85">
        <v>0</v>
      </c>
      <c r="CA46" s="85">
        <v>0</v>
      </c>
      <c r="CB46" s="85">
        <v>0</v>
      </c>
      <c r="CC46" s="85">
        <v>0</v>
      </c>
      <c r="CD46" s="85">
        <v>0</v>
      </c>
      <c r="CE46" s="85">
        <v>0</v>
      </c>
      <c r="CF46" s="85">
        <v>0</v>
      </c>
      <c r="CG46" s="85">
        <v>0</v>
      </c>
      <c r="CH46" s="85">
        <v>0</v>
      </c>
      <c r="CI46" s="85">
        <v>0</v>
      </c>
      <c r="CJ46" s="85">
        <v>0</v>
      </c>
      <c r="CK46" s="85">
        <v>0</v>
      </c>
      <c r="CL46" s="85">
        <v>0</v>
      </c>
      <c r="CM46" s="85">
        <v>0</v>
      </c>
      <c r="CN46" s="85">
        <v>0</v>
      </c>
      <c r="CO46" s="85">
        <v>0</v>
      </c>
      <c r="CP46" s="85">
        <v>0</v>
      </c>
      <c r="CQ46" s="85">
        <v>0</v>
      </c>
      <c r="CR46" s="85">
        <v>0</v>
      </c>
      <c r="CS46" s="85">
        <v>0</v>
      </c>
      <c r="CT46" s="85">
        <v>0</v>
      </c>
      <c r="CU46" s="85">
        <v>0</v>
      </c>
      <c r="CV46" s="85">
        <v>0</v>
      </c>
      <c r="CW46" s="85">
        <v>0</v>
      </c>
      <c r="CX46" s="85">
        <v>0</v>
      </c>
      <c r="CY46" s="85">
        <v>0</v>
      </c>
      <c r="CZ46" s="85">
        <v>0</v>
      </c>
      <c r="DA46" s="85">
        <v>0</v>
      </c>
      <c r="DB46" s="85">
        <v>0</v>
      </c>
      <c r="DC46" s="85">
        <v>0</v>
      </c>
      <c r="DD46" s="85">
        <v>0</v>
      </c>
      <c r="DE46" s="85">
        <v>0</v>
      </c>
      <c r="DF46" s="85">
        <v>0</v>
      </c>
      <c r="DG46" s="85">
        <v>0</v>
      </c>
      <c r="DH46" s="85">
        <v>0</v>
      </c>
      <c r="DI46" s="85">
        <v>0</v>
      </c>
      <c r="DJ46" s="85">
        <v>0</v>
      </c>
      <c r="DK46" s="85">
        <v>0</v>
      </c>
      <c r="DL46" s="85">
        <v>0</v>
      </c>
      <c r="DM46" s="85">
        <v>0</v>
      </c>
      <c r="DN46" s="85">
        <v>0</v>
      </c>
      <c r="DO46" s="85">
        <v>0</v>
      </c>
      <c r="DP46" s="85">
        <v>0</v>
      </c>
      <c r="DQ46" s="85">
        <v>0</v>
      </c>
      <c r="DR46" s="85">
        <v>0</v>
      </c>
      <c r="DS46" s="85">
        <v>0</v>
      </c>
    </row>
    <row r="47" spans="3:123">
      <c r="C47" s="26" t="s">
        <v>134</v>
      </c>
      <c r="T47" s="85">
        <v>0</v>
      </c>
      <c r="U47" s="85">
        <v>0</v>
      </c>
      <c r="V47" s="85">
        <v>0</v>
      </c>
      <c r="W47" s="85">
        <v>0</v>
      </c>
      <c r="X47" s="85">
        <v>0</v>
      </c>
      <c r="Y47" s="85">
        <v>0</v>
      </c>
      <c r="Z47" s="38"/>
      <c r="AA47" s="85">
        <v>902.98500000000001</v>
      </c>
      <c r="AB47" s="85">
        <v>0</v>
      </c>
      <c r="AC47" s="85">
        <v>0</v>
      </c>
      <c r="AD47" s="85">
        <v>0</v>
      </c>
      <c r="AE47" s="85">
        <v>0</v>
      </c>
      <c r="AF47" s="85">
        <v>0</v>
      </c>
      <c r="AG47" s="85">
        <v>0</v>
      </c>
      <c r="AH47" s="85">
        <v>0</v>
      </c>
      <c r="AI47" s="85">
        <v>0</v>
      </c>
      <c r="AJ47" s="85">
        <v>0</v>
      </c>
      <c r="AK47" s="85">
        <v>0</v>
      </c>
      <c r="AL47" s="85">
        <v>0</v>
      </c>
      <c r="AM47" s="85">
        <v>0</v>
      </c>
      <c r="AN47" s="85">
        <v>0</v>
      </c>
      <c r="AO47" s="85">
        <v>0</v>
      </c>
      <c r="AP47" s="85">
        <v>0</v>
      </c>
      <c r="AQ47" s="85">
        <v>0</v>
      </c>
      <c r="AR47" s="85">
        <v>0</v>
      </c>
      <c r="AS47" s="85">
        <v>0</v>
      </c>
      <c r="AT47" s="85">
        <v>0</v>
      </c>
      <c r="AU47" s="85">
        <v>0</v>
      </c>
      <c r="AV47" s="85">
        <v>0</v>
      </c>
      <c r="AW47" s="85">
        <v>0</v>
      </c>
      <c r="AX47" s="85">
        <v>0</v>
      </c>
      <c r="AY47" s="38"/>
      <c r="AZ47" s="85">
        <v>902.98500000000001</v>
      </c>
      <c r="BA47" s="85">
        <v>902.98500000000001</v>
      </c>
      <c r="BB47" s="85">
        <v>902.98500000000001</v>
      </c>
      <c r="BC47" s="85">
        <v>0</v>
      </c>
      <c r="BD47" s="85">
        <v>0</v>
      </c>
      <c r="BE47" s="85">
        <v>0</v>
      </c>
      <c r="BF47" s="85">
        <v>0</v>
      </c>
      <c r="BG47" s="85">
        <v>0</v>
      </c>
      <c r="BH47" s="85">
        <v>0</v>
      </c>
      <c r="BI47" s="85">
        <v>0</v>
      </c>
      <c r="BJ47" s="85">
        <v>0</v>
      </c>
      <c r="BK47" s="85">
        <v>0</v>
      </c>
      <c r="BL47" s="85">
        <v>0</v>
      </c>
      <c r="BM47" s="85">
        <v>0</v>
      </c>
      <c r="BN47" s="85">
        <v>0</v>
      </c>
      <c r="BO47" s="85">
        <v>0</v>
      </c>
      <c r="BP47" s="85">
        <v>0</v>
      </c>
      <c r="BQ47" s="85">
        <v>0</v>
      </c>
      <c r="BR47" s="85">
        <v>0</v>
      </c>
      <c r="BS47" s="85">
        <v>0</v>
      </c>
      <c r="BT47" s="85">
        <v>0</v>
      </c>
      <c r="BU47" s="85">
        <v>0</v>
      </c>
      <c r="BV47" s="85">
        <v>0</v>
      </c>
      <c r="BW47" s="85">
        <v>0</v>
      </c>
      <c r="BX47" s="85">
        <v>0</v>
      </c>
      <c r="BY47" s="85">
        <v>0</v>
      </c>
      <c r="BZ47" s="85">
        <v>0</v>
      </c>
      <c r="CA47" s="85">
        <v>0</v>
      </c>
      <c r="CB47" s="85">
        <v>0</v>
      </c>
      <c r="CC47" s="85">
        <v>0</v>
      </c>
      <c r="CD47" s="85">
        <v>0</v>
      </c>
      <c r="CE47" s="85">
        <v>0</v>
      </c>
      <c r="CF47" s="85">
        <v>0</v>
      </c>
      <c r="CG47" s="85">
        <v>0</v>
      </c>
      <c r="CH47" s="85">
        <v>0</v>
      </c>
      <c r="CI47" s="85">
        <v>0</v>
      </c>
      <c r="CJ47" s="85">
        <v>0</v>
      </c>
      <c r="CK47" s="85">
        <v>0</v>
      </c>
      <c r="CL47" s="85">
        <v>0</v>
      </c>
      <c r="CM47" s="85">
        <v>0</v>
      </c>
      <c r="CN47" s="85">
        <v>0</v>
      </c>
      <c r="CO47" s="85">
        <v>0</v>
      </c>
      <c r="CP47" s="85">
        <v>0</v>
      </c>
      <c r="CQ47" s="85">
        <v>0</v>
      </c>
      <c r="CR47" s="85">
        <v>0</v>
      </c>
      <c r="CS47" s="85">
        <v>0</v>
      </c>
      <c r="CT47" s="85">
        <v>0</v>
      </c>
      <c r="CU47" s="85">
        <v>0</v>
      </c>
      <c r="CV47" s="85">
        <v>0</v>
      </c>
      <c r="CW47" s="85">
        <v>0</v>
      </c>
      <c r="CX47" s="85">
        <v>0</v>
      </c>
      <c r="CY47" s="85">
        <v>0</v>
      </c>
      <c r="CZ47" s="85">
        <v>0</v>
      </c>
      <c r="DA47" s="85">
        <v>0</v>
      </c>
      <c r="DB47" s="85">
        <v>0</v>
      </c>
      <c r="DC47" s="85">
        <v>0</v>
      </c>
      <c r="DD47" s="85">
        <v>0</v>
      </c>
      <c r="DE47" s="85">
        <v>0</v>
      </c>
      <c r="DF47" s="85">
        <v>0</v>
      </c>
      <c r="DG47" s="85">
        <v>0</v>
      </c>
      <c r="DH47" s="85">
        <v>0</v>
      </c>
      <c r="DI47" s="85">
        <v>0</v>
      </c>
      <c r="DJ47" s="85">
        <v>0</v>
      </c>
      <c r="DK47" s="85">
        <v>0</v>
      </c>
      <c r="DL47" s="85">
        <v>0</v>
      </c>
      <c r="DM47" s="85">
        <v>0</v>
      </c>
      <c r="DN47" s="85">
        <v>0</v>
      </c>
      <c r="DO47" s="85">
        <v>0</v>
      </c>
      <c r="DP47" s="85">
        <v>0</v>
      </c>
      <c r="DQ47" s="85">
        <v>0</v>
      </c>
      <c r="DR47" s="85">
        <v>0</v>
      </c>
      <c r="DS47" s="85">
        <v>0</v>
      </c>
    </row>
    <row r="48" spans="3:123">
      <c r="C48" s="39" t="s">
        <v>43</v>
      </c>
      <c r="D48" s="39"/>
      <c r="T48" s="89">
        <v>2814.8571699999998</v>
      </c>
      <c r="U48" s="89">
        <v>4696.292190000001</v>
      </c>
      <c r="V48" s="89">
        <v>5500.771561529561</v>
      </c>
      <c r="W48" s="89">
        <v>6193.3676777274004</v>
      </c>
      <c r="X48" s="89">
        <v>7031.4329637598003</v>
      </c>
      <c r="Y48" s="89">
        <v>7847.0944024012679</v>
      </c>
      <c r="Z48" s="90"/>
      <c r="AA48" s="89">
        <v>3380.8587899999998</v>
      </c>
      <c r="AB48" s="89">
        <v>1936.24254</v>
      </c>
      <c r="AC48" s="89">
        <v>910.64783999999997</v>
      </c>
      <c r="AD48" s="89">
        <v>2814.8571699999998</v>
      </c>
      <c r="AE48" s="89">
        <v>4191.0097299999998</v>
      </c>
      <c r="AF48" s="89">
        <v>4135.6266000000005</v>
      </c>
      <c r="AG48" s="89">
        <v>4077.1247100000005</v>
      </c>
      <c r="AH48" s="89">
        <v>4696.292190000001</v>
      </c>
      <c r="AI48" s="89">
        <v>4306.3403399999997</v>
      </c>
      <c r="AJ48" s="89">
        <v>4742.3278100000007</v>
      </c>
      <c r="AK48" s="89">
        <v>4197.5562797580915</v>
      </c>
      <c r="AL48" s="89">
        <v>5500.771561529561</v>
      </c>
      <c r="AM48" s="89">
        <v>4735.7650691809195</v>
      </c>
      <c r="AN48" s="89">
        <v>4870.8079445876019</v>
      </c>
      <c r="AO48" s="89">
        <v>4493.9712557371204</v>
      </c>
      <c r="AP48" s="89">
        <v>6193.3676777274004</v>
      </c>
      <c r="AQ48" s="89">
        <v>5185.6708883048341</v>
      </c>
      <c r="AR48" s="89">
        <v>5455.114118192846</v>
      </c>
      <c r="AS48" s="89">
        <v>5209.5450039007746</v>
      </c>
      <c r="AT48" s="89">
        <v>7031.4329637598003</v>
      </c>
      <c r="AU48" s="89">
        <v>5847.8181408661949</v>
      </c>
      <c r="AV48" s="89">
        <v>6179.2489606329336</v>
      </c>
      <c r="AW48" s="89">
        <v>5984.6956162722281</v>
      </c>
      <c r="AX48" s="89">
        <v>7847.0944024012679</v>
      </c>
      <c r="AY48" s="90"/>
      <c r="AZ48" s="89">
        <v>3880.4016500000002</v>
      </c>
      <c r="BA48" s="89">
        <v>3574.1071099999999</v>
      </c>
      <c r="BB48" s="89">
        <v>3380.8587899999998</v>
      </c>
      <c r="BC48" s="89">
        <v>2296.2688200000002</v>
      </c>
      <c r="BD48" s="89">
        <v>2121.7458100000003</v>
      </c>
      <c r="BE48" s="89">
        <v>1936.24254</v>
      </c>
      <c r="BF48" s="89">
        <v>1762.69174</v>
      </c>
      <c r="BG48" s="89">
        <v>1029.20821</v>
      </c>
      <c r="BH48" s="89">
        <v>910.64783999999997</v>
      </c>
      <c r="BI48" s="89">
        <v>748.43421000000012</v>
      </c>
      <c r="BJ48" s="89">
        <v>2053.46407</v>
      </c>
      <c r="BK48" s="89">
        <v>2814.8571699999998</v>
      </c>
      <c r="BL48" s="89">
        <v>4251.4448599999996</v>
      </c>
      <c r="BM48" s="89">
        <v>4195.7244100000007</v>
      </c>
      <c r="BN48" s="89">
        <v>4191.0097299999998</v>
      </c>
      <c r="BO48" s="89">
        <v>4125.0109000000002</v>
      </c>
      <c r="BP48" s="89">
        <v>4194.0201299999999</v>
      </c>
      <c r="BQ48" s="89">
        <v>4135.6266000000005</v>
      </c>
      <c r="BR48" s="89">
        <v>4044.5444200000006</v>
      </c>
      <c r="BS48" s="89">
        <v>4249.5970600000001</v>
      </c>
      <c r="BT48" s="89">
        <v>4077.1247100000005</v>
      </c>
      <c r="BU48" s="89">
        <v>4015.9485300000001</v>
      </c>
      <c r="BV48" s="89">
        <v>4451.5265500000005</v>
      </c>
      <c r="BW48" s="89">
        <v>4696.292190000001</v>
      </c>
      <c r="BX48" s="89">
        <v>4447.4121999999998</v>
      </c>
      <c r="BY48" s="89">
        <v>4396.0688399999999</v>
      </c>
      <c r="BZ48" s="89">
        <v>4306.3403399999997</v>
      </c>
      <c r="CA48" s="89">
        <v>4156.3508900000006</v>
      </c>
      <c r="CB48" s="89">
        <v>4566.8526199999997</v>
      </c>
      <c r="CC48" s="89">
        <v>4742.3278100000007</v>
      </c>
      <c r="CD48" s="89">
        <v>4534.7837899999995</v>
      </c>
      <c r="CE48" s="89">
        <v>4267.2895100000005</v>
      </c>
      <c r="CF48" s="89">
        <v>4197.5562797580915</v>
      </c>
      <c r="CG48" s="89">
        <v>4051.4779116192303</v>
      </c>
      <c r="CH48" s="89">
        <v>5587.8923680118414</v>
      </c>
      <c r="CI48" s="89">
        <v>5500.771561529561</v>
      </c>
      <c r="CJ48" s="89">
        <v>5605.592549291764</v>
      </c>
      <c r="CK48" s="89">
        <v>5459.3546793010501</v>
      </c>
      <c r="CL48" s="89">
        <v>4735.7650691809195</v>
      </c>
      <c r="CM48" s="89">
        <v>5050.3219850266933</v>
      </c>
      <c r="CN48" s="89">
        <v>4959.2518548511862</v>
      </c>
      <c r="CO48" s="89">
        <v>4870.8079445876019</v>
      </c>
      <c r="CP48" s="89">
        <v>4641.7937836164419</v>
      </c>
      <c r="CQ48" s="89">
        <v>4561.6597695849568</v>
      </c>
      <c r="CR48" s="89">
        <v>4493.9712557371204</v>
      </c>
      <c r="CS48" s="89">
        <v>4769.2754946797368</v>
      </c>
      <c r="CT48" s="89">
        <v>6260.7523137861335</v>
      </c>
      <c r="CU48" s="89">
        <v>6193.3676777274004</v>
      </c>
      <c r="CV48" s="89">
        <v>6098.8917122592793</v>
      </c>
      <c r="CW48" s="89">
        <v>6038.8461091307609</v>
      </c>
      <c r="CX48" s="89">
        <v>5185.6708883048341</v>
      </c>
      <c r="CY48" s="89">
        <v>5487.4918331707013</v>
      </c>
      <c r="CZ48" s="89">
        <v>5464.681335037305</v>
      </c>
      <c r="DA48" s="89">
        <v>5455.114118192846</v>
      </c>
      <c r="DB48" s="89">
        <v>5205.4881613757943</v>
      </c>
      <c r="DC48" s="89">
        <v>5205.6302167661179</v>
      </c>
      <c r="DD48" s="89">
        <v>5209.5450039007746</v>
      </c>
      <c r="DE48" s="89">
        <v>5456.2063034312941</v>
      </c>
      <c r="DF48" s="89">
        <v>7027.917556671915</v>
      </c>
      <c r="DG48" s="89">
        <v>7031.4329637598003</v>
      </c>
      <c r="DH48" s="89">
        <v>6775.5293914611875</v>
      </c>
      <c r="DI48" s="89">
        <v>6813.4555230663536</v>
      </c>
      <c r="DJ48" s="89">
        <v>5847.8181408661949</v>
      </c>
      <c r="DK48" s="89">
        <v>6094.3138418835952</v>
      </c>
      <c r="DL48" s="89">
        <v>6129.9608548953584</v>
      </c>
      <c r="DM48" s="89">
        <v>6179.2489606329336</v>
      </c>
      <c r="DN48" s="89">
        <v>5871.9882547805282</v>
      </c>
      <c r="DO48" s="89">
        <v>5927.8497791044574</v>
      </c>
      <c r="DP48" s="89">
        <v>5984.6956162722281</v>
      </c>
      <c r="DQ48" s="89">
        <v>6176.2241465980242</v>
      </c>
      <c r="DR48" s="89">
        <v>7796.8146694472025</v>
      </c>
      <c r="DS48" s="89">
        <v>7847.0944024012679</v>
      </c>
    </row>
    <row r="49" spans="3:123">
      <c r="T49" s="38"/>
      <c r="U49" s="38"/>
      <c r="V49" s="38"/>
      <c r="W49" s="38"/>
      <c r="X49" s="38"/>
      <c r="Y49" s="38"/>
      <c r="Z49" s="38"/>
      <c r="AA49" s="38"/>
      <c r="AB49" s="38"/>
      <c r="AC49" s="38"/>
      <c r="AD49" s="38"/>
      <c r="AE49" s="38"/>
      <c r="AF49" s="38"/>
      <c r="AG49" s="38"/>
      <c r="AH49" s="38"/>
      <c r="AI49" s="38"/>
      <c r="AJ49" s="38"/>
      <c r="AK49" s="38"/>
      <c r="AL49" s="38"/>
      <c r="AM49" s="38"/>
      <c r="AN49" s="38"/>
      <c r="AO49" s="38"/>
      <c r="AP49" s="38"/>
      <c r="AQ49" s="38"/>
      <c r="AR49" s="38"/>
      <c r="AS49" s="38"/>
      <c r="AT49" s="38"/>
      <c r="AU49" s="38"/>
      <c r="AV49" s="38"/>
      <c r="AW49" s="38"/>
      <c r="AX49" s="38"/>
      <c r="AY49" s="38"/>
      <c r="AZ49" s="38"/>
      <c r="BA49" s="38"/>
      <c r="BB49" s="38"/>
      <c r="BC49" s="38"/>
      <c r="BD49" s="38"/>
      <c r="BE49" s="38"/>
      <c r="BF49" s="38"/>
      <c r="BG49" s="38"/>
      <c r="BH49" s="38"/>
      <c r="BI49" s="38"/>
      <c r="BJ49" s="38"/>
      <c r="BK49" s="38"/>
      <c r="BL49" s="38"/>
      <c r="BM49" s="38"/>
      <c r="BN49" s="38"/>
      <c r="BO49" s="38"/>
      <c r="BP49" s="38"/>
      <c r="BQ49" s="38"/>
      <c r="BR49" s="38"/>
      <c r="BS49" s="38"/>
      <c r="BT49" s="38"/>
      <c r="BU49" s="38"/>
      <c r="BV49" s="38"/>
      <c r="BW49" s="38"/>
      <c r="BX49" s="38"/>
      <c r="BY49" s="38"/>
      <c r="BZ49" s="38"/>
      <c r="CA49" s="38"/>
      <c r="CB49" s="38"/>
      <c r="CC49" s="38"/>
      <c r="CD49" s="38"/>
      <c r="CE49" s="38"/>
      <c r="CF49" s="38"/>
      <c r="CG49" s="38"/>
      <c r="CH49" s="38"/>
      <c r="CI49" s="38"/>
      <c r="CJ49" s="38"/>
      <c r="CK49" s="38"/>
      <c r="CL49" s="38"/>
      <c r="CM49" s="38"/>
      <c r="CN49" s="38"/>
      <c r="CO49" s="38"/>
      <c r="CP49" s="38"/>
      <c r="CQ49" s="38"/>
      <c r="CR49" s="38"/>
      <c r="CS49" s="38"/>
      <c r="CT49" s="38"/>
      <c r="CU49" s="38"/>
      <c r="CV49" s="38"/>
      <c r="CW49" s="38"/>
      <c r="CX49" s="38"/>
      <c r="CY49" s="38"/>
      <c r="CZ49" s="38"/>
      <c r="DA49" s="38"/>
      <c r="DB49" s="38"/>
      <c r="DC49" s="38"/>
      <c r="DD49" s="38"/>
      <c r="DE49" s="38"/>
      <c r="DF49" s="38"/>
      <c r="DG49" s="38"/>
      <c r="DH49" s="38"/>
      <c r="DI49" s="38"/>
      <c r="DJ49" s="38"/>
      <c r="DK49" s="38"/>
      <c r="DL49" s="38"/>
      <c r="DM49" s="38"/>
      <c r="DN49" s="38"/>
      <c r="DO49" s="38"/>
      <c r="DP49" s="38"/>
      <c r="DQ49" s="38"/>
      <c r="DR49" s="38"/>
      <c r="DS49" s="38"/>
    </row>
    <row r="50" spans="3:123">
      <c r="C50" s="26" t="s">
        <v>135</v>
      </c>
      <c r="T50" s="85">
        <v>27096.523870000001</v>
      </c>
      <c r="U50" s="85">
        <v>27096.523870000001</v>
      </c>
      <c r="V50" s="85">
        <v>27096.523870000001</v>
      </c>
      <c r="W50" s="85">
        <v>27096.523870000001</v>
      </c>
      <c r="X50" s="85">
        <v>27096.523870000001</v>
      </c>
      <c r="Y50" s="85">
        <v>27096.523870000001</v>
      </c>
      <c r="Z50" s="38"/>
      <c r="AA50" s="85">
        <v>12476.65</v>
      </c>
      <c r="AB50" s="85">
        <v>12476.65</v>
      </c>
      <c r="AC50" s="85">
        <v>27096.523870000001</v>
      </c>
      <c r="AD50" s="85">
        <v>27096.523870000001</v>
      </c>
      <c r="AE50" s="85">
        <v>27096.523870000001</v>
      </c>
      <c r="AF50" s="85">
        <v>27096.523870000001</v>
      </c>
      <c r="AG50" s="85">
        <v>27096.523870000001</v>
      </c>
      <c r="AH50" s="85">
        <v>27096.523870000001</v>
      </c>
      <c r="AI50" s="85">
        <v>27096.523870000001</v>
      </c>
      <c r="AJ50" s="85">
        <v>27096.523870000001</v>
      </c>
      <c r="AK50" s="85">
        <v>27096.523870000001</v>
      </c>
      <c r="AL50" s="85">
        <v>27096.523870000001</v>
      </c>
      <c r="AM50" s="85">
        <v>27096.523870000001</v>
      </c>
      <c r="AN50" s="85">
        <v>27096.523870000001</v>
      </c>
      <c r="AO50" s="85">
        <v>27096.523870000001</v>
      </c>
      <c r="AP50" s="85">
        <v>27096.523870000001</v>
      </c>
      <c r="AQ50" s="85">
        <v>27096.523870000001</v>
      </c>
      <c r="AR50" s="85">
        <v>27096.523870000001</v>
      </c>
      <c r="AS50" s="85">
        <v>27096.523870000001</v>
      </c>
      <c r="AT50" s="85">
        <v>27096.523870000001</v>
      </c>
      <c r="AU50" s="85">
        <v>27096.523870000001</v>
      </c>
      <c r="AV50" s="85">
        <v>27096.523870000001</v>
      </c>
      <c r="AW50" s="85">
        <v>27096.523870000001</v>
      </c>
      <c r="AX50" s="85">
        <v>27096.523870000001</v>
      </c>
      <c r="AY50" s="38"/>
      <c r="AZ50" s="85">
        <v>12476.65</v>
      </c>
      <c r="BA50" s="85">
        <v>12476.65</v>
      </c>
      <c r="BB50" s="85">
        <v>12476.65</v>
      </c>
      <c r="BC50" s="85">
        <v>12476.65</v>
      </c>
      <c r="BD50" s="85">
        <v>12476.65</v>
      </c>
      <c r="BE50" s="85">
        <v>12476.65</v>
      </c>
      <c r="BF50" s="85">
        <v>12476.65</v>
      </c>
      <c r="BG50" s="85">
        <v>27096.523870000001</v>
      </c>
      <c r="BH50" s="85">
        <v>27096.523870000001</v>
      </c>
      <c r="BI50" s="85">
        <v>27096.523870000001</v>
      </c>
      <c r="BJ50" s="85">
        <v>27096.523870000001</v>
      </c>
      <c r="BK50" s="85">
        <v>27096.523870000001</v>
      </c>
      <c r="BL50" s="85">
        <v>27096.523870000001</v>
      </c>
      <c r="BM50" s="85">
        <v>27096.523870000001</v>
      </c>
      <c r="BN50" s="85">
        <v>27096.523870000001</v>
      </c>
      <c r="BO50" s="85">
        <v>27096.523870000001</v>
      </c>
      <c r="BP50" s="85">
        <v>27096.523870000001</v>
      </c>
      <c r="BQ50" s="85">
        <v>27096.523870000001</v>
      </c>
      <c r="BR50" s="85">
        <v>27096.523870000001</v>
      </c>
      <c r="BS50" s="85">
        <v>27096.523870000001</v>
      </c>
      <c r="BT50" s="85">
        <v>27096.523870000001</v>
      </c>
      <c r="BU50" s="85">
        <v>27096.523870000001</v>
      </c>
      <c r="BV50" s="85">
        <v>27096.523870000001</v>
      </c>
      <c r="BW50" s="85">
        <v>27096.523870000001</v>
      </c>
      <c r="BX50" s="85">
        <v>27096.523870000001</v>
      </c>
      <c r="BY50" s="85">
        <v>27096.523870000001</v>
      </c>
      <c r="BZ50" s="85">
        <v>27096.523870000001</v>
      </c>
      <c r="CA50" s="85">
        <v>27096.523870000001</v>
      </c>
      <c r="CB50" s="85">
        <v>27096.523870000001</v>
      </c>
      <c r="CC50" s="85">
        <v>27096.523870000001</v>
      </c>
      <c r="CD50" s="85">
        <v>27096.523870000001</v>
      </c>
      <c r="CE50" s="85">
        <v>27096.523870000001</v>
      </c>
      <c r="CF50" s="85">
        <v>27096.523870000001</v>
      </c>
      <c r="CG50" s="85">
        <v>27096.523870000001</v>
      </c>
      <c r="CH50" s="85">
        <v>27096.523870000001</v>
      </c>
      <c r="CI50" s="85">
        <v>27096.523870000001</v>
      </c>
      <c r="CJ50" s="85">
        <v>27096.523870000001</v>
      </c>
      <c r="CK50" s="85">
        <v>27096.523870000001</v>
      </c>
      <c r="CL50" s="85">
        <v>27096.523870000001</v>
      </c>
      <c r="CM50" s="85">
        <v>27096.523870000001</v>
      </c>
      <c r="CN50" s="85">
        <v>27096.523870000001</v>
      </c>
      <c r="CO50" s="85">
        <v>27096.523870000001</v>
      </c>
      <c r="CP50" s="85">
        <v>27096.523870000001</v>
      </c>
      <c r="CQ50" s="85">
        <v>27096.523870000001</v>
      </c>
      <c r="CR50" s="85">
        <v>27096.523870000001</v>
      </c>
      <c r="CS50" s="85">
        <v>27096.523870000001</v>
      </c>
      <c r="CT50" s="85">
        <v>27096.523870000001</v>
      </c>
      <c r="CU50" s="85">
        <v>27096.523870000001</v>
      </c>
      <c r="CV50" s="85">
        <v>27096.523870000001</v>
      </c>
      <c r="CW50" s="85">
        <v>27096.523870000001</v>
      </c>
      <c r="CX50" s="85">
        <v>27096.523870000001</v>
      </c>
      <c r="CY50" s="85">
        <v>27096.523870000001</v>
      </c>
      <c r="CZ50" s="85">
        <v>27096.523870000001</v>
      </c>
      <c r="DA50" s="85">
        <v>27096.523870000001</v>
      </c>
      <c r="DB50" s="85">
        <v>27096.523870000001</v>
      </c>
      <c r="DC50" s="85">
        <v>27096.523870000001</v>
      </c>
      <c r="DD50" s="85">
        <v>27096.523870000001</v>
      </c>
      <c r="DE50" s="85">
        <v>27096.523870000001</v>
      </c>
      <c r="DF50" s="85">
        <v>27096.523870000001</v>
      </c>
      <c r="DG50" s="85">
        <v>27096.523870000001</v>
      </c>
      <c r="DH50" s="85">
        <v>27096.523870000001</v>
      </c>
      <c r="DI50" s="85">
        <v>27096.523870000001</v>
      </c>
      <c r="DJ50" s="85">
        <v>27096.523870000001</v>
      </c>
      <c r="DK50" s="85">
        <v>27096.523870000001</v>
      </c>
      <c r="DL50" s="85">
        <v>27096.523870000001</v>
      </c>
      <c r="DM50" s="85">
        <v>27096.523870000001</v>
      </c>
      <c r="DN50" s="85">
        <v>27096.523870000001</v>
      </c>
      <c r="DO50" s="85">
        <v>27096.523870000001</v>
      </c>
      <c r="DP50" s="85">
        <v>27096.523870000001</v>
      </c>
      <c r="DQ50" s="85">
        <v>27096.523870000001</v>
      </c>
      <c r="DR50" s="85">
        <v>27096.523870000001</v>
      </c>
      <c r="DS50" s="85">
        <v>27096.523870000001</v>
      </c>
    </row>
    <row r="51" spans="3:123">
      <c r="C51" s="26" t="s">
        <v>136</v>
      </c>
      <c r="T51" s="85">
        <v>-14864.254290000001</v>
      </c>
      <c r="U51" s="85">
        <v>-19659.757850000002</v>
      </c>
      <c r="V51" s="85">
        <v>-21120.222619335924</v>
      </c>
      <c r="W51" s="85">
        <v>-25133.270288615997</v>
      </c>
      <c r="X51" s="85">
        <v>-26662.293924654387</v>
      </c>
      <c r="Y51" s="85">
        <v>-24702.855928163641</v>
      </c>
      <c r="Z51" s="38"/>
      <c r="AA51" s="85">
        <v>-13090.60346</v>
      </c>
      <c r="AB51" s="85">
        <v>-12337.748980000002</v>
      </c>
      <c r="AC51" s="85">
        <v>-13830.154190000001</v>
      </c>
      <c r="AD51" s="85">
        <v>-14864.254290000001</v>
      </c>
      <c r="AE51" s="85">
        <v>-16129.957779999999</v>
      </c>
      <c r="AF51" s="85">
        <v>-17619.917490000003</v>
      </c>
      <c r="AG51" s="85">
        <v>-19226.876170000003</v>
      </c>
      <c r="AH51" s="85">
        <v>-19659.757850000002</v>
      </c>
      <c r="AI51" s="85">
        <v>-18650.592760000003</v>
      </c>
      <c r="AJ51" s="85">
        <v>-19319.313840000003</v>
      </c>
      <c r="AK51" s="85">
        <v>-19919.816243677564</v>
      </c>
      <c r="AL51" s="85">
        <v>-21120.222619335924</v>
      </c>
      <c r="AM51" s="85">
        <v>-22573.636635629719</v>
      </c>
      <c r="AN51" s="85">
        <v>-23605.261708868187</v>
      </c>
      <c r="AO51" s="85">
        <v>-24474.721088873353</v>
      </c>
      <c r="AP51" s="85">
        <v>-25133.270288615997</v>
      </c>
      <c r="AQ51" s="85">
        <v>-26012.170160228601</v>
      </c>
      <c r="AR51" s="85">
        <v>-26466.787809566758</v>
      </c>
      <c r="AS51" s="85">
        <v>-26759.978490578556</v>
      </c>
      <c r="AT51" s="85">
        <v>-26662.293924654387</v>
      </c>
      <c r="AU51" s="85">
        <v>-26697.922987036825</v>
      </c>
      <c r="AV51" s="85">
        <v>-26276.015407190414</v>
      </c>
      <c r="AW51" s="85">
        <v>-25682.753839437544</v>
      </c>
      <c r="AX51" s="85">
        <v>-24702.855928163641</v>
      </c>
      <c r="AY51" s="38"/>
      <c r="AZ51" s="85">
        <v>-13042.878140000003</v>
      </c>
      <c r="BA51" s="85">
        <v>-13052.829430000003</v>
      </c>
      <c r="BB51" s="85">
        <v>-13090.60346</v>
      </c>
      <c r="BC51" s="85">
        <v>-12269.650890000001</v>
      </c>
      <c r="BD51" s="85">
        <v>-12281.03276</v>
      </c>
      <c r="BE51" s="85">
        <v>-12337.748980000002</v>
      </c>
      <c r="BF51" s="85">
        <v>-12439.313650000002</v>
      </c>
      <c r="BG51" s="85">
        <v>-12732.353630000001</v>
      </c>
      <c r="BH51" s="85">
        <v>-13830.154190000001</v>
      </c>
      <c r="BI51" s="85">
        <v>-14016.961650000003</v>
      </c>
      <c r="BJ51" s="85">
        <v>-14259.332280000002</v>
      </c>
      <c r="BK51" s="85">
        <v>-14864.254290000001</v>
      </c>
      <c r="BL51" s="85">
        <v>-15257.57568</v>
      </c>
      <c r="BM51" s="85">
        <v>-15656.021939999999</v>
      </c>
      <c r="BN51" s="85">
        <v>-16129.957779999999</v>
      </c>
      <c r="BO51" s="85">
        <v>-16569.71615</v>
      </c>
      <c r="BP51" s="85">
        <v>-17080.396980000001</v>
      </c>
      <c r="BQ51" s="85">
        <v>-17619.917490000003</v>
      </c>
      <c r="BR51" s="85">
        <v>-18128.358629999999</v>
      </c>
      <c r="BS51" s="85">
        <v>-18662.592420000001</v>
      </c>
      <c r="BT51" s="85">
        <v>-19226.876170000003</v>
      </c>
      <c r="BU51" s="85">
        <v>-19760.703759999997</v>
      </c>
      <c r="BV51" s="85">
        <v>-19163.70119</v>
      </c>
      <c r="BW51" s="85">
        <v>-19659.757850000002</v>
      </c>
      <c r="BX51" s="85">
        <v>-17929.874510000001</v>
      </c>
      <c r="BY51" s="85">
        <v>-18293.28945</v>
      </c>
      <c r="BZ51" s="85">
        <v>-18650.592760000003</v>
      </c>
      <c r="CA51" s="85">
        <v>-18965.010130000002</v>
      </c>
      <c r="CB51" s="85">
        <v>-19192.49035</v>
      </c>
      <c r="CC51" s="85">
        <v>-19319.313840000003</v>
      </c>
      <c r="CD51" s="85">
        <v>-19441.696050000002</v>
      </c>
      <c r="CE51" s="85">
        <v>-19572.761340000005</v>
      </c>
      <c r="CF51" s="85">
        <v>-19919.816243677564</v>
      </c>
      <c r="CG51" s="85">
        <v>-20302.807303766996</v>
      </c>
      <c r="CH51" s="85">
        <v>-20684.444307741018</v>
      </c>
      <c r="CI51" s="85">
        <v>-21120.222619335924</v>
      </c>
      <c r="CJ51" s="85">
        <v>-21613.358443046232</v>
      </c>
      <c r="CK51" s="85">
        <v>-22108.864757663727</v>
      </c>
      <c r="CL51" s="85">
        <v>-22573.636635629719</v>
      </c>
      <c r="CM51" s="85">
        <v>-22939.350767104897</v>
      </c>
      <c r="CN51" s="85">
        <v>-23283.738270183698</v>
      </c>
      <c r="CO51" s="85">
        <v>-23605.261708868187</v>
      </c>
      <c r="CP51" s="85">
        <v>-23899.881349299489</v>
      </c>
      <c r="CQ51" s="85">
        <v>-24189.832701057061</v>
      </c>
      <c r="CR51" s="85">
        <v>-24474.721088873353</v>
      </c>
      <c r="CS51" s="85">
        <v>-24702.671522329856</v>
      </c>
      <c r="CT51" s="85">
        <v>-24941.573680084246</v>
      </c>
      <c r="CU51" s="85">
        <v>-25133.270288615997</v>
      </c>
      <c r="CV51" s="85">
        <v>-25429.186865943731</v>
      </c>
      <c r="CW51" s="85">
        <v>-25723.105496129872</v>
      </c>
      <c r="CX51" s="85">
        <v>-26012.170160228601</v>
      </c>
      <c r="CY51" s="85">
        <v>-26187.359061580551</v>
      </c>
      <c r="CZ51" s="85">
        <v>-26338.680788424572</v>
      </c>
      <c r="DA51" s="85">
        <v>-26466.787809566758</v>
      </c>
      <c r="DB51" s="85">
        <v>-26566.406664396647</v>
      </c>
      <c r="DC51" s="85">
        <v>-26659.021978561959</v>
      </c>
      <c r="DD51" s="85">
        <v>-26759.978490578556</v>
      </c>
      <c r="DE51" s="85">
        <v>-26739.085244054844</v>
      </c>
      <c r="DF51" s="85">
        <v>-26726.485542109018</v>
      </c>
      <c r="DG51" s="85">
        <v>-26662.293924654387</v>
      </c>
      <c r="DH51" s="85">
        <v>-26682.190530739095</v>
      </c>
      <c r="DI51" s="85">
        <v>-26695.346724325998</v>
      </c>
      <c r="DJ51" s="85">
        <v>-26697.922987036825</v>
      </c>
      <c r="DK51" s="85">
        <v>-26582.345806671485</v>
      </c>
      <c r="DL51" s="85">
        <v>-26441.316181462877</v>
      </c>
      <c r="DM51" s="85">
        <v>-26276.015407190414</v>
      </c>
      <c r="DN51" s="85">
        <v>-26081.519515317144</v>
      </c>
      <c r="DO51" s="85">
        <v>-25878.55688652274</v>
      </c>
      <c r="DP51" s="85">
        <v>-25682.753839437544</v>
      </c>
      <c r="DQ51" s="85">
        <v>-25369.360440767097</v>
      </c>
      <c r="DR51" s="85">
        <v>-25062.677125129372</v>
      </c>
      <c r="DS51" s="85">
        <v>-24702.855928163641</v>
      </c>
    </row>
    <row r="52" spans="3:123">
      <c r="C52" s="39" t="s">
        <v>44</v>
      </c>
      <c r="D52" s="39"/>
      <c r="T52" s="89">
        <v>12232.26958</v>
      </c>
      <c r="U52" s="89">
        <v>7436.7660199999991</v>
      </c>
      <c r="V52" s="89">
        <v>5976.3012506640771</v>
      </c>
      <c r="W52" s="89">
        <v>1963.2535813840041</v>
      </c>
      <c r="X52" s="89">
        <v>434.2299453456144</v>
      </c>
      <c r="Y52" s="89">
        <v>2393.6679418363601</v>
      </c>
      <c r="Z52" s="90"/>
      <c r="AA52" s="89">
        <v>-613.95346000000063</v>
      </c>
      <c r="AB52" s="89">
        <v>138.90101999999752</v>
      </c>
      <c r="AC52" s="89">
        <v>13266.36968</v>
      </c>
      <c r="AD52" s="89">
        <v>12232.26958</v>
      </c>
      <c r="AE52" s="89">
        <v>10966.566090000002</v>
      </c>
      <c r="AF52" s="89">
        <v>9476.6063799999974</v>
      </c>
      <c r="AG52" s="89">
        <v>7869.6476999999977</v>
      </c>
      <c r="AH52" s="89">
        <v>7436.7660199999991</v>
      </c>
      <c r="AI52" s="89">
        <v>8445.9311099999977</v>
      </c>
      <c r="AJ52" s="89">
        <v>7777.2100299999984</v>
      </c>
      <c r="AK52" s="89">
        <v>7176.7076263224371</v>
      </c>
      <c r="AL52" s="89">
        <v>5976.3012506640771</v>
      </c>
      <c r="AM52" s="89">
        <v>4522.8872343702824</v>
      </c>
      <c r="AN52" s="89">
        <v>3491.2621611318136</v>
      </c>
      <c r="AO52" s="89">
        <v>2621.8027811266475</v>
      </c>
      <c r="AP52" s="89">
        <v>1963.2535813840041</v>
      </c>
      <c r="AQ52" s="89">
        <v>1084.3537097713997</v>
      </c>
      <c r="AR52" s="89">
        <v>629.73606043324253</v>
      </c>
      <c r="AS52" s="89">
        <v>336.54537942144452</v>
      </c>
      <c r="AT52" s="89">
        <v>434.2299453456144</v>
      </c>
      <c r="AU52" s="89">
        <v>398.60088296317554</v>
      </c>
      <c r="AV52" s="89">
        <v>820.50846280958649</v>
      </c>
      <c r="AW52" s="89">
        <v>1413.7700305624567</v>
      </c>
      <c r="AX52" s="89">
        <v>2393.6679418363601</v>
      </c>
      <c r="AY52" s="90"/>
      <c r="AZ52" s="89">
        <v>-566.2281400000029</v>
      </c>
      <c r="BA52" s="89">
        <v>-576.17943000000378</v>
      </c>
      <c r="BB52" s="89">
        <v>-613.95346000000063</v>
      </c>
      <c r="BC52" s="89">
        <v>206.99910999999884</v>
      </c>
      <c r="BD52" s="89">
        <v>195.61723999999958</v>
      </c>
      <c r="BE52" s="89">
        <v>138.90101999999752</v>
      </c>
      <c r="BF52" s="89">
        <v>37.336349999997765</v>
      </c>
      <c r="BG52" s="89">
        <v>14364.170239999999</v>
      </c>
      <c r="BH52" s="89">
        <v>13266.36968</v>
      </c>
      <c r="BI52" s="89">
        <v>13079.562219999998</v>
      </c>
      <c r="BJ52" s="89">
        <v>12837.191589999999</v>
      </c>
      <c r="BK52" s="89">
        <v>12232.26958</v>
      </c>
      <c r="BL52" s="89">
        <v>11838.948190000001</v>
      </c>
      <c r="BM52" s="89">
        <v>11440.501930000002</v>
      </c>
      <c r="BN52" s="89">
        <v>10966.566090000002</v>
      </c>
      <c r="BO52" s="89">
        <v>10526.807720000001</v>
      </c>
      <c r="BP52" s="89">
        <v>10016.12689</v>
      </c>
      <c r="BQ52" s="89">
        <v>9476.6063799999974</v>
      </c>
      <c r="BR52" s="89">
        <v>8968.1652400000021</v>
      </c>
      <c r="BS52" s="89">
        <v>8433.93145</v>
      </c>
      <c r="BT52" s="89">
        <v>7869.6476999999977</v>
      </c>
      <c r="BU52" s="89">
        <v>7335.8201100000042</v>
      </c>
      <c r="BV52" s="89">
        <v>7932.8226800000011</v>
      </c>
      <c r="BW52" s="89">
        <v>7436.7660199999991</v>
      </c>
      <c r="BX52" s="89">
        <v>9166.6493599999994</v>
      </c>
      <c r="BY52" s="89">
        <v>8803.2344200000007</v>
      </c>
      <c r="BZ52" s="89">
        <v>8445.9311099999977</v>
      </c>
      <c r="CA52" s="89">
        <v>8131.5137399999985</v>
      </c>
      <c r="CB52" s="89">
        <v>7904.0335200000009</v>
      </c>
      <c r="CC52" s="89">
        <v>7777.2100299999984</v>
      </c>
      <c r="CD52" s="89">
        <v>7654.8278199999986</v>
      </c>
      <c r="CE52" s="89">
        <v>7523.7625299999963</v>
      </c>
      <c r="CF52" s="89">
        <v>7176.7076263224371</v>
      </c>
      <c r="CG52" s="89">
        <v>6793.7165662330044</v>
      </c>
      <c r="CH52" s="89">
        <v>6412.0795622589831</v>
      </c>
      <c r="CI52" s="89">
        <v>5976.3012506640771</v>
      </c>
      <c r="CJ52" s="89">
        <v>5483.1654269537685</v>
      </c>
      <c r="CK52" s="89">
        <v>4987.6591123362741</v>
      </c>
      <c r="CL52" s="89">
        <v>4522.8872343702824</v>
      </c>
      <c r="CM52" s="89">
        <v>4157.1731028951035</v>
      </c>
      <c r="CN52" s="89">
        <v>3812.7855998163031</v>
      </c>
      <c r="CO52" s="89">
        <v>3491.2621611318136</v>
      </c>
      <c r="CP52" s="89">
        <v>3196.6425207005123</v>
      </c>
      <c r="CQ52" s="89">
        <v>2906.6911689429398</v>
      </c>
      <c r="CR52" s="89">
        <v>2621.8027811266475</v>
      </c>
      <c r="CS52" s="89">
        <v>2393.8523476701448</v>
      </c>
      <c r="CT52" s="89">
        <v>2154.9501899157549</v>
      </c>
      <c r="CU52" s="89">
        <v>1963.2535813840041</v>
      </c>
      <c r="CV52" s="89">
        <v>1667.3370040562695</v>
      </c>
      <c r="CW52" s="89">
        <v>1373.4183738701286</v>
      </c>
      <c r="CX52" s="89">
        <v>1084.3537097713997</v>
      </c>
      <c r="CY52" s="89">
        <v>909.1648084194494</v>
      </c>
      <c r="CZ52" s="89">
        <v>757.8430815754291</v>
      </c>
      <c r="DA52" s="89">
        <v>629.73606043324253</v>
      </c>
      <c r="DB52" s="89">
        <v>530.1172056033538</v>
      </c>
      <c r="DC52" s="89">
        <v>437.50189143804164</v>
      </c>
      <c r="DD52" s="89">
        <v>336.54537942144452</v>
      </c>
      <c r="DE52" s="89">
        <v>357.43862594515667</v>
      </c>
      <c r="DF52" s="89">
        <v>370.03832789098306</v>
      </c>
      <c r="DG52" s="89">
        <v>434.2299453456144</v>
      </c>
      <c r="DH52" s="89">
        <v>414.33333926090563</v>
      </c>
      <c r="DI52" s="89">
        <v>401.17714567400253</v>
      </c>
      <c r="DJ52" s="89">
        <v>398.60088296317554</v>
      </c>
      <c r="DK52" s="89">
        <v>514.17806332851615</v>
      </c>
      <c r="DL52" s="89">
        <v>655.20768853712434</v>
      </c>
      <c r="DM52" s="89">
        <v>820.50846280958649</v>
      </c>
      <c r="DN52" s="89">
        <v>1015.0043546828565</v>
      </c>
      <c r="DO52" s="89">
        <v>1217.9669834772612</v>
      </c>
      <c r="DP52" s="89">
        <v>1413.7700305624567</v>
      </c>
      <c r="DQ52" s="89">
        <v>1727.1634292329036</v>
      </c>
      <c r="DR52" s="89">
        <v>2033.8467448706288</v>
      </c>
      <c r="DS52" s="89">
        <v>2393.6679418363601</v>
      </c>
    </row>
    <row r="53" spans="3:123">
      <c r="C53" s="25"/>
      <c r="D53" s="25"/>
      <c r="T53" s="38"/>
      <c r="U53" s="38"/>
      <c r="V53" s="38"/>
      <c r="W53" s="38"/>
      <c r="X53" s="38"/>
      <c r="Y53" s="38"/>
      <c r="Z53" s="38"/>
      <c r="AA53" s="38"/>
      <c r="AB53" s="38"/>
      <c r="AC53" s="38"/>
      <c r="AD53" s="38"/>
      <c r="AE53" s="38"/>
      <c r="AF53" s="38"/>
      <c r="AG53" s="38"/>
      <c r="AH53" s="38"/>
      <c r="AI53" s="38"/>
      <c r="AJ53" s="38"/>
      <c r="AK53" s="38"/>
      <c r="AL53" s="38"/>
      <c r="AM53" s="38"/>
      <c r="AN53" s="38"/>
      <c r="AO53" s="38"/>
      <c r="AP53" s="38"/>
      <c r="AQ53" s="38"/>
      <c r="AR53" s="38"/>
      <c r="AS53" s="38"/>
      <c r="AT53" s="38"/>
      <c r="AU53" s="38"/>
      <c r="AV53" s="38"/>
      <c r="AW53" s="38"/>
      <c r="AX53" s="38"/>
      <c r="AY53" s="38"/>
      <c r="AZ53" s="38"/>
      <c r="BA53" s="38"/>
      <c r="BB53" s="38"/>
      <c r="BC53" s="38"/>
      <c r="BD53" s="38"/>
      <c r="BE53" s="38"/>
      <c r="BF53" s="38"/>
      <c r="BG53" s="38"/>
      <c r="BH53" s="38"/>
      <c r="BI53" s="38"/>
      <c r="BJ53" s="38"/>
      <c r="BK53" s="38"/>
      <c r="BL53" s="38"/>
      <c r="BM53" s="38"/>
      <c r="BN53" s="38"/>
      <c r="BO53" s="38"/>
      <c r="BP53" s="38"/>
      <c r="BQ53" s="38"/>
      <c r="BR53" s="38"/>
      <c r="BS53" s="38"/>
      <c r="BT53" s="38"/>
      <c r="BU53" s="38"/>
      <c r="BV53" s="38"/>
      <c r="BW53" s="38"/>
      <c r="BX53" s="38"/>
      <c r="BY53" s="38"/>
      <c r="BZ53" s="38"/>
      <c r="CA53" s="38"/>
      <c r="CB53" s="38"/>
      <c r="CC53" s="38"/>
      <c r="CD53" s="38"/>
      <c r="CE53" s="38"/>
      <c r="CF53" s="38"/>
      <c r="CG53" s="38"/>
      <c r="CH53" s="38"/>
      <c r="CI53" s="38"/>
      <c r="CJ53" s="38"/>
      <c r="CK53" s="38"/>
      <c r="CL53" s="38"/>
      <c r="CM53" s="38"/>
      <c r="CN53" s="38"/>
      <c r="CO53" s="38"/>
      <c r="CP53" s="38"/>
      <c r="CQ53" s="38"/>
      <c r="CR53" s="38"/>
      <c r="CS53" s="38"/>
      <c r="CT53" s="38"/>
      <c r="CU53" s="38"/>
      <c r="CV53" s="38"/>
      <c r="CW53" s="38"/>
      <c r="CX53" s="38"/>
      <c r="CY53" s="38"/>
      <c r="CZ53" s="38"/>
      <c r="DA53" s="38"/>
      <c r="DB53" s="38"/>
      <c r="DC53" s="38"/>
      <c r="DD53" s="38"/>
      <c r="DE53" s="38"/>
      <c r="DF53" s="38"/>
      <c r="DG53" s="38"/>
      <c r="DH53" s="38"/>
      <c r="DI53" s="38"/>
      <c r="DJ53" s="38"/>
      <c r="DK53" s="38"/>
      <c r="DL53" s="38"/>
      <c r="DM53" s="38"/>
      <c r="DN53" s="38"/>
      <c r="DO53" s="38"/>
      <c r="DP53" s="38"/>
      <c r="DQ53" s="38"/>
      <c r="DR53" s="38"/>
      <c r="DS53" s="38"/>
    </row>
    <row r="54" spans="3:123" ht="14.1" thickBot="1">
      <c r="C54" s="92" t="s">
        <v>137</v>
      </c>
      <c r="D54" s="92"/>
      <c r="T54" s="93">
        <v>15047.126749999999</v>
      </c>
      <c r="U54" s="93">
        <v>12133.058209999999</v>
      </c>
      <c r="V54" s="93">
        <v>11477.072812193637</v>
      </c>
      <c r="W54" s="93">
        <v>8156.6212591114045</v>
      </c>
      <c r="X54" s="93">
        <v>7465.6629091054147</v>
      </c>
      <c r="Y54" s="93">
        <v>10240.762344237628</v>
      </c>
      <c r="Z54" s="84"/>
      <c r="AA54" s="93">
        <v>2766.9053299999991</v>
      </c>
      <c r="AB54" s="93">
        <v>2075.1435599999977</v>
      </c>
      <c r="AC54" s="93">
        <v>14177.017519999999</v>
      </c>
      <c r="AD54" s="93">
        <v>15047.126749999999</v>
      </c>
      <c r="AE54" s="93">
        <v>15157.575820000002</v>
      </c>
      <c r="AF54" s="93">
        <v>13612.232979999997</v>
      </c>
      <c r="AG54" s="93">
        <v>11946.772409999998</v>
      </c>
      <c r="AH54" s="93">
        <v>12133.058209999999</v>
      </c>
      <c r="AI54" s="93">
        <v>12752.271449999997</v>
      </c>
      <c r="AJ54" s="93">
        <v>12519.537839999999</v>
      </c>
      <c r="AK54" s="93">
        <v>11374.263906080529</v>
      </c>
      <c r="AL54" s="93">
        <v>11477.072812193637</v>
      </c>
      <c r="AM54" s="93">
        <v>9258.6523035512018</v>
      </c>
      <c r="AN54" s="93">
        <v>8362.0701057194165</v>
      </c>
      <c r="AO54" s="93">
        <v>7115.7740368637678</v>
      </c>
      <c r="AP54" s="93">
        <v>8156.6212591114045</v>
      </c>
      <c r="AQ54" s="93">
        <v>6270.0245980762338</v>
      </c>
      <c r="AR54" s="93">
        <v>6084.8501786260886</v>
      </c>
      <c r="AS54" s="93">
        <v>5546.0903833222192</v>
      </c>
      <c r="AT54" s="93">
        <v>7465.6629091054147</v>
      </c>
      <c r="AU54" s="93">
        <v>6246.4190238293704</v>
      </c>
      <c r="AV54" s="93">
        <v>6999.7574234425201</v>
      </c>
      <c r="AW54" s="93">
        <v>7398.4656468346848</v>
      </c>
      <c r="AX54" s="93">
        <v>10240.762344237628</v>
      </c>
      <c r="AY54" s="84"/>
      <c r="AZ54" s="93">
        <v>3314.1735099999973</v>
      </c>
      <c r="BA54" s="93">
        <v>2997.9276799999961</v>
      </c>
      <c r="BB54" s="93">
        <v>2766.9053299999991</v>
      </c>
      <c r="BC54" s="93">
        <v>2503.2679299999991</v>
      </c>
      <c r="BD54" s="93">
        <v>2317.3630499999999</v>
      </c>
      <c r="BE54" s="93">
        <v>2075.1435599999977</v>
      </c>
      <c r="BF54" s="93">
        <v>1800.0280899999977</v>
      </c>
      <c r="BG54" s="93">
        <v>15393.37845</v>
      </c>
      <c r="BH54" s="93">
        <v>14177.017519999999</v>
      </c>
      <c r="BI54" s="93">
        <v>13827.996429999997</v>
      </c>
      <c r="BJ54" s="93">
        <v>14890.655659999999</v>
      </c>
      <c r="BK54" s="93">
        <v>15047.126749999999</v>
      </c>
      <c r="BL54" s="93">
        <v>16090.393050000001</v>
      </c>
      <c r="BM54" s="93">
        <v>15636.226340000003</v>
      </c>
      <c r="BN54" s="93">
        <v>15157.575820000002</v>
      </c>
      <c r="BO54" s="93">
        <v>14651.818620000002</v>
      </c>
      <c r="BP54" s="93">
        <v>14210.14702</v>
      </c>
      <c r="BQ54" s="93">
        <v>13612.232979999997</v>
      </c>
      <c r="BR54" s="93">
        <v>13012.709660000002</v>
      </c>
      <c r="BS54" s="93">
        <v>12683.52851</v>
      </c>
      <c r="BT54" s="93">
        <v>11946.772409999998</v>
      </c>
      <c r="BU54" s="93">
        <v>11351.768640000004</v>
      </c>
      <c r="BV54" s="93">
        <v>12384.349230000002</v>
      </c>
      <c r="BW54" s="93">
        <v>12133.058209999999</v>
      </c>
      <c r="BX54" s="93">
        <v>13614.061559999998</v>
      </c>
      <c r="BY54" s="93">
        <v>13199.303260000001</v>
      </c>
      <c r="BZ54" s="93">
        <v>12752.271449999997</v>
      </c>
      <c r="CA54" s="93">
        <v>12287.86463</v>
      </c>
      <c r="CB54" s="93">
        <v>12470.886140000001</v>
      </c>
      <c r="CC54" s="93">
        <v>12519.537839999999</v>
      </c>
      <c r="CD54" s="93">
        <v>12189.611609999998</v>
      </c>
      <c r="CE54" s="93">
        <v>11791.052039999997</v>
      </c>
      <c r="CF54" s="93">
        <v>11374.263906080529</v>
      </c>
      <c r="CG54" s="93">
        <v>10845.194477852234</v>
      </c>
      <c r="CH54" s="93">
        <v>11999.971930270825</v>
      </c>
      <c r="CI54" s="93">
        <v>11477.072812193637</v>
      </c>
      <c r="CJ54" s="93">
        <v>11088.757976245532</v>
      </c>
      <c r="CK54" s="93">
        <v>10447.013791637324</v>
      </c>
      <c r="CL54" s="93">
        <v>9258.6523035512018</v>
      </c>
      <c r="CM54" s="93">
        <v>9207.4950879217977</v>
      </c>
      <c r="CN54" s="93">
        <v>8772.0374546674902</v>
      </c>
      <c r="CO54" s="93">
        <v>8362.0701057194165</v>
      </c>
      <c r="CP54" s="93">
        <v>7838.4363043169542</v>
      </c>
      <c r="CQ54" s="93">
        <v>7468.3509385278967</v>
      </c>
      <c r="CR54" s="93">
        <v>7115.7740368637678</v>
      </c>
      <c r="CS54" s="93">
        <v>7163.1278423498816</v>
      </c>
      <c r="CT54" s="93">
        <v>8415.7025037018884</v>
      </c>
      <c r="CU54" s="93">
        <v>8156.6212591114045</v>
      </c>
      <c r="CV54" s="93">
        <v>7766.2287163155488</v>
      </c>
      <c r="CW54" s="93">
        <v>7412.2644830008894</v>
      </c>
      <c r="CX54" s="93">
        <v>6270.0245980762338</v>
      </c>
      <c r="CY54" s="93">
        <v>6396.6566415901507</v>
      </c>
      <c r="CZ54" s="93">
        <v>6222.5244166127341</v>
      </c>
      <c r="DA54" s="93">
        <v>6084.8501786260886</v>
      </c>
      <c r="DB54" s="93">
        <v>5735.6053669791481</v>
      </c>
      <c r="DC54" s="93">
        <v>5643.1321082041595</v>
      </c>
      <c r="DD54" s="93">
        <v>5546.0903833222192</v>
      </c>
      <c r="DE54" s="93">
        <v>5813.6449293764508</v>
      </c>
      <c r="DF54" s="93">
        <v>7397.9558845628981</v>
      </c>
      <c r="DG54" s="93">
        <v>7465.6629091054147</v>
      </c>
      <c r="DH54" s="93">
        <v>7189.8627307220931</v>
      </c>
      <c r="DI54" s="93">
        <v>7214.6326687403562</v>
      </c>
      <c r="DJ54" s="93">
        <v>6246.4190238293704</v>
      </c>
      <c r="DK54" s="93">
        <v>6608.4919052121113</v>
      </c>
      <c r="DL54" s="93">
        <v>6785.1685434324827</v>
      </c>
      <c r="DM54" s="93">
        <v>6999.7574234425201</v>
      </c>
      <c r="DN54" s="93">
        <v>6886.9926094633847</v>
      </c>
      <c r="DO54" s="93">
        <v>7145.8167625817186</v>
      </c>
      <c r="DP54" s="93">
        <v>7398.4656468346848</v>
      </c>
      <c r="DQ54" s="93">
        <v>7903.3875758309277</v>
      </c>
      <c r="DR54" s="93">
        <v>9830.6614143178303</v>
      </c>
      <c r="DS54" s="93">
        <v>10240.762344237628</v>
      </c>
    </row>
    <row r="55" spans="3:123" ht="14.1" thickTop="1">
      <c r="T55" s="38"/>
      <c r="U55" s="38"/>
      <c r="V55" s="38"/>
      <c r="W55" s="38"/>
      <c r="X55" s="38"/>
      <c r="Y55" s="38"/>
      <c r="Z55" s="38"/>
      <c r="AA55" s="38"/>
      <c r="AB55" s="38"/>
      <c r="AC55" s="38"/>
      <c r="AD55" s="38"/>
      <c r="AE55" s="38"/>
      <c r="AF55" s="38"/>
      <c r="AG55" s="38"/>
      <c r="AH55" s="38"/>
      <c r="AI55" s="38"/>
      <c r="AJ55" s="38"/>
      <c r="AK55" s="38"/>
      <c r="AL55" s="38"/>
      <c r="AM55" s="38"/>
      <c r="AN55" s="38"/>
      <c r="AO55" s="38"/>
      <c r="AP55" s="38"/>
      <c r="AQ55" s="38"/>
      <c r="AR55" s="38"/>
      <c r="AS55" s="38"/>
      <c r="AT55" s="38"/>
      <c r="AU55" s="38"/>
      <c r="AV55" s="38"/>
      <c r="AW55" s="38"/>
      <c r="AX55" s="38"/>
      <c r="AY55" s="38"/>
      <c r="AZ55" s="38"/>
      <c r="BA55" s="38"/>
      <c r="BB55" s="38"/>
      <c r="BC55" s="38"/>
      <c r="BD55" s="38"/>
      <c r="BE55" s="38"/>
      <c r="BF55" s="38"/>
      <c r="BG55" s="38"/>
      <c r="BH55" s="38"/>
      <c r="BI55" s="38"/>
      <c r="BJ55" s="38"/>
      <c r="BK55" s="38"/>
      <c r="BL55" s="38"/>
      <c r="BM55" s="38"/>
      <c r="BN55" s="38"/>
      <c r="BO55" s="38"/>
      <c r="BP55" s="38"/>
      <c r="BQ55" s="38"/>
      <c r="BR55" s="38"/>
      <c r="BS55" s="38"/>
      <c r="BT55" s="38"/>
      <c r="BU55" s="38"/>
      <c r="BV55" s="38"/>
      <c r="BW55" s="38"/>
      <c r="BX55" s="38"/>
      <c r="BY55" s="38"/>
      <c r="BZ55" s="38"/>
      <c r="CA55" s="38"/>
      <c r="CB55" s="38"/>
      <c r="CC55" s="38"/>
      <c r="CD55" s="38"/>
      <c r="CE55" s="38"/>
      <c r="CF55" s="38"/>
      <c r="CG55" s="38"/>
      <c r="CH55" s="38"/>
      <c r="CI55" s="38"/>
      <c r="CJ55" s="38"/>
      <c r="CK55" s="38"/>
      <c r="CL55" s="38"/>
      <c r="CM55" s="38"/>
      <c r="CN55" s="38"/>
      <c r="CO55" s="38"/>
      <c r="CP55" s="38"/>
      <c r="CQ55" s="38"/>
      <c r="CR55" s="38"/>
      <c r="CS55" s="38"/>
      <c r="CT55" s="38"/>
      <c r="CU55" s="38"/>
      <c r="CV55" s="38"/>
      <c r="CW55" s="38"/>
      <c r="CX55" s="38"/>
      <c r="CY55" s="38"/>
      <c r="CZ55" s="38"/>
      <c r="DA55" s="38"/>
      <c r="DB55" s="38"/>
      <c r="DC55" s="38"/>
      <c r="DD55" s="38"/>
      <c r="DE55" s="38"/>
      <c r="DF55" s="38"/>
      <c r="DG55" s="38"/>
      <c r="DH55" s="38"/>
      <c r="DI55" s="38"/>
      <c r="DJ55" s="38"/>
      <c r="DK55" s="38"/>
      <c r="DL55" s="38"/>
      <c r="DM55" s="38"/>
      <c r="DN55" s="38"/>
      <c r="DO55" s="38"/>
      <c r="DP55" s="38"/>
      <c r="DQ55" s="38"/>
      <c r="DR55" s="38"/>
      <c r="DS55" s="38"/>
    </row>
    <row r="56" spans="3:123">
      <c r="C56" s="94"/>
      <c r="D56" s="95"/>
      <c r="E56" s="95"/>
      <c r="F56" s="95"/>
      <c r="G56" s="95"/>
      <c r="H56" s="95"/>
      <c r="I56" s="95"/>
      <c r="J56" s="95"/>
      <c r="K56" s="95"/>
      <c r="L56" s="95"/>
      <c r="M56" s="95"/>
      <c r="N56" s="95"/>
      <c r="O56" s="95"/>
      <c r="P56" s="95"/>
      <c r="Q56" s="95"/>
      <c r="R56" s="95"/>
      <c r="S56" s="95"/>
      <c r="T56" s="96"/>
      <c r="U56" s="96"/>
      <c r="V56" s="96"/>
      <c r="W56" s="96"/>
      <c r="X56" s="96"/>
      <c r="Y56" s="96"/>
      <c r="Z56" s="96"/>
      <c r="AA56" s="96"/>
      <c r="AB56" s="96"/>
      <c r="AC56" s="96"/>
      <c r="AD56" s="96"/>
      <c r="AE56" s="96"/>
      <c r="AF56" s="96"/>
      <c r="AG56" s="96"/>
      <c r="AH56" s="96"/>
      <c r="AI56" s="96"/>
      <c r="AJ56" s="96"/>
      <c r="AK56" s="96"/>
      <c r="AL56" s="96"/>
      <c r="AM56" s="96"/>
      <c r="AN56" s="96"/>
      <c r="AO56" s="96"/>
      <c r="AP56" s="96"/>
      <c r="AQ56" s="96"/>
      <c r="AR56" s="96"/>
      <c r="AS56" s="96"/>
      <c r="AT56" s="96"/>
      <c r="AU56" s="96"/>
      <c r="AV56" s="96"/>
      <c r="AW56" s="96"/>
      <c r="AX56" s="96"/>
      <c r="AY56" s="96"/>
      <c r="AZ56" s="96"/>
      <c r="BA56" s="96"/>
      <c r="BB56" s="96"/>
      <c r="BC56" s="96"/>
      <c r="BD56" s="96"/>
      <c r="BE56" s="96"/>
      <c r="BF56" s="96"/>
      <c r="BG56" s="96"/>
      <c r="BH56" s="96"/>
      <c r="BI56" s="96"/>
      <c r="BJ56" s="96"/>
      <c r="BK56" s="96"/>
      <c r="BL56" s="96"/>
      <c r="BM56" s="96"/>
      <c r="BN56" s="96"/>
      <c r="BO56" s="96"/>
      <c r="BP56" s="96"/>
      <c r="BQ56" s="96"/>
      <c r="BR56" s="96"/>
      <c r="BS56" s="96"/>
      <c r="BT56" s="96"/>
      <c r="BU56" s="96"/>
      <c r="BV56" s="96"/>
      <c r="BW56" s="96"/>
      <c r="BX56" s="96"/>
      <c r="BY56" s="96"/>
      <c r="BZ56" s="96"/>
      <c r="CA56" s="96"/>
      <c r="CB56" s="96"/>
      <c r="CC56" s="96"/>
      <c r="CD56" s="96"/>
      <c r="CE56" s="96"/>
      <c r="CF56" s="96"/>
      <c r="CG56" s="96"/>
      <c r="CH56" s="96"/>
      <c r="CI56" s="96"/>
      <c r="CJ56" s="96"/>
      <c r="CK56" s="96"/>
      <c r="CL56" s="96"/>
      <c r="CM56" s="96"/>
      <c r="CN56" s="96"/>
      <c r="CO56" s="96"/>
      <c r="CP56" s="96"/>
      <c r="CQ56" s="96"/>
      <c r="CR56" s="96"/>
      <c r="CS56" s="96"/>
      <c r="CT56" s="96"/>
      <c r="CU56" s="96"/>
      <c r="CV56" s="96"/>
      <c r="CW56" s="96"/>
      <c r="CX56" s="96"/>
      <c r="CY56" s="96"/>
      <c r="CZ56" s="96"/>
      <c r="DA56" s="96"/>
      <c r="DB56" s="96"/>
      <c r="DC56" s="96"/>
      <c r="DD56" s="96"/>
      <c r="DE56" s="96"/>
      <c r="DF56" s="96"/>
      <c r="DG56" s="96"/>
      <c r="DH56" s="96"/>
      <c r="DI56" s="96"/>
      <c r="DJ56" s="96"/>
      <c r="DK56" s="96"/>
      <c r="DL56" s="96"/>
      <c r="DM56" s="96"/>
      <c r="DN56" s="96"/>
      <c r="DO56" s="96"/>
      <c r="DP56" s="96"/>
      <c r="DQ56" s="96"/>
      <c r="DR56" s="96"/>
      <c r="DS56" s="96"/>
    </row>
    <row r="57" spans="3:123">
      <c r="CE57" s="38"/>
      <c r="CF57" s="38"/>
      <c r="CG57" s="38"/>
      <c r="CH57" s="38"/>
      <c r="CI57" s="38"/>
      <c r="CJ57" s="38"/>
    </row>
    <row r="59" spans="3:123">
      <c r="BH59" s="37"/>
      <c r="BI59" s="37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EBEA3-76C6-F246-B13C-8105AA91778A}">
  <dimension ref="A1"/>
  <sheetViews>
    <sheetView workbookViewId="0"/>
  </sheetViews>
  <sheetFormatPr defaultColWidth="11.42578125" defaultRowHeight="12.9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2023-11-09T18:54:43Z</dcterms:created>
  <dcterms:modified xsi:type="dcterms:W3CDTF">2024-04-28T05:00:37Z</dcterms:modified>
  <cp:category/>
  <cp:contentStatus/>
</cp:coreProperties>
</file>