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Учеба\Информатика\"/>
    </mc:Choice>
  </mc:AlternateContent>
  <bookViews>
    <workbookView xWindow="0" yWindow="0" windowWidth="23016" windowHeight="9924" activeTab="6"/>
  </bookViews>
  <sheets>
    <sheet name="общие сведения" sheetId="1" r:id="rId1"/>
    <sheet name="Тарифы" sheetId="2" r:id="rId2"/>
    <sheet name="Январь" sheetId="3" r:id="rId3"/>
    <sheet name="Февраль" sheetId="4" r:id="rId4"/>
    <sheet name="Март" sheetId="6" r:id="rId5"/>
    <sheet name="Итог1" sheetId="9" r:id="rId6"/>
    <sheet name="Итог2" sheetId="10" r:id="rId7"/>
  </sheets>
  <definedNames>
    <definedName name="_xlnm._FilterDatabase" localSheetId="2" hidden="1">Январь!$C$3:$C$13</definedName>
  </definedNames>
  <calcPr calcId="152511"/>
</workbook>
</file>

<file path=xl/calcChain.xml><?xml version="1.0" encoding="utf-8"?>
<calcChain xmlns="http://schemas.openxmlformats.org/spreadsheetml/2006/main">
  <c r="E3" i="3" l="1"/>
  <c r="D3" i="3"/>
  <c r="F4" i="10"/>
  <c r="F5" i="10"/>
  <c r="F6" i="10"/>
  <c r="F7" i="10"/>
  <c r="F8" i="10"/>
  <c r="F9" i="10"/>
  <c r="F10" i="10"/>
  <c r="F11" i="10"/>
  <c r="F12" i="10"/>
  <c r="F13" i="10"/>
  <c r="F3" i="10"/>
  <c r="C4" i="10"/>
  <c r="D4" i="10" s="1"/>
  <c r="C5" i="10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3" i="10"/>
  <c r="D3" i="10" s="1"/>
  <c r="D5" i="10"/>
  <c r="F3" i="9"/>
  <c r="F4" i="9"/>
  <c r="F6" i="9" s="1"/>
  <c r="F5" i="9"/>
  <c r="F7" i="9"/>
  <c r="F8" i="9"/>
  <c r="F9" i="9"/>
  <c r="F11" i="9"/>
  <c r="F12" i="9"/>
  <c r="F13" i="9"/>
  <c r="F14" i="9" s="1"/>
  <c r="F15" i="9"/>
  <c r="F18" i="9" s="1"/>
  <c r="F16" i="9"/>
  <c r="F17" i="9"/>
  <c r="F19" i="9"/>
  <c r="F20" i="9"/>
  <c r="F21" i="9"/>
  <c r="F22" i="9" s="1"/>
  <c r="F23" i="9"/>
  <c r="F24" i="9"/>
  <c r="F26" i="9" s="1"/>
  <c r="F25" i="9"/>
  <c r="F27" i="9"/>
  <c r="F28" i="9"/>
  <c r="F29" i="9"/>
  <c r="F31" i="9"/>
  <c r="F32" i="9"/>
  <c r="F34" i="9" s="1"/>
  <c r="F33" i="9"/>
  <c r="F35" i="9"/>
  <c r="F38" i="9" s="1"/>
  <c r="F36" i="9"/>
  <c r="F37" i="9"/>
  <c r="F39" i="9"/>
  <c r="F40" i="9"/>
  <c r="F41" i="9"/>
  <c r="F42" i="9" s="1"/>
  <c r="F43" i="9"/>
  <c r="F44" i="9"/>
  <c r="F45" i="9"/>
  <c r="F46" i="9"/>
  <c r="C10" i="9"/>
  <c r="C14" i="9"/>
  <c r="C18" i="9"/>
  <c r="C22" i="9"/>
  <c r="C26" i="9"/>
  <c r="C30" i="9"/>
  <c r="C34" i="9"/>
  <c r="C38" i="9"/>
  <c r="C42" i="9"/>
  <c r="C46" i="9"/>
  <c r="C6" i="9"/>
  <c r="B4" i="6"/>
  <c r="D4" i="6" s="1"/>
  <c r="E4" i="6" s="1"/>
  <c r="E7" i="9" s="1"/>
  <c r="B5" i="6"/>
  <c r="D5" i="6" s="1"/>
  <c r="B6" i="6"/>
  <c r="D6" i="6" s="1"/>
  <c r="E6" i="6" s="1"/>
  <c r="E15" i="9" s="1"/>
  <c r="B7" i="6"/>
  <c r="B8" i="6"/>
  <c r="D8" i="6" s="1"/>
  <c r="E8" i="6" s="1"/>
  <c r="E23" i="9" s="1"/>
  <c r="B9" i="6"/>
  <c r="D9" i="6" s="1"/>
  <c r="B10" i="6"/>
  <c r="D10" i="6" s="1"/>
  <c r="E10" i="6" s="1"/>
  <c r="E31" i="9" s="1"/>
  <c r="B11" i="6"/>
  <c r="D11" i="6" s="1"/>
  <c r="E11" i="6" s="1"/>
  <c r="B12" i="6"/>
  <c r="D12" i="6" s="1"/>
  <c r="E12" i="6" s="1"/>
  <c r="E39" i="9" s="1"/>
  <c r="B13" i="6"/>
  <c r="D13" i="6" s="1"/>
  <c r="E13" i="6" s="1"/>
  <c r="E43" i="9" s="1"/>
  <c r="B3" i="6"/>
  <c r="D3" i="6" s="1"/>
  <c r="E3" i="6" s="1"/>
  <c r="E3" i="9" s="1"/>
  <c r="D7" i="6"/>
  <c r="E7" i="6" s="1"/>
  <c r="B4" i="4"/>
  <c r="D4" i="4" s="1"/>
  <c r="B5" i="4"/>
  <c r="D5" i="4" s="1"/>
  <c r="E5" i="4" s="1"/>
  <c r="E12" i="9" s="1"/>
  <c r="B6" i="4"/>
  <c r="D6" i="4" s="1"/>
  <c r="E6" i="4" s="1"/>
  <c r="B7" i="4"/>
  <c r="D7" i="4" s="1"/>
  <c r="E7" i="4" s="1"/>
  <c r="E20" i="9" s="1"/>
  <c r="B8" i="4"/>
  <c r="D8" i="4" s="1"/>
  <c r="B9" i="4"/>
  <c r="D9" i="4" s="1"/>
  <c r="E9" i="4" s="1"/>
  <c r="B10" i="4"/>
  <c r="B11" i="4"/>
  <c r="D11" i="4" s="1"/>
  <c r="E11" i="4" s="1"/>
  <c r="B12" i="4"/>
  <c r="D12" i="4" s="1"/>
  <c r="B13" i="4"/>
  <c r="D13" i="4" s="1"/>
  <c r="B3" i="4"/>
  <c r="D3" i="4" s="1"/>
  <c r="D4" i="9" s="1"/>
  <c r="D10" i="4"/>
  <c r="E10" i="4" s="1"/>
  <c r="E32" i="9" s="1"/>
  <c r="D4" i="3"/>
  <c r="D9" i="9" s="1"/>
  <c r="D5" i="3"/>
  <c r="D13" i="9" s="1"/>
  <c r="D6" i="3"/>
  <c r="E6" i="3" s="1"/>
  <c r="D7" i="3"/>
  <c r="D21" i="9" s="1"/>
  <c r="D8" i="3"/>
  <c r="E8" i="3" s="1"/>
  <c r="D9" i="3"/>
  <c r="D29" i="9" s="1"/>
  <c r="D10" i="3"/>
  <c r="E10" i="3" s="1"/>
  <c r="D11" i="3"/>
  <c r="E11" i="3" s="1"/>
  <c r="D12" i="3"/>
  <c r="D41" i="9" s="1"/>
  <c r="D13" i="3"/>
  <c r="D45" i="9" s="1"/>
  <c r="D39" i="9" l="1"/>
  <c r="D37" i="9"/>
  <c r="D28" i="9"/>
  <c r="D17" i="9"/>
  <c r="E5" i="9"/>
  <c r="G3" i="3"/>
  <c r="E33" i="9"/>
  <c r="E34" i="9" s="1"/>
  <c r="G34" i="9" s="1"/>
  <c r="G10" i="3"/>
  <c r="G10" i="4" s="1"/>
  <c r="G10" i="6" s="1"/>
  <c r="E10" i="10"/>
  <c r="G10" i="10" s="1"/>
  <c r="G6" i="3"/>
  <c r="G6" i="4" s="1"/>
  <c r="G6" i="6" s="1"/>
  <c r="E6" i="10"/>
  <c r="G6" i="10" s="1"/>
  <c r="E17" i="9"/>
  <c r="E12" i="4"/>
  <c r="D40" i="9"/>
  <c r="E8" i="4"/>
  <c r="D24" i="9"/>
  <c r="E4" i="4"/>
  <c r="D8" i="9"/>
  <c r="E25" i="9"/>
  <c r="G8" i="3"/>
  <c r="E9" i="6"/>
  <c r="D27" i="9"/>
  <c r="D30" i="9" s="1"/>
  <c r="E5" i="6"/>
  <c r="D11" i="9"/>
  <c r="G11" i="3"/>
  <c r="G11" i="4" s="1"/>
  <c r="G11" i="6" s="1"/>
  <c r="E11" i="10"/>
  <c r="G11" i="10" s="1"/>
  <c r="E37" i="9"/>
  <c r="E13" i="4"/>
  <c r="D44" i="9"/>
  <c r="E12" i="3"/>
  <c r="E4" i="3"/>
  <c r="E13" i="3"/>
  <c r="E9" i="3"/>
  <c r="E5" i="3"/>
  <c r="D36" i="9"/>
  <c r="D33" i="9"/>
  <c r="E28" i="9"/>
  <c r="D25" i="9"/>
  <c r="E19" i="9"/>
  <c r="D16" i="9"/>
  <c r="D5" i="9"/>
  <c r="D19" i="9"/>
  <c r="E7" i="3"/>
  <c r="D43" i="9"/>
  <c r="E35" i="9"/>
  <c r="D31" i="9"/>
  <c r="D23" i="9"/>
  <c r="D26" i="9" s="1"/>
  <c r="D20" i="9"/>
  <c r="D22" i="9" s="1"/>
  <c r="D12" i="9"/>
  <c r="D14" i="9" s="1"/>
  <c r="F10" i="9"/>
  <c r="D3" i="9"/>
  <c r="D6" i="9" s="1"/>
  <c r="E3" i="4"/>
  <c r="E3" i="10" s="1"/>
  <c r="G3" i="10" s="1"/>
  <c r="E36" i="9"/>
  <c r="D35" i="9"/>
  <c r="D32" i="9"/>
  <c r="F30" i="9"/>
  <c r="E16" i="9"/>
  <c r="E18" i="9" s="1"/>
  <c r="G18" i="9" s="1"/>
  <c r="D15" i="9"/>
  <c r="D7" i="9"/>
  <c r="D10" i="9" s="1"/>
  <c r="D42" i="9" l="1"/>
  <c r="E13" i="10"/>
  <c r="G13" i="10" s="1"/>
  <c r="E45" i="9"/>
  <c r="G13" i="3"/>
  <c r="G4" i="3"/>
  <c r="G4" i="4" s="1"/>
  <c r="G4" i="6" s="1"/>
  <c r="E4" i="10"/>
  <c r="G4" i="10" s="1"/>
  <c r="E9" i="9"/>
  <c r="E11" i="9"/>
  <c r="E14" i="9" s="1"/>
  <c r="G14" i="9" s="1"/>
  <c r="G5" i="6"/>
  <c r="G8" i="4"/>
  <c r="G8" i="6" s="1"/>
  <c r="E24" i="9"/>
  <c r="E26" i="9" s="1"/>
  <c r="G26" i="9" s="1"/>
  <c r="D18" i="9"/>
  <c r="E22" i="9"/>
  <c r="G22" i="9" s="1"/>
  <c r="D38" i="9"/>
  <c r="E41" i="9"/>
  <c r="G12" i="3"/>
  <c r="G12" i="4" s="1"/>
  <c r="G12" i="6" s="1"/>
  <c r="E12" i="10"/>
  <c r="G12" i="10" s="1"/>
  <c r="D46" i="9"/>
  <c r="E8" i="10"/>
  <c r="G8" i="10" s="1"/>
  <c r="D34" i="9"/>
  <c r="E5" i="10"/>
  <c r="G5" i="10" s="1"/>
  <c r="E13" i="9"/>
  <c r="G5" i="3"/>
  <c r="G5" i="4" s="1"/>
  <c r="G13" i="4"/>
  <c r="G13" i="6" s="1"/>
  <c r="E44" i="9"/>
  <c r="E27" i="9"/>
  <c r="E8" i="9"/>
  <c r="E40" i="9"/>
  <c r="G3" i="4"/>
  <c r="G3" i="6" s="1"/>
  <c r="E4" i="9"/>
  <c r="E6" i="9" s="1"/>
  <c r="G6" i="9" s="1"/>
  <c r="E21" i="9"/>
  <c r="G7" i="3"/>
  <c r="G7" i="4" s="1"/>
  <c r="G7" i="6" s="1"/>
  <c r="E7" i="10"/>
  <c r="G7" i="10" s="1"/>
  <c r="E9" i="10"/>
  <c r="G9" i="10" s="1"/>
  <c r="E29" i="9"/>
  <c r="G9" i="3"/>
  <c r="G9" i="4" s="1"/>
  <c r="G9" i="6" s="1"/>
  <c r="E38" i="9"/>
  <c r="G38" i="9" s="1"/>
  <c r="E46" i="9" l="1"/>
  <c r="G46" i="9" s="1"/>
  <c r="E42" i="9"/>
  <c r="G42" i="9" s="1"/>
  <c r="E30" i="9"/>
  <c r="G30" i="9" s="1"/>
  <c r="E10" i="9"/>
  <c r="G10" i="9" s="1"/>
</calcChain>
</file>

<file path=xl/sharedStrings.xml><?xml version="1.0" encoding="utf-8"?>
<sst xmlns="http://schemas.openxmlformats.org/spreadsheetml/2006/main" count="70" uniqueCount="40">
  <si>
    <t>Список клиентов</t>
  </si>
  <si>
    <t>Фамилия квартиросъемщика</t>
  </si>
  <si>
    <t>Адрес</t>
  </si>
  <si>
    <t>Количество жильцов</t>
  </si>
  <si>
    <t>Иванов И.П.</t>
  </si>
  <si>
    <t>Чижова  И.Л.</t>
  </si>
  <si>
    <t>Петров А.И.</t>
  </si>
  <si>
    <t>Южная-1</t>
  </si>
  <si>
    <t>Береговая 1-3</t>
  </si>
  <si>
    <t>Южная 10-5</t>
  </si>
  <si>
    <t>Тарифы</t>
  </si>
  <si>
    <t>норма потребления кВтч</t>
  </si>
  <si>
    <t>свыше нормы потребления тариф руб./кВтч</t>
  </si>
  <si>
    <t>в пределах нормы потребления тариф руб./кВтч</t>
  </si>
  <si>
    <t>Оплата за потреблённую энергию в январе</t>
  </si>
  <si>
    <t>№ клиента</t>
  </si>
  <si>
    <t>Показания на начало месяца , кВтч</t>
  </si>
  <si>
    <t>Показания на конец месяца, кВтч</t>
  </si>
  <si>
    <t>Потребление, кВтч</t>
  </si>
  <si>
    <t>Сумма к оплате, руб</t>
  </si>
  <si>
    <t>Сумма опталы, руб</t>
  </si>
  <si>
    <t>Долг/ Аванс</t>
  </si>
  <si>
    <t>Оплата за потреблённую энергию в феврале</t>
  </si>
  <si>
    <t>Оплата за потреблённую энергию за квартал</t>
  </si>
  <si>
    <t>Ленина 3</t>
  </si>
  <si>
    <t>Первоухин Н.Н</t>
  </si>
  <si>
    <t>Гурбатов А.Г</t>
  </si>
  <si>
    <t>Скварцова Н.Л</t>
  </si>
  <si>
    <t>Милохин В.С</t>
  </si>
  <si>
    <t>Ведров С.А</t>
  </si>
  <si>
    <t>Плюшкин В.Н</t>
  </si>
  <si>
    <t>Синюгина В.Л</t>
  </si>
  <si>
    <t>Лопатин С.В</t>
  </si>
  <si>
    <t>Набережная 8</t>
  </si>
  <si>
    <t>Новая 4</t>
  </si>
  <si>
    <t>Пушкина 15</t>
  </si>
  <si>
    <t>Нижняя 45</t>
  </si>
  <si>
    <t>Вокзальная 8</t>
  </si>
  <si>
    <t>Чернышевского 5</t>
  </si>
  <si>
    <t>Октябрьская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</si>
</sst>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/>
    <xf numFmtId="0" fontId="2" fillId="0" borderId="0" xfId="0" applyFont="1"/>
    <xf numFmtId="44" fontId="0" fillId="0" borderId="6" xfId="1" applyFont="1" applyBorder="1"/>
    <xf numFmtId="44" fontId="0" fillId="0" borderId="9" xfId="1" applyFont="1" applyBorder="1"/>
    <xf numFmtId="0" fontId="0" fillId="0" borderId="3" xfId="0" applyBorder="1" applyAlignment="1">
      <alignment horizontal="center" wrapText="1"/>
    </xf>
    <xf numFmtId="0" fontId="0" fillId="0" borderId="1" xfId="0" applyBorder="1" applyProtection="1"/>
    <xf numFmtId="44" fontId="0" fillId="0" borderId="1" xfId="1" applyFont="1" applyBorder="1"/>
    <xf numFmtId="44" fontId="0" fillId="0" borderId="8" xfId="1" applyFont="1" applyBorder="1"/>
    <xf numFmtId="44" fontId="0" fillId="0" borderId="0" xfId="0" applyNumberFormat="1"/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44" fontId="0" fillId="0" borderId="11" xfId="0" applyNumberFormat="1" applyBorder="1" applyAlignment="1">
      <alignment horizontal="center" wrapText="1"/>
    </xf>
    <xf numFmtId="44" fontId="0" fillId="0" borderId="1" xfId="1" applyNumberFormat="1" applyFont="1" applyBorder="1"/>
    <xf numFmtId="44" fontId="0" fillId="0" borderId="13" xfId="1" applyNumberFormat="1" applyFont="1" applyBorder="1"/>
    <xf numFmtId="44" fontId="0" fillId="0" borderId="8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3" sqref="C13"/>
    </sheetView>
  </sheetViews>
  <sheetFormatPr defaultRowHeight="14.4" x14ac:dyDescent="0.3"/>
  <cols>
    <col min="1" max="1" width="19.6640625" customWidth="1"/>
    <col min="2" max="2" width="17.33203125" customWidth="1"/>
    <col min="3" max="3" width="12.44140625" customWidth="1"/>
  </cols>
  <sheetData>
    <row r="1" spans="1:5" ht="15" thickBot="1" x14ac:dyDescent="0.35">
      <c r="A1" s="29" t="s">
        <v>0</v>
      </c>
      <c r="B1" s="30"/>
    </row>
    <row r="2" spans="1:5" ht="38.4" customHeight="1" x14ac:dyDescent="0.3">
      <c r="A2" s="9" t="s">
        <v>1</v>
      </c>
      <c r="B2" s="10" t="s">
        <v>2</v>
      </c>
      <c r="C2" s="12" t="s">
        <v>3</v>
      </c>
      <c r="D2" s="11"/>
      <c r="E2" s="11"/>
    </row>
    <row r="3" spans="1:5" x14ac:dyDescent="0.3">
      <c r="A3" s="4" t="s">
        <v>4</v>
      </c>
      <c r="B3" s="13" t="s">
        <v>7</v>
      </c>
      <c r="C3" s="5">
        <v>2</v>
      </c>
      <c r="D3" s="11"/>
      <c r="E3" s="11"/>
    </row>
    <row r="4" spans="1:5" x14ac:dyDescent="0.3">
      <c r="A4" s="4" t="s">
        <v>5</v>
      </c>
      <c r="B4" s="1" t="s">
        <v>8</v>
      </c>
      <c r="C4" s="5">
        <v>1</v>
      </c>
      <c r="D4" s="11"/>
      <c r="E4" s="11"/>
    </row>
    <row r="5" spans="1:5" x14ac:dyDescent="0.3">
      <c r="A5" s="4" t="s">
        <v>6</v>
      </c>
      <c r="B5" s="1" t="s">
        <v>9</v>
      </c>
      <c r="C5" s="5">
        <v>4</v>
      </c>
      <c r="D5" s="11"/>
      <c r="E5" s="11"/>
    </row>
    <row r="6" spans="1:5" x14ac:dyDescent="0.3">
      <c r="A6" s="4" t="s">
        <v>25</v>
      </c>
      <c r="B6" s="1" t="s">
        <v>24</v>
      </c>
      <c r="C6" s="5">
        <v>3</v>
      </c>
      <c r="D6" s="11"/>
      <c r="E6" s="11"/>
    </row>
    <row r="7" spans="1:5" x14ac:dyDescent="0.3">
      <c r="A7" s="4" t="s">
        <v>32</v>
      </c>
      <c r="B7" s="1" t="s">
        <v>33</v>
      </c>
      <c r="C7" s="5">
        <v>7</v>
      </c>
      <c r="D7" s="11"/>
      <c r="E7" s="11"/>
    </row>
    <row r="8" spans="1:5" x14ac:dyDescent="0.3">
      <c r="A8" s="4" t="s">
        <v>26</v>
      </c>
      <c r="B8" s="1" t="s">
        <v>34</v>
      </c>
      <c r="C8" s="5">
        <v>1</v>
      </c>
      <c r="D8" s="11"/>
      <c r="E8" s="11"/>
    </row>
    <row r="9" spans="1:5" x14ac:dyDescent="0.3">
      <c r="A9" s="4" t="s">
        <v>31</v>
      </c>
      <c r="B9" s="1" t="s">
        <v>35</v>
      </c>
      <c r="C9" s="5">
        <v>4</v>
      </c>
      <c r="D9" s="11"/>
      <c r="E9" s="11"/>
    </row>
    <row r="10" spans="1:5" x14ac:dyDescent="0.3">
      <c r="A10" s="4" t="s">
        <v>27</v>
      </c>
      <c r="B10" s="1" t="s">
        <v>36</v>
      </c>
      <c r="C10" s="5">
        <v>6</v>
      </c>
      <c r="D10" s="11"/>
      <c r="E10" s="11"/>
    </row>
    <row r="11" spans="1:5" x14ac:dyDescent="0.3">
      <c r="A11" s="4" t="s">
        <v>28</v>
      </c>
      <c r="B11" s="1" t="s">
        <v>37</v>
      </c>
      <c r="C11" s="5">
        <v>5</v>
      </c>
      <c r="D11" s="11"/>
      <c r="E11" s="11"/>
    </row>
    <row r="12" spans="1:5" x14ac:dyDescent="0.3">
      <c r="A12" s="4" t="s">
        <v>29</v>
      </c>
      <c r="B12" s="1" t="s">
        <v>38</v>
      </c>
      <c r="C12" s="5">
        <v>8</v>
      </c>
      <c r="D12" s="11"/>
      <c r="E12" s="11"/>
    </row>
    <row r="13" spans="1:5" ht="15" thickBot="1" x14ac:dyDescent="0.35">
      <c r="A13" s="6" t="s">
        <v>30</v>
      </c>
      <c r="B13" s="7" t="s">
        <v>39</v>
      </c>
      <c r="C13" s="8">
        <v>2</v>
      </c>
      <c r="D13" s="11"/>
      <c r="E13" s="11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1" sqref="F21"/>
    </sheetView>
  </sheetViews>
  <sheetFormatPr defaultRowHeight="14.4" x14ac:dyDescent="0.3"/>
  <cols>
    <col min="1" max="1" width="43.109375" customWidth="1"/>
    <col min="2" max="2" width="9.33203125" customWidth="1"/>
    <col min="3" max="3" width="8.6640625" customWidth="1"/>
  </cols>
  <sheetData>
    <row r="1" spans="1:2" ht="15" thickBot="1" x14ac:dyDescent="0.35">
      <c r="A1" s="14" t="s">
        <v>10</v>
      </c>
    </row>
    <row r="2" spans="1:2" x14ac:dyDescent="0.3">
      <c r="A2" s="2" t="s">
        <v>11</v>
      </c>
      <c r="B2" s="3">
        <v>56</v>
      </c>
    </row>
    <row r="3" spans="1:2" x14ac:dyDescent="0.3">
      <c r="A3" s="4" t="s">
        <v>13</v>
      </c>
      <c r="B3" s="15">
        <v>1.74</v>
      </c>
    </row>
    <row r="4" spans="1:2" ht="15" thickBot="1" x14ac:dyDescent="0.35">
      <c r="A4" s="6" t="s">
        <v>12</v>
      </c>
      <c r="B4" s="16">
        <v>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4" sqref="D14"/>
    </sheetView>
  </sheetViews>
  <sheetFormatPr defaultRowHeight="14.4" x14ac:dyDescent="0.3"/>
  <cols>
    <col min="1" max="1" width="10.88671875" customWidth="1"/>
    <col min="2" max="2" width="11.88671875" customWidth="1"/>
    <col min="3" max="3" width="11.44140625" customWidth="1"/>
    <col min="4" max="4" width="15" customWidth="1"/>
    <col min="5" max="5" width="15.6640625" customWidth="1"/>
    <col min="6" max="6" width="15.21875" customWidth="1"/>
    <col min="7" max="7" width="11.88671875" customWidth="1"/>
    <col min="9" max="9" width="9.21875" bestFit="1" customWidth="1"/>
  </cols>
  <sheetData>
    <row r="1" spans="1:9" ht="15" thickBot="1" x14ac:dyDescent="0.35">
      <c r="A1" s="31" t="s">
        <v>14</v>
      </c>
      <c r="B1" s="32"/>
      <c r="C1" s="32"/>
      <c r="D1" s="32"/>
      <c r="E1" s="32"/>
      <c r="F1" s="32"/>
    </row>
    <row r="2" spans="1:9" ht="59.4" customHeight="1" thickBot="1" x14ac:dyDescent="0.35">
      <c r="A2" s="2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3" t="s">
        <v>21</v>
      </c>
    </row>
    <row r="3" spans="1:9" ht="15" thickBot="1" x14ac:dyDescent="0.35">
      <c r="A3" s="2">
        <v>1</v>
      </c>
      <c r="B3" s="1">
        <v>1000</v>
      </c>
      <c r="C3" s="18">
        <v>1400</v>
      </c>
      <c r="D3" s="1">
        <f>(C3-B3)</f>
        <v>400</v>
      </c>
      <c r="E3" s="19">
        <f>IF(D3&gt;Тарифы!$B$2*'общие сведения'!C3,((D3-'общие сведения'!C3*Тарифы!$B$2)*Тарифы!$B$4+Тарифы!$B$2*Тарифы!$B$3*'общие сведения'!C3),D3*Тарифы!$B$3)</f>
        <v>1030.08</v>
      </c>
      <c r="F3" s="19">
        <v>3000</v>
      </c>
      <c r="G3" s="15">
        <f>F3-E3</f>
        <v>1969.92</v>
      </c>
      <c r="I3" s="21"/>
    </row>
    <row r="4" spans="1:9" ht="15" thickBot="1" x14ac:dyDescent="0.35">
      <c r="A4" s="2">
        <v>2</v>
      </c>
      <c r="B4" s="1">
        <v>1550</v>
      </c>
      <c r="C4" s="1">
        <v>1200</v>
      </c>
      <c r="D4" s="1">
        <f t="shared" ref="D4:D13" si="0">(C4-B4)</f>
        <v>-350</v>
      </c>
      <c r="E4" s="19">
        <f>IF(D4&gt;Тарифы!$B$2*'общие сведения'!C4,((D4-'общие сведения'!C4*Тарифы!$B$2)*Тарифы!$B$4+Тарифы!$B$2*Тарифы!$B$3*'общие сведения'!C4),D4*Тарифы!$B$3)</f>
        <v>-609</v>
      </c>
      <c r="F4" s="19">
        <v>500</v>
      </c>
      <c r="G4" s="15">
        <f t="shared" ref="G4:G13" si="1">F4-E4</f>
        <v>1109</v>
      </c>
    </row>
    <row r="5" spans="1:9" ht="15" thickBot="1" x14ac:dyDescent="0.35">
      <c r="A5" s="2">
        <v>3</v>
      </c>
      <c r="B5" s="1">
        <v>1200</v>
      </c>
      <c r="C5" s="1">
        <v>1300</v>
      </c>
      <c r="D5" s="1">
        <f t="shared" si="0"/>
        <v>100</v>
      </c>
      <c r="E5" s="19">
        <f>IF(D5&gt;Тарифы!$B$2*'общие сведения'!C5,((D5-'общие сведения'!C5*Тарифы!$B$2)*Тарифы!$B$4+Тарифы!$B$2*Тарифы!$B$3*'общие сведения'!C5),D5*Тарифы!$B$3)</f>
        <v>174</v>
      </c>
      <c r="F5" s="19">
        <v>200</v>
      </c>
      <c r="G5" s="15">
        <f t="shared" si="1"/>
        <v>26</v>
      </c>
    </row>
    <row r="6" spans="1:9" ht="15" thickBot="1" x14ac:dyDescent="0.35">
      <c r="A6" s="2">
        <v>4</v>
      </c>
      <c r="B6" s="1">
        <v>1400</v>
      </c>
      <c r="C6" s="1">
        <v>1650</v>
      </c>
      <c r="D6" s="1">
        <f t="shared" si="0"/>
        <v>250</v>
      </c>
      <c r="E6" s="19">
        <f>IF(D6&gt;Тарифы!$B$2*'общие сведения'!C6,((D6-'общие сведения'!C6*Тарифы!$B$2)*Тарифы!$B$4+Тарифы!$B$2*Тарифы!$B$3*'общие сведения'!C6),D6*Тарифы!$B$3)</f>
        <v>530.12</v>
      </c>
      <c r="F6" s="19">
        <v>100</v>
      </c>
      <c r="G6" s="15">
        <f t="shared" si="1"/>
        <v>-430.12</v>
      </c>
    </row>
    <row r="7" spans="1:9" ht="15" thickBot="1" x14ac:dyDescent="0.35">
      <c r="A7" s="2">
        <v>5</v>
      </c>
      <c r="B7" s="1">
        <v>2000</v>
      </c>
      <c r="C7" s="1">
        <v>2420</v>
      </c>
      <c r="D7" s="1">
        <f t="shared" si="0"/>
        <v>420</v>
      </c>
      <c r="E7" s="19">
        <f>IF(D7&gt;Тарифы!$B$2*'общие сведения'!C7,((D7-'общие сведения'!C7*Тарифы!$B$2)*Тарифы!$B$4+Тарифы!$B$2*Тарифы!$B$3*'общие сведения'!C7),D7*Тарифы!$B$3)</f>
        <v>763.28</v>
      </c>
      <c r="F7" s="19">
        <v>600</v>
      </c>
      <c r="G7" s="15">
        <f t="shared" si="1"/>
        <v>-163.27999999999997</v>
      </c>
    </row>
    <row r="8" spans="1:9" ht="15" thickBot="1" x14ac:dyDescent="0.35">
      <c r="A8" s="2">
        <v>6</v>
      </c>
      <c r="B8" s="1">
        <v>1700</v>
      </c>
      <c r="C8" s="1">
        <v>1980</v>
      </c>
      <c r="D8" s="1">
        <f t="shared" si="0"/>
        <v>280</v>
      </c>
      <c r="E8" s="19">
        <f>IF(D8&gt;Тарифы!$B$2*'общие сведения'!C8,((D8-'общие сведения'!C8*Тарифы!$B$2)*Тарифы!$B$4+Тарифы!$B$2*Тарифы!$B$3*'общие сведения'!C8),D8*Тарифы!$B$3)</f>
        <v>747.04</v>
      </c>
      <c r="F8" s="19">
        <v>300</v>
      </c>
      <c r="G8" s="15">
        <f t="shared" si="1"/>
        <v>-447.03999999999996</v>
      </c>
    </row>
    <row r="9" spans="1:9" ht="15" thickBot="1" x14ac:dyDescent="0.35">
      <c r="A9" s="2">
        <v>7</v>
      </c>
      <c r="B9" s="1">
        <v>1340</v>
      </c>
      <c r="C9" s="1">
        <v>1250</v>
      </c>
      <c r="D9" s="1">
        <f t="shared" si="0"/>
        <v>-90</v>
      </c>
      <c r="E9" s="19">
        <f>IF(D9&gt;Тарифы!$B$2*'общие сведения'!C9,((D9-'общие сведения'!C9*Тарифы!$B$2)*Тарифы!$B$4+Тарифы!$B$2*Тарифы!$B$3*'общие сведения'!C9),D9*Тарифы!$B$3)</f>
        <v>-156.6</v>
      </c>
      <c r="F9" s="19">
        <v>0</v>
      </c>
      <c r="G9" s="15">
        <f t="shared" si="1"/>
        <v>156.6</v>
      </c>
    </row>
    <row r="10" spans="1:9" ht="15" thickBot="1" x14ac:dyDescent="0.35">
      <c r="A10" s="2">
        <v>8</v>
      </c>
      <c r="B10" s="1">
        <v>1600</v>
      </c>
      <c r="C10" s="1">
        <v>1900</v>
      </c>
      <c r="D10" s="1">
        <f t="shared" si="0"/>
        <v>300</v>
      </c>
      <c r="E10" s="19">
        <f>IF(D10&gt;Тарифы!$B$2*'общие сведения'!C10,((D10-'общие сведения'!C10*Тарифы!$B$2)*Тарифы!$B$4+Тарифы!$B$2*Тарифы!$B$3*'общие сведения'!C10),D10*Тарифы!$B$3)</f>
        <v>522</v>
      </c>
      <c r="F10" s="19">
        <v>0</v>
      </c>
      <c r="G10" s="15">
        <f t="shared" si="1"/>
        <v>-522</v>
      </c>
    </row>
    <row r="11" spans="1:9" ht="15" thickBot="1" x14ac:dyDescent="0.35">
      <c r="A11" s="2">
        <v>9</v>
      </c>
      <c r="B11" s="1">
        <v>3100</v>
      </c>
      <c r="C11" s="1">
        <v>3300</v>
      </c>
      <c r="D11" s="1">
        <f t="shared" si="0"/>
        <v>200</v>
      </c>
      <c r="E11" s="19">
        <f>IF(D11&gt;Тарифы!$B$2*'общие сведения'!C11,((D11-'общие сведения'!C11*Тарифы!$B$2)*Тарифы!$B$4+Тарифы!$B$2*Тарифы!$B$3*'общие сведения'!C11),D11*Тарифы!$B$3)</f>
        <v>348</v>
      </c>
      <c r="F11" s="19">
        <v>995</v>
      </c>
      <c r="G11" s="15">
        <f t="shared" si="1"/>
        <v>647</v>
      </c>
    </row>
    <row r="12" spans="1:9" ht="15" thickBot="1" x14ac:dyDescent="0.35">
      <c r="A12" s="2">
        <v>10</v>
      </c>
      <c r="B12" s="1">
        <v>2135</v>
      </c>
      <c r="C12" s="1">
        <v>2370</v>
      </c>
      <c r="D12" s="1">
        <f t="shared" si="0"/>
        <v>235</v>
      </c>
      <c r="E12" s="19">
        <f>IF(D12&gt;Тарифы!$B$2*'общие сведения'!C12,((D12-'общие сведения'!C12*Тарифы!$B$2)*Тарифы!$B$4+Тарифы!$B$2*Тарифы!$B$3*'общие сведения'!C12),D12*Тарифы!$B$3)</f>
        <v>408.9</v>
      </c>
      <c r="F12" s="19">
        <v>0</v>
      </c>
      <c r="G12" s="15">
        <f t="shared" si="1"/>
        <v>-408.9</v>
      </c>
    </row>
    <row r="13" spans="1:9" ht="15" thickBot="1" x14ac:dyDescent="0.35">
      <c r="A13" s="2">
        <v>11</v>
      </c>
      <c r="B13" s="7">
        <v>1765</v>
      </c>
      <c r="C13" s="7">
        <v>2154</v>
      </c>
      <c r="D13" s="1">
        <f t="shared" si="0"/>
        <v>389</v>
      </c>
      <c r="E13" s="19">
        <f>IF(D13&gt;Тарифы!$B$2*'общие сведения'!C13,((D13-'общие сведения'!C13*Тарифы!$B$2)*Тарифы!$B$4+Тарифы!$B$2*Тарифы!$B$3*'общие сведения'!C13),D13*Тарифы!$B$3)</f>
        <v>998.18</v>
      </c>
      <c r="F13" s="20">
        <v>536</v>
      </c>
      <c r="G13" s="15">
        <f t="shared" si="1"/>
        <v>-462.17999999999995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6" sqref="D16"/>
    </sheetView>
  </sheetViews>
  <sheetFormatPr defaultRowHeight="14.4" x14ac:dyDescent="0.3"/>
  <cols>
    <col min="5" max="5" width="12.33203125" customWidth="1"/>
    <col min="6" max="6" width="12.5546875" customWidth="1"/>
    <col min="7" max="7" width="13.33203125" customWidth="1"/>
  </cols>
  <sheetData>
    <row r="1" spans="1:7" ht="15" thickBot="1" x14ac:dyDescent="0.35">
      <c r="A1" s="31" t="s">
        <v>22</v>
      </c>
      <c r="B1" s="32"/>
      <c r="C1" s="32"/>
      <c r="D1" s="32"/>
      <c r="E1" s="32"/>
      <c r="F1" s="32"/>
    </row>
    <row r="2" spans="1:7" ht="72.599999999999994" thickBot="1" x14ac:dyDescent="0.35">
      <c r="A2" s="2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3" t="s">
        <v>21</v>
      </c>
    </row>
    <row r="3" spans="1:7" ht="15" thickBot="1" x14ac:dyDescent="0.35">
      <c r="A3" s="2">
        <v>1</v>
      </c>
      <c r="B3" s="1">
        <f>Январь!C3</f>
        <v>1400</v>
      </c>
      <c r="C3" s="18">
        <v>2200</v>
      </c>
      <c r="D3" s="1">
        <f>(C3-B3)</f>
        <v>800</v>
      </c>
      <c r="E3" s="19">
        <f>IF(D3&gt;Тарифы!$B$2*'общие сведения'!C3,((D3-'общие сведения'!C3*Тарифы!$B$2)*Тарифы!$B$4+Тарифы!$B$2*Тарифы!$B$3*'общие сведения'!C3),D3*Тарифы!$B$3)</f>
        <v>2190.08</v>
      </c>
      <c r="F3" s="19">
        <v>3000</v>
      </c>
      <c r="G3" s="15">
        <f>F3-E3+Январь!G3</f>
        <v>2779.84</v>
      </c>
    </row>
    <row r="4" spans="1:7" ht="15" thickBot="1" x14ac:dyDescent="0.35">
      <c r="A4" s="2">
        <v>2</v>
      </c>
      <c r="B4" s="1">
        <f>Январь!C4</f>
        <v>1200</v>
      </c>
      <c r="C4" s="1">
        <v>2070</v>
      </c>
      <c r="D4" s="1">
        <f t="shared" ref="D4:D13" si="0">(C4-B4)</f>
        <v>870</v>
      </c>
      <c r="E4" s="19">
        <f>IF(D4&gt;Тарифы!$B$2*'общие сведения'!C4,((D4-'общие сведения'!C4*Тарифы!$B$2)*Тарифы!$B$4+Тарифы!$B$2*Тарифы!$B$3*'общие сведения'!C4),D4*Тарифы!$B$3)</f>
        <v>2458.04</v>
      </c>
      <c r="F4" s="19">
        <v>500</v>
      </c>
      <c r="G4" s="15">
        <f>F4-E4+Январь!G4</f>
        <v>-849.04</v>
      </c>
    </row>
    <row r="5" spans="1:7" ht="15" thickBot="1" x14ac:dyDescent="0.35">
      <c r="A5" s="2">
        <v>3</v>
      </c>
      <c r="B5" s="1">
        <f>Январь!C5</f>
        <v>1300</v>
      </c>
      <c r="C5" s="1">
        <v>1990</v>
      </c>
      <c r="D5" s="1">
        <f t="shared" si="0"/>
        <v>690</v>
      </c>
      <c r="E5" s="19">
        <f>IF(D5&gt;Тарифы!$B$2*'общие сведения'!C5,((D5-'общие сведения'!C5*Тарифы!$B$2)*Тарифы!$B$4+Тарифы!$B$2*Тарифы!$B$3*'общие сведения'!C5),D5*Тарифы!$B$3)</f>
        <v>1741.1599999999999</v>
      </c>
      <c r="F5" s="19">
        <v>200</v>
      </c>
      <c r="G5" s="15">
        <f>F5-E5+Январь!G5</f>
        <v>-1515.1599999999999</v>
      </c>
    </row>
    <row r="6" spans="1:7" ht="15" thickBot="1" x14ac:dyDescent="0.35">
      <c r="A6" s="2">
        <v>4</v>
      </c>
      <c r="B6" s="1">
        <f>Январь!C6</f>
        <v>1650</v>
      </c>
      <c r="C6" s="1">
        <v>2100</v>
      </c>
      <c r="D6" s="1">
        <f t="shared" si="0"/>
        <v>450</v>
      </c>
      <c r="E6" s="19">
        <f>IF(D6&gt;Тарифы!$B$2*'общие сведения'!C6,((D6-'общие сведения'!C6*Тарифы!$B$2)*Тарифы!$B$4+Тарифы!$B$2*Тарифы!$B$3*'общие сведения'!C6),D6*Тарифы!$B$3)</f>
        <v>1110.1199999999999</v>
      </c>
      <c r="F6" s="19">
        <v>100</v>
      </c>
      <c r="G6" s="15">
        <f>F6-E6+Январь!G6</f>
        <v>-1440.2399999999998</v>
      </c>
    </row>
    <row r="7" spans="1:7" ht="15" thickBot="1" x14ac:dyDescent="0.35">
      <c r="A7" s="2">
        <v>5</v>
      </c>
      <c r="B7" s="1">
        <f>Январь!C7</f>
        <v>2420</v>
      </c>
      <c r="C7" s="1">
        <v>3500</v>
      </c>
      <c r="D7" s="1">
        <f t="shared" si="0"/>
        <v>1080</v>
      </c>
      <c r="E7" s="19">
        <f>IF(D7&gt;Тарифы!$B$2*'общие сведения'!C7,((D7-'общие сведения'!C7*Тарифы!$B$2)*Тарифы!$B$4+Тарифы!$B$2*Тарифы!$B$3*'общие сведения'!C7),D7*Тарифы!$B$3)</f>
        <v>2677.2799999999997</v>
      </c>
      <c r="F7" s="19">
        <v>600</v>
      </c>
      <c r="G7" s="15">
        <f>F7-E7+Январь!G7</f>
        <v>-2240.5599999999995</v>
      </c>
    </row>
    <row r="8" spans="1:7" ht="15" thickBot="1" x14ac:dyDescent="0.35">
      <c r="A8" s="2">
        <v>6</v>
      </c>
      <c r="B8" s="1">
        <f>Январь!C8</f>
        <v>1980</v>
      </c>
      <c r="C8" s="1">
        <v>2235</v>
      </c>
      <c r="D8" s="1">
        <f t="shared" si="0"/>
        <v>255</v>
      </c>
      <c r="E8" s="19">
        <f>IF(D8&gt;Тарифы!$B$2*'общие сведения'!C8,((D8-'общие сведения'!C8*Тарифы!$B$2)*Тарифы!$B$4+Тарифы!$B$2*Тарифы!$B$3*'общие сведения'!C8),D8*Тарифы!$B$3)</f>
        <v>674.54</v>
      </c>
      <c r="F8" s="19">
        <v>300</v>
      </c>
      <c r="G8" s="15">
        <f>F8-E8+Январь!G8</f>
        <v>-821.57999999999993</v>
      </c>
    </row>
    <row r="9" spans="1:7" ht="15" thickBot="1" x14ac:dyDescent="0.35">
      <c r="A9" s="2">
        <v>7</v>
      </c>
      <c r="B9" s="1">
        <f>Январь!C9</f>
        <v>1250</v>
      </c>
      <c r="C9" s="1">
        <v>1850</v>
      </c>
      <c r="D9" s="1">
        <f t="shared" si="0"/>
        <v>600</v>
      </c>
      <c r="E9" s="19">
        <f>IF(D9&gt;Тарифы!$B$2*'общие сведения'!C9,((D9-'общие сведения'!C9*Тарифы!$B$2)*Тарифы!$B$4+Тарифы!$B$2*Тарифы!$B$3*'общие сведения'!C9),D9*Тарифы!$B$3)</f>
        <v>1480.1599999999999</v>
      </c>
      <c r="F9" s="19">
        <v>0</v>
      </c>
      <c r="G9" s="15">
        <f>F9-E9+Январь!G9</f>
        <v>-1323.56</v>
      </c>
    </row>
    <row r="10" spans="1:7" ht="15" thickBot="1" x14ac:dyDescent="0.35">
      <c r="A10" s="2">
        <v>8</v>
      </c>
      <c r="B10" s="1">
        <f>Январь!C10</f>
        <v>1900</v>
      </c>
      <c r="C10" s="1">
        <v>2295</v>
      </c>
      <c r="D10" s="1">
        <f t="shared" si="0"/>
        <v>395</v>
      </c>
      <c r="E10" s="19">
        <f>IF(D10&gt;Тарифы!$B$2*'общие сведения'!C10,((D10-'общие сведения'!C10*Тарифы!$B$2)*Тарифы!$B$4+Тарифы!$B$2*Тарифы!$B$3*'общие сведения'!C10),D10*Тарифы!$B$3)</f>
        <v>755.74</v>
      </c>
      <c r="F10" s="19">
        <v>0</v>
      </c>
      <c r="G10" s="15">
        <f>F10-E10+Январь!G10</f>
        <v>-1277.74</v>
      </c>
    </row>
    <row r="11" spans="1:7" ht="15" thickBot="1" x14ac:dyDescent="0.35">
      <c r="A11" s="2">
        <v>9</v>
      </c>
      <c r="B11" s="1">
        <f>Январь!C11</f>
        <v>3300</v>
      </c>
      <c r="C11" s="1">
        <v>4120</v>
      </c>
      <c r="D11" s="1">
        <f t="shared" si="0"/>
        <v>820</v>
      </c>
      <c r="E11" s="19">
        <f>IF(D11&gt;Тарифы!$B$2*'общие сведения'!C11,((D11-'общие сведения'!C11*Тарифы!$B$2)*Тарифы!$B$4+Тарифы!$B$2*Тарифы!$B$3*'общие сведения'!C11),D11*Тарифы!$B$3)</f>
        <v>2053.1999999999998</v>
      </c>
      <c r="F11" s="19">
        <v>995</v>
      </c>
      <c r="G11" s="15">
        <f>F11-E11+Январь!G11</f>
        <v>-411.19999999999982</v>
      </c>
    </row>
    <row r="12" spans="1:7" ht="15" thickBot="1" x14ac:dyDescent="0.35">
      <c r="A12" s="2">
        <v>10</v>
      </c>
      <c r="B12" s="1">
        <f>Январь!C12</f>
        <v>2370</v>
      </c>
      <c r="C12" s="1">
        <v>2909</v>
      </c>
      <c r="D12" s="1">
        <f t="shared" si="0"/>
        <v>539</v>
      </c>
      <c r="E12" s="19">
        <f>IF(D12&gt;Тарифы!$B$2*'общие сведения'!C12,((D12-'общие сведения'!C12*Тарифы!$B$2)*Тарифы!$B$4+Тарифы!$B$2*Тарифы!$B$3*'общие сведения'!C12),D12*Тарифы!$B$3)</f>
        <v>1043.42</v>
      </c>
      <c r="F12" s="19">
        <v>0</v>
      </c>
      <c r="G12" s="15">
        <f>F12-E12+Январь!G12</f>
        <v>-1452.3200000000002</v>
      </c>
    </row>
    <row r="13" spans="1:7" ht="15" thickBot="1" x14ac:dyDescent="0.35">
      <c r="A13" s="2">
        <v>11</v>
      </c>
      <c r="B13" s="1">
        <f>Январь!C13</f>
        <v>2154</v>
      </c>
      <c r="C13" s="7">
        <v>2400</v>
      </c>
      <c r="D13" s="1">
        <f t="shared" si="0"/>
        <v>246</v>
      </c>
      <c r="E13" s="19">
        <f>IF(D13&gt;Тарифы!$B$2*'общие сведения'!C13,((D13-'общие сведения'!C13*Тарифы!$B$2)*Тарифы!$B$4+Тарифы!$B$2*Тарифы!$B$3*'общие сведения'!C13),D13*Тарифы!$B$3)</f>
        <v>583.48</v>
      </c>
      <c r="F13" s="20">
        <v>536</v>
      </c>
      <c r="G13" s="15">
        <f>F13-E13+Январь!G13</f>
        <v>-509.65999999999997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defaultRowHeight="14.4" x14ac:dyDescent="0.3"/>
  <cols>
    <col min="5" max="5" width="11.109375" customWidth="1"/>
    <col min="6" max="6" width="11.33203125" customWidth="1"/>
    <col min="7" max="7" width="13.44140625" customWidth="1"/>
  </cols>
  <sheetData>
    <row r="1" spans="1:7" ht="15" thickBot="1" x14ac:dyDescent="0.35">
      <c r="A1" s="31" t="s">
        <v>14</v>
      </c>
      <c r="B1" s="32"/>
      <c r="C1" s="32"/>
      <c r="D1" s="32"/>
      <c r="E1" s="32"/>
      <c r="F1" s="32"/>
    </row>
    <row r="2" spans="1:7" ht="72.599999999999994" thickBot="1" x14ac:dyDescent="0.35">
      <c r="A2" s="2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3" t="s">
        <v>21</v>
      </c>
    </row>
    <row r="3" spans="1:7" ht="15" thickBot="1" x14ac:dyDescent="0.35">
      <c r="A3" s="2">
        <v>1</v>
      </c>
      <c r="B3" s="1">
        <f>Февраль!C3</f>
        <v>2200</v>
      </c>
      <c r="C3" s="18">
        <v>2869</v>
      </c>
      <c r="D3" s="1">
        <f>(C3-B3)</f>
        <v>669</v>
      </c>
      <c r="E3" s="19">
        <f>IF(D3&gt;Тарифы!$B$2*'общие сведения'!C3,((D3-'общие сведения'!C3*Тарифы!$B$2)*Тарифы!$B$4+Тарифы!$B$2*Тарифы!$B$3*'общие сведения'!C3),D3*Тарифы!$B$3)</f>
        <v>1810.1799999999998</v>
      </c>
      <c r="F3" s="19">
        <v>3000</v>
      </c>
      <c r="G3" s="15">
        <f>F3-E3+Февраль!G3</f>
        <v>3969.6600000000003</v>
      </c>
    </row>
    <row r="4" spans="1:7" ht="15" thickBot="1" x14ac:dyDescent="0.35">
      <c r="A4" s="2">
        <v>2</v>
      </c>
      <c r="B4" s="1">
        <f>Февраль!C4</f>
        <v>2070</v>
      </c>
      <c r="C4" s="1">
        <v>2379</v>
      </c>
      <c r="D4" s="1">
        <f t="shared" ref="D4:D13" si="0">(C4-B4)</f>
        <v>309</v>
      </c>
      <c r="E4" s="19">
        <f>IF(D4&gt;Тарифы!$B$2*'общие сведения'!C4,((D4-'общие сведения'!C4*Тарифы!$B$2)*Тарифы!$B$4+Тарифы!$B$2*Тарифы!$B$3*'общие сведения'!C4),D4*Тарифы!$B$3)</f>
        <v>831.13999999999987</v>
      </c>
      <c r="F4" s="19">
        <v>1000</v>
      </c>
      <c r="G4" s="15">
        <f>F4-E4+Февраль!G4</f>
        <v>-680.17999999999984</v>
      </c>
    </row>
    <row r="5" spans="1:7" ht="15" thickBot="1" x14ac:dyDescent="0.35">
      <c r="A5" s="2">
        <v>3</v>
      </c>
      <c r="B5" s="1">
        <f>Февраль!C5</f>
        <v>1990</v>
      </c>
      <c r="C5" s="1">
        <v>2458</v>
      </c>
      <c r="D5" s="1">
        <f t="shared" si="0"/>
        <v>468</v>
      </c>
      <c r="E5" s="19">
        <f>IF(D5&gt;Тарифы!$B$2*'общие сведения'!C5,((D5-'общие сведения'!C5*Тарифы!$B$2)*Тарифы!$B$4+Тарифы!$B$2*Тарифы!$B$3*'общие сведения'!C5),D5*Тарифы!$B$3)</f>
        <v>1097.3600000000001</v>
      </c>
      <c r="F5" s="19">
        <v>200</v>
      </c>
      <c r="G5" s="15">
        <f>F5-E5+Февраль!G5</f>
        <v>-2412.52</v>
      </c>
    </row>
    <row r="6" spans="1:7" ht="15" thickBot="1" x14ac:dyDescent="0.35">
      <c r="A6" s="2">
        <v>4</v>
      </c>
      <c r="B6" s="1">
        <f>Февраль!C6</f>
        <v>2100</v>
      </c>
      <c r="C6" s="1">
        <v>2530</v>
      </c>
      <c r="D6" s="1">
        <f t="shared" si="0"/>
        <v>430</v>
      </c>
      <c r="E6" s="19">
        <f>IF(D6&gt;Тарифы!$B$2*'общие сведения'!C6,((D6-'общие сведения'!C6*Тарифы!$B$2)*Тарифы!$B$4+Тарифы!$B$2*Тарифы!$B$3*'общие сведения'!C6),D6*Тарифы!$B$3)</f>
        <v>1052.1199999999999</v>
      </c>
      <c r="F6" s="19">
        <v>100</v>
      </c>
      <c r="G6" s="15">
        <f>F6-E6+Февраль!G6</f>
        <v>-2392.3599999999997</v>
      </c>
    </row>
    <row r="7" spans="1:7" ht="15" thickBot="1" x14ac:dyDescent="0.35">
      <c r="A7" s="2">
        <v>5</v>
      </c>
      <c r="B7" s="1">
        <f>Февраль!C7</f>
        <v>3500</v>
      </c>
      <c r="C7" s="1">
        <v>3790</v>
      </c>
      <c r="D7" s="1">
        <f t="shared" si="0"/>
        <v>290</v>
      </c>
      <c r="E7" s="19">
        <f>IF(D7&gt;Тарифы!$B$2*'общие сведения'!C7,((D7-'общие сведения'!C7*Тарифы!$B$2)*Тарифы!$B$4+Тарифы!$B$2*Тарифы!$B$3*'общие сведения'!C7),D7*Тарифы!$B$3)</f>
        <v>504.6</v>
      </c>
      <c r="F7" s="19">
        <v>600</v>
      </c>
      <c r="G7" s="15">
        <f>F7-E7+Февраль!G7</f>
        <v>-2145.1599999999994</v>
      </c>
    </row>
    <row r="8" spans="1:7" ht="15" thickBot="1" x14ac:dyDescent="0.35">
      <c r="A8" s="2">
        <v>6</v>
      </c>
      <c r="B8" s="1">
        <f>Февраль!C8</f>
        <v>2235</v>
      </c>
      <c r="C8" s="1">
        <v>2540</v>
      </c>
      <c r="D8" s="1">
        <f t="shared" si="0"/>
        <v>305</v>
      </c>
      <c r="E8" s="19">
        <f>IF(D8&gt;Тарифы!$B$2*'общие сведения'!C8,((D8-'общие сведения'!C8*Тарифы!$B$2)*Тарифы!$B$4+Тарифы!$B$2*Тарифы!$B$3*'общие сведения'!C8),D8*Тарифы!$B$3)</f>
        <v>819.54</v>
      </c>
      <c r="F8" s="19">
        <v>300</v>
      </c>
      <c r="G8" s="15">
        <f>F8-E8+Февраль!G8</f>
        <v>-1341.12</v>
      </c>
    </row>
    <row r="9" spans="1:7" ht="15" thickBot="1" x14ac:dyDescent="0.35">
      <c r="A9" s="2">
        <v>7</v>
      </c>
      <c r="B9" s="1">
        <f>Февраль!C9</f>
        <v>1850</v>
      </c>
      <c r="C9" s="1">
        <v>2300</v>
      </c>
      <c r="D9" s="1">
        <f t="shared" si="0"/>
        <v>450</v>
      </c>
      <c r="E9" s="19">
        <f>IF(D9&gt;Тарифы!$B$2*'общие сведения'!C9,((D9-'общие сведения'!C9*Тарифы!$B$2)*Тарифы!$B$4+Тарифы!$B$2*Тарифы!$B$3*'общие сведения'!C9),D9*Тарифы!$B$3)</f>
        <v>1045.1599999999999</v>
      </c>
      <c r="F9" s="19">
        <v>500</v>
      </c>
      <c r="G9" s="15">
        <f>F9-E9+Февраль!G9</f>
        <v>-1868.7199999999998</v>
      </c>
    </row>
    <row r="10" spans="1:7" ht="15" thickBot="1" x14ac:dyDescent="0.35">
      <c r="A10" s="2">
        <v>8</v>
      </c>
      <c r="B10" s="1">
        <f>Февраль!C10</f>
        <v>2295</v>
      </c>
      <c r="C10" s="1">
        <v>2450</v>
      </c>
      <c r="D10" s="1">
        <f t="shared" si="0"/>
        <v>155</v>
      </c>
      <c r="E10" s="19">
        <f>IF(D10&gt;Тарифы!$B$2*'общие сведения'!C10,((D10-'общие сведения'!C10*Тарифы!$B$2)*Тарифы!$B$4+Тарифы!$B$2*Тарифы!$B$3*'общие сведения'!C10),D10*Тарифы!$B$3)</f>
        <v>269.7</v>
      </c>
      <c r="F10" s="19">
        <v>0</v>
      </c>
      <c r="G10" s="15">
        <f>F10-E10+Февраль!G10</f>
        <v>-1547.44</v>
      </c>
    </row>
    <row r="11" spans="1:7" ht="15" thickBot="1" x14ac:dyDescent="0.35">
      <c r="A11" s="2">
        <v>9</v>
      </c>
      <c r="B11" s="1">
        <f>Февраль!C11</f>
        <v>4120</v>
      </c>
      <c r="C11" s="1">
        <v>4697</v>
      </c>
      <c r="D11" s="1">
        <f t="shared" si="0"/>
        <v>577</v>
      </c>
      <c r="E11" s="19">
        <f>IF(D11&gt;Тарифы!$B$2*'общие сведения'!C11,((D11-'общие сведения'!C11*Тарифы!$B$2)*Тарифы!$B$4+Тарифы!$B$2*Тарифы!$B$3*'общие сведения'!C11),D11*Тарифы!$B$3)</f>
        <v>1348.5</v>
      </c>
      <c r="F11" s="19">
        <v>7000</v>
      </c>
      <c r="G11" s="15">
        <f>F11-E11+Февраль!G11</f>
        <v>5240.3</v>
      </c>
    </row>
    <row r="12" spans="1:7" ht="15" thickBot="1" x14ac:dyDescent="0.35">
      <c r="A12" s="2">
        <v>10</v>
      </c>
      <c r="B12" s="1">
        <f>Февраль!C12</f>
        <v>2909</v>
      </c>
      <c r="C12" s="1">
        <v>3172</v>
      </c>
      <c r="D12" s="1">
        <f t="shared" si="0"/>
        <v>263</v>
      </c>
      <c r="E12" s="19">
        <f>IF(D12&gt;Тарифы!$B$2*'общие сведения'!C12,((D12-'общие сведения'!C12*Тарифы!$B$2)*Тарифы!$B$4+Тарифы!$B$2*Тарифы!$B$3*'общие сведения'!C12),D12*Тарифы!$B$3)</f>
        <v>457.62</v>
      </c>
      <c r="F12" s="19">
        <v>0</v>
      </c>
      <c r="G12" s="15">
        <f>F12-E12+Февраль!G12</f>
        <v>-1909.94</v>
      </c>
    </row>
    <row r="13" spans="1:7" ht="15" thickBot="1" x14ac:dyDescent="0.35">
      <c r="A13" s="2">
        <v>11</v>
      </c>
      <c r="B13" s="1">
        <f>Февраль!C13</f>
        <v>2400</v>
      </c>
      <c r="C13" s="7">
        <v>3241</v>
      </c>
      <c r="D13" s="1">
        <f t="shared" si="0"/>
        <v>841</v>
      </c>
      <c r="E13" s="19">
        <f>IF(D13&gt;Тарифы!$B$2*'общие сведения'!C13,((D13-'общие сведения'!C13*Тарифы!$B$2)*Тарифы!$B$4+Тарифы!$B$2*Тарифы!$B$3*'общие сведения'!C13),D13*Тарифы!$B$3)</f>
        <v>2308.98</v>
      </c>
      <c r="F13" s="20">
        <v>536</v>
      </c>
      <c r="G13" s="15">
        <f>F13-E13+Февраль!G13</f>
        <v>-2282.64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10" sqref="H10"/>
    </sheetView>
  </sheetViews>
  <sheetFormatPr defaultRowHeight="14.4" outlineLevelRow="1" x14ac:dyDescent="0.3"/>
  <cols>
    <col min="5" max="5" width="12.88671875" customWidth="1"/>
    <col min="6" max="6" width="14.109375" customWidth="1"/>
    <col min="7" max="7" width="14.6640625" customWidth="1"/>
  </cols>
  <sheetData>
    <row r="1" spans="1:7" ht="15" thickBot="1" x14ac:dyDescent="0.35">
      <c r="A1" s="31" t="s">
        <v>23</v>
      </c>
      <c r="B1" s="32"/>
      <c r="C1" s="32"/>
      <c r="D1" s="32"/>
      <c r="E1" s="32"/>
      <c r="F1" s="32"/>
    </row>
    <row r="2" spans="1:7" ht="72.599999999999994" thickBot="1" x14ac:dyDescent="0.35">
      <c r="A2" s="2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3" t="s">
        <v>21</v>
      </c>
    </row>
    <row r="3" spans="1:7" ht="15" hidden="1" outlineLevel="1" thickBot="1" x14ac:dyDescent="0.35">
      <c r="A3" s="2"/>
      <c r="B3" s="22"/>
      <c r="C3" s="22"/>
      <c r="D3" s="22">
        <f>Март!$D$3</f>
        <v>669</v>
      </c>
      <c r="E3" s="25">
        <f>Март!$E$3</f>
        <v>1810.1799999999998</v>
      </c>
      <c r="F3" s="25">
        <f>Март!$F$3</f>
        <v>3000</v>
      </c>
      <c r="G3" s="23"/>
    </row>
    <row r="4" spans="1:7" ht="15" hidden="1" outlineLevel="1" thickBot="1" x14ac:dyDescent="0.35">
      <c r="A4" s="2"/>
      <c r="B4" s="22"/>
      <c r="C4" s="22"/>
      <c r="D4" s="22">
        <f>Февраль!$D$3</f>
        <v>800</v>
      </c>
      <c r="E4" s="25">
        <f>Февраль!$E$3</f>
        <v>2190.08</v>
      </c>
      <c r="F4" s="25">
        <f>Февраль!$F$3</f>
        <v>3000</v>
      </c>
      <c r="G4" s="23"/>
    </row>
    <row r="5" spans="1:7" ht="15" hidden="1" outlineLevel="1" thickBot="1" x14ac:dyDescent="0.35">
      <c r="A5" s="2"/>
      <c r="B5" s="22"/>
      <c r="C5" s="22"/>
      <c r="D5" s="22">
        <f>Январь!$D$3</f>
        <v>400</v>
      </c>
      <c r="E5" s="25">
        <f>Январь!$E$3</f>
        <v>1030.08</v>
      </c>
      <c r="F5" s="25">
        <f>Январь!$F$3</f>
        <v>3000</v>
      </c>
      <c r="G5" s="23"/>
    </row>
    <row r="6" spans="1:7" ht="15" collapsed="1" thickBot="1" x14ac:dyDescent="0.35">
      <c r="A6" s="2">
        <v>1</v>
      </c>
      <c r="B6" s="1">
        <v>1000</v>
      </c>
      <c r="C6" s="18">
        <f>Март!C3</f>
        <v>2869</v>
      </c>
      <c r="D6" s="1">
        <f>SUM(D3:D5)</f>
        <v>1869</v>
      </c>
      <c r="E6" s="26">
        <f>SUM(E3:E5)</f>
        <v>5030.34</v>
      </c>
      <c r="F6" s="26">
        <f>SUM(F3:F5)</f>
        <v>9000</v>
      </c>
      <c r="G6" s="15">
        <f>F6-E6</f>
        <v>3969.66</v>
      </c>
    </row>
    <row r="7" spans="1:7" ht="15" hidden="1" outlineLevel="1" thickBot="1" x14ac:dyDescent="0.35">
      <c r="A7" s="2"/>
      <c r="B7" s="1"/>
      <c r="C7" s="18"/>
      <c r="D7" s="1">
        <f>Март!$D$4</f>
        <v>309</v>
      </c>
      <c r="E7" s="26">
        <f>Март!$E$4</f>
        <v>831.13999999999987</v>
      </c>
      <c r="F7" s="26">
        <f>Март!$F$4</f>
        <v>1000</v>
      </c>
      <c r="G7" s="15"/>
    </row>
    <row r="8" spans="1:7" ht="15" hidden="1" outlineLevel="1" thickBot="1" x14ac:dyDescent="0.35">
      <c r="A8" s="2"/>
      <c r="B8" s="1"/>
      <c r="C8" s="18"/>
      <c r="D8" s="1">
        <f>Февраль!$D$4</f>
        <v>870</v>
      </c>
      <c r="E8" s="26">
        <f>Февраль!$E$4</f>
        <v>2458.04</v>
      </c>
      <c r="F8" s="26">
        <f>Февраль!$F$4</f>
        <v>500</v>
      </c>
      <c r="G8" s="15"/>
    </row>
    <row r="9" spans="1:7" ht="15" hidden="1" outlineLevel="1" thickBot="1" x14ac:dyDescent="0.35">
      <c r="A9" s="2"/>
      <c r="B9" s="1"/>
      <c r="C9" s="18"/>
      <c r="D9" s="1">
        <f>Январь!$D$4</f>
        <v>-350</v>
      </c>
      <c r="E9" s="26">
        <f>Январь!$E$4</f>
        <v>-609</v>
      </c>
      <c r="F9" s="26">
        <f>Январь!$F$4</f>
        <v>500</v>
      </c>
      <c r="G9" s="15"/>
    </row>
    <row r="10" spans="1:7" ht="15" collapsed="1" thickBot="1" x14ac:dyDescent="0.35">
      <c r="A10" s="2">
        <v>2</v>
      </c>
      <c r="B10" s="1">
        <v>1550</v>
      </c>
      <c r="C10" s="18">
        <f>Март!C4</f>
        <v>2379</v>
      </c>
      <c r="D10" s="1">
        <f>SUM(D7:D9)</f>
        <v>829</v>
      </c>
      <c r="E10" s="26">
        <f>SUM(E7:E9)</f>
        <v>2680.18</v>
      </c>
      <c r="F10" s="26">
        <f>SUM(F7:F9)</f>
        <v>2000</v>
      </c>
      <c r="G10" s="15">
        <f t="shared" ref="G10:G46" si="0">F10-E10</f>
        <v>-680.17999999999984</v>
      </c>
    </row>
    <row r="11" spans="1:7" ht="15" hidden="1" outlineLevel="1" thickBot="1" x14ac:dyDescent="0.35">
      <c r="A11" s="2"/>
      <c r="B11" s="1"/>
      <c r="C11" s="18"/>
      <c r="D11" s="1">
        <f>Март!$D$5</f>
        <v>468</v>
      </c>
      <c r="E11" s="26">
        <f>Март!$E$5</f>
        <v>1097.3600000000001</v>
      </c>
      <c r="F11" s="26">
        <f>Март!$F$5</f>
        <v>200</v>
      </c>
      <c r="G11" s="15"/>
    </row>
    <row r="12" spans="1:7" ht="15" hidden="1" outlineLevel="1" thickBot="1" x14ac:dyDescent="0.35">
      <c r="A12" s="2"/>
      <c r="B12" s="1"/>
      <c r="C12" s="18"/>
      <c r="D12" s="1">
        <f>Февраль!$D$5</f>
        <v>690</v>
      </c>
      <c r="E12" s="26">
        <f>Февраль!$E$5</f>
        <v>1741.1599999999999</v>
      </c>
      <c r="F12" s="26">
        <f>Февраль!$F$5</f>
        <v>200</v>
      </c>
      <c r="G12" s="15"/>
    </row>
    <row r="13" spans="1:7" ht="15" hidden="1" outlineLevel="1" thickBot="1" x14ac:dyDescent="0.35">
      <c r="A13" s="2"/>
      <c r="B13" s="1"/>
      <c r="C13" s="18"/>
      <c r="D13" s="1">
        <f>Январь!$D$5</f>
        <v>100</v>
      </c>
      <c r="E13" s="26">
        <f>Январь!$E$5</f>
        <v>174</v>
      </c>
      <c r="F13" s="26">
        <f>Январь!$F$5</f>
        <v>200</v>
      </c>
      <c r="G13" s="15"/>
    </row>
    <row r="14" spans="1:7" ht="15" collapsed="1" thickBot="1" x14ac:dyDescent="0.35">
      <c r="A14" s="2">
        <v>3</v>
      </c>
      <c r="B14" s="1">
        <v>1200</v>
      </c>
      <c r="C14" s="18">
        <f>Март!C5</f>
        <v>2458</v>
      </c>
      <c r="D14" s="1">
        <f>SUM(D11:D13)</f>
        <v>1258</v>
      </c>
      <c r="E14" s="26">
        <f>SUM(E11:E13)</f>
        <v>3012.52</v>
      </c>
      <c r="F14" s="26">
        <f>SUM(F11:F13)</f>
        <v>600</v>
      </c>
      <c r="G14" s="15">
        <f t="shared" si="0"/>
        <v>-2412.52</v>
      </c>
    </row>
    <row r="15" spans="1:7" ht="15" hidden="1" outlineLevel="1" thickBot="1" x14ac:dyDescent="0.35">
      <c r="A15" s="2"/>
      <c r="B15" s="1"/>
      <c r="C15" s="18"/>
      <c r="D15" s="1">
        <f>Март!$D$6</f>
        <v>430</v>
      </c>
      <c r="E15" s="26">
        <f>Март!$E$6</f>
        <v>1052.1199999999999</v>
      </c>
      <c r="F15" s="26">
        <f>Март!$F$6</f>
        <v>100</v>
      </c>
      <c r="G15" s="15"/>
    </row>
    <row r="16" spans="1:7" ht="15" hidden="1" outlineLevel="1" thickBot="1" x14ac:dyDescent="0.35">
      <c r="A16" s="2"/>
      <c r="B16" s="1"/>
      <c r="C16" s="18"/>
      <c r="D16" s="1">
        <f>Февраль!$D$6</f>
        <v>450</v>
      </c>
      <c r="E16" s="26">
        <f>Февраль!$E$6</f>
        <v>1110.1199999999999</v>
      </c>
      <c r="F16" s="26">
        <f>Февраль!$F$6</f>
        <v>100</v>
      </c>
      <c r="G16" s="15"/>
    </row>
    <row r="17" spans="1:7" ht="15" hidden="1" outlineLevel="1" thickBot="1" x14ac:dyDescent="0.35">
      <c r="A17" s="2"/>
      <c r="B17" s="1"/>
      <c r="C17" s="18"/>
      <c r="D17" s="1">
        <f>Январь!$D$6</f>
        <v>250</v>
      </c>
      <c r="E17" s="26">
        <f>Январь!$E$6</f>
        <v>530.12</v>
      </c>
      <c r="F17" s="26">
        <f>Январь!$F$6</f>
        <v>100</v>
      </c>
      <c r="G17" s="15"/>
    </row>
    <row r="18" spans="1:7" ht="15" collapsed="1" thickBot="1" x14ac:dyDescent="0.35">
      <c r="A18" s="2">
        <v>4</v>
      </c>
      <c r="B18" s="1">
        <v>1400</v>
      </c>
      <c r="C18" s="18">
        <f>Март!C6</f>
        <v>2530</v>
      </c>
      <c r="D18" s="1">
        <f>SUM(D15:D17)</f>
        <v>1130</v>
      </c>
      <c r="E18" s="26">
        <f>SUM(E15:E17)</f>
        <v>2692.3599999999997</v>
      </c>
      <c r="F18" s="26">
        <f>SUM(F15:F17)</f>
        <v>300</v>
      </c>
      <c r="G18" s="15">
        <f t="shared" si="0"/>
        <v>-2392.3599999999997</v>
      </c>
    </row>
    <row r="19" spans="1:7" ht="15" hidden="1" outlineLevel="1" thickBot="1" x14ac:dyDescent="0.35">
      <c r="A19" s="2"/>
      <c r="B19" s="1"/>
      <c r="C19" s="18"/>
      <c r="D19" s="1">
        <f>Март!$D$7</f>
        <v>290</v>
      </c>
      <c r="E19" s="26">
        <f>Март!$E$7</f>
        <v>504.6</v>
      </c>
      <c r="F19" s="26">
        <f>Март!$F$7</f>
        <v>600</v>
      </c>
      <c r="G19" s="15"/>
    </row>
    <row r="20" spans="1:7" ht="15" hidden="1" outlineLevel="1" thickBot="1" x14ac:dyDescent="0.35">
      <c r="A20" s="2"/>
      <c r="B20" s="1"/>
      <c r="C20" s="18"/>
      <c r="D20" s="1">
        <f>Февраль!$D$7</f>
        <v>1080</v>
      </c>
      <c r="E20" s="26">
        <f>Февраль!$E$7</f>
        <v>2677.2799999999997</v>
      </c>
      <c r="F20" s="26">
        <f>Февраль!$F$7</f>
        <v>600</v>
      </c>
      <c r="G20" s="15"/>
    </row>
    <row r="21" spans="1:7" ht="15" hidden="1" outlineLevel="1" thickBot="1" x14ac:dyDescent="0.35">
      <c r="A21" s="2"/>
      <c r="B21" s="1"/>
      <c r="C21" s="18"/>
      <c r="D21" s="1">
        <f>Январь!$D$7</f>
        <v>420</v>
      </c>
      <c r="E21" s="26">
        <f>Январь!$E$7</f>
        <v>763.28</v>
      </c>
      <c r="F21" s="26">
        <f>Январь!$F$7</f>
        <v>600</v>
      </c>
      <c r="G21" s="15"/>
    </row>
    <row r="22" spans="1:7" ht="15" collapsed="1" thickBot="1" x14ac:dyDescent="0.35">
      <c r="A22" s="2">
        <v>5</v>
      </c>
      <c r="B22" s="1">
        <v>2000</v>
      </c>
      <c r="C22" s="18">
        <f>Март!C7</f>
        <v>3790</v>
      </c>
      <c r="D22" s="1">
        <f>SUM(D19:D21)</f>
        <v>1790</v>
      </c>
      <c r="E22" s="26">
        <f>SUM(E19:E21)</f>
        <v>3945.16</v>
      </c>
      <c r="F22" s="26">
        <f>SUM(F19:F21)</f>
        <v>1800</v>
      </c>
      <c r="G22" s="15">
        <f t="shared" si="0"/>
        <v>-2145.16</v>
      </c>
    </row>
    <row r="23" spans="1:7" ht="15" hidden="1" outlineLevel="1" thickBot="1" x14ac:dyDescent="0.35">
      <c r="A23" s="2"/>
      <c r="B23" s="1"/>
      <c r="C23" s="18"/>
      <c r="D23" s="1">
        <f>Март!$D$8</f>
        <v>305</v>
      </c>
      <c r="E23" s="26">
        <f>Март!$E$8</f>
        <v>819.54</v>
      </c>
      <c r="F23" s="26">
        <f>Март!$F$8</f>
        <v>300</v>
      </c>
      <c r="G23" s="15"/>
    </row>
    <row r="24" spans="1:7" ht="15" hidden="1" outlineLevel="1" thickBot="1" x14ac:dyDescent="0.35">
      <c r="A24" s="2"/>
      <c r="B24" s="1"/>
      <c r="C24" s="18"/>
      <c r="D24" s="1">
        <f>Февраль!$D$8</f>
        <v>255</v>
      </c>
      <c r="E24" s="26">
        <f>Февраль!$E$8</f>
        <v>674.54</v>
      </c>
      <c r="F24" s="26">
        <f>Февраль!$F$8</f>
        <v>300</v>
      </c>
      <c r="G24" s="15"/>
    </row>
    <row r="25" spans="1:7" ht="15" hidden="1" outlineLevel="1" thickBot="1" x14ac:dyDescent="0.35">
      <c r="A25" s="2"/>
      <c r="B25" s="1"/>
      <c r="C25" s="18"/>
      <c r="D25" s="1">
        <f>Январь!$D$8</f>
        <v>280</v>
      </c>
      <c r="E25" s="26">
        <f>Январь!$E$8</f>
        <v>747.04</v>
      </c>
      <c r="F25" s="26">
        <f>Январь!$F$8</f>
        <v>300</v>
      </c>
      <c r="G25" s="15"/>
    </row>
    <row r="26" spans="1:7" ht="15" collapsed="1" thickBot="1" x14ac:dyDescent="0.35">
      <c r="A26" s="2">
        <v>6</v>
      </c>
      <c r="B26" s="1">
        <v>1700</v>
      </c>
      <c r="C26" s="18">
        <f>Март!C8</f>
        <v>2540</v>
      </c>
      <c r="D26" s="1">
        <f>SUM(D23:D25)</f>
        <v>840</v>
      </c>
      <c r="E26" s="26">
        <f>SUM(E23:E25)</f>
        <v>2241.12</v>
      </c>
      <c r="F26" s="26">
        <f>SUM(F23:F25)</f>
        <v>900</v>
      </c>
      <c r="G26" s="15">
        <f t="shared" si="0"/>
        <v>-1341.12</v>
      </c>
    </row>
    <row r="27" spans="1:7" ht="15" hidden="1" outlineLevel="1" thickBot="1" x14ac:dyDescent="0.35">
      <c r="A27" s="2"/>
      <c r="B27" s="1"/>
      <c r="C27" s="18"/>
      <c r="D27" s="1">
        <f>Март!$D$9</f>
        <v>450</v>
      </c>
      <c r="E27" s="26">
        <f>Март!$E$9</f>
        <v>1045.1599999999999</v>
      </c>
      <c r="F27" s="26">
        <f>Март!$F$9</f>
        <v>500</v>
      </c>
      <c r="G27" s="15"/>
    </row>
    <row r="28" spans="1:7" ht="15" hidden="1" outlineLevel="1" thickBot="1" x14ac:dyDescent="0.35">
      <c r="A28" s="2"/>
      <c r="B28" s="1"/>
      <c r="C28" s="18"/>
      <c r="D28" s="1">
        <f>Февраль!$D$9</f>
        <v>600</v>
      </c>
      <c r="E28" s="26">
        <f>Февраль!$E$9</f>
        <v>1480.1599999999999</v>
      </c>
      <c r="F28" s="26">
        <f>Февраль!$F$9</f>
        <v>0</v>
      </c>
      <c r="G28" s="15"/>
    </row>
    <row r="29" spans="1:7" ht="15" hidden="1" outlineLevel="1" thickBot="1" x14ac:dyDescent="0.35">
      <c r="A29" s="2"/>
      <c r="B29" s="1"/>
      <c r="C29" s="18"/>
      <c r="D29" s="1">
        <f>Январь!$D$9</f>
        <v>-90</v>
      </c>
      <c r="E29" s="26">
        <f>Январь!$E$9</f>
        <v>-156.6</v>
      </c>
      <c r="F29" s="26">
        <f>Январь!$F$9</f>
        <v>0</v>
      </c>
      <c r="G29" s="15"/>
    </row>
    <row r="30" spans="1:7" ht="15" collapsed="1" thickBot="1" x14ac:dyDescent="0.35">
      <c r="A30" s="2">
        <v>7</v>
      </c>
      <c r="B30" s="1">
        <v>1340</v>
      </c>
      <c r="C30" s="18">
        <f>Март!C9</f>
        <v>2300</v>
      </c>
      <c r="D30" s="1">
        <f>SUM(D27:D29)</f>
        <v>960</v>
      </c>
      <c r="E30" s="26">
        <f>SUM(E27:E29)</f>
        <v>2368.7199999999998</v>
      </c>
      <c r="F30" s="26">
        <f>SUM(F27:F29)</f>
        <v>500</v>
      </c>
      <c r="G30" s="15">
        <f t="shared" si="0"/>
        <v>-1868.7199999999998</v>
      </c>
    </row>
    <row r="31" spans="1:7" ht="15" hidden="1" outlineLevel="1" thickBot="1" x14ac:dyDescent="0.35">
      <c r="A31" s="2"/>
      <c r="B31" s="1"/>
      <c r="C31" s="18"/>
      <c r="D31" s="1">
        <f>Март!$D$10</f>
        <v>155</v>
      </c>
      <c r="E31" s="26">
        <f>Март!$E$10</f>
        <v>269.7</v>
      </c>
      <c r="F31" s="26">
        <f>Март!$F$10</f>
        <v>0</v>
      </c>
      <c r="G31" s="15"/>
    </row>
    <row r="32" spans="1:7" ht="15" hidden="1" outlineLevel="1" thickBot="1" x14ac:dyDescent="0.35">
      <c r="A32" s="2"/>
      <c r="B32" s="1"/>
      <c r="C32" s="18"/>
      <c r="D32" s="1">
        <f>Февраль!$D$10</f>
        <v>395</v>
      </c>
      <c r="E32" s="26">
        <f>Февраль!$E$10</f>
        <v>755.74</v>
      </c>
      <c r="F32" s="26">
        <f>Февраль!$F$10</f>
        <v>0</v>
      </c>
      <c r="G32" s="15"/>
    </row>
    <row r="33" spans="1:7" ht="15" hidden="1" outlineLevel="1" thickBot="1" x14ac:dyDescent="0.35">
      <c r="A33" s="2"/>
      <c r="B33" s="1"/>
      <c r="C33" s="18"/>
      <c r="D33" s="1">
        <f>Январь!$D$10</f>
        <v>300</v>
      </c>
      <c r="E33" s="26">
        <f>Январь!$E$10</f>
        <v>522</v>
      </c>
      <c r="F33" s="26">
        <f>Январь!$F$10</f>
        <v>0</v>
      </c>
      <c r="G33" s="15"/>
    </row>
    <row r="34" spans="1:7" ht="15" collapsed="1" thickBot="1" x14ac:dyDescent="0.35">
      <c r="A34" s="2">
        <v>8</v>
      </c>
      <c r="B34" s="1">
        <v>1600</v>
      </c>
      <c r="C34" s="18">
        <f>Март!C10</f>
        <v>2450</v>
      </c>
      <c r="D34" s="1">
        <f>SUM(D31:D33)</f>
        <v>850</v>
      </c>
      <c r="E34" s="26">
        <f>SUM(E31:E33)</f>
        <v>1547.44</v>
      </c>
      <c r="F34" s="26">
        <f>SUM(F31:F33)</f>
        <v>0</v>
      </c>
      <c r="G34" s="15">
        <f t="shared" si="0"/>
        <v>-1547.44</v>
      </c>
    </row>
    <row r="35" spans="1:7" ht="15" hidden="1" outlineLevel="1" thickBot="1" x14ac:dyDescent="0.35">
      <c r="A35" s="2"/>
      <c r="B35" s="1"/>
      <c r="C35" s="18"/>
      <c r="D35" s="1">
        <f>Март!$D$11</f>
        <v>577</v>
      </c>
      <c r="E35" s="26">
        <f>Март!$E$11</f>
        <v>1348.5</v>
      </c>
      <c r="F35" s="26">
        <f>Март!$F$11</f>
        <v>7000</v>
      </c>
      <c r="G35" s="15"/>
    </row>
    <row r="36" spans="1:7" ht="15" hidden="1" outlineLevel="1" thickBot="1" x14ac:dyDescent="0.35">
      <c r="A36" s="2"/>
      <c r="B36" s="1"/>
      <c r="C36" s="18"/>
      <c r="D36" s="1">
        <f>Февраль!$D$11</f>
        <v>820</v>
      </c>
      <c r="E36" s="26">
        <f>Февраль!$E$11</f>
        <v>2053.1999999999998</v>
      </c>
      <c r="F36" s="26">
        <f>Февраль!$F$11</f>
        <v>995</v>
      </c>
      <c r="G36" s="15"/>
    </row>
    <row r="37" spans="1:7" ht="15" hidden="1" outlineLevel="1" thickBot="1" x14ac:dyDescent="0.35">
      <c r="A37" s="2"/>
      <c r="B37" s="1"/>
      <c r="C37" s="18"/>
      <c r="D37" s="1">
        <f>Январь!$D$11</f>
        <v>200</v>
      </c>
      <c r="E37" s="26">
        <f>Январь!$E$11</f>
        <v>348</v>
      </c>
      <c r="F37" s="26">
        <f>Январь!$F$11</f>
        <v>995</v>
      </c>
      <c r="G37" s="15"/>
    </row>
    <row r="38" spans="1:7" ht="15" collapsed="1" thickBot="1" x14ac:dyDescent="0.35">
      <c r="A38" s="2">
        <v>9</v>
      </c>
      <c r="B38" s="1">
        <v>3100</v>
      </c>
      <c r="C38" s="18">
        <f>Март!C11</f>
        <v>4697</v>
      </c>
      <c r="D38" s="1">
        <f>SUM(D35:D37)</f>
        <v>1597</v>
      </c>
      <c r="E38" s="26">
        <f>SUM(E35:E37)</f>
        <v>3749.7</v>
      </c>
      <c r="F38" s="26">
        <f>SUM(F35:F37)</f>
        <v>8990</v>
      </c>
      <c r="G38" s="15">
        <f t="shared" si="0"/>
        <v>5240.3</v>
      </c>
    </row>
    <row r="39" spans="1:7" ht="15" hidden="1" outlineLevel="1" thickBot="1" x14ac:dyDescent="0.35">
      <c r="A39" s="2"/>
      <c r="B39" s="1"/>
      <c r="C39" s="18"/>
      <c r="D39" s="1">
        <f>Март!$D$12</f>
        <v>263</v>
      </c>
      <c r="E39" s="26">
        <f>Март!$E$12</f>
        <v>457.62</v>
      </c>
      <c r="F39" s="26">
        <f>Март!$F$12</f>
        <v>0</v>
      </c>
      <c r="G39" s="15"/>
    </row>
    <row r="40" spans="1:7" ht="15" hidden="1" outlineLevel="1" thickBot="1" x14ac:dyDescent="0.35">
      <c r="A40" s="2"/>
      <c r="B40" s="1"/>
      <c r="C40" s="18"/>
      <c r="D40" s="1">
        <f>Февраль!$D$12</f>
        <v>539</v>
      </c>
      <c r="E40" s="26">
        <f>Февраль!$E$12</f>
        <v>1043.42</v>
      </c>
      <c r="F40" s="26">
        <f>Февраль!$F$12</f>
        <v>0</v>
      </c>
      <c r="G40" s="15"/>
    </row>
    <row r="41" spans="1:7" ht="15" hidden="1" outlineLevel="1" thickBot="1" x14ac:dyDescent="0.35">
      <c r="A41" s="2"/>
      <c r="B41" s="1"/>
      <c r="C41" s="18"/>
      <c r="D41" s="1">
        <f>Январь!$D$12</f>
        <v>235</v>
      </c>
      <c r="E41" s="26">
        <f>Январь!$E$12</f>
        <v>408.9</v>
      </c>
      <c r="F41" s="26">
        <f>Январь!$F$12</f>
        <v>0</v>
      </c>
      <c r="G41" s="15"/>
    </row>
    <row r="42" spans="1:7" ht="15" collapsed="1" thickBot="1" x14ac:dyDescent="0.35">
      <c r="A42" s="2">
        <v>10</v>
      </c>
      <c r="B42" s="1">
        <v>2135</v>
      </c>
      <c r="C42" s="18">
        <f>Март!C12</f>
        <v>3172</v>
      </c>
      <c r="D42" s="1">
        <f>SUM(D39:D41)</f>
        <v>1037</v>
      </c>
      <c r="E42" s="26">
        <f>SUM(E39:E41)</f>
        <v>1909.94</v>
      </c>
      <c r="F42" s="26">
        <f>SUM(F39:F41)</f>
        <v>0</v>
      </c>
      <c r="G42" s="15">
        <f t="shared" si="0"/>
        <v>-1909.94</v>
      </c>
    </row>
    <row r="43" spans="1:7" ht="15" hidden="1" outlineLevel="1" thickBot="1" x14ac:dyDescent="0.35">
      <c r="A43" s="2"/>
      <c r="B43" s="24"/>
      <c r="C43" s="18"/>
      <c r="D43" s="1">
        <f>Март!$D$13</f>
        <v>841</v>
      </c>
      <c r="E43" s="26">
        <f>Март!$E$13</f>
        <v>2308.98</v>
      </c>
      <c r="F43" s="27">
        <f>Март!$F$13</f>
        <v>536</v>
      </c>
      <c r="G43" s="15"/>
    </row>
    <row r="44" spans="1:7" ht="15" hidden="1" outlineLevel="1" thickBot="1" x14ac:dyDescent="0.35">
      <c r="A44" s="2"/>
      <c r="B44" s="24"/>
      <c r="C44" s="18"/>
      <c r="D44" s="1">
        <f>Февраль!$D$13</f>
        <v>246</v>
      </c>
      <c r="E44" s="26">
        <f>Февраль!$E$13</f>
        <v>583.48</v>
      </c>
      <c r="F44" s="27">
        <f>Февраль!$F$13</f>
        <v>536</v>
      </c>
      <c r="G44" s="15"/>
    </row>
    <row r="45" spans="1:7" ht="15" hidden="1" outlineLevel="1" thickBot="1" x14ac:dyDescent="0.35">
      <c r="A45" s="2"/>
      <c r="B45" s="24"/>
      <c r="C45" s="18"/>
      <c r="D45" s="1">
        <f>Январь!$D$13</f>
        <v>389</v>
      </c>
      <c r="E45" s="26">
        <f>Январь!$E$13</f>
        <v>998.18</v>
      </c>
      <c r="F45" s="27">
        <f>Январь!$F$13</f>
        <v>536</v>
      </c>
      <c r="G45" s="15"/>
    </row>
    <row r="46" spans="1:7" ht="15" collapsed="1" thickBot="1" x14ac:dyDescent="0.35">
      <c r="A46" s="2">
        <v>11</v>
      </c>
      <c r="B46" s="7">
        <v>1765</v>
      </c>
      <c r="C46" s="18">
        <f>Март!C13</f>
        <v>3241</v>
      </c>
      <c r="D46" s="1">
        <f>SUM(D43:D45)</f>
        <v>1476</v>
      </c>
      <c r="E46" s="26">
        <f>SUM(E43:E45)</f>
        <v>3890.64</v>
      </c>
      <c r="F46" s="28">
        <f>SUM(F43:F45)</f>
        <v>1608</v>
      </c>
      <c r="G46" s="15">
        <f t="shared" si="0"/>
        <v>-2282.64</v>
      </c>
    </row>
  </sheetData>
  <dataConsolidate link="1">
    <dataRefs count="3">
      <dataRef ref="D3:F13" sheet="Март"/>
      <dataRef ref="D3:F13" sheet="Февраль"/>
      <dataRef ref="D3:F13" sheet="Январь"/>
    </dataRefs>
  </dataConsolidate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20" sqref="D20"/>
    </sheetView>
  </sheetViews>
  <sheetFormatPr defaultRowHeight="14.4" x14ac:dyDescent="0.3"/>
  <cols>
    <col min="4" max="4" width="16.33203125" customWidth="1"/>
    <col min="5" max="5" width="17.88671875" customWidth="1"/>
    <col min="6" max="6" width="15.88671875" customWidth="1"/>
    <col min="7" max="7" width="17.109375" customWidth="1"/>
  </cols>
  <sheetData>
    <row r="1" spans="1:7" ht="15" thickBot="1" x14ac:dyDescent="0.35">
      <c r="A1" s="31" t="s">
        <v>23</v>
      </c>
      <c r="B1" s="32"/>
      <c r="C1" s="32"/>
      <c r="D1" s="32"/>
      <c r="E1" s="32"/>
      <c r="F1" s="32"/>
    </row>
    <row r="2" spans="1:7" ht="72.599999999999994" thickBot="1" x14ac:dyDescent="0.35">
      <c r="A2" s="2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3" t="s">
        <v>21</v>
      </c>
    </row>
    <row r="3" spans="1:7" ht="15" thickBot="1" x14ac:dyDescent="0.35">
      <c r="A3" s="2">
        <v>1</v>
      </c>
      <c r="B3" s="1">
        <v>1000</v>
      </c>
      <c r="C3" s="18">
        <f>Март!C3</f>
        <v>2869</v>
      </c>
      <c r="D3" s="1">
        <f>(C3-B3)</f>
        <v>1869</v>
      </c>
      <c r="E3" s="19">
        <f>SUM(Январь!E3,Февраль!E3,Март!E3)</f>
        <v>5030.34</v>
      </c>
      <c r="F3" s="19">
        <f>SUM(Январь!F3,Февраль!F3,Март!F3)</f>
        <v>9000</v>
      </c>
      <c r="G3" s="15">
        <f>F3-E3</f>
        <v>3969.66</v>
      </c>
    </row>
    <row r="4" spans="1:7" ht="15" thickBot="1" x14ac:dyDescent="0.35">
      <c r="A4" s="2">
        <v>2</v>
      </c>
      <c r="B4" s="1">
        <v>1550</v>
      </c>
      <c r="C4" s="18">
        <f>Март!C4</f>
        <v>2379</v>
      </c>
      <c r="D4" s="1">
        <f t="shared" ref="D4:D13" si="0">(C4-B4)</f>
        <v>829</v>
      </c>
      <c r="E4" s="19">
        <f>SUM(Январь!E4,Февраль!E4,Март!E4)</f>
        <v>2680.18</v>
      </c>
      <c r="F4" s="19">
        <f>SUM(Январь!F4,Февраль!F4,Март!F4)</f>
        <v>2000</v>
      </c>
      <c r="G4" s="15">
        <f t="shared" ref="G4:G13" si="1">F4-E4</f>
        <v>-680.17999999999984</v>
      </c>
    </row>
    <row r="5" spans="1:7" ht="15" thickBot="1" x14ac:dyDescent="0.35">
      <c r="A5" s="2">
        <v>3</v>
      </c>
      <c r="B5" s="1">
        <v>1200</v>
      </c>
      <c r="C5" s="18">
        <f>Март!C5</f>
        <v>2458</v>
      </c>
      <c r="D5" s="1">
        <f t="shared" si="0"/>
        <v>1258</v>
      </c>
      <c r="E5" s="19">
        <f>SUM(Январь!E5,Февраль!E5,Март!E5)</f>
        <v>3012.52</v>
      </c>
      <c r="F5" s="19">
        <f>SUM(Январь!F5,Февраль!F5,Март!F5)</f>
        <v>600</v>
      </c>
      <c r="G5" s="15">
        <f t="shared" si="1"/>
        <v>-2412.52</v>
      </c>
    </row>
    <row r="6" spans="1:7" ht="15" thickBot="1" x14ac:dyDescent="0.35">
      <c r="A6" s="2">
        <v>4</v>
      </c>
      <c r="B6" s="1">
        <v>1400</v>
      </c>
      <c r="C6" s="18">
        <f>Март!C6</f>
        <v>2530</v>
      </c>
      <c r="D6" s="1">
        <f t="shared" si="0"/>
        <v>1130</v>
      </c>
      <c r="E6" s="19">
        <f>SUM(Январь!E6,Февраль!E6,Март!E6)</f>
        <v>2692.3599999999997</v>
      </c>
      <c r="F6" s="19">
        <f>SUM(Январь!F6,Февраль!F6,Март!F6)</f>
        <v>300</v>
      </c>
      <c r="G6" s="15">
        <f t="shared" si="1"/>
        <v>-2392.3599999999997</v>
      </c>
    </row>
    <row r="7" spans="1:7" ht="15" thickBot="1" x14ac:dyDescent="0.35">
      <c r="A7" s="2">
        <v>5</v>
      </c>
      <c r="B7" s="1">
        <v>2000</v>
      </c>
      <c r="C7" s="18">
        <f>Март!C7</f>
        <v>3790</v>
      </c>
      <c r="D7" s="1">
        <f t="shared" si="0"/>
        <v>1790</v>
      </c>
      <c r="E7" s="19">
        <f>SUM(Январь!E7,Февраль!E7,Март!E7)</f>
        <v>3945.1599999999994</v>
      </c>
      <c r="F7" s="19">
        <f>SUM(Январь!F7,Февраль!F7,Март!F7)</f>
        <v>1800</v>
      </c>
      <c r="G7" s="15">
        <f t="shared" si="1"/>
        <v>-2145.1599999999994</v>
      </c>
    </row>
    <row r="8" spans="1:7" ht="15" thickBot="1" x14ac:dyDescent="0.35">
      <c r="A8" s="2">
        <v>6</v>
      </c>
      <c r="B8" s="1">
        <v>1700</v>
      </c>
      <c r="C8" s="18">
        <f>Март!C8</f>
        <v>2540</v>
      </c>
      <c r="D8" s="1">
        <f t="shared" si="0"/>
        <v>840</v>
      </c>
      <c r="E8" s="19">
        <f>SUM(Январь!E8,Февраль!E8,Март!E8)</f>
        <v>2241.12</v>
      </c>
      <c r="F8" s="19">
        <f>SUM(Январь!F8,Февраль!F8,Март!F8)</f>
        <v>900</v>
      </c>
      <c r="G8" s="15">
        <f t="shared" si="1"/>
        <v>-1341.12</v>
      </c>
    </row>
    <row r="9" spans="1:7" ht="15" thickBot="1" x14ac:dyDescent="0.35">
      <c r="A9" s="2">
        <v>7</v>
      </c>
      <c r="B9" s="1">
        <v>1340</v>
      </c>
      <c r="C9" s="18">
        <f>Март!C9</f>
        <v>2300</v>
      </c>
      <c r="D9" s="1">
        <f t="shared" si="0"/>
        <v>960</v>
      </c>
      <c r="E9" s="19">
        <f>SUM(Январь!E9,Февраль!E9,Март!E9)</f>
        <v>2368.7199999999998</v>
      </c>
      <c r="F9" s="19">
        <f>SUM(Январь!F9,Февраль!F9,Март!F9)</f>
        <v>500</v>
      </c>
      <c r="G9" s="15">
        <f t="shared" si="1"/>
        <v>-1868.7199999999998</v>
      </c>
    </row>
    <row r="10" spans="1:7" ht="15" thickBot="1" x14ac:dyDescent="0.35">
      <c r="A10" s="2">
        <v>8</v>
      </c>
      <c r="B10" s="1">
        <v>1600</v>
      </c>
      <c r="C10" s="18">
        <f>Март!C10</f>
        <v>2450</v>
      </c>
      <c r="D10" s="1">
        <f t="shared" si="0"/>
        <v>850</v>
      </c>
      <c r="E10" s="19">
        <f>SUM(Январь!E10,Февраль!E10,Март!E10)</f>
        <v>1547.44</v>
      </c>
      <c r="F10" s="19">
        <f>SUM(Январь!F10,Февраль!F10,Март!F10)</f>
        <v>0</v>
      </c>
      <c r="G10" s="15">
        <f t="shared" si="1"/>
        <v>-1547.44</v>
      </c>
    </row>
    <row r="11" spans="1:7" ht="15" thickBot="1" x14ac:dyDescent="0.35">
      <c r="A11" s="2">
        <v>9</v>
      </c>
      <c r="B11" s="1">
        <v>3100</v>
      </c>
      <c r="C11" s="18">
        <f>Март!C11</f>
        <v>4697</v>
      </c>
      <c r="D11" s="1">
        <f t="shared" si="0"/>
        <v>1597</v>
      </c>
      <c r="E11" s="19">
        <f>SUM(Январь!E11,Февраль!E11,Март!E11)</f>
        <v>3749.7</v>
      </c>
      <c r="F11" s="19">
        <f>SUM(Январь!F11,Февраль!F11,Март!F11)</f>
        <v>8990</v>
      </c>
      <c r="G11" s="15">
        <f t="shared" si="1"/>
        <v>5240.3</v>
      </c>
    </row>
    <row r="12" spans="1:7" ht="15" thickBot="1" x14ac:dyDescent="0.35">
      <c r="A12" s="2">
        <v>10</v>
      </c>
      <c r="B12" s="1">
        <v>2135</v>
      </c>
      <c r="C12" s="18">
        <f>Март!C12</f>
        <v>3172</v>
      </c>
      <c r="D12" s="1">
        <f t="shared" si="0"/>
        <v>1037</v>
      </c>
      <c r="E12" s="19">
        <f>SUM(Январь!E12,Февраль!E12,Март!E12)</f>
        <v>1909.94</v>
      </c>
      <c r="F12" s="19">
        <f>SUM(Январь!F12,Февраль!F12,Март!F12)</f>
        <v>0</v>
      </c>
      <c r="G12" s="15">
        <f t="shared" si="1"/>
        <v>-1909.94</v>
      </c>
    </row>
    <row r="13" spans="1:7" ht="15" thickBot="1" x14ac:dyDescent="0.35">
      <c r="A13" s="2">
        <v>11</v>
      </c>
      <c r="B13" s="7">
        <v>1765</v>
      </c>
      <c r="C13" s="18">
        <f>Март!C13</f>
        <v>3241</v>
      </c>
      <c r="D13" s="1">
        <f t="shared" si="0"/>
        <v>1476</v>
      </c>
      <c r="E13" s="19">
        <f>SUM(Январь!E13,Февраль!E13,Март!E13)</f>
        <v>3890.64</v>
      </c>
      <c r="F13" s="19">
        <f>SUM(Январь!F13,Февраль!F13,Март!F13)</f>
        <v>1608</v>
      </c>
      <c r="G13" s="15">
        <f t="shared" si="1"/>
        <v>-2282.64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общие сведения</vt:lpstr>
      <vt:lpstr>Тарифы</vt:lpstr>
      <vt:lpstr>Январь</vt:lpstr>
      <vt:lpstr>Февраль</vt:lpstr>
      <vt:lpstr>Март</vt:lpstr>
      <vt:lpstr>Итог1</vt:lpstr>
      <vt:lpstr>Итог2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Artem</cp:lastModifiedBy>
  <dcterms:created xsi:type="dcterms:W3CDTF">2020-12-19T09:54:16Z</dcterms:created>
  <dcterms:modified xsi:type="dcterms:W3CDTF">2020-12-20T13:20:12Z</dcterms:modified>
</cp:coreProperties>
</file>