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N21" i="2" l="1"/>
  <c r="R6" i="2" s="1"/>
  <c r="Q3" i="2"/>
  <c r="R5" i="2"/>
  <c r="R9" i="2"/>
  <c r="N19" i="2"/>
  <c r="Q4" i="2"/>
  <c r="Q5" i="2"/>
  <c r="Q6" i="2"/>
  <c r="Q7" i="2"/>
  <c r="Q8" i="2"/>
  <c r="Q9" i="2"/>
  <c r="Q10" i="2"/>
  <c r="O4" i="2"/>
  <c r="O5" i="2"/>
  <c r="O6" i="2"/>
  <c r="O7" i="2"/>
  <c r="O8" i="2"/>
  <c r="O9" i="2"/>
  <c r="O10" i="2"/>
  <c r="O3" i="2"/>
  <c r="N4" i="2"/>
  <c r="N5" i="2"/>
  <c r="N6" i="2"/>
  <c r="N7" i="2"/>
  <c r="N8" i="2"/>
  <c r="N9" i="2"/>
  <c r="N10" i="2"/>
  <c r="N3" i="2"/>
  <c r="L4" i="2"/>
  <c r="L5" i="2"/>
  <c r="L6" i="2"/>
  <c r="L7" i="2"/>
  <c r="L8" i="2"/>
  <c r="L9" i="2"/>
  <c r="L10" i="2"/>
  <c r="L3" i="2"/>
  <c r="C19" i="2"/>
  <c r="G10" i="2"/>
  <c r="C16" i="2"/>
  <c r="G9" i="2"/>
  <c r="D4" i="2"/>
  <c r="D5" i="2"/>
  <c r="D6" i="2"/>
  <c r="D7" i="2"/>
  <c r="D8" i="2"/>
  <c r="D9" i="2"/>
  <c r="D10" i="2"/>
  <c r="D3" i="2"/>
  <c r="C13" i="2"/>
  <c r="G8" i="2"/>
  <c r="C18" i="2"/>
  <c r="C14" i="2"/>
  <c r="G6" i="2"/>
  <c r="G7" i="2"/>
  <c r="G5" i="2"/>
  <c r="G4" i="2"/>
  <c r="G3" i="2"/>
  <c r="M3" i="1"/>
  <c r="M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B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R8" i="2" l="1"/>
  <c r="R4" i="2"/>
  <c r="R7" i="2"/>
  <c r="R3" i="2"/>
  <c r="R10" i="2"/>
</calcChain>
</file>

<file path=xl/sharedStrings.xml><?xml version="1.0" encoding="utf-8"?>
<sst xmlns="http://schemas.openxmlformats.org/spreadsheetml/2006/main" count="59" uniqueCount="56">
  <si>
    <t>V</t>
  </si>
  <si>
    <t>p</t>
  </si>
  <si>
    <t>#</t>
  </si>
  <si>
    <t>Имя файла</t>
  </si>
  <si>
    <t>Сорбат</t>
  </si>
  <si>
    <t>Объем пробы, мкл</t>
  </si>
  <si>
    <t>Ммоль</t>
  </si>
  <si>
    <t xml:space="preserve">Параметры удерживания </t>
  </si>
  <si>
    <t>Время удержания</t>
  </si>
  <si>
    <t>Исправленное время удержания</t>
  </si>
  <si>
    <t>Параметры хроматографического пика</t>
  </si>
  <si>
    <t>h, мВ</t>
  </si>
  <si>
    <t>S_пика, мВ * мин</t>
  </si>
  <si>
    <t>S_пика, мВ*с</t>
  </si>
  <si>
    <t>S_1, мВ*мин</t>
  </si>
  <si>
    <t>S_3, мВ*мин</t>
  </si>
  <si>
    <t>S_адс, мВ*c</t>
  </si>
  <si>
    <t>Мертвое время</t>
  </si>
  <si>
    <t>Условия эксперимента</t>
  </si>
  <si>
    <t>Компонент</t>
  </si>
  <si>
    <t>Характеристика</t>
  </si>
  <si>
    <t>Параметр и его значение</t>
  </si>
  <si>
    <t>Детектор</t>
  </si>
  <si>
    <t>Катарометр</t>
  </si>
  <si>
    <t>Сила тока I = 30 мА</t>
  </si>
  <si>
    <t>Колонка</t>
  </si>
  <si>
    <t>Стальная</t>
  </si>
  <si>
    <t>Длина l = 1м</t>
  </si>
  <si>
    <t>Внутренний диаметр d = 2 мм</t>
  </si>
  <si>
    <t>Неподвижная фаза</t>
  </si>
  <si>
    <t>Сорбент</t>
  </si>
  <si>
    <t>Удельная поверхность s = 120 м^2/г</t>
  </si>
  <si>
    <t>Масса = 2.379 г</t>
  </si>
  <si>
    <t>Силохром c-120</t>
  </si>
  <si>
    <t>Силохром С-120</t>
  </si>
  <si>
    <t>Подвижная фаза</t>
  </si>
  <si>
    <t>Газ-носитель</t>
  </si>
  <si>
    <t>Азот</t>
  </si>
  <si>
    <t>Температура измерения скорость газа-носителя (комнатная) T = 23</t>
  </si>
  <si>
    <t>Температура, при которой измеряется изотерма (температура колонки) T = 80</t>
  </si>
  <si>
    <t>Жидкость</t>
  </si>
  <si>
    <t>Бензол</t>
  </si>
  <si>
    <t>Объемная скорость F = 25 см^3/мин</t>
  </si>
  <si>
    <t>Молярная масса 78</t>
  </si>
  <si>
    <t xml:space="preserve">Плотность d = </t>
  </si>
  <si>
    <t>плотность</t>
  </si>
  <si>
    <t>молярная масса</t>
  </si>
  <si>
    <t>масса сорбента</t>
  </si>
  <si>
    <t>F</t>
  </si>
  <si>
    <t>R</t>
  </si>
  <si>
    <t>T</t>
  </si>
  <si>
    <t>см^3 * (мм.рт.ст)*ммоль^(-1) * K^(-1)</t>
  </si>
  <si>
    <t>p (парциальное давление)</t>
  </si>
  <si>
    <t>a (величина адсорбция)</t>
  </si>
  <si>
    <t>F_изм</t>
  </si>
  <si>
    <t>T_кол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</si>
</sst>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Sheet1!$A$2:$A$989</c:f>
              <c:numCache>
                <c:formatCode>General</c:formatCode>
                <c:ptCount val="988"/>
                <c:pt idx="0">
                  <c:v>0.09</c:v>
                </c:pt>
                <c:pt idx="1">
                  <c:v>9.0999999999999998E-2</c:v>
                </c:pt>
                <c:pt idx="2">
                  <c:v>9.1999999999999998E-2</c:v>
                </c:pt>
                <c:pt idx="3">
                  <c:v>9.2999999999999999E-2</c:v>
                </c:pt>
                <c:pt idx="4">
                  <c:v>9.4E-2</c:v>
                </c:pt>
                <c:pt idx="5">
                  <c:v>9.5000000000000001E-2</c:v>
                </c:pt>
                <c:pt idx="6">
                  <c:v>9.6000000000000002E-2</c:v>
                </c:pt>
                <c:pt idx="7">
                  <c:v>9.7000000000000003E-2</c:v>
                </c:pt>
                <c:pt idx="8">
                  <c:v>9.8000000000000004E-2</c:v>
                </c:pt>
                <c:pt idx="9">
                  <c:v>9.9000000000000005E-2</c:v>
                </c:pt>
                <c:pt idx="10">
                  <c:v>0.1</c:v>
                </c:pt>
                <c:pt idx="11">
                  <c:v>0.10100000000000001</c:v>
                </c:pt>
                <c:pt idx="12">
                  <c:v>0.10199999999999999</c:v>
                </c:pt>
                <c:pt idx="13">
                  <c:v>0.10299999999999999</c:v>
                </c:pt>
                <c:pt idx="14">
                  <c:v>0.104</c:v>
                </c:pt>
                <c:pt idx="15">
                  <c:v>0.105</c:v>
                </c:pt>
                <c:pt idx="16">
                  <c:v>0.106</c:v>
                </c:pt>
                <c:pt idx="17">
                  <c:v>0.107</c:v>
                </c:pt>
                <c:pt idx="18">
                  <c:v>0.108</c:v>
                </c:pt>
                <c:pt idx="19">
                  <c:v>0.109</c:v>
                </c:pt>
                <c:pt idx="20">
                  <c:v>0.11</c:v>
                </c:pt>
                <c:pt idx="21">
                  <c:v>0.111</c:v>
                </c:pt>
                <c:pt idx="22">
                  <c:v>0.112</c:v>
                </c:pt>
                <c:pt idx="23">
                  <c:v>0.113</c:v>
                </c:pt>
                <c:pt idx="24">
                  <c:v>0.114</c:v>
                </c:pt>
                <c:pt idx="25">
                  <c:v>0.115</c:v>
                </c:pt>
                <c:pt idx="26">
                  <c:v>0.11600000000000001</c:v>
                </c:pt>
                <c:pt idx="27">
                  <c:v>0.11700000000000001</c:v>
                </c:pt>
                <c:pt idx="28">
                  <c:v>0.11799999999999999</c:v>
                </c:pt>
                <c:pt idx="29">
                  <c:v>0.11899999999999999</c:v>
                </c:pt>
                <c:pt idx="30">
                  <c:v>0.12</c:v>
                </c:pt>
                <c:pt idx="31">
                  <c:v>0.121</c:v>
                </c:pt>
                <c:pt idx="32">
                  <c:v>0.122</c:v>
                </c:pt>
                <c:pt idx="33">
                  <c:v>0.123</c:v>
                </c:pt>
                <c:pt idx="34">
                  <c:v>0.124</c:v>
                </c:pt>
                <c:pt idx="35">
                  <c:v>0.125</c:v>
                </c:pt>
                <c:pt idx="36">
                  <c:v>0.126</c:v>
                </c:pt>
                <c:pt idx="37">
                  <c:v>0.127</c:v>
                </c:pt>
                <c:pt idx="38">
                  <c:v>0.128</c:v>
                </c:pt>
                <c:pt idx="39">
                  <c:v>0.129</c:v>
                </c:pt>
                <c:pt idx="40">
                  <c:v>0.13</c:v>
                </c:pt>
                <c:pt idx="41">
                  <c:v>0.13100000000000001</c:v>
                </c:pt>
                <c:pt idx="42">
                  <c:v>0.13200000000000001</c:v>
                </c:pt>
                <c:pt idx="43">
                  <c:v>0.13300000000000001</c:v>
                </c:pt>
                <c:pt idx="44">
                  <c:v>0.13400000000000001</c:v>
                </c:pt>
                <c:pt idx="45">
                  <c:v>0.13500000000000001</c:v>
                </c:pt>
                <c:pt idx="46">
                  <c:v>0.13600000000000001</c:v>
                </c:pt>
                <c:pt idx="47">
                  <c:v>0.13700000000000001</c:v>
                </c:pt>
                <c:pt idx="48">
                  <c:v>0.13800000000000001</c:v>
                </c:pt>
                <c:pt idx="49">
                  <c:v>0.13900000000000001</c:v>
                </c:pt>
                <c:pt idx="50">
                  <c:v>0.14000000000000001</c:v>
                </c:pt>
                <c:pt idx="51">
                  <c:v>0.14099999999999999</c:v>
                </c:pt>
                <c:pt idx="52">
                  <c:v>0.14199999999999999</c:v>
                </c:pt>
                <c:pt idx="53">
                  <c:v>0.14299999999999999</c:v>
                </c:pt>
                <c:pt idx="54">
                  <c:v>0.14399999999999999</c:v>
                </c:pt>
                <c:pt idx="55">
                  <c:v>0.14499999999999999</c:v>
                </c:pt>
                <c:pt idx="56">
                  <c:v>0.14599999999999999</c:v>
                </c:pt>
                <c:pt idx="57">
                  <c:v>0.14699999999999999</c:v>
                </c:pt>
                <c:pt idx="58">
                  <c:v>0.14799999999999999</c:v>
                </c:pt>
                <c:pt idx="59">
                  <c:v>0.14899999999999999</c:v>
                </c:pt>
                <c:pt idx="60">
                  <c:v>0.15</c:v>
                </c:pt>
                <c:pt idx="61">
                  <c:v>0.151</c:v>
                </c:pt>
                <c:pt idx="62">
                  <c:v>0.152</c:v>
                </c:pt>
                <c:pt idx="63">
                  <c:v>0.153</c:v>
                </c:pt>
                <c:pt idx="64">
                  <c:v>0.154</c:v>
                </c:pt>
                <c:pt idx="65">
                  <c:v>0.155</c:v>
                </c:pt>
                <c:pt idx="66">
                  <c:v>0.156</c:v>
                </c:pt>
                <c:pt idx="67">
                  <c:v>0.157</c:v>
                </c:pt>
                <c:pt idx="68">
                  <c:v>0.158</c:v>
                </c:pt>
                <c:pt idx="69">
                  <c:v>0.159</c:v>
                </c:pt>
                <c:pt idx="70">
                  <c:v>0.16</c:v>
                </c:pt>
                <c:pt idx="71">
                  <c:v>0.161</c:v>
                </c:pt>
                <c:pt idx="72">
                  <c:v>0.16200000000000001</c:v>
                </c:pt>
                <c:pt idx="73">
                  <c:v>0.16300000000000001</c:v>
                </c:pt>
                <c:pt idx="74">
                  <c:v>0.16400000000000001</c:v>
                </c:pt>
                <c:pt idx="75">
                  <c:v>0.16500000000000001</c:v>
                </c:pt>
                <c:pt idx="76">
                  <c:v>0.16600000000000001</c:v>
                </c:pt>
                <c:pt idx="77">
                  <c:v>0.16700000000000001</c:v>
                </c:pt>
                <c:pt idx="78">
                  <c:v>0.16800000000000001</c:v>
                </c:pt>
                <c:pt idx="79">
                  <c:v>0.16900000000000001</c:v>
                </c:pt>
                <c:pt idx="80">
                  <c:v>0.17</c:v>
                </c:pt>
                <c:pt idx="81">
                  <c:v>0.17100000000000001</c:v>
                </c:pt>
                <c:pt idx="82">
                  <c:v>0.17199999999999999</c:v>
                </c:pt>
                <c:pt idx="83">
                  <c:v>0.17299999999999999</c:v>
                </c:pt>
                <c:pt idx="84">
                  <c:v>0.17399999999999999</c:v>
                </c:pt>
                <c:pt idx="85">
                  <c:v>0.17499999999999999</c:v>
                </c:pt>
                <c:pt idx="86">
                  <c:v>0.17599999999999999</c:v>
                </c:pt>
                <c:pt idx="87">
                  <c:v>0.17699999999999999</c:v>
                </c:pt>
                <c:pt idx="88">
                  <c:v>0.17799999999999999</c:v>
                </c:pt>
                <c:pt idx="89">
                  <c:v>0.17899999999999999</c:v>
                </c:pt>
                <c:pt idx="90">
                  <c:v>0.18</c:v>
                </c:pt>
                <c:pt idx="91">
                  <c:v>0.18099999999999999</c:v>
                </c:pt>
                <c:pt idx="92">
                  <c:v>0.182</c:v>
                </c:pt>
                <c:pt idx="93">
                  <c:v>0.183</c:v>
                </c:pt>
                <c:pt idx="94">
                  <c:v>0.184</c:v>
                </c:pt>
                <c:pt idx="95">
                  <c:v>0.185</c:v>
                </c:pt>
                <c:pt idx="96">
                  <c:v>0.186</c:v>
                </c:pt>
                <c:pt idx="97">
                  <c:v>0.187</c:v>
                </c:pt>
                <c:pt idx="98">
                  <c:v>0.188</c:v>
                </c:pt>
              </c:numCache>
            </c:numRef>
          </c:xVal>
          <c:yVal>
            <c:numRef>
              <c:f>Sheet1!$B$2:$B$989</c:f>
              <c:numCache>
                <c:formatCode>General</c:formatCode>
                <c:ptCount val="988"/>
                <c:pt idx="0">
                  <c:v>76.2981221943121</c:v>
                </c:pt>
                <c:pt idx="1">
                  <c:v>75.236582572821817</c:v>
                </c:pt>
                <c:pt idx="2">
                  <c:v>74.296710131259829</c:v>
                </c:pt>
                <c:pt idx="3">
                  <c:v>73.465962892108337</c:v>
                </c:pt>
                <c:pt idx="4">
                  <c:v>72.733112692642806</c:v>
                </c:pt>
                <c:pt idx="5">
                  <c:v>72.088096371154109</c:v>
                </c:pt>
                <c:pt idx="6">
                  <c:v>71.521885482426001</c:v>
                </c:pt>
                <c:pt idx="7">
                  <c:v>71.026372003402173</c:v>
                </c:pt>
                <c:pt idx="8">
                  <c:v>70.594267871247382</c:v>
                </c:pt>
                <c:pt idx="9">
                  <c:v>70.219016514924249</c:v>
                </c:pt>
                <c:pt idx="10">
                  <c:v>69.894714809000561</c:v>
                </c:pt>
                <c:pt idx="11">
                  <c:v>69.616044103608317</c:v>
                </c:pt>
                <c:pt idx="12">
                  <c:v>69.378209174562585</c:v>
                </c:pt>
                <c:pt idx="13">
                  <c:v>69.176884098528888</c:v>
                </c:pt>
                <c:pt idx="14">
                  <c:v>69.008164194670996</c:v>
                </c:pt>
                <c:pt idx="15">
                  <c:v>68.868523290379301</c:v>
                </c:pt>
                <c:pt idx="16">
                  <c:v>68.754775667775561</c:v>
                </c:pt>
                <c:pt idx="17">
                  <c:v>68.664042132414124</c:v>
                </c:pt>
                <c:pt idx="18">
                  <c:v>68.593719718210195</c:v>
                </c:pt>
                <c:pt idx="19">
                  <c:v>68.541454604992623</c:v>
                </c:pt>
                <c:pt idx="20">
                  <c:v>68.505117878759279</c:v>
                </c:pt>
                <c:pt idx="21">
                  <c:v>68.482783811019999</c:v>
                </c:pt>
                <c:pt idx="22">
                  <c:v>68.472710373634527</c:v>
                </c:pt>
                <c:pt idx="23">
                  <c:v>68.473321740208746</c:v>
                </c:pt>
                <c:pt idx="24">
                  <c:v>68.483192555187543</c:v>
                </c:pt>
                <c:pt idx="25">
                  <c:v>68.501033777919247</c:v>
                </c:pt>
                <c:pt idx="26">
                  <c:v>68.525679931727495</c:v>
                </c:pt>
                <c:pt idx="27">
                  <c:v>68.556077607880582</c:v>
                </c:pt>
                <c:pt idx="28">
                  <c:v>68.59127509169366</c:v>
                </c:pt>
                <c:pt idx="29">
                  <c:v>68.630412993181039</c:v>
                </c:pt>
                <c:pt idx="30">
                  <c:v>68.672715777978965</c:v>
                </c:pt>
                <c:pt idx="31">
                  <c:v>68.717484105942049</c:v>
                </c:pt>
                <c:pt idx="32">
                  <c:v>68.764087895084003</c:v>
                </c:pt>
                <c:pt idx="33">
                  <c:v>68.811960037572902</c:v>
                </c:pt>
                <c:pt idx="34">
                  <c:v>68.860590702464322</c:v>
                </c:pt>
                <c:pt idx="35">
                  <c:v>68.909522166889332</c:v>
                </c:pt>
                <c:pt idx="36">
                  <c:v>68.958344123636493</c:v>
                </c:pt>
                <c:pt idx="37">
                  <c:v>69.006689418572705</c:v>
                </c:pt>
                <c:pt idx="38">
                  <c:v>69.054230176227549</c:v>
                </c:pt>
                <c:pt idx="39">
                  <c:v>69.100674276193757</c:v>
                </c:pt>
                <c:pt idx="40">
                  <c:v>69.145762146845556</c:v>
                </c:pt>
                <c:pt idx="41">
                  <c:v>69.189263846296683</c:v>
                </c:pt>
                <c:pt idx="42">
                  <c:v>69.230976403564284</c:v>
                </c:pt>
                <c:pt idx="43">
                  <c:v>69.270721395623696</c:v>
                </c:pt>
                <c:pt idx="44">
                  <c:v>69.308342738458464</c:v>
                </c:pt>
                <c:pt idx="45">
                  <c:v>69.343704672376788</c:v>
                </c:pt>
                <c:pt idx="46">
                  <c:v>69.37668992379983</c:v>
                </c:pt>
                <c:pt idx="47">
                  <c:v>69.407198027459003</c:v>
                </c:pt>
                <c:pt idx="48">
                  <c:v>69.435143794492859</c:v>
                </c:pt>
                <c:pt idx="49">
                  <c:v>69.460455913324353</c:v>
                </c:pt>
                <c:pt idx="50">
                  <c:v>69.483075671448091</c:v>
                </c:pt>
                <c:pt idx="51">
                  <c:v>69.502955787382405</c:v>
                </c:pt>
                <c:pt idx="52">
                  <c:v>69.520059343045773</c:v>
                </c:pt>
                <c:pt idx="53">
                  <c:v>69.534358807728694</c:v>
                </c:pt>
                <c:pt idx="54">
                  <c:v>69.545835145649278</c:v>
                </c:pt>
                <c:pt idx="55">
                  <c:v>69.554476999816302</c:v>
                </c:pt>
                <c:pt idx="56">
                  <c:v>69.560279945591873</c:v>
                </c:pt>
                <c:pt idx="57">
                  <c:v>69.563245807943673</c:v>
                </c:pt>
                <c:pt idx="58">
                  <c:v>69.563382036920785</c:v>
                </c:pt>
                <c:pt idx="59">
                  <c:v>69.560701136377332</c:v>
                </c:pt>
                <c:pt idx="60">
                  <c:v>69.555220141412292</c:v>
                </c:pt>
                <c:pt idx="61">
                  <c:v>69.546960140396209</c:v>
                </c:pt>
                <c:pt idx="62">
                  <c:v>69.535945837819014</c:v>
                </c:pt>
                <c:pt idx="63">
                  <c:v>69.522205154523874</c:v>
                </c:pt>
                <c:pt idx="64">
                  <c:v>69.505768862192554</c:v>
                </c:pt>
                <c:pt idx="65">
                  <c:v>69.486670249218321</c:v>
                </c:pt>
                <c:pt idx="66">
                  <c:v>69.46494481535106</c:v>
                </c:pt>
                <c:pt idx="67">
                  <c:v>69.440629992723132</c:v>
                </c:pt>
                <c:pt idx="68">
                  <c:v>69.413764891069434</c:v>
                </c:pt>
                <c:pt idx="69">
                  <c:v>69.384390065140877</c:v>
                </c:pt>
                <c:pt idx="70">
                  <c:v>69.35254730248019</c:v>
                </c:pt>
                <c:pt idx="71">
                  <c:v>69.318279429883233</c:v>
                </c:pt>
                <c:pt idx="72">
                  <c:v>69.281630137009586</c:v>
                </c:pt>
                <c:pt idx="73">
                  <c:v>69.24264381573505</c:v>
                </c:pt>
                <c:pt idx="74">
                  <c:v>69.201365413955273</c:v>
                </c:pt>
                <c:pt idx="75">
                  <c:v>69.157840302657235</c:v>
                </c:pt>
                <c:pt idx="76">
                  <c:v>69.112114155172634</c:v>
                </c:pt>
                <c:pt idx="77">
                  <c:v>69.064232837617027</c:v>
                </c:pt>
                <c:pt idx="78">
                  <c:v>69.014242309599723</c:v>
                </c:pt>
                <c:pt idx="79">
                  <c:v>68.962188534364827</c:v>
                </c:pt>
                <c:pt idx="80">
                  <c:v>68.908117397591283</c:v>
                </c:pt>
                <c:pt idx="81">
                  <c:v>68.852074634143762</c:v>
                </c:pt>
                <c:pt idx="82">
                  <c:v>68.794105762122086</c:v>
                </c:pt>
                <c:pt idx="83">
                  <c:v>68.734256023610968</c:v>
                </c:pt>
                <c:pt idx="84">
                  <c:v>68.67257033157837</c:v>
                </c:pt>
                <c:pt idx="85">
                  <c:v>68.609093222417044</c:v>
                </c:pt>
                <c:pt idx="86">
                  <c:v>68.543868813662471</c:v>
                </c:pt>
                <c:pt idx="87">
                  <c:v>68.476940766458824</c:v>
                </c:pt>
                <c:pt idx="88">
                  <c:v>68.408352252378293</c:v>
                </c:pt>
                <c:pt idx="89">
                  <c:v>68.338145924230744</c:v>
                </c:pt>
                <c:pt idx="90">
                  <c:v>68.266363890529533</c:v>
                </c:pt>
                <c:pt idx="91">
                  <c:v>68.193047693305246</c:v>
                </c:pt>
                <c:pt idx="92">
                  <c:v>68.118238288984784</c:v>
                </c:pt>
                <c:pt idx="93">
                  <c:v>68.04197603207416</c:v>
                </c:pt>
                <c:pt idx="94">
                  <c:v>67.964300661405005</c:v>
                </c:pt>
                <c:pt idx="95">
                  <c:v>67.885251288723609</c:v>
                </c:pt>
                <c:pt idx="96">
                  <c:v>67.804866389418322</c:v>
                </c:pt>
                <c:pt idx="97">
                  <c:v>67.723183795197883</c:v>
                </c:pt>
                <c:pt idx="98">
                  <c:v>67.640240688547692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83072"/>
        <c:axId val="174084864"/>
      </c:scatterChart>
      <c:valAx>
        <c:axId val="174083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4084864"/>
        <c:crosses val="autoZero"/>
        <c:crossBetween val="midCat"/>
      </c:valAx>
      <c:valAx>
        <c:axId val="174084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40830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Sheet1!$L$2:$L$100</c:f>
              <c:numCache>
                <c:formatCode>General</c:formatCode>
                <c:ptCount val="99"/>
                <c:pt idx="0">
                  <c:v>7.0000000000000007E-2</c:v>
                </c:pt>
                <c:pt idx="1">
                  <c:v>7.0999999999999994E-2</c:v>
                </c:pt>
                <c:pt idx="2">
                  <c:v>7.1999999999999995E-2</c:v>
                </c:pt>
                <c:pt idx="3">
                  <c:v>7.2999999999999995E-2</c:v>
                </c:pt>
                <c:pt idx="4">
                  <c:v>7.3999999999999996E-2</c:v>
                </c:pt>
                <c:pt idx="5">
                  <c:v>7.49999999999999E-2</c:v>
                </c:pt>
                <c:pt idx="6">
                  <c:v>7.5999999999999901E-2</c:v>
                </c:pt>
                <c:pt idx="7">
                  <c:v>7.6999999999999902E-2</c:v>
                </c:pt>
                <c:pt idx="8">
                  <c:v>7.7999999999999903E-2</c:v>
                </c:pt>
                <c:pt idx="9">
                  <c:v>7.8999999999999904E-2</c:v>
                </c:pt>
                <c:pt idx="10">
                  <c:v>7.9999999999999905E-2</c:v>
                </c:pt>
                <c:pt idx="11">
                  <c:v>8.0999999999999905E-2</c:v>
                </c:pt>
                <c:pt idx="12">
                  <c:v>8.1999999999999795E-2</c:v>
                </c:pt>
                <c:pt idx="13">
                  <c:v>8.2999999999999796E-2</c:v>
                </c:pt>
                <c:pt idx="14">
                  <c:v>8.3999999999999797E-2</c:v>
                </c:pt>
                <c:pt idx="15">
                  <c:v>8.4999999999999798E-2</c:v>
                </c:pt>
                <c:pt idx="16">
                  <c:v>8.5999999999999799E-2</c:v>
                </c:pt>
                <c:pt idx="17">
                  <c:v>8.69999999999998E-2</c:v>
                </c:pt>
                <c:pt idx="18">
                  <c:v>8.7999999999999801E-2</c:v>
                </c:pt>
                <c:pt idx="19">
                  <c:v>8.8999999999999801E-2</c:v>
                </c:pt>
                <c:pt idx="20">
                  <c:v>8.9999999999999705E-2</c:v>
                </c:pt>
                <c:pt idx="21">
                  <c:v>9.0999999999999706E-2</c:v>
                </c:pt>
                <c:pt idx="22">
                  <c:v>9.1999999999999693E-2</c:v>
                </c:pt>
                <c:pt idx="23">
                  <c:v>9.2999999999999694E-2</c:v>
                </c:pt>
                <c:pt idx="24">
                  <c:v>9.3999999999999695E-2</c:v>
                </c:pt>
                <c:pt idx="25">
                  <c:v>9.4999999999999696E-2</c:v>
                </c:pt>
                <c:pt idx="26">
                  <c:v>9.5999999999999697E-2</c:v>
                </c:pt>
                <c:pt idx="27">
                  <c:v>9.69999999999996E-2</c:v>
                </c:pt>
                <c:pt idx="28">
                  <c:v>9.7999999999999601E-2</c:v>
                </c:pt>
                <c:pt idx="29">
                  <c:v>9.8999999999999602E-2</c:v>
                </c:pt>
                <c:pt idx="30">
                  <c:v>9.9999999999999603E-2</c:v>
                </c:pt>
                <c:pt idx="31">
                  <c:v>0.10100000000000001</c:v>
                </c:pt>
                <c:pt idx="32">
                  <c:v>0.10199999999999999</c:v>
                </c:pt>
                <c:pt idx="33">
                  <c:v>0.10299999999999999</c:v>
                </c:pt>
                <c:pt idx="34">
                  <c:v>0.104</c:v>
                </c:pt>
                <c:pt idx="35">
                  <c:v>0.105</c:v>
                </c:pt>
                <c:pt idx="36">
                  <c:v>0.106</c:v>
                </c:pt>
                <c:pt idx="37">
                  <c:v>0.107</c:v>
                </c:pt>
                <c:pt idx="38">
                  <c:v>0.108</c:v>
                </c:pt>
                <c:pt idx="39">
                  <c:v>0.109</c:v>
                </c:pt>
                <c:pt idx="40">
                  <c:v>0.11</c:v>
                </c:pt>
                <c:pt idx="41">
                  <c:v>0.111</c:v>
                </c:pt>
                <c:pt idx="42">
                  <c:v>0.112</c:v>
                </c:pt>
                <c:pt idx="43">
                  <c:v>0.112999999999999</c:v>
                </c:pt>
                <c:pt idx="44">
                  <c:v>0.113999999999999</c:v>
                </c:pt>
                <c:pt idx="45">
                  <c:v>0.11499999999999901</c:v>
                </c:pt>
                <c:pt idx="46">
                  <c:v>0.11599999999999901</c:v>
                </c:pt>
                <c:pt idx="47">
                  <c:v>0.11699999999999899</c:v>
                </c:pt>
                <c:pt idx="48">
                  <c:v>0.11799999999999899</c:v>
                </c:pt>
                <c:pt idx="49">
                  <c:v>0.118999999999999</c:v>
                </c:pt>
                <c:pt idx="50">
                  <c:v>0.119999999999999</c:v>
                </c:pt>
                <c:pt idx="51">
                  <c:v>0.120999999999999</c:v>
                </c:pt>
                <c:pt idx="52">
                  <c:v>0.121999999999999</c:v>
                </c:pt>
                <c:pt idx="53">
                  <c:v>0.122999999999999</c:v>
                </c:pt>
                <c:pt idx="54">
                  <c:v>0.123999999999999</c:v>
                </c:pt>
                <c:pt idx="55">
                  <c:v>0.124999999999999</c:v>
                </c:pt>
                <c:pt idx="56">
                  <c:v>0.125999999999999</c:v>
                </c:pt>
                <c:pt idx="57">
                  <c:v>0.126999999999999</c:v>
                </c:pt>
                <c:pt idx="58">
                  <c:v>0.127999999999999</c:v>
                </c:pt>
                <c:pt idx="59">
                  <c:v>0.128999999999999</c:v>
                </c:pt>
                <c:pt idx="60">
                  <c:v>0.12999999999999901</c:v>
                </c:pt>
                <c:pt idx="61">
                  <c:v>0.13099999999999901</c:v>
                </c:pt>
                <c:pt idx="62">
                  <c:v>0.13199999999999901</c:v>
                </c:pt>
                <c:pt idx="63">
                  <c:v>0.13299999999999901</c:v>
                </c:pt>
                <c:pt idx="64">
                  <c:v>0.13399999999999901</c:v>
                </c:pt>
                <c:pt idx="65">
                  <c:v>0.13499999999999901</c:v>
                </c:pt>
                <c:pt idx="66">
                  <c:v>0.13599999999999901</c:v>
                </c:pt>
                <c:pt idx="67">
                  <c:v>0.13699999999999901</c:v>
                </c:pt>
                <c:pt idx="68">
                  <c:v>0.13799999999999901</c:v>
                </c:pt>
                <c:pt idx="69">
                  <c:v>0.13899999999999901</c:v>
                </c:pt>
                <c:pt idx="70">
                  <c:v>0.13999999999999899</c:v>
                </c:pt>
                <c:pt idx="71">
                  <c:v>0.14099999999999899</c:v>
                </c:pt>
                <c:pt idx="72">
                  <c:v>0.14199999999999899</c:v>
                </c:pt>
                <c:pt idx="73">
                  <c:v>0.14299999999999899</c:v>
                </c:pt>
                <c:pt idx="74">
                  <c:v>0.14399999999999899</c:v>
                </c:pt>
                <c:pt idx="75">
                  <c:v>0.14499999999999899</c:v>
                </c:pt>
                <c:pt idx="76">
                  <c:v>0.14599999999999899</c:v>
                </c:pt>
                <c:pt idx="77">
                  <c:v>0.14699999999999899</c:v>
                </c:pt>
                <c:pt idx="78">
                  <c:v>0.14799999999999899</c:v>
                </c:pt>
                <c:pt idx="79">
                  <c:v>0.14899999999999899</c:v>
                </c:pt>
                <c:pt idx="80">
                  <c:v>0.149999999999999</c:v>
                </c:pt>
                <c:pt idx="81">
                  <c:v>0.150999999999999</c:v>
                </c:pt>
                <c:pt idx="82">
                  <c:v>0.151999999999999</c:v>
                </c:pt>
                <c:pt idx="83">
                  <c:v>0.152999999999999</c:v>
                </c:pt>
                <c:pt idx="84">
                  <c:v>0.153999999999999</c:v>
                </c:pt>
                <c:pt idx="85">
                  <c:v>0.154999999999999</c:v>
                </c:pt>
                <c:pt idx="86">
                  <c:v>0.155999999999999</c:v>
                </c:pt>
                <c:pt idx="87">
                  <c:v>0.156999999999999</c:v>
                </c:pt>
                <c:pt idx="88">
                  <c:v>0.157999999999999</c:v>
                </c:pt>
                <c:pt idx="89">
                  <c:v>0.158999999999999</c:v>
                </c:pt>
                <c:pt idx="90">
                  <c:v>0.159999999999999</c:v>
                </c:pt>
                <c:pt idx="91">
                  <c:v>0.16099999999999901</c:v>
                </c:pt>
                <c:pt idx="92">
                  <c:v>0.16199999999999901</c:v>
                </c:pt>
                <c:pt idx="93">
                  <c:v>0.16299999999999901</c:v>
                </c:pt>
                <c:pt idx="94">
                  <c:v>0.16399999999999901</c:v>
                </c:pt>
                <c:pt idx="95">
                  <c:v>0.16499999999999901</c:v>
                </c:pt>
                <c:pt idx="96">
                  <c:v>0.16599999999999901</c:v>
                </c:pt>
                <c:pt idx="97">
                  <c:v>0.16699999999999901</c:v>
                </c:pt>
                <c:pt idx="98">
                  <c:v>0.16799999999999901</c:v>
                </c:pt>
              </c:numCache>
            </c:numRef>
          </c:xVal>
          <c:yVal>
            <c:numRef>
              <c:f>Sheet1!$M$2:$M$100</c:f>
              <c:numCache>
                <c:formatCode>General</c:formatCode>
                <c:ptCount val="99"/>
                <c:pt idx="0">
                  <c:v>17.030250080273504</c:v>
                </c:pt>
                <c:pt idx="1">
                  <c:v>11.057510552544386</c:v>
                </c:pt>
                <c:pt idx="2">
                  <c:v>6.0418271436568602</c:v>
                </c:pt>
                <c:pt idx="3">
                  <c:v>1.8507866523846133</c:v>
                </c:pt>
                <c:pt idx="4">
                  <c:v>-1.6283223639958351</c:v>
                </c:pt>
                <c:pt idx="5">
                  <c:v>-4.4917895315666101</c:v>
                </c:pt>
                <c:pt idx="6">
                  <c:v>-6.8221503590800694</c:v>
                </c:pt>
                <c:pt idx="7">
                  <c:v>-8.6903688009833786</c:v>
                </c:pt>
                <c:pt idx="8">
                  <c:v>-10.157632749023605</c:v>
                </c:pt>
                <c:pt idx="9">
                  <c:v>-11.276838702782811</c:v>
                </c:pt>
                <c:pt idx="10">
                  <c:v>-12.093825341548268</c:v>
                </c:pt>
                <c:pt idx="11">
                  <c:v>-12.648403095666936</c:v>
                </c:pt>
                <c:pt idx="12">
                  <c:v>-12.975217099383144</c:v>
                </c:pt>
                <c:pt idx="13">
                  <c:v>-13.104473375534326</c:v>
                </c:pt>
                <c:pt idx="14">
                  <c:v>-13.062552224696674</c:v>
                </c:pt>
                <c:pt idx="15">
                  <c:v>-12.872528174983756</c:v>
                </c:pt>
                <c:pt idx="16">
                  <c:v>-12.554612201105044</c:v>
                </c:pt>
                <c:pt idx="17">
                  <c:v>-12.126529022697298</c:v>
                </c:pt>
                <c:pt idx="18">
                  <c:v>-11.603839976079996</c:v>
                </c:pt>
                <c:pt idx="19">
                  <c:v>-11.000220093780229</c:v>
                </c:pt>
                <c:pt idx="20">
                  <c:v>-10.327696525316242</c:v>
                </c:pt>
                <c:pt idx="21">
                  <c:v>-9.5968542159225763</c:v>
                </c:pt>
                <c:pt idx="22">
                  <c:v>-8.8170137690039496</c:v>
                </c:pt>
                <c:pt idx="23">
                  <c:v>-7.9963856077926607</c:v>
                </c:pt>
                <c:pt idx="24">
                  <c:v>-7.1422038863560715</c:v>
                </c:pt>
                <c:pt idx="25">
                  <c:v>-6.2608430517393572</c:v>
                </c:pt>
                <c:pt idx="26">
                  <c:v>-5.3579195053860644</c:v>
                </c:pt>
                <c:pt idx="27">
                  <c:v>-4.4383804353981304</c:v>
                </c:pt>
                <c:pt idx="28">
                  <c:v>-3.5065815775149645</c:v>
                </c:pt>
                <c:pt idx="29">
                  <c:v>-2.5663554005740821</c:v>
                </c:pt>
                <c:pt idx="30">
                  <c:v>-1.6210709924999946</c:v>
                </c:pt>
                <c:pt idx="31">
                  <c:v>-0.67368673815406055</c:v>
                </c:pt>
                <c:pt idx="32">
                  <c:v>0.27320327535477418</c:v>
                </c:pt>
                <c:pt idx="33">
                  <c:v>1.2173283219666473</c:v>
                </c:pt>
                <c:pt idx="34">
                  <c:v>2.1567048762297532</c:v>
                </c:pt>
                <c:pt idx="35">
                  <c:v>3.0896046316274806</c:v>
                </c:pt>
                <c:pt idx="36">
                  <c:v>4.0145261809604449</c:v>
                </c:pt>
                <c:pt idx="37">
                  <c:v>4.9301699110554864</c:v>
                </c:pt>
                <c:pt idx="38">
                  <c:v>5.8354157231083832</c:v>
                </c:pt>
                <c:pt idx="39">
                  <c:v>6.7293032406024622</c:v>
                </c:pt>
                <c:pt idx="40">
                  <c:v>7.6110142102608052</c:v>
                </c:pt>
                <c:pt idx="41">
                  <c:v>8.4798568389725801</c:v>
                </c:pt>
                <c:pt idx="42">
                  <c:v>9.3352518419743546</c:v>
                </c:pt>
                <c:pt idx="43">
                  <c:v>10.176720005528523</c:v>
                </c:pt>
                <c:pt idx="44">
                  <c:v>11.003871091566964</c:v>
                </c:pt>
                <c:pt idx="45">
                  <c:v>11.816393932764299</c:v>
                </c:pt>
                <c:pt idx="46">
                  <c:v>12.614047584801881</c:v>
                </c:pt>
                <c:pt idx="47">
                  <c:v>13.396653418454207</c:v>
                </c:pt>
                <c:pt idx="48">
                  <c:v>14.164088048018357</c:v>
                </c:pt>
                <c:pt idx="49">
                  <c:v>14.916277004709173</c:v>
                </c:pt>
                <c:pt idx="50">
                  <c:v>15.653189074240942</c:v>
                </c:pt>
                <c:pt idx="51">
                  <c:v>16.374831227095427</c:v>
                </c:pt>
                <c:pt idx="52">
                  <c:v>17.081244078116157</c:v>
                </c:pt>
                <c:pt idx="53">
                  <c:v>17.772497819222878</c:v>
                </c:pt>
                <c:pt idx="54">
                  <c:v>18.448688575327338</c:v>
                </c:pt>
                <c:pt idx="55">
                  <c:v>19.109935139073798</c:v>
                </c:pt>
                <c:pt idx="56">
                  <c:v>19.756376044912656</c:v>
                </c:pt>
                <c:pt idx="57">
                  <c:v>20.388166947328159</c:v>
                </c:pt>
                <c:pt idx="58">
                  <c:v>21.005478271855708</c:v>
                </c:pt>
                <c:pt idx="59">
                  <c:v>21.6084931108972</c:v>
                </c:pt>
                <c:pt idx="60">
                  <c:v>22.197405339333244</c:v>
                </c:pt>
                <c:pt idx="61">
                  <c:v>22.772417927582183</c:v>
                </c:pt>
                <c:pt idx="62">
                  <c:v>23.333741432109548</c:v>
                </c:pt>
                <c:pt idx="63">
                  <c:v>23.881592645484716</c:v>
                </c:pt>
                <c:pt idx="64">
                  <c:v>24.416193389941554</c:v>
                </c:pt>
                <c:pt idx="65">
                  <c:v>24.937769440057394</c:v>
                </c:pt>
                <c:pt idx="66">
                  <c:v>25.446549561643508</c:v>
                </c:pt>
                <c:pt idx="67">
                  <c:v>25.942764655254535</c:v>
                </c:pt>
                <c:pt idx="68">
                  <c:v>26.426646993904995</c:v>
                </c:pt>
                <c:pt idx="69">
                  <c:v>26.898429545629483</c:v>
                </c:pt>
                <c:pt idx="70">
                  <c:v>27.358345372464754</c:v>
                </c:pt>
                <c:pt idx="71">
                  <c:v>27.80662709827385</c:v>
                </c:pt>
                <c:pt idx="72">
                  <c:v>28.243506438585428</c:v>
                </c:pt>
                <c:pt idx="73">
                  <c:v>28.669213786298997</c:v>
                </c:pt>
                <c:pt idx="74">
                  <c:v>29.083977847711452</c:v>
                </c:pt>
                <c:pt idx="75">
                  <c:v>29.488025323865543</c:v>
                </c:pt>
                <c:pt idx="76">
                  <c:v>29.88158063271041</c:v>
                </c:pt>
                <c:pt idx="77">
                  <c:v>30.264865668002727</c:v>
                </c:pt>
                <c:pt idx="78">
                  <c:v>30.638099591273402</c:v>
                </c:pt>
                <c:pt idx="79">
                  <c:v>31.001498653540466</c:v>
                </c:pt>
                <c:pt idx="80">
                  <c:v>31.355276043769095</c:v>
                </c:pt>
                <c:pt idx="81">
                  <c:v>31.699641761368838</c:v>
                </c:pt>
                <c:pt idx="82">
                  <c:v>32.034802510278212</c:v>
                </c:pt>
                <c:pt idx="83">
                  <c:v>32.360961612422585</c:v>
                </c:pt>
                <c:pt idx="84">
                  <c:v>32.678318938541821</c:v>
                </c:pt>
                <c:pt idx="85">
                  <c:v>32.987070854577212</c:v>
                </c:pt>
                <c:pt idx="86">
                  <c:v>33.287410181979197</c:v>
                </c:pt>
                <c:pt idx="87">
                  <c:v>33.57952617045396</c:v>
                </c:pt>
                <c:pt idx="88">
                  <c:v>33.86360448180875</c:v>
                </c:pt>
                <c:pt idx="89">
                  <c:v>34.139827183682655</c:v>
                </c:pt>
                <c:pt idx="90">
                  <c:v>34.408372752066555</c:v>
                </c:pt>
                <c:pt idx="91">
                  <c:v>34.66941608161963</c:v>
                </c:pt>
                <c:pt idx="92">
                  <c:v>34.923128502885447</c:v>
                </c:pt>
                <c:pt idx="93">
                  <c:v>35.169677805596024</c:v>
                </c:pt>
                <c:pt idx="94">
                  <c:v>35.409228267330121</c:v>
                </c:pt>
                <c:pt idx="95">
                  <c:v>35.641940686863677</c:v>
                </c:pt>
                <c:pt idx="96">
                  <c:v>35.867972421612023</c:v>
                </c:pt>
                <c:pt idx="97">
                  <c:v>36.087477428624595</c:v>
                </c:pt>
                <c:pt idx="98">
                  <c:v>36.30060630864206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17248"/>
        <c:axId val="174118784"/>
      </c:scatterChart>
      <c:valAx>
        <c:axId val="174117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4118784"/>
        <c:crosses val="autoZero"/>
        <c:crossBetween val="midCat"/>
      </c:valAx>
      <c:valAx>
        <c:axId val="174118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41172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0.31305052493438318"/>
                  <c:y val="-3.4714931466899969E-3"/>
                </c:manualLayout>
              </c:layout>
              <c:numFmt formatCode="General" sourceLinked="0"/>
            </c:trendlineLbl>
          </c:trendline>
          <c:xVal>
            <c:numRef>
              <c:f>Sheet2!$B$12:$B$19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Sheet2!$C$12:$C$19</c:f>
              <c:numCache>
                <c:formatCode>General</c:formatCode>
                <c:ptCount val="8"/>
                <c:pt idx="0">
                  <c:v>46.775700000000001</c:v>
                </c:pt>
                <c:pt idx="1">
                  <c:v>89.154899999999998</c:v>
                </c:pt>
                <c:pt idx="2">
                  <c:v>152.71520000000001</c:v>
                </c:pt>
                <c:pt idx="3">
                  <c:v>199.75810000000001</c:v>
                </c:pt>
                <c:pt idx="4">
                  <c:v>251.04900000000001</c:v>
                </c:pt>
                <c:pt idx="5">
                  <c:v>293.4332</c:v>
                </c:pt>
                <c:pt idx="6">
                  <c:v>339.9819</c:v>
                </c:pt>
                <c:pt idx="7">
                  <c:v>395.55509999999998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77824"/>
        <c:axId val="192487808"/>
      </c:scatterChart>
      <c:valAx>
        <c:axId val="192477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2487808"/>
        <c:crosses val="autoZero"/>
        <c:crossBetween val="midCat"/>
      </c:valAx>
      <c:valAx>
        <c:axId val="192487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24778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0.32788948967398424"/>
                  <c:y val="4.1550014581510641E-3"/>
                </c:manualLayout>
              </c:layout>
              <c:numFmt formatCode="General" sourceLinked="0"/>
            </c:trendlineLbl>
          </c:trendline>
          <c:xVal>
            <c:numRef>
              <c:f>Sheet2!$Q$3:$Q$10</c:f>
              <c:numCache>
                <c:formatCode>General</c:formatCode>
                <c:ptCount val="8"/>
                <c:pt idx="0">
                  <c:v>7.5053623479109932E-2</c:v>
                </c:pt>
                <c:pt idx="1">
                  <c:v>2.3844496795240047E-2</c:v>
                </c:pt>
                <c:pt idx="2">
                  <c:v>0.10073558942713952</c:v>
                </c:pt>
                <c:pt idx="3">
                  <c:v>5.9828292626216646E-2</c:v>
                </c:pt>
                <c:pt idx="4">
                  <c:v>0.11272447115103298</c:v>
                </c:pt>
                <c:pt idx="5">
                  <c:v>4.3911045286622742E-2</c:v>
                </c:pt>
                <c:pt idx="6">
                  <c:v>8.9753264864440338E-2</c:v>
                </c:pt>
                <c:pt idx="7">
                  <c:v>0.12192251870262009</c:v>
                </c:pt>
              </c:numCache>
            </c:numRef>
          </c:xVal>
          <c:yVal>
            <c:numRef>
              <c:f>Sheet2!$R$3:$R$10</c:f>
              <c:numCache>
                <c:formatCode>General</c:formatCode>
                <c:ptCount val="8"/>
                <c:pt idx="0">
                  <c:v>0.98766532904880766</c:v>
                </c:pt>
                <c:pt idx="1">
                  <c:v>0.27182991091224884</c:v>
                </c:pt>
                <c:pt idx="2">
                  <c:v>1.3703785004000442</c:v>
                </c:pt>
                <c:pt idx="3">
                  <c:v>0.76765469032039091</c:v>
                </c:pt>
                <c:pt idx="4">
                  <c:v>1.5405018200763254</c:v>
                </c:pt>
                <c:pt idx="5">
                  <c:v>0.5335268102645464</c:v>
                </c:pt>
                <c:pt idx="6">
                  <c:v>1.2177714612934971</c:v>
                </c:pt>
                <c:pt idx="7">
                  <c:v>1.689435966795205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08672"/>
        <c:axId val="192510208"/>
      </c:scatterChart>
      <c:valAx>
        <c:axId val="192508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2510208"/>
        <c:crosses val="autoZero"/>
        <c:crossBetween val="midCat"/>
      </c:valAx>
      <c:valAx>
        <c:axId val="192510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25086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2</xdr:row>
      <xdr:rowOff>95250</xdr:rowOff>
    </xdr:from>
    <xdr:to>
      <xdr:col>10</xdr:col>
      <xdr:colOff>314325</xdr:colOff>
      <xdr:row>20</xdr:row>
      <xdr:rowOff>28575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257175</xdr:colOff>
      <xdr:row>6</xdr:row>
      <xdr:rowOff>133350</xdr:rowOff>
    </xdr:from>
    <xdr:to>
      <xdr:col>18</xdr:col>
      <xdr:colOff>28575</xdr:colOff>
      <xdr:row>21</xdr:row>
      <xdr:rowOff>19050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12</xdr:row>
      <xdr:rowOff>47625</xdr:rowOff>
    </xdr:from>
    <xdr:to>
      <xdr:col>10</xdr:col>
      <xdr:colOff>228600</xdr:colOff>
      <xdr:row>26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676274</xdr:colOff>
      <xdr:row>12</xdr:row>
      <xdr:rowOff>47625</xdr:rowOff>
    </xdr:from>
    <xdr:to>
      <xdr:col>19</xdr:col>
      <xdr:colOff>542925</xdr:colOff>
      <xdr:row>26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F1">
        <v>3.5920000000000001</v>
      </c>
      <c r="H1">
        <v>300</v>
      </c>
      <c r="I1">
        <v>250</v>
      </c>
      <c r="L1" t="s">
        <v>0</v>
      </c>
      <c r="M1" t="s">
        <v>1</v>
      </c>
    </row>
    <row r="2" spans="1:13" x14ac:dyDescent="0.25">
      <c r="A2">
        <v>0.09</v>
      </c>
      <c r="B2">
        <f>0.082*$H$1 / (A2 - $F$2) - $F$1/(A2*A2)</f>
        <v>76.2981221943121</v>
      </c>
      <c r="F2">
        <v>4.267E-2</v>
      </c>
      <c r="L2">
        <v>7.0000000000000007E-2</v>
      </c>
      <c r="M2">
        <f>0.082*$I$1 / (L2 - $F$2) - $F$1/(L2*L2)</f>
        <v>17.030250080273504</v>
      </c>
    </row>
    <row r="3" spans="1:13" x14ac:dyDescent="0.25">
      <c r="A3">
        <v>9.0999999999999998E-2</v>
      </c>
      <c r="B3">
        <f t="shared" ref="B3:B65" si="0">0.082*$H$1 / (A3 - $F$2) - $F$1/(A3*A3)</f>
        <v>75.236582572821817</v>
      </c>
      <c r="L3">
        <v>7.0999999999999994E-2</v>
      </c>
      <c r="M3">
        <f>0.082*$I$1 / (L3 - $F$2) - $F$1/(L3*L3)</f>
        <v>11.057510552544386</v>
      </c>
    </row>
    <row r="4" spans="1:13" x14ac:dyDescent="0.25">
      <c r="A4">
        <v>9.1999999999999998E-2</v>
      </c>
      <c r="B4">
        <f t="shared" si="0"/>
        <v>74.296710131259829</v>
      </c>
      <c r="L4">
        <v>7.1999999999999995E-2</v>
      </c>
      <c r="M4">
        <f t="shared" ref="M4:M66" si="1">0.082*$I$1 / (L4 - $F$2) - $F$1/(L4*L4)</f>
        <v>6.0418271436568602</v>
      </c>
    </row>
    <row r="5" spans="1:13" x14ac:dyDescent="0.25">
      <c r="A5">
        <v>9.2999999999999999E-2</v>
      </c>
      <c r="B5">
        <f t="shared" si="0"/>
        <v>73.465962892108337</v>
      </c>
      <c r="L5">
        <v>7.2999999999999995E-2</v>
      </c>
      <c r="M5">
        <f t="shared" si="1"/>
        <v>1.8507866523846133</v>
      </c>
    </row>
    <row r="6" spans="1:13" x14ac:dyDescent="0.25">
      <c r="A6">
        <v>9.4E-2</v>
      </c>
      <c r="B6">
        <f t="shared" si="0"/>
        <v>72.733112692642806</v>
      </c>
      <c r="L6">
        <v>7.3999999999999996E-2</v>
      </c>
      <c r="M6">
        <f t="shared" si="1"/>
        <v>-1.6283223639958351</v>
      </c>
    </row>
    <row r="7" spans="1:13" x14ac:dyDescent="0.25">
      <c r="A7">
        <v>9.5000000000000001E-2</v>
      </c>
      <c r="B7">
        <f t="shared" si="0"/>
        <v>72.088096371154109</v>
      </c>
      <c r="L7">
        <v>7.49999999999999E-2</v>
      </c>
      <c r="M7">
        <f t="shared" si="1"/>
        <v>-4.4917895315666101</v>
      </c>
    </row>
    <row r="8" spans="1:13" x14ac:dyDescent="0.25">
      <c r="A8">
        <v>9.6000000000000002E-2</v>
      </c>
      <c r="B8">
        <f t="shared" si="0"/>
        <v>71.521885482426001</v>
      </c>
      <c r="L8">
        <v>7.5999999999999901E-2</v>
      </c>
      <c r="M8">
        <f t="shared" si="1"/>
        <v>-6.8221503590800694</v>
      </c>
    </row>
    <row r="9" spans="1:13" x14ac:dyDescent="0.25">
      <c r="A9">
        <v>9.7000000000000003E-2</v>
      </c>
      <c r="B9">
        <f t="shared" si="0"/>
        <v>71.026372003402173</v>
      </c>
      <c r="L9">
        <v>7.6999999999999902E-2</v>
      </c>
      <c r="M9">
        <f t="shared" si="1"/>
        <v>-8.6903688009833786</v>
      </c>
    </row>
    <row r="10" spans="1:13" x14ac:dyDescent="0.25">
      <c r="A10">
        <v>9.8000000000000004E-2</v>
      </c>
      <c r="B10">
        <f t="shared" si="0"/>
        <v>70.594267871247382</v>
      </c>
      <c r="L10">
        <v>7.7999999999999903E-2</v>
      </c>
      <c r="M10">
        <f t="shared" si="1"/>
        <v>-10.157632749023605</v>
      </c>
    </row>
    <row r="11" spans="1:13" x14ac:dyDescent="0.25">
      <c r="A11">
        <v>9.9000000000000005E-2</v>
      </c>
      <c r="B11">
        <f t="shared" si="0"/>
        <v>70.219016514924249</v>
      </c>
      <c r="L11">
        <v>7.8999999999999904E-2</v>
      </c>
      <c r="M11">
        <f t="shared" si="1"/>
        <v>-11.276838702782811</v>
      </c>
    </row>
    <row r="12" spans="1:13" x14ac:dyDescent="0.25">
      <c r="A12">
        <v>0.1</v>
      </c>
      <c r="B12">
        <f t="shared" si="0"/>
        <v>69.894714809000561</v>
      </c>
      <c r="L12">
        <v>7.9999999999999905E-2</v>
      </c>
      <c r="M12">
        <f t="shared" si="1"/>
        <v>-12.093825341548268</v>
      </c>
    </row>
    <row r="13" spans="1:13" x14ac:dyDescent="0.25">
      <c r="A13">
        <v>0.10100000000000001</v>
      </c>
      <c r="B13">
        <f t="shared" si="0"/>
        <v>69.616044103608317</v>
      </c>
      <c r="L13">
        <v>8.0999999999999905E-2</v>
      </c>
      <c r="M13">
        <f t="shared" si="1"/>
        <v>-12.648403095666936</v>
      </c>
    </row>
    <row r="14" spans="1:13" x14ac:dyDescent="0.25">
      <c r="A14">
        <v>0.10199999999999999</v>
      </c>
      <c r="B14">
        <f t="shared" si="0"/>
        <v>69.378209174562585</v>
      </c>
      <c r="L14">
        <v>8.1999999999999795E-2</v>
      </c>
      <c r="M14">
        <f t="shared" si="1"/>
        <v>-12.975217099383144</v>
      </c>
    </row>
    <row r="15" spans="1:13" x14ac:dyDescent="0.25">
      <c r="A15">
        <v>0.10299999999999999</v>
      </c>
      <c r="B15">
        <f t="shared" si="0"/>
        <v>69.176884098528888</v>
      </c>
      <c r="L15">
        <v>8.2999999999999796E-2</v>
      </c>
      <c r="M15">
        <f t="shared" si="1"/>
        <v>-13.104473375534326</v>
      </c>
    </row>
    <row r="16" spans="1:13" x14ac:dyDescent="0.25">
      <c r="A16">
        <v>0.104</v>
      </c>
      <c r="B16">
        <f t="shared" si="0"/>
        <v>69.008164194670996</v>
      </c>
      <c r="L16">
        <v>8.3999999999999797E-2</v>
      </c>
      <c r="M16">
        <f t="shared" si="1"/>
        <v>-13.062552224696674</v>
      </c>
    </row>
    <row r="17" spans="1:13" x14ac:dyDescent="0.25">
      <c r="A17">
        <v>0.105</v>
      </c>
      <c r="B17">
        <f t="shared" si="0"/>
        <v>68.868523290379301</v>
      </c>
      <c r="L17">
        <v>8.4999999999999798E-2</v>
      </c>
      <c r="M17">
        <f t="shared" si="1"/>
        <v>-12.872528174983756</v>
      </c>
    </row>
    <row r="18" spans="1:13" x14ac:dyDescent="0.25">
      <c r="A18">
        <v>0.106</v>
      </c>
      <c r="B18">
        <f t="shared" si="0"/>
        <v>68.754775667775561</v>
      </c>
      <c r="L18">
        <v>8.5999999999999799E-2</v>
      </c>
      <c r="M18">
        <f t="shared" si="1"/>
        <v>-12.554612201105044</v>
      </c>
    </row>
    <row r="19" spans="1:13" x14ac:dyDescent="0.25">
      <c r="A19">
        <v>0.107</v>
      </c>
      <c r="B19">
        <f t="shared" si="0"/>
        <v>68.664042132414124</v>
      </c>
      <c r="L19">
        <v>8.69999999999998E-2</v>
      </c>
      <c r="M19">
        <f t="shared" si="1"/>
        <v>-12.126529022697298</v>
      </c>
    </row>
    <row r="20" spans="1:13" x14ac:dyDescent="0.25">
      <c r="A20">
        <v>0.108</v>
      </c>
      <c r="B20">
        <f t="shared" si="0"/>
        <v>68.593719718210195</v>
      </c>
      <c r="L20">
        <v>8.7999999999999801E-2</v>
      </c>
      <c r="M20">
        <f t="shared" si="1"/>
        <v>-11.603839976079996</v>
      </c>
    </row>
    <row r="21" spans="1:13" x14ac:dyDescent="0.25">
      <c r="A21">
        <v>0.109</v>
      </c>
      <c r="B21">
        <f t="shared" si="0"/>
        <v>68.541454604992623</v>
      </c>
      <c r="L21">
        <v>8.8999999999999801E-2</v>
      </c>
      <c r="M21">
        <f t="shared" si="1"/>
        <v>-11.000220093780229</v>
      </c>
    </row>
    <row r="22" spans="1:13" x14ac:dyDescent="0.25">
      <c r="A22">
        <v>0.11</v>
      </c>
      <c r="B22">
        <f t="shared" si="0"/>
        <v>68.505117878759279</v>
      </c>
      <c r="L22">
        <v>8.9999999999999705E-2</v>
      </c>
      <c r="M22">
        <f t="shared" si="1"/>
        <v>-10.327696525316242</v>
      </c>
    </row>
    <row r="23" spans="1:13" x14ac:dyDescent="0.25">
      <c r="A23">
        <v>0.111</v>
      </c>
      <c r="B23">
        <f t="shared" si="0"/>
        <v>68.482783811019999</v>
      </c>
      <c r="L23">
        <v>9.0999999999999706E-2</v>
      </c>
      <c r="M23">
        <f t="shared" si="1"/>
        <v>-9.5968542159225763</v>
      </c>
    </row>
    <row r="24" spans="1:13" x14ac:dyDescent="0.25">
      <c r="A24">
        <v>0.112</v>
      </c>
      <c r="B24">
        <f t="shared" si="0"/>
        <v>68.472710373634527</v>
      </c>
      <c r="L24">
        <v>9.1999999999999693E-2</v>
      </c>
      <c r="M24">
        <f t="shared" si="1"/>
        <v>-8.8170137690039496</v>
      </c>
    </row>
    <row r="25" spans="1:13" x14ac:dyDescent="0.25">
      <c r="A25">
        <v>0.113</v>
      </c>
      <c r="B25">
        <f t="shared" si="0"/>
        <v>68.473321740208746</v>
      </c>
      <c r="L25">
        <v>9.2999999999999694E-2</v>
      </c>
      <c r="M25">
        <f t="shared" si="1"/>
        <v>-7.9963856077926607</v>
      </c>
    </row>
    <row r="26" spans="1:13" x14ac:dyDescent="0.25">
      <c r="A26">
        <v>0.114</v>
      </c>
      <c r="B26">
        <f t="shared" si="0"/>
        <v>68.483192555187543</v>
      </c>
      <c r="L26">
        <v>9.3999999999999695E-2</v>
      </c>
      <c r="M26">
        <f t="shared" si="1"/>
        <v>-7.1422038863560715</v>
      </c>
    </row>
    <row r="27" spans="1:13" x14ac:dyDescent="0.25">
      <c r="A27">
        <v>0.115</v>
      </c>
      <c r="B27">
        <f t="shared" si="0"/>
        <v>68.501033777919247</v>
      </c>
      <c r="L27">
        <v>9.4999999999999696E-2</v>
      </c>
      <c r="M27">
        <f t="shared" si="1"/>
        <v>-6.2608430517393572</v>
      </c>
    </row>
    <row r="28" spans="1:13" x14ac:dyDescent="0.25">
      <c r="A28">
        <v>0.11600000000000001</v>
      </c>
      <c r="B28">
        <f t="shared" si="0"/>
        <v>68.525679931727495</v>
      </c>
      <c r="L28">
        <v>9.5999999999999697E-2</v>
      </c>
      <c r="M28">
        <f t="shared" si="1"/>
        <v>-5.3579195053860644</v>
      </c>
    </row>
    <row r="29" spans="1:13" x14ac:dyDescent="0.25">
      <c r="A29">
        <v>0.11700000000000001</v>
      </c>
      <c r="B29">
        <f t="shared" si="0"/>
        <v>68.556077607880582</v>
      </c>
      <c r="L29">
        <v>9.69999999999996E-2</v>
      </c>
      <c r="M29">
        <f t="shared" si="1"/>
        <v>-4.4383804353981304</v>
      </c>
    </row>
    <row r="30" spans="1:13" x14ac:dyDescent="0.25">
      <c r="A30">
        <v>0.11799999999999999</v>
      </c>
      <c r="B30">
        <f t="shared" si="0"/>
        <v>68.59127509169366</v>
      </c>
      <c r="L30">
        <v>9.7999999999999601E-2</v>
      </c>
      <c r="M30">
        <f t="shared" si="1"/>
        <v>-3.5065815775149645</v>
      </c>
    </row>
    <row r="31" spans="1:13" x14ac:dyDescent="0.25">
      <c r="A31">
        <v>0.11899999999999999</v>
      </c>
      <c r="B31">
        <f t="shared" si="0"/>
        <v>68.630412993181039</v>
      </c>
      <c r="L31">
        <v>9.8999999999999602E-2</v>
      </c>
      <c r="M31">
        <f t="shared" si="1"/>
        <v>-2.5663554005740821</v>
      </c>
    </row>
    <row r="32" spans="1:13" x14ac:dyDescent="0.25">
      <c r="A32">
        <v>0.12</v>
      </c>
      <c r="B32">
        <f t="shared" si="0"/>
        <v>68.672715777978965</v>
      </c>
      <c r="L32">
        <v>9.9999999999999603E-2</v>
      </c>
      <c r="M32">
        <f t="shared" si="1"/>
        <v>-1.6210709924999946</v>
      </c>
    </row>
    <row r="33" spans="1:13" x14ac:dyDescent="0.25">
      <c r="A33">
        <v>0.121</v>
      </c>
      <c r="B33">
        <f t="shared" si="0"/>
        <v>68.717484105942049</v>
      </c>
      <c r="L33">
        <v>0.10100000000000001</v>
      </c>
      <c r="M33">
        <f t="shared" si="1"/>
        <v>-0.67368673815406055</v>
      </c>
    </row>
    <row r="34" spans="1:13" x14ac:dyDescent="0.25">
      <c r="A34">
        <v>0.122</v>
      </c>
      <c r="B34">
        <f t="shared" si="0"/>
        <v>68.764087895084003</v>
      </c>
      <c r="L34">
        <v>0.10199999999999999</v>
      </c>
      <c r="M34">
        <f t="shared" si="1"/>
        <v>0.27320327535477418</v>
      </c>
    </row>
    <row r="35" spans="1:13" x14ac:dyDescent="0.25">
      <c r="A35">
        <v>0.123</v>
      </c>
      <c r="B35">
        <f t="shared" si="0"/>
        <v>68.811960037572902</v>
      </c>
      <c r="L35">
        <v>0.10299999999999999</v>
      </c>
      <c r="M35">
        <f t="shared" si="1"/>
        <v>1.2173283219666473</v>
      </c>
    </row>
    <row r="36" spans="1:13" x14ac:dyDescent="0.25">
      <c r="A36">
        <v>0.124</v>
      </c>
      <c r="B36">
        <f t="shared" si="0"/>
        <v>68.860590702464322</v>
      </c>
      <c r="L36">
        <v>0.104</v>
      </c>
      <c r="M36">
        <f t="shared" si="1"/>
        <v>2.1567048762297532</v>
      </c>
    </row>
    <row r="37" spans="1:13" x14ac:dyDescent="0.25">
      <c r="A37">
        <v>0.125</v>
      </c>
      <c r="B37">
        <f t="shared" si="0"/>
        <v>68.909522166889332</v>
      </c>
      <c r="L37">
        <v>0.105</v>
      </c>
      <c r="M37">
        <f t="shared" si="1"/>
        <v>3.0896046316274806</v>
      </c>
    </row>
    <row r="38" spans="1:13" x14ac:dyDescent="0.25">
      <c r="A38">
        <v>0.126</v>
      </c>
      <c r="B38">
        <f t="shared" si="0"/>
        <v>68.958344123636493</v>
      </c>
      <c r="L38">
        <v>0.106</v>
      </c>
      <c r="M38">
        <f t="shared" si="1"/>
        <v>4.0145261809604449</v>
      </c>
    </row>
    <row r="39" spans="1:13" x14ac:dyDescent="0.25">
      <c r="A39">
        <v>0.127</v>
      </c>
      <c r="B39">
        <f t="shared" si="0"/>
        <v>69.006689418572705</v>
      </c>
      <c r="L39">
        <v>0.107</v>
      </c>
      <c r="M39">
        <f t="shared" si="1"/>
        <v>4.9301699110554864</v>
      </c>
    </row>
    <row r="40" spans="1:13" x14ac:dyDescent="0.25">
      <c r="A40">
        <v>0.128</v>
      </c>
      <c r="B40">
        <f t="shared" si="0"/>
        <v>69.054230176227549</v>
      </c>
      <c r="L40">
        <v>0.108</v>
      </c>
      <c r="M40">
        <f t="shared" si="1"/>
        <v>5.8354157231083832</v>
      </c>
    </row>
    <row r="41" spans="1:13" x14ac:dyDescent="0.25">
      <c r="A41">
        <v>0.129</v>
      </c>
      <c r="B41">
        <f t="shared" si="0"/>
        <v>69.100674276193757</v>
      </c>
      <c r="L41">
        <v>0.109</v>
      </c>
      <c r="M41">
        <f t="shared" si="1"/>
        <v>6.7293032406024622</v>
      </c>
    </row>
    <row r="42" spans="1:13" x14ac:dyDescent="0.25">
      <c r="A42">
        <v>0.13</v>
      </c>
      <c r="B42">
        <f t="shared" si="0"/>
        <v>69.145762146845556</v>
      </c>
      <c r="L42">
        <v>0.11</v>
      </c>
      <c r="M42">
        <f t="shared" si="1"/>
        <v>7.6110142102608052</v>
      </c>
    </row>
    <row r="43" spans="1:13" x14ac:dyDescent="0.25">
      <c r="A43">
        <v>0.13100000000000001</v>
      </c>
      <c r="B43">
        <f t="shared" si="0"/>
        <v>69.189263846296683</v>
      </c>
      <c r="L43">
        <v>0.111</v>
      </c>
      <c r="M43">
        <f t="shared" si="1"/>
        <v>8.4798568389725801</v>
      </c>
    </row>
    <row r="44" spans="1:13" x14ac:dyDescent="0.25">
      <c r="A44">
        <v>0.13200000000000001</v>
      </c>
      <c r="B44">
        <f t="shared" si="0"/>
        <v>69.230976403564284</v>
      </c>
      <c r="L44">
        <v>0.112</v>
      </c>
      <c r="M44">
        <f t="shared" si="1"/>
        <v>9.3352518419743546</v>
      </c>
    </row>
    <row r="45" spans="1:13" x14ac:dyDescent="0.25">
      <c r="A45">
        <v>0.13300000000000001</v>
      </c>
      <c r="B45">
        <f t="shared" si="0"/>
        <v>69.270721395623696</v>
      </c>
      <c r="L45">
        <v>0.112999999999999</v>
      </c>
      <c r="M45">
        <f t="shared" si="1"/>
        <v>10.176720005528523</v>
      </c>
    </row>
    <row r="46" spans="1:13" x14ac:dyDescent="0.25">
      <c r="A46">
        <v>0.13400000000000001</v>
      </c>
      <c r="B46">
        <f t="shared" si="0"/>
        <v>69.308342738458464</v>
      </c>
      <c r="L46">
        <v>0.113999999999999</v>
      </c>
      <c r="M46">
        <f t="shared" si="1"/>
        <v>11.003871091566964</v>
      </c>
    </row>
    <row r="47" spans="1:13" x14ac:dyDescent="0.25">
      <c r="A47">
        <v>0.13500000000000001</v>
      </c>
      <c r="B47">
        <f t="shared" si="0"/>
        <v>69.343704672376788</v>
      </c>
      <c r="L47">
        <v>0.11499999999999901</v>
      </c>
      <c r="M47">
        <f t="shared" si="1"/>
        <v>11.816393932764299</v>
      </c>
    </row>
    <row r="48" spans="1:13" x14ac:dyDescent="0.25">
      <c r="A48">
        <v>0.13600000000000001</v>
      </c>
      <c r="B48">
        <f t="shared" si="0"/>
        <v>69.37668992379983</v>
      </c>
      <c r="L48">
        <v>0.11599999999999901</v>
      </c>
      <c r="M48">
        <f t="shared" si="1"/>
        <v>12.614047584801881</v>
      </c>
    </row>
    <row r="49" spans="1:13" x14ac:dyDescent="0.25">
      <c r="A49">
        <v>0.13700000000000001</v>
      </c>
      <c r="B49">
        <f t="shared" si="0"/>
        <v>69.407198027459003</v>
      </c>
      <c r="L49">
        <v>0.11699999999999899</v>
      </c>
      <c r="M49">
        <f t="shared" si="1"/>
        <v>13.396653418454207</v>
      </c>
    </row>
    <row r="50" spans="1:13" x14ac:dyDescent="0.25">
      <c r="A50">
        <v>0.13800000000000001</v>
      </c>
      <c r="B50">
        <f t="shared" si="0"/>
        <v>69.435143794492859</v>
      </c>
      <c r="L50">
        <v>0.11799999999999899</v>
      </c>
      <c r="M50">
        <f t="shared" si="1"/>
        <v>14.164088048018357</v>
      </c>
    </row>
    <row r="51" spans="1:13" x14ac:dyDescent="0.25">
      <c r="A51">
        <v>0.13900000000000001</v>
      </c>
      <c r="B51">
        <f t="shared" si="0"/>
        <v>69.460455913324353</v>
      </c>
      <c r="L51">
        <v>0.118999999999999</v>
      </c>
      <c r="M51">
        <f t="shared" si="1"/>
        <v>14.916277004709173</v>
      </c>
    </row>
    <row r="52" spans="1:13" x14ac:dyDescent="0.25">
      <c r="A52">
        <v>0.14000000000000001</v>
      </c>
      <c r="B52">
        <f t="shared" si="0"/>
        <v>69.483075671448091</v>
      </c>
      <c r="L52">
        <v>0.119999999999999</v>
      </c>
      <c r="M52">
        <f t="shared" si="1"/>
        <v>15.653189074240942</v>
      </c>
    </row>
    <row r="53" spans="1:13" x14ac:dyDescent="0.25">
      <c r="A53">
        <v>0.14099999999999999</v>
      </c>
      <c r="B53">
        <f t="shared" si="0"/>
        <v>69.502955787382405</v>
      </c>
      <c r="L53">
        <v>0.120999999999999</v>
      </c>
      <c r="M53">
        <f t="shared" si="1"/>
        <v>16.374831227095427</v>
      </c>
    </row>
    <row r="54" spans="1:13" x14ac:dyDescent="0.25">
      <c r="A54">
        <v>0.14199999999999999</v>
      </c>
      <c r="B54">
        <f t="shared" si="0"/>
        <v>69.520059343045773</v>
      </c>
      <c r="L54">
        <v>0.121999999999999</v>
      </c>
      <c r="M54">
        <f t="shared" si="1"/>
        <v>17.081244078116157</v>
      </c>
    </row>
    <row r="55" spans="1:13" x14ac:dyDescent="0.25">
      <c r="A55">
        <v>0.14299999999999999</v>
      </c>
      <c r="B55">
        <f t="shared" si="0"/>
        <v>69.534358807728694</v>
      </c>
      <c r="L55">
        <v>0.122999999999999</v>
      </c>
      <c r="M55">
        <f t="shared" si="1"/>
        <v>17.772497819222878</v>
      </c>
    </row>
    <row r="56" spans="1:13" x14ac:dyDescent="0.25">
      <c r="A56">
        <v>0.14399999999999999</v>
      </c>
      <c r="B56">
        <f t="shared" si="0"/>
        <v>69.545835145649278</v>
      </c>
      <c r="L56">
        <v>0.123999999999999</v>
      </c>
      <c r="M56">
        <f t="shared" si="1"/>
        <v>18.448688575327338</v>
      </c>
    </row>
    <row r="57" spans="1:13" x14ac:dyDescent="0.25">
      <c r="A57">
        <v>0.14499999999999999</v>
      </c>
      <c r="B57">
        <f t="shared" si="0"/>
        <v>69.554476999816302</v>
      </c>
      <c r="L57">
        <v>0.124999999999999</v>
      </c>
      <c r="M57">
        <f t="shared" si="1"/>
        <v>19.109935139073798</v>
      </c>
    </row>
    <row r="58" spans="1:13" x14ac:dyDescent="0.25">
      <c r="A58">
        <v>0.14599999999999999</v>
      </c>
      <c r="B58">
        <f t="shared" si="0"/>
        <v>69.560279945591873</v>
      </c>
      <c r="L58">
        <v>0.125999999999999</v>
      </c>
      <c r="M58">
        <f t="shared" si="1"/>
        <v>19.756376044912656</v>
      </c>
    </row>
    <row r="59" spans="1:13" x14ac:dyDescent="0.25">
      <c r="A59">
        <v>0.14699999999999999</v>
      </c>
      <c r="B59">
        <f t="shared" si="0"/>
        <v>69.563245807943673</v>
      </c>
      <c r="L59">
        <v>0.126999999999999</v>
      </c>
      <c r="M59">
        <f t="shared" si="1"/>
        <v>20.388166947328159</v>
      </c>
    </row>
    <row r="60" spans="1:13" x14ac:dyDescent="0.25">
      <c r="A60">
        <v>0.14799999999999999</v>
      </c>
      <c r="B60">
        <f t="shared" si="0"/>
        <v>69.563382036920785</v>
      </c>
      <c r="L60">
        <v>0.127999999999999</v>
      </c>
      <c r="M60">
        <f t="shared" si="1"/>
        <v>21.005478271855708</v>
      </c>
    </row>
    <row r="61" spans="1:13" x14ac:dyDescent="0.25">
      <c r="A61">
        <v>0.14899999999999999</v>
      </c>
      <c r="B61">
        <f t="shared" si="0"/>
        <v>69.560701136377332</v>
      </c>
      <c r="L61">
        <v>0.128999999999999</v>
      </c>
      <c r="M61">
        <f t="shared" si="1"/>
        <v>21.6084931108972</v>
      </c>
    </row>
    <row r="62" spans="1:13" x14ac:dyDescent="0.25">
      <c r="A62">
        <v>0.15</v>
      </c>
      <c r="B62">
        <f t="shared" si="0"/>
        <v>69.555220141412292</v>
      </c>
      <c r="L62">
        <v>0.12999999999999901</v>
      </c>
      <c r="M62">
        <f t="shared" si="1"/>
        <v>22.197405339333244</v>
      </c>
    </row>
    <row r="63" spans="1:13" x14ac:dyDescent="0.25">
      <c r="A63">
        <v>0.151</v>
      </c>
      <c r="B63">
        <f t="shared" si="0"/>
        <v>69.546960140396209</v>
      </c>
      <c r="L63">
        <v>0.13099999999999901</v>
      </c>
      <c r="M63">
        <f t="shared" si="1"/>
        <v>22.772417927582183</v>
      </c>
    </row>
    <row r="64" spans="1:13" x14ac:dyDescent="0.25">
      <c r="A64">
        <v>0.152</v>
      </c>
      <c r="B64">
        <f t="shared" si="0"/>
        <v>69.535945837819014</v>
      </c>
      <c r="L64">
        <v>0.13199999999999901</v>
      </c>
      <c r="M64">
        <f t="shared" si="1"/>
        <v>23.333741432109548</v>
      </c>
    </row>
    <row r="65" spans="1:13" x14ac:dyDescent="0.25">
      <c r="A65">
        <v>0.153</v>
      </c>
      <c r="B65">
        <f t="shared" si="0"/>
        <v>69.522205154523874</v>
      </c>
      <c r="L65">
        <v>0.13299999999999901</v>
      </c>
      <c r="M65">
        <f t="shared" si="1"/>
        <v>23.881592645484716</v>
      </c>
    </row>
    <row r="66" spans="1:13" x14ac:dyDescent="0.25">
      <c r="A66">
        <v>0.154</v>
      </c>
      <c r="B66">
        <f t="shared" ref="B66:B100" si="2">0.082*$H$1 / (A66 - $F$2) - $F$1/(A66*A66)</f>
        <v>69.505768862192554</v>
      </c>
      <c r="L66">
        <v>0.13399999999999901</v>
      </c>
      <c r="M66">
        <f t="shared" si="1"/>
        <v>24.416193389941554</v>
      </c>
    </row>
    <row r="67" spans="1:13" x14ac:dyDescent="0.25">
      <c r="A67">
        <v>0.155</v>
      </c>
      <c r="B67">
        <f t="shared" si="2"/>
        <v>69.486670249218321</v>
      </c>
      <c r="L67">
        <v>0.13499999999999901</v>
      </c>
      <c r="M67">
        <f t="shared" ref="M67:M100" si="3">0.082*$I$1 / (L67 - $F$2) - $F$1/(L67*L67)</f>
        <v>24.937769440057394</v>
      </c>
    </row>
    <row r="68" spans="1:13" x14ac:dyDescent="0.25">
      <c r="A68">
        <v>0.156</v>
      </c>
      <c r="B68">
        <f t="shared" si="2"/>
        <v>69.46494481535106</v>
      </c>
      <c r="L68">
        <v>0.13599999999999901</v>
      </c>
      <c r="M68">
        <f t="shared" si="3"/>
        <v>25.446549561643508</v>
      </c>
    </row>
    <row r="69" spans="1:13" x14ac:dyDescent="0.25">
      <c r="A69">
        <v>0.157</v>
      </c>
      <c r="B69">
        <f t="shared" si="2"/>
        <v>69.440629992723132</v>
      </c>
      <c r="L69">
        <v>0.13699999999999901</v>
      </c>
      <c r="M69">
        <f t="shared" si="3"/>
        <v>25.942764655254535</v>
      </c>
    </row>
    <row r="70" spans="1:13" x14ac:dyDescent="0.25">
      <c r="A70">
        <v>0.158</v>
      </c>
      <c r="B70">
        <f t="shared" si="2"/>
        <v>69.413764891069434</v>
      </c>
      <c r="L70">
        <v>0.13799999999999901</v>
      </c>
      <c r="M70">
        <f t="shared" si="3"/>
        <v>26.426646993904995</v>
      </c>
    </row>
    <row r="71" spans="1:13" x14ac:dyDescent="0.25">
      <c r="A71">
        <v>0.159</v>
      </c>
      <c r="B71">
        <f t="shared" si="2"/>
        <v>69.384390065140877</v>
      </c>
      <c r="L71">
        <v>0.13899999999999901</v>
      </c>
      <c r="M71">
        <f t="shared" si="3"/>
        <v>26.898429545629483</v>
      </c>
    </row>
    <row r="72" spans="1:13" x14ac:dyDescent="0.25">
      <c r="A72">
        <v>0.16</v>
      </c>
      <c r="B72">
        <f t="shared" si="2"/>
        <v>69.35254730248019</v>
      </c>
      <c r="L72">
        <v>0.13999999999999899</v>
      </c>
      <c r="M72">
        <f t="shared" si="3"/>
        <v>27.358345372464754</v>
      </c>
    </row>
    <row r="73" spans="1:13" x14ac:dyDescent="0.25">
      <c r="A73">
        <v>0.161</v>
      </c>
      <c r="B73">
        <f t="shared" si="2"/>
        <v>69.318279429883233</v>
      </c>
      <c r="L73">
        <v>0.14099999999999899</v>
      </c>
      <c r="M73">
        <f t="shared" si="3"/>
        <v>27.80662709827385</v>
      </c>
    </row>
    <row r="74" spans="1:13" x14ac:dyDescent="0.25">
      <c r="A74">
        <v>0.16200000000000001</v>
      </c>
      <c r="B74">
        <f t="shared" si="2"/>
        <v>69.281630137009586</v>
      </c>
      <c r="L74">
        <v>0.14199999999999899</v>
      </c>
      <c r="M74">
        <f t="shared" si="3"/>
        <v>28.243506438585428</v>
      </c>
    </row>
    <row r="75" spans="1:13" x14ac:dyDescent="0.25">
      <c r="A75">
        <v>0.16300000000000001</v>
      </c>
      <c r="B75">
        <f t="shared" si="2"/>
        <v>69.24264381573505</v>
      </c>
      <c r="L75">
        <v>0.14299999999999899</v>
      </c>
      <c r="M75">
        <f t="shared" si="3"/>
        <v>28.669213786298997</v>
      </c>
    </row>
    <row r="76" spans="1:13" x14ac:dyDescent="0.25">
      <c r="A76">
        <v>0.16400000000000001</v>
      </c>
      <c r="B76">
        <f t="shared" si="2"/>
        <v>69.201365413955273</v>
      </c>
      <c r="L76">
        <v>0.14399999999999899</v>
      </c>
      <c r="M76">
        <f t="shared" si="3"/>
        <v>29.083977847711452</v>
      </c>
    </row>
    <row r="77" spans="1:13" x14ac:dyDescent="0.25">
      <c r="A77">
        <v>0.16500000000000001</v>
      </c>
      <c r="B77">
        <f t="shared" si="2"/>
        <v>69.157840302657235</v>
      </c>
      <c r="L77">
        <v>0.14499999999999899</v>
      </c>
      <c r="M77">
        <f t="shared" si="3"/>
        <v>29.488025323865543</v>
      </c>
    </row>
    <row r="78" spans="1:13" x14ac:dyDescent="0.25">
      <c r="A78">
        <v>0.16600000000000001</v>
      </c>
      <c r="B78">
        <f t="shared" si="2"/>
        <v>69.112114155172634</v>
      </c>
      <c r="L78">
        <v>0.14599999999999899</v>
      </c>
      <c r="M78">
        <f t="shared" si="3"/>
        <v>29.88158063271041</v>
      </c>
    </row>
    <row r="79" spans="1:13" x14ac:dyDescent="0.25">
      <c r="A79">
        <v>0.16700000000000001</v>
      </c>
      <c r="B79">
        <f t="shared" si="2"/>
        <v>69.064232837617027</v>
      </c>
      <c r="L79">
        <v>0.14699999999999899</v>
      </c>
      <c r="M79">
        <f t="shared" si="3"/>
        <v>30.264865668002727</v>
      </c>
    </row>
    <row r="80" spans="1:13" x14ac:dyDescent="0.25">
      <c r="A80">
        <v>0.16800000000000001</v>
      </c>
      <c r="B80">
        <f t="shared" si="2"/>
        <v>69.014242309599723</v>
      </c>
      <c r="L80">
        <v>0.14799999999999899</v>
      </c>
      <c r="M80">
        <f t="shared" si="3"/>
        <v>30.638099591273402</v>
      </c>
    </row>
    <row r="81" spans="1:13" x14ac:dyDescent="0.25">
      <c r="A81">
        <v>0.16900000000000001</v>
      </c>
      <c r="B81">
        <f t="shared" si="2"/>
        <v>68.962188534364827</v>
      </c>
      <c r="L81">
        <v>0.14899999999999899</v>
      </c>
      <c r="M81">
        <f t="shared" si="3"/>
        <v>31.001498653540466</v>
      </c>
    </row>
    <row r="82" spans="1:13" x14ac:dyDescent="0.25">
      <c r="A82">
        <v>0.17</v>
      </c>
      <c r="B82">
        <f t="shared" si="2"/>
        <v>68.908117397591283</v>
      </c>
      <c r="L82">
        <v>0.149999999999999</v>
      </c>
      <c r="M82">
        <f t="shared" si="3"/>
        <v>31.355276043769095</v>
      </c>
    </row>
    <row r="83" spans="1:13" x14ac:dyDescent="0.25">
      <c r="A83">
        <v>0.17100000000000001</v>
      </c>
      <c r="B83">
        <f t="shared" si="2"/>
        <v>68.852074634143762</v>
      </c>
      <c r="L83">
        <v>0.150999999999999</v>
      </c>
      <c r="M83">
        <f t="shared" si="3"/>
        <v>31.699641761368838</v>
      </c>
    </row>
    <row r="84" spans="1:13" x14ac:dyDescent="0.25">
      <c r="A84">
        <v>0.17199999999999999</v>
      </c>
      <c r="B84">
        <f t="shared" si="2"/>
        <v>68.794105762122086</v>
      </c>
      <c r="L84">
        <v>0.151999999999999</v>
      </c>
      <c r="M84">
        <f t="shared" si="3"/>
        <v>32.034802510278212</v>
      </c>
    </row>
    <row r="85" spans="1:13" x14ac:dyDescent="0.25">
      <c r="A85">
        <v>0.17299999999999999</v>
      </c>
      <c r="B85">
        <f t="shared" si="2"/>
        <v>68.734256023610968</v>
      </c>
      <c r="L85">
        <v>0.152999999999999</v>
      </c>
      <c r="M85">
        <f t="shared" si="3"/>
        <v>32.360961612422585</v>
      </c>
    </row>
    <row r="86" spans="1:13" x14ac:dyDescent="0.25">
      <c r="A86">
        <v>0.17399999999999999</v>
      </c>
      <c r="B86">
        <f t="shared" si="2"/>
        <v>68.67257033157837</v>
      </c>
      <c r="L86">
        <v>0.153999999999999</v>
      </c>
      <c r="M86">
        <f t="shared" si="3"/>
        <v>32.678318938541821</v>
      </c>
    </row>
    <row r="87" spans="1:13" x14ac:dyDescent="0.25">
      <c r="A87">
        <v>0.17499999999999999</v>
      </c>
      <c r="B87">
        <f t="shared" si="2"/>
        <v>68.609093222417044</v>
      </c>
      <c r="L87">
        <v>0.154999999999999</v>
      </c>
      <c r="M87">
        <f t="shared" si="3"/>
        <v>32.987070854577212</v>
      </c>
    </row>
    <row r="88" spans="1:13" x14ac:dyDescent="0.25">
      <c r="A88">
        <v>0.17599999999999999</v>
      </c>
      <c r="B88">
        <f t="shared" si="2"/>
        <v>68.543868813662471</v>
      </c>
      <c r="L88">
        <v>0.155999999999999</v>
      </c>
      <c r="M88">
        <f t="shared" si="3"/>
        <v>33.287410181979197</v>
      </c>
    </row>
    <row r="89" spans="1:13" x14ac:dyDescent="0.25">
      <c r="A89">
        <v>0.17699999999999999</v>
      </c>
      <c r="B89">
        <f t="shared" si="2"/>
        <v>68.476940766458824</v>
      </c>
      <c r="L89">
        <v>0.156999999999999</v>
      </c>
      <c r="M89">
        <f t="shared" si="3"/>
        <v>33.57952617045396</v>
      </c>
    </row>
    <row r="90" spans="1:13" x14ac:dyDescent="0.25">
      <c r="A90">
        <v>0.17799999999999999</v>
      </c>
      <c r="B90">
        <f t="shared" si="2"/>
        <v>68.408352252378293</v>
      </c>
      <c r="L90">
        <v>0.157999999999999</v>
      </c>
      <c r="M90">
        <f t="shared" si="3"/>
        <v>33.86360448180875</v>
      </c>
    </row>
    <row r="91" spans="1:13" x14ac:dyDescent="0.25">
      <c r="A91">
        <v>0.17899999999999999</v>
      </c>
      <c r="B91">
        <f t="shared" si="2"/>
        <v>68.338145924230744</v>
      </c>
      <c r="L91">
        <v>0.158999999999999</v>
      </c>
      <c r="M91">
        <f t="shared" si="3"/>
        <v>34.139827183682655</v>
      </c>
    </row>
    <row r="92" spans="1:13" x14ac:dyDescent="0.25">
      <c r="A92">
        <v>0.18</v>
      </c>
      <c r="B92">
        <f t="shared" si="2"/>
        <v>68.266363890529533</v>
      </c>
      <c r="L92">
        <v>0.159999999999999</v>
      </c>
      <c r="M92">
        <f t="shared" si="3"/>
        <v>34.408372752066555</v>
      </c>
    </row>
    <row r="93" spans="1:13" x14ac:dyDescent="0.25">
      <c r="A93">
        <v>0.18099999999999999</v>
      </c>
      <c r="B93">
        <f t="shared" si="2"/>
        <v>68.193047693305246</v>
      </c>
      <c r="L93">
        <v>0.16099999999999901</v>
      </c>
      <c r="M93">
        <f t="shared" si="3"/>
        <v>34.66941608161963</v>
      </c>
    </row>
    <row r="94" spans="1:13" x14ac:dyDescent="0.25">
      <c r="A94">
        <v>0.182</v>
      </c>
      <c r="B94">
        <f t="shared" si="2"/>
        <v>68.118238288984784</v>
      </c>
      <c r="L94">
        <v>0.16199999999999901</v>
      </c>
      <c r="M94">
        <f t="shared" si="3"/>
        <v>34.923128502885447</v>
      </c>
    </row>
    <row r="95" spans="1:13" x14ac:dyDescent="0.25">
      <c r="A95">
        <v>0.183</v>
      </c>
      <c r="B95">
        <f t="shared" si="2"/>
        <v>68.04197603207416</v>
      </c>
      <c r="L95">
        <v>0.16299999999999901</v>
      </c>
      <c r="M95">
        <f t="shared" si="3"/>
        <v>35.169677805596024</v>
      </c>
    </row>
    <row r="96" spans="1:13" x14ac:dyDescent="0.25">
      <c r="A96">
        <v>0.184</v>
      </c>
      <c r="B96">
        <f t="shared" si="2"/>
        <v>67.964300661405005</v>
      </c>
      <c r="L96">
        <v>0.16399999999999901</v>
      </c>
      <c r="M96">
        <f t="shared" si="3"/>
        <v>35.409228267330121</v>
      </c>
    </row>
    <row r="97" spans="1:13" x14ac:dyDescent="0.25">
      <c r="A97">
        <v>0.185</v>
      </c>
      <c r="B97">
        <f t="shared" si="2"/>
        <v>67.885251288723609</v>
      </c>
      <c r="L97">
        <v>0.16499999999999901</v>
      </c>
      <c r="M97">
        <f t="shared" si="3"/>
        <v>35.641940686863677</v>
      </c>
    </row>
    <row r="98" spans="1:13" x14ac:dyDescent="0.25">
      <c r="A98">
        <v>0.186</v>
      </c>
      <c r="B98">
        <f t="shared" si="2"/>
        <v>67.804866389418322</v>
      </c>
      <c r="L98">
        <v>0.16599999999999901</v>
      </c>
      <c r="M98">
        <f t="shared" si="3"/>
        <v>35.867972421612023</v>
      </c>
    </row>
    <row r="99" spans="1:13" x14ac:dyDescent="0.25">
      <c r="A99">
        <v>0.187</v>
      </c>
      <c r="B99">
        <f t="shared" si="2"/>
        <v>67.723183795197883</v>
      </c>
      <c r="L99">
        <v>0.16699999999999901</v>
      </c>
      <c r="M99">
        <f t="shared" si="3"/>
        <v>36.087477428624595</v>
      </c>
    </row>
    <row r="100" spans="1:13" x14ac:dyDescent="0.25">
      <c r="A100">
        <v>0.188</v>
      </c>
      <c r="B100">
        <f t="shared" si="2"/>
        <v>67.640240688547692</v>
      </c>
      <c r="L100">
        <v>0.16799999999999901</v>
      </c>
      <c r="M100">
        <f t="shared" si="3"/>
        <v>36.30060630864206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N22" sqref="N22"/>
    </sheetView>
  </sheetViews>
  <sheetFormatPr defaultRowHeight="15" x14ac:dyDescent="0.25"/>
  <cols>
    <col min="1" max="1" width="3" customWidth="1"/>
    <col min="2" max="2" width="12.375" customWidth="1"/>
    <col min="3" max="3" width="15.875" customWidth="1"/>
    <col min="4" max="4" width="11.625" bestFit="1" customWidth="1"/>
    <col min="9" max="9" width="9.5" customWidth="1"/>
    <col min="11" max="11" width="13.625" customWidth="1"/>
    <col min="12" max="12" width="11.25" customWidth="1"/>
    <col min="13" max="13" width="13.125" customWidth="1"/>
    <col min="14" max="14" width="11" customWidth="1"/>
    <col min="17" max="17" width="19.75" customWidth="1"/>
  </cols>
  <sheetData>
    <row r="1" spans="1:19" x14ac:dyDescent="0.25">
      <c r="A1" t="s">
        <v>2</v>
      </c>
      <c r="B1" t="s">
        <v>3</v>
      </c>
      <c r="C1" t="s">
        <v>4</v>
      </c>
      <c r="E1" t="s">
        <v>7</v>
      </c>
      <c r="J1" t="s">
        <v>10</v>
      </c>
      <c r="Q1" t="s">
        <v>17</v>
      </c>
      <c r="S1">
        <v>0.31</v>
      </c>
    </row>
    <row r="2" spans="1:19" x14ac:dyDescent="0.25">
      <c r="C2" t="s">
        <v>5</v>
      </c>
      <c r="D2" t="s">
        <v>6</v>
      </c>
      <c r="E2" t="s">
        <v>8</v>
      </c>
      <c r="G2" t="s">
        <v>9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Q2" t="s">
        <v>53</v>
      </c>
      <c r="R2" t="s">
        <v>52</v>
      </c>
    </row>
    <row r="3" spans="1:19" x14ac:dyDescent="0.25">
      <c r="A3">
        <v>1</v>
      </c>
      <c r="B3">
        <v>1057</v>
      </c>
      <c r="C3">
        <v>4</v>
      </c>
      <c r="D3">
        <f>C3*$N$14*10^(-3) / $N$15 * 10^(3)</f>
        <v>4.4615384615384619E-2</v>
      </c>
      <c r="E3" s="1">
        <v>2.75</v>
      </c>
      <c r="G3">
        <f>E3-$S$1</f>
        <v>2.44</v>
      </c>
      <c r="J3" s="2">
        <v>268.09199999999998</v>
      </c>
      <c r="K3">
        <v>199.75810000000001</v>
      </c>
      <c r="L3">
        <f>K3 * 60</f>
        <v>11985.486000000001</v>
      </c>
      <c r="M3">
        <v>145.2955</v>
      </c>
      <c r="N3">
        <f>G3*J3</f>
        <v>654.14447999999993</v>
      </c>
      <c r="O3">
        <f>(M3+N3)*60</f>
        <v>47966.398799999995</v>
      </c>
      <c r="Q3">
        <f>(D3 *O3)/($N$16 *L3)</f>
        <v>7.5053623479109932E-2</v>
      </c>
      <c r="R3">
        <f>(D3*J3 * $N$18 * $N$19)/(K3*$N$21)</f>
        <v>0.98766532904880766</v>
      </c>
    </row>
    <row r="4" spans="1:19" x14ac:dyDescent="0.25">
      <c r="A4">
        <v>2</v>
      </c>
      <c r="B4">
        <v>1106</v>
      </c>
      <c r="C4">
        <v>1</v>
      </c>
      <c r="D4">
        <f t="shared" ref="D4:D10" si="0">C4*$N$14*10^(-3) / $N$15 * 10^(3)</f>
        <v>1.1153846153846155E-2</v>
      </c>
      <c r="E4">
        <v>3.24</v>
      </c>
      <c r="G4">
        <f>E4-$S$1</f>
        <v>2.93</v>
      </c>
      <c r="J4">
        <v>69.111000000000004</v>
      </c>
      <c r="K4">
        <v>46.775700000000001</v>
      </c>
      <c r="L4">
        <f t="shared" ref="L4:L10" si="1">K4 * 60</f>
        <v>2806.5419999999999</v>
      </c>
      <c r="M4">
        <v>35.395899999999997</v>
      </c>
      <c r="N4">
        <f t="shared" ref="N4:N10" si="2">G4*J4</f>
        <v>202.49523000000002</v>
      </c>
      <c r="O4">
        <f t="shared" ref="O4:O10" si="3">(M4+N4)*60</f>
        <v>14273.467800000002</v>
      </c>
      <c r="Q4">
        <f t="shared" ref="Q4:Q10" si="4">(D4 *O4)/($N$16 *L4)</f>
        <v>2.3844496795240047E-2</v>
      </c>
      <c r="R4">
        <f t="shared" ref="R4:R10" si="5">(D4*J4 * $N$18 * $N$19)/(K4*$N$21)</f>
        <v>0.27182991091224884</v>
      </c>
    </row>
    <row r="5" spans="1:19" x14ac:dyDescent="0.25">
      <c r="A5">
        <v>3</v>
      </c>
      <c r="B5">
        <v>1115</v>
      </c>
      <c r="C5">
        <v>6</v>
      </c>
      <c r="D5">
        <f t="shared" si="0"/>
        <v>6.6923076923076932E-2</v>
      </c>
      <c r="E5">
        <v>2.61</v>
      </c>
      <c r="G5">
        <f>E5-$S$1</f>
        <v>2.2999999999999998</v>
      </c>
      <c r="J5">
        <v>364.274</v>
      </c>
      <c r="K5">
        <v>293.4332</v>
      </c>
      <c r="L5">
        <f t="shared" si="1"/>
        <v>17605.991999999998</v>
      </c>
      <c r="M5">
        <v>212.94720000000001</v>
      </c>
      <c r="N5">
        <f t="shared" si="2"/>
        <v>837.83019999999999</v>
      </c>
      <c r="O5">
        <f t="shared" si="3"/>
        <v>63046.644</v>
      </c>
      <c r="Q5">
        <f t="shared" si="4"/>
        <v>0.10073558942713952</v>
      </c>
      <c r="R5">
        <f t="shared" si="5"/>
        <v>1.3703785004000442</v>
      </c>
    </row>
    <row r="6" spans="1:19" x14ac:dyDescent="0.25">
      <c r="A6">
        <v>4</v>
      </c>
      <c r="B6">
        <v>1124</v>
      </c>
      <c r="C6">
        <v>3</v>
      </c>
      <c r="D6">
        <f t="shared" si="0"/>
        <v>3.3461538461538466E-2</v>
      </c>
      <c r="E6">
        <v>2.84</v>
      </c>
      <c r="G6">
        <f t="shared" ref="G6:G10" si="6">E6-$S$1</f>
        <v>2.5299999999999998</v>
      </c>
      <c r="J6">
        <v>212.40100000000001</v>
      </c>
      <c r="K6">
        <v>152.71520000000001</v>
      </c>
      <c r="L6">
        <f t="shared" si="1"/>
        <v>9162.9120000000003</v>
      </c>
      <c r="M6">
        <v>112.21259999999999</v>
      </c>
      <c r="N6">
        <f t="shared" si="2"/>
        <v>537.37452999999994</v>
      </c>
      <c r="O6">
        <f t="shared" si="3"/>
        <v>38975.227799999993</v>
      </c>
      <c r="Q6">
        <f t="shared" si="4"/>
        <v>5.9828292626216646E-2</v>
      </c>
      <c r="R6">
        <f t="shared" si="5"/>
        <v>0.76765469032039091</v>
      </c>
    </row>
    <row r="7" spans="1:19" x14ac:dyDescent="0.25">
      <c r="A7">
        <v>5</v>
      </c>
      <c r="B7">
        <v>1133</v>
      </c>
      <c r="C7">
        <v>7</v>
      </c>
      <c r="D7">
        <f t="shared" si="0"/>
        <v>7.8076923076923072E-2</v>
      </c>
      <c r="E7">
        <v>2.57</v>
      </c>
      <c r="G7">
        <f t="shared" si="6"/>
        <v>2.2599999999999998</v>
      </c>
      <c r="J7">
        <v>406.67700000000002</v>
      </c>
      <c r="K7">
        <v>339.9819</v>
      </c>
      <c r="L7">
        <f t="shared" si="1"/>
        <v>20398.914000000001</v>
      </c>
      <c r="M7">
        <v>248.6489</v>
      </c>
      <c r="N7">
        <f t="shared" si="2"/>
        <v>919.09001999999998</v>
      </c>
      <c r="O7">
        <f t="shared" si="3"/>
        <v>70064.335200000001</v>
      </c>
      <c r="Q7">
        <f t="shared" si="4"/>
        <v>0.11272447115103298</v>
      </c>
      <c r="R7">
        <f t="shared" si="5"/>
        <v>1.5405018200763254</v>
      </c>
    </row>
    <row r="8" spans="1:19" x14ac:dyDescent="0.25">
      <c r="A8">
        <v>6</v>
      </c>
      <c r="B8">
        <v>1143</v>
      </c>
      <c r="C8">
        <v>2</v>
      </c>
      <c r="D8">
        <f t="shared" si="0"/>
        <v>2.230769230769231E-2</v>
      </c>
      <c r="E8">
        <v>3.03</v>
      </c>
      <c r="G8">
        <f t="shared" si="6"/>
        <v>2.7199999999999998</v>
      </c>
      <c r="J8">
        <v>129.27099999999999</v>
      </c>
      <c r="K8">
        <v>89.154899999999998</v>
      </c>
      <c r="L8">
        <f t="shared" si="1"/>
        <v>5349.2939999999999</v>
      </c>
      <c r="M8">
        <v>65.885099999999994</v>
      </c>
      <c r="N8">
        <f t="shared" si="2"/>
        <v>351.61711999999994</v>
      </c>
      <c r="O8">
        <f t="shared" si="3"/>
        <v>25050.133199999997</v>
      </c>
      <c r="Q8">
        <f t="shared" si="4"/>
        <v>4.3911045286622742E-2</v>
      </c>
      <c r="R8">
        <f t="shared" si="5"/>
        <v>0.5335268102645464</v>
      </c>
    </row>
    <row r="9" spans="1:19" x14ac:dyDescent="0.25">
      <c r="A9">
        <v>7</v>
      </c>
      <c r="B9">
        <v>1156</v>
      </c>
      <c r="C9">
        <v>5</v>
      </c>
      <c r="D9">
        <f t="shared" si="0"/>
        <v>5.5769230769230765E-2</v>
      </c>
      <c r="E9">
        <v>2.65</v>
      </c>
      <c r="G9">
        <f t="shared" si="6"/>
        <v>2.34</v>
      </c>
      <c r="J9">
        <v>332.34100000000001</v>
      </c>
      <c r="K9">
        <v>251.04900000000001</v>
      </c>
      <c r="L9">
        <f t="shared" si="1"/>
        <v>15062.94</v>
      </c>
      <c r="M9">
        <v>183.51050000000001</v>
      </c>
      <c r="N9">
        <f t="shared" si="2"/>
        <v>777.67793999999992</v>
      </c>
      <c r="O9">
        <f t="shared" si="3"/>
        <v>57671.306399999994</v>
      </c>
      <c r="Q9">
        <f t="shared" si="4"/>
        <v>8.9753264864440338E-2</v>
      </c>
      <c r="R9">
        <f t="shared" si="5"/>
        <v>1.2177714612934971</v>
      </c>
    </row>
    <row r="10" spans="1:19" x14ac:dyDescent="0.25">
      <c r="A10">
        <v>8</v>
      </c>
      <c r="B10">
        <v>1206</v>
      </c>
      <c r="C10">
        <v>8</v>
      </c>
      <c r="D10">
        <f t="shared" si="0"/>
        <v>8.9230769230769238E-2</v>
      </c>
      <c r="E10">
        <v>2.5099999999999998</v>
      </c>
      <c r="G10">
        <f t="shared" si="6"/>
        <v>2.1999999999999997</v>
      </c>
      <c r="J10">
        <v>454.03399999999999</v>
      </c>
      <c r="K10">
        <v>395.55509999999998</v>
      </c>
      <c r="L10">
        <f t="shared" si="1"/>
        <v>23733.306</v>
      </c>
      <c r="M10">
        <v>286.91719999999998</v>
      </c>
      <c r="N10">
        <f t="shared" si="2"/>
        <v>998.87479999999982</v>
      </c>
      <c r="O10">
        <f t="shared" si="3"/>
        <v>77147.51999999999</v>
      </c>
      <c r="Q10">
        <f t="shared" si="4"/>
        <v>0.12192251870262009</v>
      </c>
      <c r="R10">
        <f t="shared" si="5"/>
        <v>1.689435966795205</v>
      </c>
    </row>
    <row r="12" spans="1:19" x14ac:dyDescent="0.25">
      <c r="B12">
        <v>1</v>
      </c>
      <c r="C12">
        <v>46.775700000000001</v>
      </c>
    </row>
    <row r="13" spans="1:19" x14ac:dyDescent="0.25">
      <c r="B13">
        <v>2</v>
      </c>
      <c r="C13">
        <f>K8</f>
        <v>89.154899999999998</v>
      </c>
    </row>
    <row r="14" spans="1:19" x14ac:dyDescent="0.25">
      <c r="B14">
        <v>3</v>
      </c>
      <c r="C14">
        <f>K6</f>
        <v>152.71520000000001</v>
      </c>
      <c r="M14" t="s">
        <v>45</v>
      </c>
      <c r="N14">
        <v>0.87</v>
      </c>
    </row>
    <row r="15" spans="1:19" x14ac:dyDescent="0.25">
      <c r="B15">
        <v>4</v>
      </c>
      <c r="C15">
        <v>199.75810000000001</v>
      </c>
      <c r="M15" t="s">
        <v>46</v>
      </c>
      <c r="N15">
        <v>78</v>
      </c>
    </row>
    <row r="16" spans="1:19" x14ac:dyDescent="0.25">
      <c r="B16">
        <v>5</v>
      </c>
      <c r="C16">
        <f>K9</f>
        <v>251.04900000000001</v>
      </c>
      <c r="M16" t="s">
        <v>47</v>
      </c>
      <c r="N16">
        <v>2.379</v>
      </c>
    </row>
    <row r="17" spans="2:15" x14ac:dyDescent="0.25">
      <c r="B17">
        <v>6</v>
      </c>
      <c r="C17">
        <v>293.4332</v>
      </c>
      <c r="M17" t="s">
        <v>54</v>
      </c>
      <c r="N17">
        <v>25</v>
      </c>
    </row>
    <row r="18" spans="2:15" x14ac:dyDescent="0.25">
      <c r="B18">
        <v>7</v>
      </c>
      <c r="C18">
        <f>K7</f>
        <v>339.9819</v>
      </c>
      <c r="M18" t="s">
        <v>49</v>
      </c>
      <c r="N18">
        <v>62.362000000000002</v>
      </c>
      <c r="O18" t="s">
        <v>51</v>
      </c>
    </row>
    <row r="19" spans="2:15" x14ac:dyDescent="0.25">
      <c r="B19">
        <v>8</v>
      </c>
      <c r="C19">
        <f>K10</f>
        <v>395.55509999999998</v>
      </c>
      <c r="M19" t="s">
        <v>50</v>
      </c>
      <c r="N19">
        <f>23</f>
        <v>23</v>
      </c>
    </row>
    <row r="20" spans="2:15" x14ac:dyDescent="0.25">
      <c r="M20" t="s">
        <v>55</v>
      </c>
      <c r="N20">
        <v>80</v>
      </c>
    </row>
    <row r="21" spans="2:15" x14ac:dyDescent="0.25">
      <c r="M21" t="s">
        <v>48</v>
      </c>
      <c r="N21">
        <f>N17*N20 / N19</f>
        <v>86.956521739130437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6" sqref="B16"/>
    </sheetView>
  </sheetViews>
  <sheetFormatPr defaultRowHeight="15" x14ac:dyDescent="0.25"/>
  <cols>
    <col min="1" max="1" width="12.5" customWidth="1"/>
    <col min="2" max="2" width="14.375" customWidth="1"/>
  </cols>
  <sheetData>
    <row r="1" spans="1:8" x14ac:dyDescent="0.25">
      <c r="A1" t="s">
        <v>18</v>
      </c>
    </row>
    <row r="2" spans="1:8" x14ac:dyDescent="0.25">
      <c r="A2" t="s">
        <v>19</v>
      </c>
      <c r="B2" t="s">
        <v>20</v>
      </c>
      <c r="D2" t="s">
        <v>21</v>
      </c>
      <c r="H2" t="s">
        <v>33</v>
      </c>
    </row>
    <row r="3" spans="1:8" x14ac:dyDescent="0.25">
      <c r="A3" t="s">
        <v>22</v>
      </c>
      <c r="B3" t="s">
        <v>23</v>
      </c>
      <c r="D3" t="s">
        <v>24</v>
      </c>
    </row>
    <row r="4" spans="1:8" x14ac:dyDescent="0.25">
      <c r="A4" t="s">
        <v>25</v>
      </c>
      <c r="B4" t="s">
        <v>26</v>
      </c>
      <c r="D4" t="s">
        <v>27</v>
      </c>
    </row>
    <row r="5" spans="1:8" x14ac:dyDescent="0.25">
      <c r="D5" t="s">
        <v>28</v>
      </c>
    </row>
    <row r="6" spans="1:8" x14ac:dyDescent="0.25">
      <c r="B6" t="s">
        <v>29</v>
      </c>
    </row>
    <row r="7" spans="1:8" x14ac:dyDescent="0.25">
      <c r="A7" t="s">
        <v>30</v>
      </c>
      <c r="B7" t="s">
        <v>34</v>
      </c>
      <c r="C7" t="s">
        <v>31</v>
      </c>
    </row>
    <row r="8" spans="1:8" x14ac:dyDescent="0.25">
      <c r="C8" t="s">
        <v>32</v>
      </c>
    </row>
    <row r="9" spans="1:8" x14ac:dyDescent="0.25">
      <c r="A9" t="s">
        <v>38</v>
      </c>
    </row>
    <row r="10" spans="1:8" x14ac:dyDescent="0.25">
      <c r="A10" t="s">
        <v>39</v>
      </c>
    </row>
    <row r="11" spans="1:8" x14ac:dyDescent="0.25">
      <c r="B11" t="s">
        <v>35</v>
      </c>
    </row>
    <row r="12" spans="1:8" x14ac:dyDescent="0.25">
      <c r="A12" t="s">
        <v>36</v>
      </c>
      <c r="B12" t="s">
        <v>37</v>
      </c>
      <c r="C12" t="s">
        <v>42</v>
      </c>
    </row>
    <row r="13" spans="1:8" x14ac:dyDescent="0.25">
      <c r="B13" t="s">
        <v>4</v>
      </c>
    </row>
    <row r="14" spans="1:8" x14ac:dyDescent="0.25">
      <c r="A14" t="s">
        <v>40</v>
      </c>
      <c r="B14" t="s">
        <v>41</v>
      </c>
      <c r="C14" t="s">
        <v>43</v>
      </c>
    </row>
    <row r="15" spans="1:8" x14ac:dyDescent="0.25">
      <c r="C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2016-09-07T09:19:18Z</dcterms:modified>
</cp:coreProperties>
</file>