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\Desktop\BIOSALUD NATURAL SPA\invetario\"/>
    </mc:Choice>
  </mc:AlternateContent>
  <xr:revisionPtr revIDLastSave="0" documentId="13_ncr:1_{1F7AA788-292E-4972-9D8E-869513C6D4B8}" xr6:coauthVersionLast="47" xr6:coauthVersionMax="47" xr10:uidLastSave="{00000000-0000-0000-0000-000000000000}"/>
  <bookViews>
    <workbookView xWindow="-120" yWindow="-120" windowWidth="24240" windowHeight="13020" xr2:uid="{E4429ACD-7281-4F57-AC0B-9862E85FF866}"/>
  </bookViews>
  <sheets>
    <sheet name="mercaderia" sheetId="1" r:id="rId1"/>
    <sheet name="sesiones" sheetId="2" r:id="rId2"/>
  </sheets>
  <definedNames>
    <definedName name="_xlnm._FilterDatabase" localSheetId="0" hidden="1">mercaderia!$B$3:$O$158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56" i="1" l="1"/>
  <c r="H156" i="1"/>
  <c r="P132" i="1"/>
  <c r="P133" i="1"/>
  <c r="P134" i="1"/>
  <c r="P135" i="1"/>
  <c r="P136" i="1"/>
  <c r="P137" i="1"/>
  <c r="P138" i="1"/>
  <c r="P139" i="1"/>
  <c r="P140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P144" i="1" s="1"/>
  <c r="O145" i="1"/>
  <c r="P145" i="1" s="1"/>
  <c r="M132" i="1"/>
  <c r="M133" i="1"/>
  <c r="M134" i="1"/>
  <c r="M135" i="1"/>
  <c r="M136" i="1"/>
  <c r="M137" i="1"/>
  <c r="M138" i="1"/>
  <c r="M139" i="1"/>
  <c r="M140" i="1"/>
  <c r="O146" i="1"/>
  <c r="P146" i="1"/>
  <c r="O147" i="1"/>
  <c r="P147" i="1"/>
  <c r="O148" i="1"/>
  <c r="P148" i="1"/>
  <c r="O149" i="1"/>
  <c r="P149" i="1"/>
  <c r="O150" i="1"/>
  <c r="P150" i="1"/>
  <c r="O151" i="1"/>
  <c r="P151" i="1"/>
  <c r="M146" i="1"/>
  <c r="M147" i="1"/>
  <c r="M148" i="1"/>
  <c r="M149" i="1"/>
  <c r="M150" i="1"/>
  <c r="M151" i="1"/>
  <c r="G146" i="1"/>
  <c r="G147" i="1"/>
  <c r="G148" i="1"/>
  <c r="G149" i="1"/>
  <c r="G150" i="1"/>
  <c r="G151" i="1"/>
  <c r="G132" i="1"/>
  <c r="G133" i="1"/>
  <c r="G134" i="1"/>
  <c r="G135" i="1"/>
  <c r="G136" i="1"/>
  <c r="G137" i="1"/>
  <c r="P141" i="1"/>
  <c r="P142" i="1"/>
  <c r="P143" i="1"/>
  <c r="M141" i="1"/>
  <c r="M142" i="1"/>
  <c r="M143" i="1"/>
  <c r="M144" i="1"/>
  <c r="G138" i="1"/>
  <c r="G139" i="1"/>
  <c r="G140" i="1"/>
  <c r="G141" i="1"/>
  <c r="G142" i="1"/>
  <c r="G143" i="1"/>
  <c r="G144" i="1"/>
  <c r="G119" i="1"/>
  <c r="L76" i="1"/>
  <c r="L8" i="1"/>
  <c r="L113" i="1"/>
  <c r="L32" i="1"/>
  <c r="L80" i="1"/>
  <c r="L72" i="1"/>
  <c r="L79" i="1"/>
  <c r="O130" i="1"/>
  <c r="P130" i="1" s="1"/>
  <c r="O131" i="1"/>
  <c r="P131" i="1" s="1"/>
  <c r="O152" i="1"/>
  <c r="P152" i="1" s="1"/>
  <c r="M130" i="1"/>
  <c r="M131" i="1"/>
  <c r="M145" i="1"/>
  <c r="G130" i="1"/>
  <c r="G131" i="1"/>
  <c r="G145" i="1"/>
  <c r="F121" i="1"/>
  <c r="G121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M121" i="1"/>
  <c r="M122" i="1"/>
  <c r="M123" i="1"/>
  <c r="M124" i="1"/>
  <c r="M125" i="1"/>
  <c r="M126" i="1"/>
  <c r="M127" i="1"/>
  <c r="M128" i="1"/>
  <c r="L78" i="1"/>
  <c r="G122" i="1"/>
  <c r="G123" i="1"/>
  <c r="G124" i="1"/>
  <c r="G125" i="1"/>
  <c r="G126" i="1"/>
  <c r="G127" i="1"/>
  <c r="G128" i="1"/>
  <c r="G129" i="1"/>
  <c r="G152" i="1"/>
  <c r="G153" i="1"/>
  <c r="G154" i="1"/>
  <c r="M120" i="1"/>
  <c r="G120" i="1"/>
  <c r="O120" i="1"/>
  <c r="P120" i="1" s="1"/>
  <c r="L58" i="1"/>
  <c r="L17" i="1"/>
  <c r="O127" i="1"/>
  <c r="P127" i="1" s="1"/>
  <c r="O128" i="1"/>
  <c r="P128" i="1" s="1"/>
  <c r="O129" i="1"/>
  <c r="P129" i="1" s="1"/>
  <c r="O153" i="1"/>
  <c r="P153" i="1" s="1"/>
  <c r="O154" i="1"/>
  <c r="P154" i="1" s="1"/>
  <c r="M129" i="1"/>
  <c r="M152" i="1"/>
  <c r="M153" i="1"/>
  <c r="M154" i="1"/>
  <c r="O115" i="1"/>
  <c r="P115" i="1" s="1"/>
  <c r="O116" i="1"/>
  <c r="P116" i="1" s="1"/>
  <c r="O117" i="1"/>
  <c r="P117" i="1" s="1"/>
  <c r="O118" i="1"/>
  <c r="P118" i="1" s="1"/>
  <c r="M115" i="1"/>
  <c r="M116" i="1"/>
  <c r="M117" i="1"/>
  <c r="G115" i="1"/>
  <c r="G116" i="1"/>
  <c r="G117" i="1"/>
  <c r="G118" i="1"/>
  <c r="M58" i="1" l="1"/>
  <c r="L44" i="1"/>
  <c r="O114" i="1"/>
  <c r="P114" i="1" s="1"/>
  <c r="O119" i="1"/>
  <c r="P119" i="1" s="1"/>
  <c r="M114" i="1"/>
  <c r="M118" i="1"/>
  <c r="M119" i="1"/>
  <c r="G114" i="1"/>
  <c r="E79" i="1"/>
  <c r="E80" i="1"/>
  <c r="L5" i="1" l="1"/>
  <c r="G107" i="1" l="1"/>
  <c r="G108" i="1"/>
  <c r="G109" i="1"/>
  <c r="G110" i="1"/>
  <c r="G111" i="1"/>
  <c r="G112" i="1"/>
  <c r="G113" i="1"/>
  <c r="G103" i="1"/>
  <c r="G104" i="1"/>
  <c r="G105" i="1"/>
  <c r="G106" i="1"/>
  <c r="M101" i="1"/>
  <c r="M102" i="1"/>
  <c r="M103" i="1"/>
  <c r="M104" i="1"/>
  <c r="M105" i="1"/>
  <c r="G102" i="1"/>
  <c r="O102" i="1"/>
  <c r="P102" i="1" s="1"/>
  <c r="G101" i="1"/>
  <c r="O101" i="1"/>
  <c r="P101" i="1" s="1"/>
  <c r="L48" i="1"/>
  <c r="O104" i="1" l="1"/>
  <c r="P104" i="1" s="1"/>
  <c r="O105" i="1"/>
  <c r="P105" i="1" s="1"/>
  <c r="M106" i="1"/>
  <c r="O106" i="1"/>
  <c r="P106" i="1" s="1"/>
  <c r="M107" i="1"/>
  <c r="O107" i="1"/>
  <c r="P107" i="1" s="1"/>
  <c r="M108" i="1"/>
  <c r="O108" i="1"/>
  <c r="P108" i="1" s="1"/>
  <c r="M109" i="1"/>
  <c r="O109" i="1"/>
  <c r="P109" i="1" s="1"/>
  <c r="M110" i="1"/>
  <c r="O110" i="1"/>
  <c r="P110" i="1" s="1"/>
  <c r="G100" i="1"/>
  <c r="G99" i="1"/>
  <c r="G98" i="1"/>
  <c r="G97" i="1"/>
  <c r="G96" i="1"/>
  <c r="G95" i="1"/>
  <c r="O97" i="1"/>
  <c r="P97" i="1" s="1"/>
  <c r="O98" i="1"/>
  <c r="P98" i="1" s="1"/>
  <c r="O99" i="1"/>
  <c r="P99" i="1" s="1"/>
  <c r="O100" i="1"/>
  <c r="P100" i="1" s="1"/>
  <c r="O103" i="1"/>
  <c r="P103" i="1" s="1"/>
  <c r="M97" i="1"/>
  <c r="M98" i="1"/>
  <c r="M99" i="1"/>
  <c r="M100" i="1"/>
  <c r="M111" i="1"/>
  <c r="M112" i="1"/>
  <c r="H36" i="2"/>
  <c r="O95" i="1"/>
  <c r="P95" i="1" s="1"/>
  <c r="O96" i="1"/>
  <c r="P96" i="1" s="1"/>
  <c r="O111" i="1"/>
  <c r="P111" i="1" s="1"/>
  <c r="O112" i="1"/>
  <c r="P112" i="1" s="1"/>
  <c r="O113" i="1"/>
  <c r="P113" i="1" s="1"/>
  <c r="M95" i="1"/>
  <c r="M96" i="1"/>
  <c r="M113" i="1"/>
  <c r="M94" i="1"/>
  <c r="G94" i="1"/>
  <c r="O94" i="1"/>
  <c r="P94" i="1" s="1"/>
  <c r="M93" i="1"/>
  <c r="G93" i="1"/>
  <c r="O93" i="1"/>
  <c r="P93" i="1" s="1"/>
  <c r="M92" i="1"/>
  <c r="G92" i="1"/>
  <c r="O92" i="1"/>
  <c r="P92" i="1" s="1"/>
  <c r="G91" i="1"/>
  <c r="G90" i="1"/>
  <c r="G89" i="1"/>
  <c r="G88" i="1"/>
  <c r="G87" i="1"/>
  <c r="G86" i="1"/>
  <c r="G85" i="1"/>
  <c r="G84" i="1"/>
  <c r="G83" i="1"/>
  <c r="G82" i="1"/>
  <c r="M88" i="1"/>
  <c r="O88" i="1"/>
  <c r="P88" i="1" s="1"/>
  <c r="M89" i="1"/>
  <c r="O89" i="1"/>
  <c r="P89" i="1" s="1"/>
  <c r="M90" i="1"/>
  <c r="O90" i="1"/>
  <c r="P90" i="1" s="1"/>
  <c r="M91" i="1"/>
  <c r="O91" i="1"/>
  <c r="P91" i="1" s="1"/>
  <c r="O58" i="1"/>
  <c r="P58" i="1" s="1"/>
  <c r="O59" i="1"/>
  <c r="P59" i="1" s="1"/>
  <c r="M59" i="1"/>
  <c r="G58" i="1"/>
  <c r="G81" i="1"/>
  <c r="G80" i="1"/>
  <c r="M81" i="1"/>
  <c r="M82" i="1"/>
  <c r="M83" i="1"/>
  <c r="M84" i="1"/>
  <c r="M85" i="1"/>
  <c r="M86" i="1"/>
  <c r="M87" i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M75" i="1"/>
  <c r="M76" i="1"/>
  <c r="M77" i="1"/>
  <c r="M78" i="1"/>
  <c r="M79" i="1"/>
  <c r="M80" i="1"/>
  <c r="G79" i="1"/>
  <c r="M9" i="1"/>
  <c r="O9" i="1"/>
  <c r="P9" i="1" s="1"/>
  <c r="G9" i="1"/>
  <c r="G78" i="1"/>
  <c r="G77" i="1"/>
  <c r="O77" i="1"/>
  <c r="P77" i="1" s="1"/>
  <c r="O78" i="1"/>
  <c r="P78" i="1" s="1"/>
  <c r="O79" i="1"/>
  <c r="P79" i="1" s="1"/>
  <c r="O80" i="1"/>
  <c r="P80" i="1" s="1"/>
  <c r="O81" i="1"/>
  <c r="P81" i="1" s="1"/>
  <c r="O76" i="1"/>
  <c r="P76" i="1" s="1"/>
  <c r="G75" i="1"/>
  <c r="M6" i="1"/>
  <c r="M7" i="1"/>
  <c r="M8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8" i="1"/>
  <c r="G7" i="1"/>
  <c r="G6" i="1"/>
  <c r="G5" i="1"/>
  <c r="O17" i="1"/>
  <c r="P17" i="1" s="1"/>
  <c r="O6" i="1"/>
  <c r="P6" i="1" s="1"/>
  <c r="O7" i="1"/>
  <c r="P7" i="1" s="1"/>
  <c r="O8" i="1"/>
  <c r="P8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5" i="1"/>
  <c r="P5" i="1" s="1"/>
  <c r="O18" i="1"/>
  <c r="P18" i="1" s="1"/>
  <c r="F156" i="1"/>
  <c r="O23" i="1"/>
  <c r="P23" i="1" s="1"/>
  <c r="O19" i="1"/>
  <c r="P19" i="1" s="1"/>
  <c r="O20" i="1"/>
  <c r="P20" i="1" s="1"/>
  <c r="O21" i="1"/>
  <c r="P21" i="1" s="1"/>
  <c r="O22" i="1"/>
  <c r="P22" i="1" s="1"/>
  <c r="O25" i="1"/>
  <c r="P25" i="1" s="1"/>
  <c r="O24" i="1"/>
  <c r="P24" i="1" s="1"/>
  <c r="O73" i="1"/>
  <c r="P73" i="1" s="1"/>
  <c r="O74" i="1"/>
  <c r="P74" i="1" s="1"/>
  <c r="O75" i="1"/>
  <c r="P75" i="1" s="1"/>
  <c r="O71" i="1"/>
  <c r="P71" i="1" s="1"/>
  <c r="O72" i="1"/>
  <c r="P72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60" i="1"/>
  <c r="P60" i="1" s="1"/>
  <c r="O61" i="1"/>
  <c r="P61" i="1" s="1"/>
  <c r="O57" i="1"/>
  <c r="P57" i="1" s="1"/>
  <c r="O56" i="1"/>
  <c r="P56" i="1" s="1"/>
  <c r="O49" i="1"/>
  <c r="P49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155" i="1"/>
  <c r="O156" i="1"/>
  <c r="O157" i="1"/>
  <c r="P157" i="1" s="1"/>
  <c r="O158" i="1"/>
  <c r="P158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G156" i="1" l="1"/>
  <c r="P156" i="1"/>
  <c r="J15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GISE</author>
  </authors>
  <commentList>
    <comment ref="H47" authorId="0" shapeId="0" xr:uid="{74554977-6F00-4BA3-B3DA-209DC796D391}">
      <text>
        <r>
          <rPr>
            <b/>
            <sz val="9"/>
            <color indexed="81"/>
            <rFont val="Tahoma"/>
            <family val="2"/>
          </rPr>
          <t>GISE:</t>
        </r>
        <r>
          <rPr>
            <sz val="9"/>
            <color indexed="81"/>
            <rFont val="Tahoma"/>
            <family val="2"/>
          </rPr>
          <t xml:space="preserve">
VERIFICAR ESTE PROVEEDO PORQUE ESTA MAS BARATO QUE YOSYO
</t>
        </r>
      </text>
    </comment>
  </commentList>
</comments>
</file>

<file path=xl/sharedStrings.xml><?xml version="1.0" encoding="utf-8"?>
<sst xmlns="http://schemas.openxmlformats.org/spreadsheetml/2006/main" count="432" uniqueCount="229">
  <si>
    <t>PROVEEDOR</t>
  </si>
  <si>
    <t>MAGGIE</t>
  </si>
  <si>
    <t>A QUIEN 
LO VENDI</t>
  </si>
  <si>
    <t>NOMBRE 
PRODUCTO</t>
  </si>
  <si>
    <t>FECHA 
COMPRA</t>
  </si>
  <si>
    <t>SRA. LEO</t>
  </si>
  <si>
    <t>CHALECO CON 98 IMANES</t>
  </si>
  <si>
    <t>MAY CARUCCI</t>
  </si>
  <si>
    <t>MUÑEQUERA ENCHUFADA SOLO 3 NIVELES DE CALOR</t>
  </si>
  <si>
    <t>YOSYO OFFICIAL STORE</t>
  </si>
  <si>
    <t>FECHA 
VENTA</t>
  </si>
  <si>
    <t>NO SE HA VENDIDO</t>
  </si>
  <si>
    <t>FAJA PORTATIL 3X1, 3 VIBRACION, 3 CALOR Y LUZ ROJAS</t>
  </si>
  <si>
    <t>HAILIDEAL STORE</t>
  </si>
  <si>
    <t>VECINO ANTONIO MACEO</t>
  </si>
  <si>
    <t>RODILLERAS CON 20 IMANES</t>
  </si>
  <si>
    <t>OZZOMM QTG STORE</t>
  </si>
  <si>
    <t>VENTA FERIA PLAZA DE RENCA</t>
  </si>
  <si>
    <t>JUSTLANG OFFICIAL STORE</t>
  </si>
  <si>
    <t>RODILLERA DE SILICONA CON 10 IMANES, MODELO REDONDO</t>
  </si>
  <si>
    <t>YAHE STORE</t>
  </si>
  <si>
    <t>JENNI BARRA</t>
  </si>
  <si>
    <t>GUANTE SILICONA CON 4 IMANES, MODELO SIMPLE</t>
  </si>
  <si>
    <t>STONEGO DEPARTAMENT STORE</t>
  </si>
  <si>
    <t>MUÑEQUERA ELECTROESTIMULADORA CON CALOR AZUL</t>
  </si>
  <si>
    <t>MUÑEQUERA ELECTROESTIMULADORA PANEL COLOR BLANCO</t>
  </si>
  <si>
    <t>AILEEMEI STORE</t>
  </si>
  <si>
    <t>LUCHITO</t>
  </si>
  <si>
    <t>KIT TOMA PRESIÓN</t>
  </si>
  <si>
    <t>SHOP910995062 STORE</t>
  </si>
  <si>
    <t>FAJA SIMPLE CON 20 IMANES</t>
  </si>
  <si>
    <t>MAMA SANDRA TORO</t>
  </si>
  <si>
    <t>TIENDA OFICIAL DEMOCE</t>
  </si>
  <si>
    <t>CADA UNA $ 25.000
1 VECINO ANTONIO MACEO Y
1 JESICA ALVARADO PARA TOÑO</t>
  </si>
  <si>
    <t>COSYLIVE205 STORE</t>
  </si>
  <si>
    <t>ELASTICO PARA REHABILITACION 5 DEDOS VERDE</t>
  </si>
  <si>
    <t>FERIA PLAZA DE RENCA</t>
  </si>
  <si>
    <t>ELASTICO PARA REHABILITACION 5 DEDOS NARANJO</t>
  </si>
  <si>
    <t>REGALE A ARTURO</t>
  </si>
  <si>
    <t>MUÑEQUERA 3 EN 1, 65 CM. 36 LED, CALOR, VIBRACION Y LUZ ROJA</t>
  </si>
  <si>
    <t>HaisenBeauty Store</t>
  </si>
  <si>
    <t>EDNA SANDOVAL</t>
  </si>
  <si>
    <t>STSTSING QTG STORE</t>
  </si>
  <si>
    <t>DIFERENCIA</t>
  </si>
  <si>
    <t>MUÑEQUERA SILICONA CON 6 IMANES Y DEDO GORDO</t>
  </si>
  <si>
    <t>MUÑEQUERA SILICONA CON 10 IMANES, TUNEL CARPIANO</t>
  </si>
  <si>
    <t>SUNNY CHOU COMMERCIAL STORE</t>
  </si>
  <si>
    <t>HAILICARE OFFICIAL STORE</t>
  </si>
  <si>
    <t>EST. CENTRAL(MARKETPLACE) Y
MARIDO COMPAÑERA PMJH.PZA RENCA</t>
  </si>
  <si>
    <t>HOMBRERA, RODILLERA 2X1, CALOR Y VIBRACION, ENCHUFADA</t>
  </si>
  <si>
    <t>HEALTH AND BEAUTY SUPER DISCOUNT STORE</t>
  </si>
  <si>
    <t>SHOP1104044015 STORE</t>
  </si>
  <si>
    <t>TOBILLERA PORTATIL 2X1, CALOR Y VIBRACION COLORE GREY</t>
  </si>
  <si>
    <t>HEALTHING STORE</t>
  </si>
  <si>
    <t>VENDI 1 EN LO BENITO
QUEDA 1 EN STOCK</t>
  </si>
  <si>
    <t>JOIN HEALTHCLUB STORE</t>
  </si>
  <si>
    <r>
      <t xml:space="preserve">CANT.
</t>
    </r>
    <r>
      <rPr>
        <b/>
        <sz val="12"/>
        <color theme="1"/>
        <rFont val="Calibri"/>
        <family val="2"/>
        <scheme val="minor"/>
      </rPr>
      <t>COM
PRADA</t>
    </r>
  </si>
  <si>
    <t>CANT.
VENDIDA</t>
  </si>
  <si>
    <t>SALDO
STOCK</t>
  </si>
  <si>
    <t>IMA
GEN</t>
  </si>
  <si>
    <t>BEAUTY-HEALTH STORE</t>
  </si>
  <si>
    <t>BEAUTYDADA STORE</t>
  </si>
  <si>
    <t>PAMELA RIQUELME</t>
  </si>
  <si>
    <t xml:space="preserve">MUÑEQUERA PORTATIL IZQUIERADA CON FERULA, SOLO CALOR </t>
  </si>
  <si>
    <t>PASTSKY OFFICIAL STORE</t>
  </si>
  <si>
    <t>XIANGFUTANG OFFICE STORE</t>
  </si>
  <si>
    <t>FLAVIO BAÑOS TURCOS</t>
  </si>
  <si>
    <t>SEÑORA NANA</t>
  </si>
  <si>
    <t>PAR DE GUANTES CALEFACTORES PORTATILES</t>
  </si>
  <si>
    <t>SHOP1103846399</t>
  </si>
  <si>
    <t>ESPERANDO ENTREGA</t>
  </si>
  <si>
    <t>MUÑEQUERA PORTATIL 2X1 CALOR  Y VIBRACION COLOR GREY</t>
  </si>
  <si>
    <t>CUELLERA PORTATIL CALOR Y VIBRACION</t>
  </si>
  <si>
    <t>SHOP1103839605 STORE</t>
  </si>
  <si>
    <t>SERUM VITAMINA C 30 ML</t>
  </si>
  <si>
    <t>SHJT SUPER STORE</t>
  </si>
  <si>
    <t>SERUM VITAMINA C 50 ML</t>
  </si>
  <si>
    <t>DEARBEAUTY CHOICE STORE</t>
  </si>
  <si>
    <t>SERUM FACIAL 5 EN 1 30 ML</t>
  </si>
  <si>
    <t>SHOP1103483453 STORE</t>
  </si>
  <si>
    <t>VERIFICAR STOCK</t>
  </si>
  <si>
    <t>SUERO GINSENG, GOLD, CON NICOTINAMIDA, ACIDO HIALURONICO 100 ML</t>
  </si>
  <si>
    <t>REAROYA BEAUTY STORE</t>
  </si>
  <si>
    <t>CLAUDIA FERIA LA MATUCANA</t>
  </si>
  <si>
    <t>ABUELITO LO BENITO</t>
  </si>
  <si>
    <t>CREMAS  CHINAS  TIGRE CAJA CON 20 PIEZAS, CADA CAJA A $4281</t>
  </si>
  <si>
    <t>PULSERA CON 4 IMANES CON TRENSA DORADA</t>
  </si>
  <si>
    <t>ZX JEWELLERY STORE</t>
  </si>
  <si>
    <t xml:space="preserve">ZHIXUN OFFICIAL </t>
  </si>
  <si>
    <t xml:space="preserve">LO BENITO </t>
  </si>
  <si>
    <t>PULSERA CON 4 IMANES SENCILLA ELEGANTE</t>
  </si>
  <si>
    <t>LABIAL ALOE VERA 12 UNIDADES POR CAJA</t>
  </si>
  <si>
    <t>MILAY STORE</t>
  </si>
  <si>
    <t>PULSERAS 6 IMANES  Y ANILLO 2 IMANES DE COBRE - CONJUNTO</t>
  </si>
  <si>
    <t>SHOP1103908022 STORE</t>
  </si>
  <si>
    <t>SHOP1103833750 STORE</t>
  </si>
  <si>
    <t>SHOP1103833675 STORE</t>
  </si>
  <si>
    <t>PARCHES CON ESCENCIA DE HIERBAS 30 PIEZAS</t>
  </si>
  <si>
    <t>SHOP1103739895 STORE</t>
  </si>
  <si>
    <t>VENDIDAS TODAS EN LAS FERIAS</t>
  </si>
  <si>
    <t>PARCHES CON ESCENCIA DE HIERBAS 90 PIEZAS</t>
  </si>
  <si>
    <t>PARCHES CON ESCENCIA DE HIERBAS 20 PIEZAS</t>
  </si>
  <si>
    <t>VENTA TOTAL</t>
  </si>
  <si>
    <t>BRAZODERA Y PANTORRILLERA , CALOR Y VIBRACIÓN CON ENCHUFE</t>
  </si>
  <si>
    <t>STOCK CON VALORES</t>
  </si>
  <si>
    <t>PRECIO
UNITARIO 
VENTA</t>
  </si>
  <si>
    <t>TOTAL $
EN STOCK</t>
  </si>
  <si>
    <t>PRECIO DE
COMPRA UNITARIO</t>
  </si>
  <si>
    <t>PRECIO DE
COMPRA TOTAL</t>
  </si>
  <si>
    <t>SHOP1103746564 STORE</t>
  </si>
  <si>
    <t>VISHV INDIA LTDA(SALV.SN FUENTES #2849</t>
  </si>
  <si>
    <t>INCIENSO NAG CHAMPA TRADICIONAL CAJA 12 UNIDADES</t>
  </si>
  <si>
    <t>INCIENSO FRUTAS LARGA DURACIÓN - SRI SAI JUMBO CAJA 6 UNIDADES</t>
  </si>
  <si>
    <t>VALOR
TOTAL 
COMPRA</t>
  </si>
  <si>
    <t>VALOR 
UNITARIO 
DE COMPRA</t>
  </si>
  <si>
    <t>JABONES - VARIEDADES</t>
  </si>
  <si>
    <t>YERBAVIDA LTDA. (CONFERENCIA 180 Y B.GUERRERO 221)</t>
  </si>
  <si>
    <t>LABIAL 99% ALOE VERA</t>
  </si>
  <si>
    <t>CR COSMETIC STORE</t>
  </si>
  <si>
    <t>EN FERIAS</t>
  </si>
  <si>
    <t>GOTITAS DE YERBAS VARIEDADES</t>
  </si>
  <si>
    <t>CREMAS ANALGESICAS Y VARIEDADES DE HIERBAS</t>
  </si>
  <si>
    <t>CREMA CARACOL, ROSA MOSQUETA Y ALOE VERA, 3 EN 1(ROSADA)</t>
  </si>
  <si>
    <t>en stock</t>
  </si>
  <si>
    <t xml:space="preserve">PARCHES DE MOXA CUADRADAS </t>
  </si>
  <si>
    <t>SUMIFUN PRO DIRECT STORE</t>
  </si>
  <si>
    <t>RODILLO MASAJEADOR DE DEDOS Y MANO</t>
  </si>
  <si>
    <t>VALUEKINGMART STORE</t>
  </si>
  <si>
    <t>CUTIE Ms.Dear Store</t>
  </si>
  <si>
    <t>MISS MINEST STORE</t>
  </si>
  <si>
    <t>BESTONE HEALTHY STORE</t>
  </si>
  <si>
    <t>CUELLERA ENCHUFADA CALOR Y VIBRACION CON CUELLO, COLOR GRIS CLARO MODELO 2</t>
  </si>
  <si>
    <t>CUELLERA ENCHUFADA CALOR Y VIBRACION CON CUELLO, COLOR GRIS CLARO MODELO 1</t>
  </si>
  <si>
    <t>SHOP1103726149 STORE</t>
  </si>
  <si>
    <t>cliente LO BENITO + sandra toro -+ 1 para mi -VERIRICAR STOCK</t>
  </si>
  <si>
    <t>FERIA MATUCANA (DANILO)</t>
  </si>
  <si>
    <t>CREMAS  CHINAS  TIGRE CAJA CON 20 PIEZAS, CADA CAJA A $4281 (2 CAJAS)</t>
  </si>
  <si>
    <t>PARA MI</t>
  </si>
  <si>
    <t>FAJA DE CALEFACCIÓN ROSADA, PARA USAR CON BANCO DE CARGA</t>
  </si>
  <si>
    <t>BEATYDATA STORE</t>
  </si>
  <si>
    <t>MS.DEAR OFFICIAL STORE</t>
  </si>
  <si>
    <t>MUÑEQUERA PORTATIL 2X1 CALOR  Y VIBRACION COLOR NEGRO</t>
  </si>
  <si>
    <t>DIRECCION</t>
  </si>
  <si>
    <t>VALOR</t>
  </si>
  <si>
    <t>1 SESION  MARIDO DE SANDRA CARCAZAS</t>
  </si>
  <si>
    <t>LO BENITO</t>
  </si>
  <si>
    <t>FAJA NEGRA ENCHUFADA 2X1, VIBRACION Y CALOR SIN ADAPTADOR PARA AGRANDAR</t>
  </si>
  <si>
    <t>BEAUTIFUL ROAD STORE</t>
  </si>
  <si>
    <t>EN TRANSITO</t>
  </si>
  <si>
    <t>LABIAL BALSAMO 98% ALOE VERA 2,7g.</t>
  </si>
  <si>
    <t>RODILLERA 2X1, CALOR Y VIBRACION COLOR NEGRO, ENCHUFADA</t>
  </si>
  <si>
    <t>SHOP110383144</t>
  </si>
  <si>
    <t>RODILLERA BLANCA, CALOR, VIBRACION, LUZ ROJA Y COMPRESION, PORTATIL</t>
  </si>
  <si>
    <t>RODILLERA 2X1, CALOR Y VIBRACION COLOR GREY PORTATIL</t>
  </si>
  <si>
    <t>RODILLERA COLOR NEGRO SOLO CALOR ENCHUFADA</t>
  </si>
  <si>
    <t>RODILLERA 2X1, CALOR Y VIBRACION COLOR NEGRO, PORTATIL</t>
  </si>
  <si>
    <t>RODILLERA 2X1, CALOR Y VIBRACIÓN PANEL OBALADO PACK X2 UNIDADES, CAJA AMARILLA PORTATIL</t>
  </si>
  <si>
    <t>HEALT AND BEAUTY SUPER DISCOUNT STORE</t>
  </si>
  <si>
    <t>SHOP1104303432 STORE</t>
  </si>
  <si>
    <t xml:space="preserve">PULSERA DE COBRE ELEGANTE CON 10 IMANES </t>
  </si>
  <si>
    <t>FLAREMORE STORE</t>
  </si>
  <si>
    <t>PLAZA RENCA</t>
  </si>
  <si>
    <t>2/5/25 (2) FERIA PLAZA RENCA</t>
  </si>
  <si>
    <t>FERIA PLAZA DE RENCA(VERIFICAR STOCK)</t>
  </si>
  <si>
    <t>3 SESIONES DE ACUPUNTURA FERIA PLAZA DE RENCA</t>
  </si>
  <si>
    <t>1 SESION AURICULO TERAPIA</t>
  </si>
  <si>
    <t>2/10/25: 1 TOBILLERA EN PLAZA RENCA
3/10/25: TOBILLERA EN PLAZA DE RENCA</t>
  </si>
  <si>
    <t>3/10/25 VENTA PLAZA RENCA</t>
  </si>
  <si>
    <t>TOBILLERA PORTATIL 2X1, CALOR Y VIBRACION COLORE NEGRO</t>
  </si>
  <si>
    <t>AL 4/10/25</t>
  </si>
  <si>
    <t>3 SESIONES DE AURICULOTERAPIA</t>
  </si>
  <si>
    <t>2 VENDIDAS EN FERIA LO BENITO
3/10/25 VENTA FERIA PLAZA DE RENCA
1 VENDIDA EN LO BENITO</t>
  </si>
  <si>
    <t>SRA. ARLETTE, BAÑOS TURKOS</t>
  </si>
  <si>
    <t>VENTA FERIA SAN RAMON</t>
  </si>
  <si>
    <t>RODILLERA 2X1, CALOR Y VIBRACION PANEL REDONDO COLOR NEGRO, PORTATIL CON CAJA DE REGALO</t>
  </si>
  <si>
    <t>08-09-2025
13-10-2025</t>
  </si>
  <si>
    <t>fecha 
de llegada</t>
  </si>
  <si>
    <t>SHOP1103831443</t>
  </si>
  <si>
    <t>SHOP1104928518 STORE</t>
  </si>
  <si>
    <t>AGDOAD OFFICIAL STORE</t>
  </si>
  <si>
    <t>13-09-2025
16-10-2025</t>
  </si>
  <si>
    <t xml:space="preserve">13/9/25 (COMPRE 2 EN PRECIO ESPECIAL CON PROGRAMA MONEDAS)  VENDI UNA EN LA FERIA MATUCANA (DANILO)
16/10/25 VENTA EN LO BENITO,
</t>
  </si>
  <si>
    <t>VENTA POR WHATSAPP RENCa INDPE.
VECINO JJPEREZ</t>
  </si>
  <si>
    <t>12-10-2025
16-10-2025
18-10-2025</t>
  </si>
  <si>
    <t>AROMA THERAPIA 10 ML</t>
  </si>
  <si>
    <t>IMPORTADORA EL DORADO SPA
ABATE MOLINA 206- SANTIAGO</t>
  </si>
  <si>
    <t>LABIAL DE COCO NUTRICION Y HUMECTACION</t>
  </si>
  <si>
    <t>RAYMENA PROFESSIONAL BEAUTY STORE</t>
  </si>
  <si>
    <t>VENTA CONTACTO LO BENITO. ARTURO PRAT 5850</t>
  </si>
  <si>
    <t xml:space="preserve">14/9/2508 parches en feria la matucana
2/10/25 SOBRE CON 8 PARCHES Y 3 PARCHESXMIL
3/10/25 2 SOBRES CON 8 PARCHES $ 2.700 C/U
12/10/25, LE REGALE A LA MAYO UNA BOLSA
16/10/25, VENTA 3 UN. POR 1.000
</t>
  </si>
  <si>
    <t>VERIFICAR STOCK
06/11/25 feria plaza renca 6 un</t>
  </si>
  <si>
    <t>REGALO SRA. KENNA</t>
  </si>
  <si>
    <t>FERIA PLAZA RENCA</t>
  </si>
  <si>
    <t xml:space="preserve">MASAJEADOR LARGO DE CUELLO CON DEDITOS, LUZ ROJA COLOR GRIS, </t>
  </si>
  <si>
    <t>VARILLAS DE RADIOESTECIA, TIPO LAPIZ, RETRACTIL</t>
  </si>
  <si>
    <t>SHOP1103516307 STORE</t>
  </si>
  <si>
    <t>2/10/25: JABON AFRECHO (FERIA PLAZA RENCA
3/10/25; JABON MATICO (FERIA PLAZA RENCA
JABON DE AFRECHO (FERIA PLAZA RENCA)
06/11/2025 VENTA 5 JABONES (FERIA PLAZA RENCA)</t>
  </si>
  <si>
    <t>MASAJEADOR CRANEAL GRAY, PORTATIL</t>
  </si>
  <si>
    <t>SHOP1103994981 STORE</t>
  </si>
  <si>
    <t>04-09-2025
06/11/2025
07/11/2025</t>
  </si>
  <si>
    <t>- una para mi
-una para la rosy
4/9/25 4 UNIDADES PLAZA RENCA
2/10/25 2 UNIDADES PLAZA RENCA
06/11/25 3 feria plaza renca
07/11/25 5 feria plaza renca</t>
  </si>
  <si>
    <t>02-10-2025
06/11/2025
07/11/2025</t>
  </si>
  <si>
    <t>2/10/25: 2 FERIA PLAZA RENCA
3/10/25: 3 un. Feria plaza renca
20/10/25: 5 UN. FERIA EL CERRO
23/10/25: 4 un. LO BENITO
06/11/25: 2 feria plaza renca
07/11/25:  4 feria plaza renca</t>
  </si>
  <si>
    <t>02-10-2025
13-10-2025
16-10-2025
18-10-2025
20-10-2025
23/10/2025
06/11/2025
07/11/2025</t>
  </si>
  <si>
    <t>2/10/25 06 UN. CREMAS FERIA PLAZA RENCA
3/10/25 08 un. Cremas feria plaza renca
16/10/25 02 UN. CREMAS LO BENITO
20/10/25 FERIA CERRO DE RENCA
06/11/25 feria plaza renca
07/11/25 feria plaza renca</t>
  </si>
  <si>
    <t>04-08-2025
07/11/2025</t>
  </si>
  <si>
    <t>4/8/2025  VENTA FERIA PLAZA DE RENCA
7/11/2025 feria plaza renca</t>
  </si>
  <si>
    <t>7/11/2025 feria plaza renca</t>
  </si>
  <si>
    <t>20-10-2025
07/11/2025</t>
  </si>
  <si>
    <t>20/10/2025 feria
7/11/2025 feria plaza renca</t>
  </si>
  <si>
    <t>16-10-2025
19-10-2025
06/11/2025
07/11/2025</t>
  </si>
  <si>
    <t xml:space="preserve">EN FERIAS (- 4, CAREN, MAYO Y 2 YO)
16/10/25 LO BENITO 2 UNIDADES
20/10/25 1 UNID. FERIA EL CERRO
06/11/2025 1 VENTA FERIA PLAZA DE RENCA
07/11/2025 2  venta feria plaza renca
</t>
  </si>
  <si>
    <t>¿¿-¿¿-¿¿
16-10-25 
06/11/25
7/11/25</t>
  </si>
  <si>
    <t>8/9/2025 uno para mi
2/10/25 FERIA PLAZA RENCA
06/11/25 FERIA PLAZA DE RENCA</t>
  </si>
  <si>
    <t>7/11/2025  FERIA PLAZA DE RENCA</t>
  </si>
  <si>
    <t>TOTALVENTA + TOTAL STOCK</t>
  </si>
  <si>
    <t xml:space="preserve"> VENTA
TOTAL</t>
  </si>
  <si>
    <t>SUPLEMENTOS EN SOBRE, MACA, CURCUMA, COLAGENO</t>
  </si>
  <si>
    <t>BASCUÑAN GUERRERO 221</t>
  </si>
  <si>
    <t>ABRAZADERA MASAJEADOR DE PIERNAS VERDE</t>
  </si>
  <si>
    <t>SHOP1103199674 STORE</t>
  </si>
  <si>
    <t>TABLERO PRONOSTICO PENDULO</t>
  </si>
  <si>
    <t>ALIBALA GLOBAL CHOICE STORE</t>
  </si>
  <si>
    <t>CALENTADOR DE MANOS PLATEADO</t>
  </si>
  <si>
    <t>SHOP1102742073 STORE</t>
  </si>
  <si>
    <t>CUELLERA PORTATIL CALOR Y VIBRACION GRIS</t>
  </si>
  <si>
    <t>SHOP1104390044 STORE</t>
  </si>
  <si>
    <t>PENDULO DE COBRE, COLOR DORADO</t>
  </si>
  <si>
    <t>CSJA JEWELLERY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</si>
</sst>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41" formatCode="_ * #,##0_ ;_ * \-#,##0_ ;_ * &quot;-&quot;_ ;_ @_ "/>
    <numFmt numFmtId="164" formatCode="&quot;$&quot;#,##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4">
    <xf numFmtId="0" fontId="0" fillId="0" borderId="0" xfId="0"/>
    <xf numFmtId="164" fontId="0" fillId="0" borderId="0" xfId="1" applyNumberFormat="1" applyFont="1" applyAlignment="1">
      <alignment horizontal="center" vertical="center"/>
    </xf>
    <xf numFmtId="164" fontId="2" fillId="0" borderId="3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/>
    </xf>
    <xf numFmtId="164" fontId="3" fillId="0" borderId="5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 wrapText="1"/>
    </xf>
    <xf numFmtId="164" fontId="3" fillId="0" borderId="1" xfId="1" quotePrefix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64" fontId="3" fillId="0" borderId="5" xfId="1" quotePrefix="1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 wrapText="1"/>
    </xf>
    <xf numFmtId="164" fontId="11" fillId="2" borderId="3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164" fontId="4" fillId="2" borderId="3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/>
    </xf>
    <xf numFmtId="164" fontId="4" fillId="2" borderId="4" xfId="1" applyNumberFormat="1" applyFont="1" applyFill="1" applyBorder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41" fontId="0" fillId="0" borderId="0" xfId="2" applyFont="1"/>
    <xf numFmtId="42" fontId="0" fillId="0" borderId="0" xfId="1" applyFont="1"/>
    <xf numFmtId="0" fontId="13" fillId="0" borderId="1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6" fontId="3" fillId="0" borderId="1" xfId="0" applyNumberFormat="1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164" fontId="3" fillId="0" borderId="5" xfId="0" applyNumberFormat="1" applyFont="1" applyBorder="1" applyAlignment="1">
      <alignment horizontal="center" vertical="center"/>
    </xf>
    <xf numFmtId="164" fontId="3" fillId="0" borderId="6" xfId="1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14" fontId="3" fillId="0" borderId="6" xfId="0" applyNumberFormat="1" applyFont="1" applyBorder="1" applyAlignment="1">
      <alignment horizontal="center" vertical="center"/>
    </xf>
    <xf numFmtId="164" fontId="2" fillId="2" borderId="8" xfId="1" applyNumberFormat="1" applyFont="1" applyFill="1" applyBorder="1" applyAlignment="1">
      <alignment horizontal="center" vertical="center"/>
    </xf>
    <xf numFmtId="164" fontId="2" fillId="2" borderId="9" xfId="1" applyNumberFormat="1" applyFont="1" applyFill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vertical="center"/>
    </xf>
    <xf numFmtId="164" fontId="12" fillId="2" borderId="10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41" fontId="3" fillId="0" borderId="0" xfId="2" applyFont="1" applyAlignment="1">
      <alignment vertical="center"/>
    </xf>
    <xf numFmtId="14" fontId="3" fillId="0" borderId="5" xfId="0" applyNumberFormat="1" applyFont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4" fontId="3" fillId="0" borderId="6" xfId="0" applyNumberFormat="1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164" fontId="2" fillId="2" borderId="11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</cellXfs>
  <cellStyles count="3">
    <cellStyle name="Millares [0]" xfId="2" builtinId="6"/>
    <cellStyle name="Moneda [0]" xfId="1" builtinId="7"/>
    <cellStyle name="Normal" xfId="0" builtinId="0"/>
  </cellStyles>
  <dxfs count="0"/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134471</xdr:colOff>
      <xdr:row>82</xdr:row>
      <xdr:rowOff>62911</xdr:rowOff>
    </xdr:from>
    <xdr:to>
      <xdr:col>1</xdr:col>
      <xdr:colOff>953275</xdr:colOff>
      <xdr:row>82</xdr:row>
      <xdr:rowOff>952501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B0EECC-ABD7-40C1-ABBD-636E1A444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736" y="20748970"/>
          <a:ext cx="818804" cy="88959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2D529-B735-4A4B-AAD3-8BC9C4D46D53}">
  <dimension ref="B1:R158"/>
  <sheetViews>
    <sheetView tabSelected="1" zoomScale="85" zoomScaleNormal="85" workbookViewId="0">
      <pane ySplit="3" topLeftCell="A24" activePane="bottomLeft" state="frozen"/>
      <selection activeCell="B1" sqref="B1"/>
      <selection pane="bottomLeft" activeCell="C30" sqref="C30"/>
    </sheetView>
  </sheetViews>
  <sheetFormatPr baseColWidth="10" defaultRowHeight="15.75" x14ac:dyDescent="0.25"/>
  <cols>
    <col min="1" max="1" width="1.85546875" style="7" customWidth="1"/>
    <col min="2" max="2" width="16.28515625" style="7" customWidth="1"/>
    <col min="3" max="3" width="15.140625" style="11" bestFit="1" customWidth="1"/>
    <col min="4" max="4" width="80.42578125" style="7" customWidth="1"/>
    <col min="5" max="5" width="8.28515625" style="12" bestFit="1" customWidth="1"/>
    <col min="6" max="6" width="18.28515625" style="1" customWidth="1"/>
    <col min="7" max="7" width="16.7109375" style="1" bestFit="1" customWidth="1"/>
    <col min="8" max="8" width="35" style="7" bestFit="1" customWidth="1"/>
    <col min="9" max="9" width="18.28515625" style="7" bestFit="1" customWidth="1"/>
    <col min="10" max="10" width="13.7109375" style="11" bestFit="1" customWidth="1"/>
    <col min="11" max="11" width="13.7109375" style="39" customWidth="1"/>
    <col min="12" max="12" width="11.85546875" style="30" bestFit="1" customWidth="1"/>
    <col min="13" max="13" width="13.85546875" style="30" customWidth="1"/>
    <col min="14" max="14" width="48.140625" style="40" customWidth="1"/>
    <col min="15" max="15" width="11.7109375" style="41" bestFit="1" customWidth="1"/>
    <col min="16" max="16" width="14.140625" style="40" bestFit="1" customWidth="1"/>
    <col min="17" max="16384" width="11.42578125" style="7"/>
  </cols>
  <sheetData>
    <row r="1" spans="2:16" x14ac:dyDescent="0.25">
      <c r="K1" s="1"/>
      <c r="L1" s="13"/>
      <c r="N1" s="7"/>
      <c r="O1" s="12"/>
      <c r="P1" s="7"/>
    </row>
    <row r="2" spans="2:16" ht="16.5" thickBot="1" x14ac:dyDescent="0.3">
      <c r="K2" s="1"/>
      <c r="L2" s="18"/>
      <c r="N2" s="7"/>
      <c r="O2" s="12"/>
      <c r="P2" s="7"/>
    </row>
    <row r="3" spans="2:16" s="14" customFormat="1" ht="57" thickBot="1" x14ac:dyDescent="0.3">
      <c r="B3" s="22" t="s">
        <v>59</v>
      </c>
      <c r="C3" s="23" t="s">
        <v>4</v>
      </c>
      <c r="D3" s="24" t="s">
        <v>3</v>
      </c>
      <c r="E3" s="24" t="s">
        <v>56</v>
      </c>
      <c r="F3" s="24" t="s">
        <v>114</v>
      </c>
      <c r="G3" s="24" t="s">
        <v>113</v>
      </c>
      <c r="H3" s="25" t="s">
        <v>0</v>
      </c>
      <c r="I3" s="24" t="s">
        <v>176</v>
      </c>
      <c r="J3" s="23" t="s">
        <v>10</v>
      </c>
      <c r="K3" s="2" t="s">
        <v>105</v>
      </c>
      <c r="L3" s="2" t="s">
        <v>57</v>
      </c>
      <c r="M3" s="2" t="s">
        <v>102</v>
      </c>
      <c r="N3" s="24" t="s">
        <v>2</v>
      </c>
      <c r="O3" s="26" t="s">
        <v>58</v>
      </c>
      <c r="P3" s="26" t="s">
        <v>104</v>
      </c>
    </row>
    <row r="4" spans="2:16" s="10" customFormat="1" x14ac:dyDescent="0.25">
      <c r="B4" s="8"/>
      <c r="C4" s="15"/>
      <c r="D4" s="8"/>
      <c r="E4" s="16"/>
      <c r="F4" s="4"/>
      <c r="G4" s="4"/>
      <c r="H4" s="8"/>
      <c r="I4" s="8"/>
      <c r="J4" s="15"/>
      <c r="K4" s="27"/>
      <c r="L4" s="16"/>
      <c r="M4" s="3"/>
      <c r="N4" s="21"/>
      <c r="O4" s="13"/>
      <c r="P4" s="13"/>
    </row>
    <row r="5" spans="2:16" s="10" customFormat="1" ht="47.25" x14ac:dyDescent="0.25">
      <c r="B5" s="8"/>
      <c r="C5" s="15">
        <v>45754</v>
      </c>
      <c r="D5" s="8" t="s">
        <v>86</v>
      </c>
      <c r="E5" s="16">
        <v>5</v>
      </c>
      <c r="F5" s="4">
        <v>1840</v>
      </c>
      <c r="G5" s="4">
        <f>+E5*F5</f>
        <v>9200</v>
      </c>
      <c r="H5" s="8" t="s">
        <v>87</v>
      </c>
      <c r="I5" s="17"/>
      <c r="J5" s="15">
        <v>45932</v>
      </c>
      <c r="K5" s="27">
        <v>4000</v>
      </c>
      <c r="L5" s="16">
        <f>3+1</f>
        <v>4</v>
      </c>
      <c r="M5" s="3">
        <f>+K5*L5</f>
        <v>16000</v>
      </c>
      <c r="N5" s="47" t="s">
        <v>171</v>
      </c>
      <c r="O5" s="13">
        <f t="shared" ref="O5:O17" si="0">+E5-L5</f>
        <v>1</v>
      </c>
      <c r="P5" s="31">
        <f>+O5*K5</f>
        <v>4000</v>
      </c>
    </row>
    <row r="6" spans="2:16" s="10" customFormat="1" x14ac:dyDescent="0.25">
      <c r="B6" s="8"/>
      <c r="C6" s="15">
        <v>45754</v>
      </c>
      <c r="D6" s="8" t="s">
        <v>159</v>
      </c>
      <c r="E6" s="16">
        <v>1</v>
      </c>
      <c r="F6" s="4">
        <v>2790</v>
      </c>
      <c r="G6" s="4">
        <f t="shared" ref="G6:G71" si="1">+E6*F6</f>
        <v>2790</v>
      </c>
      <c r="H6" s="8" t="s">
        <v>88</v>
      </c>
      <c r="I6" s="17"/>
      <c r="J6" s="15">
        <v>45772</v>
      </c>
      <c r="K6" s="27">
        <v>5000</v>
      </c>
      <c r="L6" s="16">
        <v>1</v>
      </c>
      <c r="M6" s="3">
        <f t="shared" ref="M6:M71" si="2">+K6*L6</f>
        <v>5000</v>
      </c>
      <c r="N6" s="21" t="s">
        <v>89</v>
      </c>
      <c r="O6" s="13">
        <f t="shared" si="0"/>
        <v>0</v>
      </c>
      <c r="P6" s="31">
        <f t="shared" ref="P6:P71" si="3">+O6*K6</f>
        <v>0</v>
      </c>
    </row>
    <row r="7" spans="2:16" s="10" customFormat="1" x14ac:dyDescent="0.25">
      <c r="B7" s="8"/>
      <c r="C7" s="15">
        <v>45754</v>
      </c>
      <c r="D7" s="8" t="s">
        <v>90</v>
      </c>
      <c r="E7" s="16">
        <v>4</v>
      </c>
      <c r="F7" s="4">
        <v>1689</v>
      </c>
      <c r="G7" s="4">
        <f t="shared" si="1"/>
        <v>6756</v>
      </c>
      <c r="H7" s="8" t="s">
        <v>87</v>
      </c>
      <c r="I7" s="17"/>
      <c r="J7" s="15"/>
      <c r="K7" s="27">
        <v>4000</v>
      </c>
      <c r="L7" s="16">
        <v>1</v>
      </c>
      <c r="M7" s="3">
        <f t="shared" si="2"/>
        <v>4000</v>
      </c>
      <c r="N7" s="21" t="s">
        <v>80</v>
      </c>
      <c r="O7" s="13">
        <f t="shared" si="0"/>
        <v>3</v>
      </c>
      <c r="P7" s="31">
        <f t="shared" si="3"/>
        <v>12000</v>
      </c>
    </row>
    <row r="8" spans="2:16" s="10" customFormat="1" ht="94.5" x14ac:dyDescent="0.25">
      <c r="B8" s="8"/>
      <c r="C8" s="15">
        <v>45751</v>
      </c>
      <c r="D8" s="8" t="s">
        <v>91</v>
      </c>
      <c r="E8" s="16">
        <v>24</v>
      </c>
      <c r="F8" s="4">
        <v>403</v>
      </c>
      <c r="G8" s="4">
        <f t="shared" si="1"/>
        <v>9672</v>
      </c>
      <c r="H8" s="8" t="s">
        <v>92</v>
      </c>
      <c r="I8" s="17"/>
      <c r="J8" s="66" t="s">
        <v>210</v>
      </c>
      <c r="K8" s="27">
        <v>1000</v>
      </c>
      <c r="L8" s="16">
        <f>10+2+1+1+1+2</f>
        <v>17</v>
      </c>
      <c r="M8" s="3">
        <f t="shared" si="2"/>
        <v>17000</v>
      </c>
      <c r="N8" s="52" t="s">
        <v>211</v>
      </c>
      <c r="O8" s="13">
        <f t="shared" si="0"/>
        <v>7</v>
      </c>
      <c r="P8" s="31">
        <f t="shared" si="3"/>
        <v>7000</v>
      </c>
    </row>
    <row r="9" spans="2:16" s="10" customFormat="1" x14ac:dyDescent="0.25">
      <c r="B9" s="8"/>
      <c r="C9" s="15">
        <v>45751</v>
      </c>
      <c r="D9" s="8" t="s">
        <v>117</v>
      </c>
      <c r="E9" s="16">
        <v>4</v>
      </c>
      <c r="F9" s="4">
        <v>909</v>
      </c>
      <c r="G9" s="4">
        <f t="shared" si="1"/>
        <v>3636</v>
      </c>
      <c r="H9" s="8" t="s">
        <v>118</v>
      </c>
      <c r="I9" s="17"/>
      <c r="J9" s="15">
        <v>45925</v>
      </c>
      <c r="K9" s="27">
        <v>3000</v>
      </c>
      <c r="L9" s="16">
        <v>4</v>
      </c>
      <c r="M9" s="3">
        <f t="shared" si="2"/>
        <v>12000</v>
      </c>
      <c r="N9" s="21" t="s">
        <v>119</v>
      </c>
      <c r="O9" s="13">
        <f t="shared" si="0"/>
        <v>0</v>
      </c>
      <c r="P9" s="31">
        <f t="shared" si="3"/>
        <v>0</v>
      </c>
    </row>
    <row r="10" spans="2:16" s="10" customFormat="1" x14ac:dyDescent="0.25">
      <c r="B10" s="8"/>
      <c r="C10" s="15">
        <v>45750</v>
      </c>
      <c r="D10" s="8" t="s">
        <v>93</v>
      </c>
      <c r="E10" s="16">
        <v>10</v>
      </c>
      <c r="F10" s="4">
        <v>1489</v>
      </c>
      <c r="G10" s="4">
        <f t="shared" si="1"/>
        <v>14890</v>
      </c>
      <c r="H10" s="8" t="s">
        <v>94</v>
      </c>
      <c r="I10" s="17"/>
      <c r="J10" s="15"/>
      <c r="K10" s="27">
        <v>3000</v>
      </c>
      <c r="L10" s="16">
        <v>5</v>
      </c>
      <c r="M10" s="3">
        <f t="shared" si="2"/>
        <v>15000</v>
      </c>
      <c r="N10" s="21" t="s">
        <v>80</v>
      </c>
      <c r="O10" s="13">
        <f t="shared" si="0"/>
        <v>5</v>
      </c>
      <c r="P10" s="31">
        <f t="shared" si="3"/>
        <v>15000</v>
      </c>
    </row>
    <row r="11" spans="2:16" s="10" customFormat="1" x14ac:dyDescent="0.25">
      <c r="B11" s="8"/>
      <c r="C11" s="15">
        <v>45746</v>
      </c>
      <c r="D11" s="9" t="s">
        <v>19</v>
      </c>
      <c r="E11" s="16">
        <v>4</v>
      </c>
      <c r="F11" s="4">
        <v>2629</v>
      </c>
      <c r="G11" s="4">
        <f t="shared" si="1"/>
        <v>10516</v>
      </c>
      <c r="H11" s="8" t="s">
        <v>95</v>
      </c>
      <c r="I11" s="17"/>
      <c r="J11" s="15">
        <v>45932</v>
      </c>
      <c r="K11" s="27">
        <v>8000</v>
      </c>
      <c r="L11" s="16">
        <v>2</v>
      </c>
      <c r="M11" s="3">
        <f t="shared" si="2"/>
        <v>16000</v>
      </c>
      <c r="N11" s="21" t="s">
        <v>163</v>
      </c>
      <c r="O11" s="13">
        <f t="shared" si="0"/>
        <v>2</v>
      </c>
      <c r="P11" s="31">
        <f t="shared" si="3"/>
        <v>16000</v>
      </c>
    </row>
    <row r="12" spans="2:16" s="10" customFormat="1" x14ac:dyDescent="0.25">
      <c r="B12" s="8"/>
      <c r="C12" s="15">
        <v>45746</v>
      </c>
      <c r="D12" s="9" t="s">
        <v>22</v>
      </c>
      <c r="E12" s="16">
        <v>2</v>
      </c>
      <c r="F12" s="4">
        <v>1690</v>
      </c>
      <c r="G12" s="4">
        <f t="shared" si="1"/>
        <v>3380</v>
      </c>
      <c r="H12" s="9" t="s">
        <v>23</v>
      </c>
      <c r="I12" s="17"/>
      <c r="J12" s="15"/>
      <c r="K12" s="27">
        <v>4000</v>
      </c>
      <c r="L12" s="16">
        <v>1</v>
      </c>
      <c r="M12" s="3">
        <f t="shared" si="2"/>
        <v>4000</v>
      </c>
      <c r="N12" s="21" t="s">
        <v>80</v>
      </c>
      <c r="O12" s="13">
        <f t="shared" si="0"/>
        <v>1</v>
      </c>
      <c r="P12" s="31">
        <f t="shared" si="3"/>
        <v>4000</v>
      </c>
    </row>
    <row r="13" spans="2:16" s="10" customFormat="1" x14ac:dyDescent="0.25">
      <c r="B13" s="8"/>
      <c r="C13" s="15">
        <v>45726</v>
      </c>
      <c r="D13" s="8" t="s">
        <v>93</v>
      </c>
      <c r="E13" s="16">
        <v>7</v>
      </c>
      <c r="F13" s="4">
        <v>1190</v>
      </c>
      <c r="G13" s="4">
        <f t="shared" si="1"/>
        <v>8330</v>
      </c>
      <c r="H13" s="8" t="s">
        <v>96</v>
      </c>
      <c r="I13" s="17"/>
      <c r="J13" s="15"/>
      <c r="K13" s="27">
        <v>3000</v>
      </c>
      <c r="L13" s="16">
        <v>1</v>
      </c>
      <c r="M13" s="3">
        <f t="shared" si="2"/>
        <v>3000</v>
      </c>
      <c r="N13" s="21" t="s">
        <v>80</v>
      </c>
      <c r="O13" s="13">
        <f t="shared" si="0"/>
        <v>6</v>
      </c>
      <c r="P13" s="31">
        <f t="shared" si="3"/>
        <v>18000</v>
      </c>
    </row>
    <row r="14" spans="2:16" s="10" customFormat="1" x14ac:dyDescent="0.25">
      <c r="B14" s="8"/>
      <c r="C14" s="15">
        <v>45725</v>
      </c>
      <c r="D14" s="8" t="s">
        <v>97</v>
      </c>
      <c r="E14" s="16">
        <v>60</v>
      </c>
      <c r="F14" s="4">
        <v>83</v>
      </c>
      <c r="G14" s="4">
        <f t="shared" si="1"/>
        <v>4980</v>
      </c>
      <c r="H14" s="8" t="s">
        <v>98</v>
      </c>
      <c r="I14" s="17"/>
      <c r="J14" s="15"/>
      <c r="K14" s="27">
        <v>333</v>
      </c>
      <c r="L14" s="16">
        <v>5</v>
      </c>
      <c r="M14" s="3">
        <f t="shared" si="2"/>
        <v>1665</v>
      </c>
      <c r="N14" s="21" t="s">
        <v>80</v>
      </c>
      <c r="O14" s="13">
        <f t="shared" si="0"/>
        <v>55</v>
      </c>
      <c r="P14" s="31">
        <f t="shared" si="3"/>
        <v>18315</v>
      </c>
    </row>
    <row r="15" spans="2:16" s="10" customFormat="1" x14ac:dyDescent="0.25">
      <c r="B15" s="8"/>
      <c r="C15" s="15">
        <v>45725</v>
      </c>
      <c r="D15" s="9" t="s">
        <v>85</v>
      </c>
      <c r="E15" s="13">
        <v>20</v>
      </c>
      <c r="F15" s="3">
        <v>187</v>
      </c>
      <c r="G15" s="4">
        <f t="shared" si="1"/>
        <v>3740</v>
      </c>
      <c r="H15" s="9" t="s">
        <v>73</v>
      </c>
      <c r="I15" s="17"/>
      <c r="J15" s="17">
        <v>45873</v>
      </c>
      <c r="K15" s="6">
        <v>500</v>
      </c>
      <c r="L15" s="16">
        <v>20</v>
      </c>
      <c r="M15" s="3">
        <f t="shared" si="2"/>
        <v>10000</v>
      </c>
      <c r="N15" s="21" t="s">
        <v>99</v>
      </c>
      <c r="O15" s="13">
        <f t="shared" si="0"/>
        <v>0</v>
      </c>
      <c r="P15" s="31">
        <f t="shared" si="3"/>
        <v>0</v>
      </c>
    </row>
    <row r="16" spans="2:16" s="10" customFormat="1" x14ac:dyDescent="0.25">
      <c r="B16" s="8"/>
      <c r="C16" s="15">
        <v>45720</v>
      </c>
      <c r="D16" s="8" t="s">
        <v>100</v>
      </c>
      <c r="E16" s="16">
        <v>90</v>
      </c>
      <c r="F16" s="4">
        <v>73</v>
      </c>
      <c r="G16" s="4">
        <f t="shared" si="1"/>
        <v>6570</v>
      </c>
      <c r="H16" s="8" t="s">
        <v>98</v>
      </c>
      <c r="I16" s="17"/>
      <c r="J16" s="15"/>
      <c r="K16" s="27">
        <v>333</v>
      </c>
      <c r="L16" s="16">
        <v>5</v>
      </c>
      <c r="M16" s="3">
        <f t="shared" si="2"/>
        <v>1665</v>
      </c>
      <c r="N16" s="42" t="s">
        <v>119</v>
      </c>
      <c r="O16" s="13">
        <f t="shared" si="0"/>
        <v>85</v>
      </c>
      <c r="P16" s="31">
        <f t="shared" si="3"/>
        <v>28305</v>
      </c>
    </row>
    <row r="17" spans="2:16" s="10" customFormat="1" ht="31.5" x14ac:dyDescent="0.25">
      <c r="B17" s="8"/>
      <c r="C17" s="15">
        <v>45673</v>
      </c>
      <c r="D17" s="8" t="s">
        <v>101</v>
      </c>
      <c r="E17" s="16">
        <v>20</v>
      </c>
      <c r="F17" s="4">
        <v>141</v>
      </c>
      <c r="G17" s="4">
        <f t="shared" si="1"/>
        <v>2820</v>
      </c>
      <c r="H17" s="8" t="s">
        <v>98</v>
      </c>
      <c r="I17" s="17"/>
      <c r="J17" s="15"/>
      <c r="K17" s="27">
        <v>333</v>
      </c>
      <c r="L17" s="16">
        <f>5+6</f>
        <v>11</v>
      </c>
      <c r="M17" s="3">
        <f t="shared" si="2"/>
        <v>3663</v>
      </c>
      <c r="N17" s="47" t="s">
        <v>190</v>
      </c>
      <c r="O17" s="13">
        <f t="shared" si="0"/>
        <v>9</v>
      </c>
      <c r="P17" s="31">
        <f t="shared" si="3"/>
        <v>2997</v>
      </c>
    </row>
    <row r="18" spans="2:16" s="10" customFormat="1" x14ac:dyDescent="0.25">
      <c r="B18" s="8"/>
      <c r="C18" s="15">
        <v>45814</v>
      </c>
      <c r="D18" s="8" t="s">
        <v>81</v>
      </c>
      <c r="E18" s="16">
        <v>4</v>
      </c>
      <c r="F18" s="4">
        <v>2758</v>
      </c>
      <c r="G18" s="4">
        <f t="shared" si="1"/>
        <v>11032</v>
      </c>
      <c r="H18" s="8" t="s">
        <v>82</v>
      </c>
      <c r="I18" s="17"/>
      <c r="J18" s="15"/>
      <c r="K18" s="27">
        <v>10000</v>
      </c>
      <c r="L18" s="16">
        <v>2</v>
      </c>
      <c r="M18" s="3">
        <f t="shared" si="2"/>
        <v>20000</v>
      </c>
      <c r="N18" s="21" t="s">
        <v>134</v>
      </c>
      <c r="O18" s="13">
        <f t="shared" ref="O18" si="4">+E18-L18</f>
        <v>2</v>
      </c>
      <c r="P18" s="31">
        <f t="shared" si="3"/>
        <v>20000</v>
      </c>
    </row>
    <row r="19" spans="2:16" s="10" customFormat="1" x14ac:dyDescent="0.25">
      <c r="B19" s="8"/>
      <c r="C19" s="15">
        <v>45814</v>
      </c>
      <c r="D19" s="8" t="s">
        <v>78</v>
      </c>
      <c r="E19" s="16">
        <v>6</v>
      </c>
      <c r="F19" s="4">
        <v>1523</v>
      </c>
      <c r="G19" s="4">
        <f t="shared" si="1"/>
        <v>9138</v>
      </c>
      <c r="H19" s="8" t="s">
        <v>79</v>
      </c>
      <c r="I19" s="17"/>
      <c r="J19" s="15"/>
      <c r="K19" s="27">
        <v>3000</v>
      </c>
      <c r="L19" s="16">
        <v>1</v>
      </c>
      <c r="M19" s="3">
        <f t="shared" si="2"/>
        <v>3000</v>
      </c>
      <c r="N19" s="21" t="s">
        <v>80</v>
      </c>
      <c r="O19" s="13">
        <f t="shared" ref="O19:O20" si="5">+E19-L19</f>
        <v>5</v>
      </c>
      <c r="P19" s="31">
        <f t="shared" si="3"/>
        <v>15000</v>
      </c>
    </row>
    <row r="20" spans="2:16" s="10" customFormat="1" x14ac:dyDescent="0.25">
      <c r="B20" s="8"/>
      <c r="C20" s="15">
        <v>45824</v>
      </c>
      <c r="D20" s="8" t="s">
        <v>152</v>
      </c>
      <c r="E20" s="16">
        <v>1</v>
      </c>
      <c r="F20" s="4">
        <v>27586</v>
      </c>
      <c r="G20" s="4">
        <f t="shared" si="1"/>
        <v>27586</v>
      </c>
      <c r="H20" s="8" t="s">
        <v>77</v>
      </c>
      <c r="I20" s="17"/>
      <c r="J20" s="15"/>
      <c r="K20" s="27">
        <v>40000</v>
      </c>
      <c r="L20" s="16"/>
      <c r="M20" s="3">
        <f t="shared" si="2"/>
        <v>0</v>
      </c>
      <c r="N20" s="21" t="s">
        <v>11</v>
      </c>
      <c r="O20" s="13">
        <f t="shared" si="5"/>
        <v>1</v>
      </c>
      <c r="P20" s="31">
        <f t="shared" si="3"/>
        <v>40000</v>
      </c>
    </row>
    <row r="21" spans="2:16" s="10" customFormat="1" x14ac:dyDescent="0.25">
      <c r="B21" s="9"/>
      <c r="C21" s="17">
        <v>45831</v>
      </c>
      <c r="D21" s="9" t="s">
        <v>76</v>
      </c>
      <c r="E21" s="13">
        <v>4</v>
      </c>
      <c r="F21" s="3">
        <v>1768</v>
      </c>
      <c r="G21" s="4">
        <f t="shared" si="1"/>
        <v>7072</v>
      </c>
      <c r="H21" s="9" t="s">
        <v>75</v>
      </c>
      <c r="I21" s="17"/>
      <c r="J21" s="17"/>
      <c r="K21" s="6">
        <v>5000</v>
      </c>
      <c r="L21" s="13"/>
      <c r="M21" s="3">
        <f t="shared" si="2"/>
        <v>0</v>
      </c>
      <c r="N21" s="21" t="s">
        <v>80</v>
      </c>
      <c r="O21" s="13">
        <f t="shared" ref="O21:O23" si="6">+E21-L21</f>
        <v>4</v>
      </c>
      <c r="P21" s="31">
        <f t="shared" si="3"/>
        <v>20000</v>
      </c>
    </row>
    <row r="22" spans="2:16" s="10" customFormat="1" x14ac:dyDescent="0.25">
      <c r="B22" s="9"/>
      <c r="C22" s="17">
        <v>45831</v>
      </c>
      <c r="D22" s="9" t="s">
        <v>74</v>
      </c>
      <c r="E22" s="13">
        <v>2</v>
      </c>
      <c r="F22" s="3">
        <v>1296</v>
      </c>
      <c r="G22" s="4">
        <f t="shared" si="1"/>
        <v>2592</v>
      </c>
      <c r="H22" s="9" t="s">
        <v>75</v>
      </c>
      <c r="I22" s="17"/>
      <c r="J22" s="17">
        <v>45933</v>
      </c>
      <c r="K22" s="6">
        <v>3000</v>
      </c>
      <c r="L22" s="13">
        <v>1</v>
      </c>
      <c r="M22" s="3">
        <f t="shared" si="2"/>
        <v>3000</v>
      </c>
      <c r="N22" s="21" t="s">
        <v>167</v>
      </c>
      <c r="O22" s="13">
        <f t="shared" si="6"/>
        <v>1</v>
      </c>
      <c r="P22" s="31">
        <f t="shared" si="3"/>
        <v>3000</v>
      </c>
    </row>
    <row r="23" spans="2:16" s="10" customFormat="1" x14ac:dyDescent="0.25">
      <c r="B23" s="9"/>
      <c r="C23" s="17">
        <v>45824</v>
      </c>
      <c r="D23" s="9" t="s">
        <v>22</v>
      </c>
      <c r="E23" s="13">
        <v>2</v>
      </c>
      <c r="F23" s="3">
        <v>1890</v>
      </c>
      <c r="G23" s="4">
        <f t="shared" si="1"/>
        <v>3780</v>
      </c>
      <c r="H23" s="9" t="s">
        <v>23</v>
      </c>
      <c r="I23" s="17"/>
      <c r="J23" s="17"/>
      <c r="K23" s="6">
        <v>4000</v>
      </c>
      <c r="L23" s="13"/>
      <c r="M23" s="3">
        <f t="shared" si="2"/>
        <v>0</v>
      </c>
      <c r="N23" s="19" t="s">
        <v>80</v>
      </c>
      <c r="O23" s="13">
        <f t="shared" si="6"/>
        <v>2</v>
      </c>
      <c r="P23" s="31">
        <f t="shared" si="3"/>
        <v>8000</v>
      </c>
    </row>
    <row r="24" spans="2:16" s="10" customFormat="1" x14ac:dyDescent="0.25">
      <c r="B24" s="9"/>
      <c r="C24" s="17">
        <v>45834</v>
      </c>
      <c r="D24" s="9" t="s">
        <v>28</v>
      </c>
      <c r="E24" s="13">
        <v>1</v>
      </c>
      <c r="F24" s="3">
        <v>4010</v>
      </c>
      <c r="G24" s="4">
        <f t="shared" si="1"/>
        <v>4010</v>
      </c>
      <c r="H24" s="9" t="s">
        <v>29</v>
      </c>
      <c r="I24" s="17"/>
      <c r="J24" s="17"/>
      <c r="K24" s="6">
        <v>7000</v>
      </c>
      <c r="L24" s="13"/>
      <c r="M24" s="3">
        <f t="shared" si="2"/>
        <v>0</v>
      </c>
      <c r="N24" s="19" t="s">
        <v>11</v>
      </c>
      <c r="O24" s="13">
        <f>+E24-L24</f>
        <v>1</v>
      </c>
      <c r="P24" s="31">
        <f t="shared" si="3"/>
        <v>7000</v>
      </c>
    </row>
    <row r="25" spans="2:16" s="10" customFormat="1" x14ac:dyDescent="0.25">
      <c r="B25" s="9"/>
      <c r="C25" s="17">
        <v>45835</v>
      </c>
      <c r="D25" s="9" t="s">
        <v>153</v>
      </c>
      <c r="E25" s="13">
        <v>1</v>
      </c>
      <c r="F25" s="3">
        <v>12621</v>
      </c>
      <c r="G25" s="4">
        <f t="shared" si="1"/>
        <v>12621</v>
      </c>
      <c r="H25" s="9" t="s">
        <v>26</v>
      </c>
      <c r="I25" s="17"/>
      <c r="J25" s="17">
        <v>45848</v>
      </c>
      <c r="K25" s="3">
        <v>30000</v>
      </c>
      <c r="L25" s="13">
        <v>1</v>
      </c>
      <c r="M25" s="3">
        <f t="shared" si="2"/>
        <v>30000</v>
      </c>
      <c r="N25" s="9" t="s">
        <v>27</v>
      </c>
      <c r="O25" s="13">
        <f t="shared" ref="O25" si="7">+E25-L25</f>
        <v>0</v>
      </c>
      <c r="P25" s="31">
        <f t="shared" si="3"/>
        <v>0</v>
      </c>
    </row>
    <row r="26" spans="2:16" s="10" customFormat="1" x14ac:dyDescent="0.25">
      <c r="B26" s="9"/>
      <c r="C26" s="17">
        <v>45835</v>
      </c>
      <c r="D26" s="9" t="s">
        <v>71</v>
      </c>
      <c r="E26" s="13">
        <v>1</v>
      </c>
      <c r="F26" s="3">
        <v>8148</v>
      </c>
      <c r="G26" s="4">
        <f t="shared" si="1"/>
        <v>8148</v>
      </c>
      <c r="H26" s="9" t="s">
        <v>61</v>
      </c>
      <c r="I26" s="17"/>
      <c r="J26" s="17">
        <v>45848</v>
      </c>
      <c r="K26" s="3">
        <v>25000</v>
      </c>
      <c r="L26" s="13">
        <v>1</v>
      </c>
      <c r="M26" s="3">
        <f t="shared" si="2"/>
        <v>25000</v>
      </c>
      <c r="N26" s="9" t="s">
        <v>1</v>
      </c>
      <c r="O26" s="13">
        <f t="shared" ref="O26:O158" si="8">+E26-L26</f>
        <v>0</v>
      </c>
      <c r="P26" s="31">
        <f t="shared" si="3"/>
        <v>0</v>
      </c>
    </row>
    <row r="27" spans="2:16" s="10" customFormat="1" x14ac:dyDescent="0.25">
      <c r="B27" s="9"/>
      <c r="C27" s="17">
        <v>45835</v>
      </c>
      <c r="D27" s="9" t="s">
        <v>30</v>
      </c>
      <c r="E27" s="13">
        <v>1</v>
      </c>
      <c r="F27" s="3">
        <v>3753</v>
      </c>
      <c r="G27" s="4">
        <f t="shared" si="1"/>
        <v>3753</v>
      </c>
      <c r="H27" s="9" t="s">
        <v>109</v>
      </c>
      <c r="I27" s="17"/>
      <c r="J27" s="17">
        <v>45848</v>
      </c>
      <c r="K27" s="3">
        <v>10000</v>
      </c>
      <c r="L27" s="13">
        <v>1</v>
      </c>
      <c r="M27" s="3">
        <f t="shared" si="2"/>
        <v>10000</v>
      </c>
      <c r="N27" s="9" t="s">
        <v>31</v>
      </c>
      <c r="O27" s="13">
        <f t="shared" si="8"/>
        <v>0</v>
      </c>
      <c r="P27" s="31">
        <f t="shared" si="3"/>
        <v>0</v>
      </c>
    </row>
    <row r="28" spans="2:16" s="10" customFormat="1" x14ac:dyDescent="0.25">
      <c r="B28" s="9"/>
      <c r="C28" s="17">
        <v>45837</v>
      </c>
      <c r="D28" s="9" t="s">
        <v>71</v>
      </c>
      <c r="E28" s="13">
        <v>1</v>
      </c>
      <c r="F28" s="3">
        <v>8819</v>
      </c>
      <c r="G28" s="4">
        <f t="shared" si="1"/>
        <v>8819</v>
      </c>
      <c r="H28" s="9" t="s">
        <v>61</v>
      </c>
      <c r="I28" s="17"/>
      <c r="J28" s="17">
        <v>45852</v>
      </c>
      <c r="K28" s="3">
        <v>25000</v>
      </c>
      <c r="L28" s="13">
        <v>1</v>
      </c>
      <c r="M28" s="3">
        <f t="shared" si="2"/>
        <v>25000</v>
      </c>
      <c r="N28" s="9" t="s">
        <v>5</v>
      </c>
      <c r="O28" s="13">
        <f t="shared" si="8"/>
        <v>0</v>
      </c>
      <c r="P28" s="31">
        <f t="shared" si="3"/>
        <v>0</v>
      </c>
    </row>
    <row r="29" spans="2:16" s="10" customFormat="1" x14ac:dyDescent="0.25">
      <c r="B29" s="9"/>
      <c r="C29" s="17">
        <v>45843</v>
      </c>
      <c r="D29" s="9" t="s">
        <v>6</v>
      </c>
      <c r="E29" s="13">
        <v>1</v>
      </c>
      <c r="F29" s="3">
        <v>5914</v>
      </c>
      <c r="G29" s="4">
        <f t="shared" si="1"/>
        <v>5914</v>
      </c>
      <c r="H29" s="9" t="s">
        <v>60</v>
      </c>
      <c r="I29" s="17"/>
      <c r="J29" s="17">
        <v>45870</v>
      </c>
      <c r="K29" s="3">
        <v>20000</v>
      </c>
      <c r="L29" s="13">
        <v>1</v>
      </c>
      <c r="M29" s="3">
        <f t="shared" si="2"/>
        <v>20000</v>
      </c>
      <c r="N29" s="9" t="s">
        <v>7</v>
      </c>
      <c r="O29" s="13">
        <f t="shared" si="8"/>
        <v>0</v>
      </c>
      <c r="P29" s="31">
        <f t="shared" si="3"/>
        <v>0</v>
      </c>
    </row>
    <row r="30" spans="2:16" s="10" customFormat="1" x14ac:dyDescent="0.25">
      <c r="B30" s="9"/>
      <c r="C30" s="17">
        <v>45843</v>
      </c>
      <c r="D30" s="9" t="s">
        <v>8</v>
      </c>
      <c r="E30" s="13">
        <v>2</v>
      </c>
      <c r="F30" s="3">
        <v>3419</v>
      </c>
      <c r="G30" s="4">
        <f t="shared" si="1"/>
        <v>6838</v>
      </c>
      <c r="H30" s="9" t="s">
        <v>9</v>
      </c>
      <c r="I30" s="17"/>
      <c r="J30" s="17"/>
      <c r="K30" s="6">
        <v>10000</v>
      </c>
      <c r="L30" s="13"/>
      <c r="M30" s="3">
        <f t="shared" si="2"/>
        <v>0</v>
      </c>
      <c r="N30" s="19" t="s">
        <v>11</v>
      </c>
      <c r="O30" s="13">
        <f t="shared" si="8"/>
        <v>2</v>
      </c>
      <c r="P30" s="31">
        <f t="shared" si="3"/>
        <v>20000</v>
      </c>
    </row>
    <row r="31" spans="2:16" s="10" customFormat="1" x14ac:dyDescent="0.25">
      <c r="B31" s="9"/>
      <c r="C31" s="17">
        <v>45844</v>
      </c>
      <c r="D31" s="9" t="s">
        <v>12</v>
      </c>
      <c r="E31" s="13">
        <v>1</v>
      </c>
      <c r="F31" s="3">
        <v>20786</v>
      </c>
      <c r="G31" s="4">
        <f t="shared" si="1"/>
        <v>20786</v>
      </c>
      <c r="H31" s="9" t="s">
        <v>13</v>
      </c>
      <c r="I31" s="17"/>
      <c r="J31" s="17">
        <v>45858</v>
      </c>
      <c r="K31" s="3">
        <v>40000</v>
      </c>
      <c r="L31" s="13">
        <v>1</v>
      </c>
      <c r="M31" s="3">
        <f t="shared" si="2"/>
        <v>40000</v>
      </c>
      <c r="N31" s="9" t="s">
        <v>14</v>
      </c>
      <c r="O31" s="13">
        <f t="shared" si="8"/>
        <v>0</v>
      </c>
      <c r="P31" s="31">
        <f t="shared" si="3"/>
        <v>0</v>
      </c>
    </row>
    <row r="32" spans="2:16" s="10" customFormat="1" ht="31.5" x14ac:dyDescent="0.25">
      <c r="B32" s="9"/>
      <c r="C32" s="17">
        <v>45844</v>
      </c>
      <c r="D32" s="9" t="s">
        <v>15</v>
      </c>
      <c r="E32" s="13">
        <v>2</v>
      </c>
      <c r="F32" s="3">
        <v>6766</v>
      </c>
      <c r="G32" s="4">
        <f t="shared" si="1"/>
        <v>13532</v>
      </c>
      <c r="H32" s="9" t="s">
        <v>16</v>
      </c>
      <c r="I32" s="17"/>
      <c r="J32" s="50" t="s">
        <v>205</v>
      </c>
      <c r="K32" s="3">
        <v>12000</v>
      </c>
      <c r="L32" s="13">
        <f>1+1</f>
        <v>2</v>
      </c>
      <c r="M32" s="3">
        <f t="shared" si="2"/>
        <v>24000</v>
      </c>
      <c r="N32" s="20" t="s">
        <v>206</v>
      </c>
      <c r="O32" s="13">
        <f t="shared" si="8"/>
        <v>0</v>
      </c>
      <c r="P32" s="31">
        <f t="shared" si="3"/>
        <v>0</v>
      </c>
    </row>
    <row r="33" spans="2:16" s="10" customFormat="1" x14ac:dyDescent="0.25">
      <c r="B33" s="9"/>
      <c r="C33" s="17">
        <v>45845</v>
      </c>
      <c r="D33" s="9" t="s">
        <v>24</v>
      </c>
      <c r="E33" s="13">
        <v>1</v>
      </c>
      <c r="F33" s="3">
        <v>10821</v>
      </c>
      <c r="G33" s="4">
        <f t="shared" si="1"/>
        <v>10821</v>
      </c>
      <c r="H33" s="9" t="s">
        <v>18</v>
      </c>
      <c r="I33" s="17"/>
      <c r="J33" s="17"/>
      <c r="K33" s="6">
        <v>12000</v>
      </c>
      <c r="L33" s="13"/>
      <c r="M33" s="3">
        <f t="shared" si="2"/>
        <v>0</v>
      </c>
      <c r="N33" s="19" t="s">
        <v>11</v>
      </c>
      <c r="O33" s="13">
        <f t="shared" si="8"/>
        <v>1</v>
      </c>
      <c r="P33" s="31">
        <f t="shared" si="3"/>
        <v>12000</v>
      </c>
    </row>
    <row r="34" spans="2:16" s="10" customFormat="1" x14ac:dyDescent="0.25">
      <c r="B34" s="9"/>
      <c r="C34" s="17">
        <v>45846</v>
      </c>
      <c r="D34" s="9" t="s">
        <v>19</v>
      </c>
      <c r="E34" s="13">
        <v>1</v>
      </c>
      <c r="F34" s="3">
        <v>2369</v>
      </c>
      <c r="G34" s="4">
        <f t="shared" si="1"/>
        <v>2369</v>
      </c>
      <c r="H34" s="9" t="s">
        <v>20</v>
      </c>
      <c r="I34" s="17"/>
      <c r="J34" s="17">
        <v>45858</v>
      </c>
      <c r="K34" s="3">
        <v>8000</v>
      </c>
      <c r="L34" s="13">
        <v>1</v>
      </c>
      <c r="M34" s="3">
        <f t="shared" si="2"/>
        <v>8000</v>
      </c>
      <c r="N34" s="9" t="s">
        <v>21</v>
      </c>
      <c r="O34" s="13">
        <f t="shared" si="8"/>
        <v>0</v>
      </c>
      <c r="P34" s="31">
        <f t="shared" si="3"/>
        <v>0</v>
      </c>
    </row>
    <row r="35" spans="2:16" s="10" customFormat="1" x14ac:dyDescent="0.25">
      <c r="B35" s="9"/>
      <c r="C35" s="17">
        <v>45846</v>
      </c>
      <c r="D35" s="9" t="s">
        <v>22</v>
      </c>
      <c r="E35" s="13">
        <v>2</v>
      </c>
      <c r="F35" s="3">
        <v>1608</v>
      </c>
      <c r="G35" s="4">
        <f t="shared" si="1"/>
        <v>3216</v>
      </c>
      <c r="H35" s="9" t="s">
        <v>23</v>
      </c>
      <c r="I35" s="17"/>
      <c r="J35" s="17"/>
      <c r="K35" s="6">
        <v>4000</v>
      </c>
      <c r="L35" s="13"/>
      <c r="M35" s="3">
        <f t="shared" si="2"/>
        <v>0</v>
      </c>
      <c r="N35" s="9"/>
      <c r="O35" s="13">
        <f t="shared" si="8"/>
        <v>2</v>
      </c>
      <c r="P35" s="31">
        <f t="shared" si="3"/>
        <v>8000</v>
      </c>
    </row>
    <row r="36" spans="2:16" s="10" customFormat="1" x14ac:dyDescent="0.25">
      <c r="B36" s="9"/>
      <c r="C36" s="17">
        <v>45846</v>
      </c>
      <c r="D36" s="9" t="s">
        <v>25</v>
      </c>
      <c r="E36" s="13">
        <v>1</v>
      </c>
      <c r="F36" s="3">
        <v>9962</v>
      </c>
      <c r="G36" s="4">
        <f t="shared" si="1"/>
        <v>9962</v>
      </c>
      <c r="H36" s="9" t="s">
        <v>9</v>
      </c>
      <c r="I36" s="17"/>
      <c r="J36" s="17"/>
      <c r="K36" s="6">
        <v>12000</v>
      </c>
      <c r="L36" s="13"/>
      <c r="M36" s="3">
        <f t="shared" si="2"/>
        <v>0</v>
      </c>
      <c r="N36" s="19" t="s">
        <v>11</v>
      </c>
      <c r="O36" s="13">
        <f t="shared" si="8"/>
        <v>1</v>
      </c>
      <c r="P36" s="31">
        <f t="shared" si="3"/>
        <v>12000</v>
      </c>
    </row>
    <row r="37" spans="2:16" s="10" customFormat="1" ht="47.25" x14ac:dyDescent="0.25">
      <c r="B37" s="9"/>
      <c r="C37" s="17">
        <v>45846</v>
      </c>
      <c r="D37" s="9" t="s">
        <v>153</v>
      </c>
      <c r="E37" s="13">
        <v>2</v>
      </c>
      <c r="F37" s="3">
        <v>12265</v>
      </c>
      <c r="G37" s="4">
        <f t="shared" si="1"/>
        <v>24530</v>
      </c>
      <c r="H37" s="9" t="s">
        <v>32</v>
      </c>
      <c r="I37" s="17"/>
      <c r="J37" s="17">
        <v>45853</v>
      </c>
      <c r="K37" s="5">
        <v>25000</v>
      </c>
      <c r="L37" s="13">
        <v>2</v>
      </c>
      <c r="M37" s="3">
        <v>50000</v>
      </c>
      <c r="N37" s="20" t="s">
        <v>33</v>
      </c>
      <c r="O37" s="13">
        <f t="shared" si="8"/>
        <v>0</v>
      </c>
      <c r="P37" s="31">
        <f t="shared" si="3"/>
        <v>0</v>
      </c>
    </row>
    <row r="38" spans="2:16" s="10" customFormat="1" x14ac:dyDescent="0.25">
      <c r="B38" s="9"/>
      <c r="C38" s="17">
        <v>45847</v>
      </c>
      <c r="D38" s="9" t="s">
        <v>35</v>
      </c>
      <c r="E38" s="13">
        <v>1</v>
      </c>
      <c r="F38" s="3">
        <v>1455</v>
      </c>
      <c r="G38" s="4">
        <f t="shared" si="1"/>
        <v>1455</v>
      </c>
      <c r="H38" s="9" t="s">
        <v>34</v>
      </c>
      <c r="I38" s="17"/>
      <c r="J38" s="17">
        <v>45905</v>
      </c>
      <c r="K38" s="3">
        <v>2000</v>
      </c>
      <c r="L38" s="13">
        <v>1</v>
      </c>
      <c r="M38" s="3">
        <f t="shared" si="2"/>
        <v>2000</v>
      </c>
      <c r="N38" s="9" t="s">
        <v>36</v>
      </c>
      <c r="O38" s="13">
        <f t="shared" si="8"/>
        <v>0</v>
      </c>
      <c r="P38" s="31">
        <f t="shared" si="3"/>
        <v>0</v>
      </c>
    </row>
    <row r="39" spans="2:16" s="10" customFormat="1" x14ac:dyDescent="0.25">
      <c r="B39" s="9"/>
      <c r="C39" s="17">
        <v>45847</v>
      </c>
      <c r="D39" s="9" t="s">
        <v>37</v>
      </c>
      <c r="E39" s="13">
        <v>1</v>
      </c>
      <c r="F39" s="3">
        <v>1455</v>
      </c>
      <c r="G39" s="4">
        <f t="shared" si="1"/>
        <v>1455</v>
      </c>
      <c r="H39" s="9" t="s">
        <v>34</v>
      </c>
      <c r="I39" s="17"/>
      <c r="J39" s="17">
        <v>45894</v>
      </c>
      <c r="K39" s="3">
        <v>0</v>
      </c>
      <c r="L39" s="13">
        <v>1</v>
      </c>
      <c r="M39" s="3">
        <f t="shared" si="2"/>
        <v>0</v>
      </c>
      <c r="N39" s="9" t="s">
        <v>38</v>
      </c>
      <c r="O39" s="13">
        <f t="shared" si="8"/>
        <v>0</v>
      </c>
      <c r="P39" s="31">
        <f t="shared" si="3"/>
        <v>0</v>
      </c>
    </row>
    <row r="40" spans="2:16" s="10" customFormat="1" x14ac:dyDescent="0.25">
      <c r="B40" s="9"/>
      <c r="C40" s="17">
        <v>45847</v>
      </c>
      <c r="D40" s="9" t="s">
        <v>39</v>
      </c>
      <c r="E40" s="13">
        <v>1</v>
      </c>
      <c r="F40" s="3">
        <v>7221</v>
      </c>
      <c r="G40" s="4">
        <f t="shared" si="1"/>
        <v>7221</v>
      </c>
      <c r="H40" s="9" t="s">
        <v>40</v>
      </c>
      <c r="I40" s="17"/>
      <c r="J40" s="17">
        <v>45853</v>
      </c>
      <c r="K40" s="3">
        <v>25000</v>
      </c>
      <c r="L40" s="13">
        <v>1</v>
      </c>
      <c r="M40" s="3">
        <f t="shared" si="2"/>
        <v>25000</v>
      </c>
      <c r="N40" s="9" t="s">
        <v>41</v>
      </c>
      <c r="O40" s="13">
        <f t="shared" si="8"/>
        <v>0</v>
      </c>
      <c r="P40" s="31">
        <f t="shared" si="3"/>
        <v>0</v>
      </c>
    </row>
    <row r="41" spans="2:16" s="10" customFormat="1" x14ac:dyDescent="0.25">
      <c r="B41" s="9"/>
      <c r="C41" s="17">
        <v>45848</v>
      </c>
      <c r="D41" s="9" t="s">
        <v>44</v>
      </c>
      <c r="E41" s="13">
        <v>4</v>
      </c>
      <c r="F41" s="3">
        <v>2636</v>
      </c>
      <c r="G41" s="4">
        <f t="shared" si="1"/>
        <v>10544</v>
      </c>
      <c r="H41" s="9" t="s">
        <v>42</v>
      </c>
      <c r="I41" s="17"/>
      <c r="J41" s="17"/>
      <c r="K41" s="6">
        <v>5000</v>
      </c>
      <c r="L41" s="13"/>
      <c r="M41" s="3">
        <f t="shared" si="2"/>
        <v>0</v>
      </c>
      <c r="N41" s="19" t="s">
        <v>11</v>
      </c>
      <c r="O41" s="13">
        <f t="shared" si="8"/>
        <v>4</v>
      </c>
      <c r="P41" s="31">
        <f t="shared" si="3"/>
        <v>20000</v>
      </c>
    </row>
    <row r="42" spans="2:16" s="10" customFormat="1" x14ac:dyDescent="0.25">
      <c r="B42" s="9"/>
      <c r="C42" s="17">
        <v>45850</v>
      </c>
      <c r="D42" s="9" t="s">
        <v>45</v>
      </c>
      <c r="E42" s="13">
        <v>1</v>
      </c>
      <c r="F42" s="3">
        <v>2849</v>
      </c>
      <c r="G42" s="4">
        <f t="shared" si="1"/>
        <v>2849</v>
      </c>
      <c r="H42" s="9" t="s">
        <v>46</v>
      </c>
      <c r="I42" s="17"/>
      <c r="J42" s="17">
        <v>45932</v>
      </c>
      <c r="K42" s="6">
        <v>8000</v>
      </c>
      <c r="L42" s="13">
        <v>1</v>
      </c>
      <c r="M42" s="3">
        <f t="shared" si="2"/>
        <v>8000</v>
      </c>
      <c r="N42" s="19" t="s">
        <v>36</v>
      </c>
      <c r="O42" s="13">
        <f t="shared" si="8"/>
        <v>0</v>
      </c>
      <c r="P42" s="31">
        <f t="shared" si="3"/>
        <v>0</v>
      </c>
    </row>
    <row r="43" spans="2:16" s="10" customFormat="1" ht="31.5" x14ac:dyDescent="0.25">
      <c r="B43" s="9"/>
      <c r="C43" s="17">
        <v>45850</v>
      </c>
      <c r="D43" s="9" t="s">
        <v>153</v>
      </c>
      <c r="E43" s="13">
        <v>2</v>
      </c>
      <c r="F43" s="3">
        <v>12191</v>
      </c>
      <c r="G43" s="4">
        <f t="shared" si="1"/>
        <v>24382</v>
      </c>
      <c r="H43" s="9" t="s">
        <v>47</v>
      </c>
      <c r="I43" s="17"/>
      <c r="J43" s="17">
        <v>45904</v>
      </c>
      <c r="K43" s="3">
        <v>25000</v>
      </c>
      <c r="L43" s="13">
        <v>2</v>
      </c>
      <c r="M43" s="3">
        <f t="shared" si="2"/>
        <v>50000</v>
      </c>
      <c r="N43" s="20" t="s">
        <v>48</v>
      </c>
      <c r="O43" s="13">
        <f t="shared" si="8"/>
        <v>0</v>
      </c>
      <c r="P43" s="31">
        <f t="shared" si="3"/>
        <v>0</v>
      </c>
    </row>
    <row r="44" spans="2:16" s="10" customFormat="1" ht="78.75" x14ac:dyDescent="0.25">
      <c r="B44" s="9"/>
      <c r="C44" s="17">
        <v>45850</v>
      </c>
      <c r="D44" s="9" t="s">
        <v>153</v>
      </c>
      <c r="E44" s="13">
        <v>2</v>
      </c>
      <c r="F44" s="3">
        <v>8412</v>
      </c>
      <c r="G44" s="4">
        <f t="shared" si="1"/>
        <v>16824</v>
      </c>
      <c r="H44" s="9" t="s">
        <v>26</v>
      </c>
      <c r="I44" s="17"/>
      <c r="J44" s="50" t="s">
        <v>180</v>
      </c>
      <c r="K44" s="6">
        <v>30000</v>
      </c>
      <c r="L44" s="13">
        <f>1+1</f>
        <v>2</v>
      </c>
      <c r="M44" s="3">
        <f t="shared" si="2"/>
        <v>60000</v>
      </c>
      <c r="N44" s="20" t="s">
        <v>181</v>
      </c>
      <c r="O44" s="13">
        <f t="shared" si="8"/>
        <v>0</v>
      </c>
      <c r="P44" s="31">
        <f t="shared" si="3"/>
        <v>0</v>
      </c>
    </row>
    <row r="45" spans="2:16" s="10" customFormat="1" x14ac:dyDescent="0.25">
      <c r="B45" s="9"/>
      <c r="C45" s="17">
        <v>45852</v>
      </c>
      <c r="D45" s="9" t="s">
        <v>154</v>
      </c>
      <c r="E45" s="13">
        <v>1</v>
      </c>
      <c r="F45" s="3">
        <v>3499</v>
      </c>
      <c r="G45" s="4">
        <f t="shared" si="1"/>
        <v>3499</v>
      </c>
      <c r="H45" s="9" t="s">
        <v>9</v>
      </c>
      <c r="I45" s="17"/>
      <c r="J45" s="17">
        <v>45932</v>
      </c>
      <c r="K45" s="6">
        <v>8500</v>
      </c>
      <c r="L45" s="13">
        <v>1</v>
      </c>
      <c r="M45" s="3">
        <f t="shared" si="2"/>
        <v>8500</v>
      </c>
      <c r="N45" s="19" t="s">
        <v>161</v>
      </c>
      <c r="O45" s="13">
        <f t="shared" si="8"/>
        <v>0</v>
      </c>
      <c r="P45" s="31">
        <f t="shared" si="3"/>
        <v>0</v>
      </c>
    </row>
    <row r="46" spans="2:16" s="10" customFormat="1" x14ac:dyDescent="0.25">
      <c r="B46" s="9"/>
      <c r="C46" s="17">
        <v>45852</v>
      </c>
      <c r="D46" s="9" t="s">
        <v>49</v>
      </c>
      <c r="E46" s="13">
        <v>1</v>
      </c>
      <c r="F46" s="3">
        <v>4469</v>
      </c>
      <c r="G46" s="4">
        <f t="shared" si="1"/>
        <v>4469</v>
      </c>
      <c r="H46" s="9" t="s">
        <v>50</v>
      </c>
      <c r="I46" s="17"/>
      <c r="J46" s="17">
        <v>45905</v>
      </c>
      <c r="K46" s="3">
        <v>15000</v>
      </c>
      <c r="L46" s="13">
        <v>1</v>
      </c>
      <c r="M46" s="3">
        <f t="shared" si="2"/>
        <v>15000</v>
      </c>
      <c r="N46" s="9" t="s">
        <v>17</v>
      </c>
      <c r="O46" s="13">
        <f t="shared" si="8"/>
        <v>0</v>
      </c>
      <c r="P46" s="31">
        <f t="shared" si="3"/>
        <v>0</v>
      </c>
    </row>
    <row r="47" spans="2:16" s="10" customFormat="1" x14ac:dyDescent="0.25">
      <c r="B47" s="9"/>
      <c r="C47" s="17">
        <v>45852</v>
      </c>
      <c r="D47" s="9" t="s">
        <v>8</v>
      </c>
      <c r="E47" s="13">
        <v>2</v>
      </c>
      <c r="F47" s="3">
        <v>2629</v>
      </c>
      <c r="G47" s="4">
        <f t="shared" si="1"/>
        <v>5258</v>
      </c>
      <c r="H47" s="9" t="s">
        <v>51</v>
      </c>
      <c r="I47" s="17"/>
      <c r="J47" s="17"/>
      <c r="K47" s="6">
        <v>10000</v>
      </c>
      <c r="L47" s="13"/>
      <c r="M47" s="3">
        <f t="shared" si="2"/>
        <v>0</v>
      </c>
      <c r="N47" s="19" t="s">
        <v>123</v>
      </c>
      <c r="O47" s="13">
        <f t="shared" si="8"/>
        <v>2</v>
      </c>
      <c r="P47" s="31">
        <f t="shared" si="3"/>
        <v>20000</v>
      </c>
    </row>
    <row r="48" spans="2:16" s="10" customFormat="1" ht="31.5" x14ac:dyDescent="0.25">
      <c r="B48" s="9"/>
      <c r="C48" s="17">
        <v>45856</v>
      </c>
      <c r="D48" s="9" t="s">
        <v>168</v>
      </c>
      <c r="E48" s="13">
        <v>2</v>
      </c>
      <c r="F48" s="3">
        <v>10828</v>
      </c>
      <c r="G48" s="4">
        <f t="shared" si="1"/>
        <v>21656</v>
      </c>
      <c r="H48" s="9" t="s">
        <v>53</v>
      </c>
      <c r="I48" s="17"/>
      <c r="J48" s="17">
        <v>45932</v>
      </c>
      <c r="K48" s="6">
        <v>20000</v>
      </c>
      <c r="L48" s="13">
        <f>1+1</f>
        <v>2</v>
      </c>
      <c r="M48" s="3">
        <f t="shared" si="2"/>
        <v>40000</v>
      </c>
      <c r="N48" s="48" t="s">
        <v>166</v>
      </c>
      <c r="O48" s="13">
        <f t="shared" si="8"/>
        <v>0</v>
      </c>
      <c r="P48" s="31">
        <f t="shared" si="3"/>
        <v>0</v>
      </c>
    </row>
    <row r="49" spans="2:16" s="10" customFormat="1" ht="31.5" x14ac:dyDescent="0.25">
      <c r="B49" s="9"/>
      <c r="C49" s="17">
        <v>45860</v>
      </c>
      <c r="D49" s="9" t="s">
        <v>52</v>
      </c>
      <c r="E49" s="13">
        <v>1</v>
      </c>
      <c r="F49" s="3">
        <v>10137</v>
      </c>
      <c r="G49" s="4">
        <f t="shared" si="1"/>
        <v>10137</v>
      </c>
      <c r="H49" s="9" t="s">
        <v>55</v>
      </c>
      <c r="I49" s="17"/>
      <c r="J49" s="17">
        <v>45884</v>
      </c>
      <c r="K49" s="3">
        <v>20000</v>
      </c>
      <c r="L49" s="13">
        <v>1</v>
      </c>
      <c r="M49" s="3">
        <f t="shared" si="2"/>
        <v>20000</v>
      </c>
      <c r="N49" s="20" t="s">
        <v>54</v>
      </c>
      <c r="O49" s="13">
        <f>+E49-L49</f>
        <v>0</v>
      </c>
      <c r="P49" s="31">
        <f t="shared" si="3"/>
        <v>0</v>
      </c>
    </row>
    <row r="50" spans="2:16" s="10" customFormat="1" x14ac:dyDescent="0.25">
      <c r="B50" s="9"/>
      <c r="C50" s="17">
        <v>45860</v>
      </c>
      <c r="D50" s="9" t="s">
        <v>6</v>
      </c>
      <c r="E50" s="13">
        <v>1</v>
      </c>
      <c r="F50" s="3">
        <v>5441</v>
      </c>
      <c r="G50" s="4">
        <f t="shared" si="1"/>
        <v>5441</v>
      </c>
      <c r="H50" s="9" t="s">
        <v>60</v>
      </c>
      <c r="I50" s="17"/>
      <c r="J50" s="17"/>
      <c r="K50" s="6">
        <v>20000</v>
      </c>
      <c r="L50" s="13">
        <v>0</v>
      </c>
      <c r="M50" s="3">
        <f t="shared" si="2"/>
        <v>0</v>
      </c>
      <c r="N50" s="19" t="s">
        <v>11</v>
      </c>
      <c r="O50" s="13">
        <f t="shared" si="8"/>
        <v>1</v>
      </c>
      <c r="P50" s="31">
        <f t="shared" si="3"/>
        <v>20000</v>
      </c>
    </row>
    <row r="51" spans="2:16" s="10" customFormat="1" x14ac:dyDescent="0.25">
      <c r="B51" s="9"/>
      <c r="C51" s="17">
        <v>45860</v>
      </c>
      <c r="D51" s="9" t="s">
        <v>12</v>
      </c>
      <c r="E51" s="13">
        <v>1</v>
      </c>
      <c r="F51" s="3">
        <v>23433</v>
      </c>
      <c r="G51" s="4">
        <f t="shared" si="1"/>
        <v>23433</v>
      </c>
      <c r="H51" s="9" t="s">
        <v>13</v>
      </c>
      <c r="I51" s="17"/>
      <c r="J51" s="17">
        <v>45884</v>
      </c>
      <c r="K51" s="3">
        <v>40000</v>
      </c>
      <c r="L51" s="13">
        <v>1</v>
      </c>
      <c r="M51" s="3">
        <f t="shared" si="2"/>
        <v>40000</v>
      </c>
      <c r="N51" s="9" t="s">
        <v>7</v>
      </c>
      <c r="O51" s="13">
        <f t="shared" si="8"/>
        <v>0</v>
      </c>
      <c r="P51" s="31">
        <f t="shared" si="3"/>
        <v>0</v>
      </c>
    </row>
    <row r="52" spans="2:16" s="10" customFormat="1" x14ac:dyDescent="0.25">
      <c r="B52" s="9"/>
      <c r="C52" s="17">
        <v>45862</v>
      </c>
      <c r="D52" s="9" t="s">
        <v>39</v>
      </c>
      <c r="E52" s="13">
        <v>1</v>
      </c>
      <c r="F52" s="3">
        <v>7558</v>
      </c>
      <c r="G52" s="4">
        <f t="shared" si="1"/>
        <v>7558</v>
      </c>
      <c r="H52" s="9" t="s">
        <v>55</v>
      </c>
      <c r="I52" s="17"/>
      <c r="J52" s="17">
        <v>45884</v>
      </c>
      <c r="K52" s="3">
        <v>25000</v>
      </c>
      <c r="L52" s="13">
        <v>1</v>
      </c>
      <c r="M52" s="3">
        <f t="shared" si="2"/>
        <v>25000</v>
      </c>
      <c r="N52" s="9" t="s">
        <v>7</v>
      </c>
      <c r="O52" s="13">
        <f t="shared" si="8"/>
        <v>0</v>
      </c>
      <c r="P52" s="31">
        <f t="shared" si="3"/>
        <v>0</v>
      </c>
    </row>
    <row r="53" spans="2:16" s="10" customFormat="1" x14ac:dyDescent="0.25">
      <c r="B53" s="9"/>
      <c r="C53" s="17">
        <v>45863</v>
      </c>
      <c r="D53" s="9" t="s">
        <v>39</v>
      </c>
      <c r="E53" s="13">
        <v>1</v>
      </c>
      <c r="F53" s="3">
        <v>7558</v>
      </c>
      <c r="G53" s="4">
        <f t="shared" si="1"/>
        <v>7558</v>
      </c>
      <c r="H53" s="9" t="s">
        <v>55</v>
      </c>
      <c r="I53" s="17"/>
      <c r="J53" s="17">
        <v>45886</v>
      </c>
      <c r="K53" s="3">
        <v>25000</v>
      </c>
      <c r="L53" s="13">
        <v>1</v>
      </c>
      <c r="M53" s="3">
        <f t="shared" si="2"/>
        <v>25000</v>
      </c>
      <c r="N53" s="9" t="s">
        <v>62</v>
      </c>
      <c r="O53" s="13">
        <f t="shared" si="8"/>
        <v>0</v>
      </c>
      <c r="P53" s="31">
        <f t="shared" si="3"/>
        <v>0</v>
      </c>
    </row>
    <row r="54" spans="2:16" s="10" customFormat="1" x14ac:dyDescent="0.25">
      <c r="B54" s="9"/>
      <c r="C54" s="17">
        <v>45866</v>
      </c>
      <c r="D54" s="9" t="s">
        <v>39</v>
      </c>
      <c r="E54" s="13">
        <v>1</v>
      </c>
      <c r="F54" s="3">
        <v>8830</v>
      </c>
      <c r="G54" s="4">
        <f t="shared" si="1"/>
        <v>8830</v>
      </c>
      <c r="H54" s="9" t="s">
        <v>55</v>
      </c>
      <c r="I54" s="17"/>
      <c r="J54" s="17">
        <v>45781</v>
      </c>
      <c r="K54" s="3">
        <v>25000</v>
      </c>
      <c r="L54" s="13">
        <v>1</v>
      </c>
      <c r="M54" s="3">
        <f t="shared" si="2"/>
        <v>25000</v>
      </c>
      <c r="N54" s="9" t="s">
        <v>21</v>
      </c>
      <c r="O54" s="13">
        <f t="shared" si="8"/>
        <v>0</v>
      </c>
      <c r="P54" s="31">
        <f t="shared" si="3"/>
        <v>0</v>
      </c>
    </row>
    <row r="55" spans="2:16" s="10" customFormat="1" x14ac:dyDescent="0.25">
      <c r="B55" s="9"/>
      <c r="C55" s="17">
        <v>45868</v>
      </c>
      <c r="D55" s="9" t="s">
        <v>63</v>
      </c>
      <c r="E55" s="13">
        <v>1</v>
      </c>
      <c r="F55" s="3">
        <v>8507</v>
      </c>
      <c r="G55" s="4">
        <f t="shared" si="1"/>
        <v>8507</v>
      </c>
      <c r="H55" s="9" t="s">
        <v>64</v>
      </c>
      <c r="I55" s="17"/>
      <c r="J55" s="17"/>
      <c r="K55" s="6">
        <v>20000</v>
      </c>
      <c r="L55" s="13"/>
      <c r="M55" s="3">
        <f t="shared" si="2"/>
        <v>0</v>
      </c>
      <c r="N55" s="19" t="s">
        <v>11</v>
      </c>
      <c r="O55" s="13">
        <f t="shared" si="8"/>
        <v>1</v>
      </c>
      <c r="P55" s="31">
        <f t="shared" si="3"/>
        <v>20000</v>
      </c>
    </row>
    <row r="56" spans="2:16" s="10" customFormat="1" x14ac:dyDescent="0.25">
      <c r="B56" s="9"/>
      <c r="C56" s="17">
        <v>45869</v>
      </c>
      <c r="D56" s="9" t="s">
        <v>103</v>
      </c>
      <c r="E56" s="13">
        <v>1</v>
      </c>
      <c r="F56" s="3">
        <v>5241</v>
      </c>
      <c r="G56" s="4">
        <f t="shared" si="1"/>
        <v>5241</v>
      </c>
      <c r="H56" s="9" t="s">
        <v>65</v>
      </c>
      <c r="I56" s="17"/>
      <c r="J56" s="17"/>
      <c r="K56" s="6">
        <v>15000</v>
      </c>
      <c r="L56" s="13"/>
      <c r="M56" s="3">
        <f t="shared" si="2"/>
        <v>0</v>
      </c>
      <c r="N56" s="19" t="s">
        <v>11</v>
      </c>
      <c r="O56" s="13">
        <f t="shared" si="8"/>
        <v>1</v>
      </c>
      <c r="P56" s="31">
        <f t="shared" si="3"/>
        <v>15000</v>
      </c>
    </row>
    <row r="57" spans="2:16" s="10" customFormat="1" x14ac:dyDescent="0.25">
      <c r="B57" s="9"/>
      <c r="C57" s="17">
        <v>45872</v>
      </c>
      <c r="D57" s="9" t="s">
        <v>39</v>
      </c>
      <c r="E57" s="13">
        <v>1</v>
      </c>
      <c r="F57" s="3">
        <v>8386</v>
      </c>
      <c r="G57" s="4">
        <f t="shared" si="1"/>
        <v>8386</v>
      </c>
      <c r="H57" s="9" t="s">
        <v>55</v>
      </c>
      <c r="I57" s="17"/>
      <c r="J57" s="17">
        <v>45898</v>
      </c>
      <c r="K57" s="3">
        <v>25000</v>
      </c>
      <c r="L57" s="13">
        <v>1</v>
      </c>
      <c r="M57" s="3">
        <f t="shared" si="2"/>
        <v>25000</v>
      </c>
      <c r="N57" s="9" t="s">
        <v>66</v>
      </c>
      <c r="O57" s="13">
        <f t="shared" si="8"/>
        <v>0</v>
      </c>
      <c r="P57" s="31">
        <f t="shared" si="3"/>
        <v>0</v>
      </c>
    </row>
    <row r="58" spans="2:16" s="10" customFormat="1" ht="110.25" x14ac:dyDescent="0.25">
      <c r="B58" s="9"/>
      <c r="C58" s="17">
        <v>45874</v>
      </c>
      <c r="D58" s="9" t="s">
        <v>124</v>
      </c>
      <c r="E58" s="13">
        <v>80</v>
      </c>
      <c r="F58" s="3">
        <v>25.93</v>
      </c>
      <c r="G58" s="4">
        <f t="shared" si="1"/>
        <v>2074.4</v>
      </c>
      <c r="H58" s="9" t="s">
        <v>125</v>
      </c>
      <c r="I58" s="17"/>
      <c r="J58" s="50" t="s">
        <v>183</v>
      </c>
      <c r="K58" s="3">
        <v>333</v>
      </c>
      <c r="L58" s="13">
        <f>19+16+8+3+16</f>
        <v>62</v>
      </c>
      <c r="M58" s="3">
        <f>+K58*L58-8</f>
        <v>20638</v>
      </c>
      <c r="N58" s="20" t="s">
        <v>189</v>
      </c>
      <c r="O58" s="13">
        <f t="shared" ref="O58:O59" si="9">+E58-L58</f>
        <v>18</v>
      </c>
      <c r="P58" s="31">
        <f t="shared" ref="P58:P59" si="10">+O58*K58</f>
        <v>5994</v>
      </c>
    </row>
    <row r="59" spans="2:16" s="10" customFormat="1" x14ac:dyDescent="0.25">
      <c r="B59" s="9"/>
      <c r="C59" s="17">
        <v>45875</v>
      </c>
      <c r="D59" s="9" t="s">
        <v>39</v>
      </c>
      <c r="E59" s="13">
        <v>1</v>
      </c>
      <c r="F59" s="3">
        <v>8780</v>
      </c>
      <c r="G59" s="4">
        <f t="shared" si="1"/>
        <v>8780</v>
      </c>
      <c r="H59" s="9" t="s">
        <v>55</v>
      </c>
      <c r="I59" s="17"/>
      <c r="J59" s="17">
        <v>45889</v>
      </c>
      <c r="K59" s="3">
        <v>25000</v>
      </c>
      <c r="L59" s="13">
        <v>1</v>
      </c>
      <c r="M59" s="3">
        <f t="shared" si="2"/>
        <v>25000</v>
      </c>
      <c r="N59" s="9" t="s">
        <v>67</v>
      </c>
      <c r="O59" s="13">
        <f t="shared" si="9"/>
        <v>0</v>
      </c>
      <c r="P59" s="31">
        <f t="shared" si="10"/>
        <v>0</v>
      </c>
    </row>
    <row r="60" spans="2:16" s="10" customFormat="1" x14ac:dyDescent="0.25">
      <c r="B60" s="9"/>
      <c r="C60" s="17">
        <v>45879</v>
      </c>
      <c r="D60" s="9" t="s">
        <v>12</v>
      </c>
      <c r="E60" s="13">
        <v>1</v>
      </c>
      <c r="F60" s="3">
        <v>23519</v>
      </c>
      <c r="G60" s="4">
        <f t="shared" si="1"/>
        <v>23519</v>
      </c>
      <c r="H60" s="9" t="s">
        <v>13</v>
      </c>
      <c r="I60" s="17"/>
      <c r="J60" s="17">
        <v>45906</v>
      </c>
      <c r="K60" s="3">
        <v>40000</v>
      </c>
      <c r="L60" s="13">
        <v>1</v>
      </c>
      <c r="M60" s="3">
        <f t="shared" si="2"/>
        <v>40000</v>
      </c>
      <c r="N60" s="9" t="s">
        <v>66</v>
      </c>
      <c r="O60" s="13">
        <f t="shared" si="8"/>
        <v>0</v>
      </c>
      <c r="P60" s="31">
        <f t="shared" si="3"/>
        <v>0</v>
      </c>
    </row>
    <row r="61" spans="2:16" s="10" customFormat="1" x14ac:dyDescent="0.25">
      <c r="B61" s="9"/>
      <c r="C61" s="17">
        <v>45882</v>
      </c>
      <c r="D61" s="9" t="s">
        <v>12</v>
      </c>
      <c r="E61" s="13">
        <v>1</v>
      </c>
      <c r="F61" s="3">
        <v>21040</v>
      </c>
      <c r="G61" s="4">
        <f t="shared" si="1"/>
        <v>21040</v>
      </c>
      <c r="H61" s="9" t="s">
        <v>55</v>
      </c>
      <c r="I61" s="17"/>
      <c r="J61" s="17">
        <v>45905</v>
      </c>
      <c r="K61" s="3">
        <v>40000</v>
      </c>
      <c r="L61" s="13">
        <v>1</v>
      </c>
      <c r="M61" s="3">
        <f t="shared" si="2"/>
        <v>40000</v>
      </c>
      <c r="N61" s="9" t="s">
        <v>17</v>
      </c>
      <c r="O61" s="13">
        <f>+E61-L61</f>
        <v>0</v>
      </c>
      <c r="P61" s="31">
        <f t="shared" si="3"/>
        <v>0</v>
      </c>
    </row>
    <row r="62" spans="2:16" s="10" customFormat="1" x14ac:dyDescent="0.25">
      <c r="B62" s="9"/>
      <c r="C62" s="17">
        <v>45885</v>
      </c>
      <c r="D62" s="9" t="s">
        <v>12</v>
      </c>
      <c r="E62" s="13">
        <v>1</v>
      </c>
      <c r="F62" s="3">
        <v>19651</v>
      </c>
      <c r="G62" s="4">
        <f t="shared" si="1"/>
        <v>19651</v>
      </c>
      <c r="H62" s="9" t="s">
        <v>55</v>
      </c>
      <c r="I62" s="17"/>
      <c r="J62" s="17">
        <v>45897</v>
      </c>
      <c r="K62" s="6">
        <v>40000</v>
      </c>
      <c r="L62" s="13">
        <v>1</v>
      </c>
      <c r="M62" s="3">
        <f t="shared" si="2"/>
        <v>40000</v>
      </c>
      <c r="N62" s="28" t="s">
        <v>84</v>
      </c>
      <c r="O62" s="13">
        <f t="shared" ref="O62:O87" si="11">+E62-L62</f>
        <v>0</v>
      </c>
      <c r="P62" s="31">
        <f t="shared" si="3"/>
        <v>0</v>
      </c>
    </row>
    <row r="63" spans="2:16" s="10" customFormat="1" x14ac:dyDescent="0.25">
      <c r="B63" s="9"/>
      <c r="C63" s="17">
        <v>45887</v>
      </c>
      <c r="D63" s="9" t="s">
        <v>39</v>
      </c>
      <c r="E63" s="13">
        <v>1</v>
      </c>
      <c r="F63" s="3">
        <v>7617</v>
      </c>
      <c r="G63" s="4">
        <f t="shared" si="1"/>
        <v>7617</v>
      </c>
      <c r="H63" s="9" t="s">
        <v>55</v>
      </c>
      <c r="I63" s="17"/>
      <c r="J63" s="17">
        <v>45901</v>
      </c>
      <c r="K63" s="3">
        <v>25000</v>
      </c>
      <c r="L63" s="13">
        <v>1</v>
      </c>
      <c r="M63" s="3">
        <f t="shared" si="2"/>
        <v>25000</v>
      </c>
      <c r="N63" s="9" t="s">
        <v>83</v>
      </c>
      <c r="O63" s="13">
        <f t="shared" si="11"/>
        <v>0</v>
      </c>
      <c r="P63" s="31">
        <f t="shared" si="3"/>
        <v>0</v>
      </c>
    </row>
    <row r="64" spans="2:16" s="10" customFormat="1" x14ac:dyDescent="0.25">
      <c r="B64" s="9"/>
      <c r="C64" s="17">
        <v>45888</v>
      </c>
      <c r="D64" s="9" t="s">
        <v>12</v>
      </c>
      <c r="E64" s="13">
        <v>1</v>
      </c>
      <c r="F64" s="3">
        <v>21837</v>
      </c>
      <c r="G64" s="4">
        <f t="shared" si="1"/>
        <v>21837</v>
      </c>
      <c r="H64" s="9" t="s">
        <v>55</v>
      </c>
      <c r="I64" s="17"/>
      <c r="J64" s="17">
        <v>45933</v>
      </c>
      <c r="K64" s="6">
        <v>40000</v>
      </c>
      <c r="L64" s="13">
        <v>1</v>
      </c>
      <c r="M64" s="3">
        <f t="shared" si="2"/>
        <v>40000</v>
      </c>
      <c r="N64" s="9" t="s">
        <v>17</v>
      </c>
      <c r="O64" s="13">
        <f t="shared" si="11"/>
        <v>0</v>
      </c>
      <c r="P64" s="31">
        <f t="shared" si="3"/>
        <v>0</v>
      </c>
    </row>
    <row r="65" spans="2:16" s="10" customFormat="1" x14ac:dyDescent="0.25">
      <c r="B65" s="9"/>
      <c r="C65" s="17">
        <v>45907</v>
      </c>
      <c r="D65" s="9" t="s">
        <v>68</v>
      </c>
      <c r="E65" s="13">
        <v>1</v>
      </c>
      <c r="F65" s="3">
        <v>6254</v>
      </c>
      <c r="G65" s="4">
        <f t="shared" si="1"/>
        <v>6254</v>
      </c>
      <c r="H65" s="9" t="s">
        <v>69</v>
      </c>
      <c r="I65" s="17"/>
      <c r="J65" s="17"/>
      <c r="K65" s="6">
        <v>10000</v>
      </c>
      <c r="L65" s="13"/>
      <c r="M65" s="3">
        <f t="shared" si="2"/>
        <v>0</v>
      </c>
      <c r="N65" s="9" t="s">
        <v>11</v>
      </c>
      <c r="O65" s="13">
        <f t="shared" si="11"/>
        <v>1</v>
      </c>
      <c r="P65" s="31">
        <f t="shared" si="3"/>
        <v>10000</v>
      </c>
    </row>
    <row r="66" spans="2:16" s="10" customFormat="1" x14ac:dyDescent="0.25">
      <c r="B66" s="9"/>
      <c r="C66" s="17">
        <v>45891</v>
      </c>
      <c r="D66" s="9" t="s">
        <v>39</v>
      </c>
      <c r="E66" s="13">
        <v>1</v>
      </c>
      <c r="F66" s="3">
        <v>7392</v>
      </c>
      <c r="G66" s="4">
        <f t="shared" si="1"/>
        <v>7392</v>
      </c>
      <c r="H66" s="9" t="s">
        <v>55</v>
      </c>
      <c r="I66" s="17"/>
      <c r="J66" s="17">
        <v>45913</v>
      </c>
      <c r="K66" s="6">
        <v>25000</v>
      </c>
      <c r="L66" s="13">
        <v>1</v>
      </c>
      <c r="M66" s="3">
        <f t="shared" si="2"/>
        <v>25000</v>
      </c>
      <c r="N66" s="9" t="s">
        <v>135</v>
      </c>
      <c r="O66" s="13">
        <f t="shared" si="11"/>
        <v>0</v>
      </c>
      <c r="P66" s="31">
        <f t="shared" si="3"/>
        <v>0</v>
      </c>
    </row>
    <row r="67" spans="2:16" s="10" customFormat="1" x14ac:dyDescent="0.25">
      <c r="B67" s="9"/>
      <c r="C67" s="17">
        <v>45895</v>
      </c>
      <c r="D67" s="9" t="s">
        <v>155</v>
      </c>
      <c r="E67" s="13">
        <v>1</v>
      </c>
      <c r="F67" s="3">
        <v>11724</v>
      </c>
      <c r="G67" s="4">
        <f t="shared" si="1"/>
        <v>11724</v>
      </c>
      <c r="H67" s="9" t="s">
        <v>26</v>
      </c>
      <c r="I67" s="17">
        <v>45909</v>
      </c>
      <c r="J67" s="17">
        <v>45952</v>
      </c>
      <c r="K67" s="6">
        <v>30000</v>
      </c>
      <c r="L67" s="13">
        <v>1</v>
      </c>
      <c r="M67" s="3">
        <f t="shared" si="2"/>
        <v>30000</v>
      </c>
      <c r="N67" s="28" t="s">
        <v>188</v>
      </c>
      <c r="O67" s="13">
        <f t="shared" si="11"/>
        <v>0</v>
      </c>
      <c r="P67" s="31">
        <f t="shared" si="3"/>
        <v>0</v>
      </c>
    </row>
    <row r="68" spans="2:16" s="10" customFormat="1" x14ac:dyDescent="0.25">
      <c r="B68" s="9"/>
      <c r="C68" s="17">
        <v>45898</v>
      </c>
      <c r="D68" s="9" t="s">
        <v>71</v>
      </c>
      <c r="E68" s="13">
        <v>1</v>
      </c>
      <c r="F68" s="3">
        <v>10603</v>
      </c>
      <c r="G68" s="4">
        <f t="shared" si="1"/>
        <v>10603</v>
      </c>
      <c r="H68" s="9" t="s">
        <v>13</v>
      </c>
      <c r="I68" s="17"/>
      <c r="J68" s="17">
        <v>45933</v>
      </c>
      <c r="K68" s="6">
        <v>25000</v>
      </c>
      <c r="L68" s="13">
        <v>1</v>
      </c>
      <c r="M68" s="3">
        <f t="shared" si="2"/>
        <v>25000</v>
      </c>
      <c r="N68" s="29" t="s">
        <v>167</v>
      </c>
      <c r="O68" s="13">
        <f t="shared" si="11"/>
        <v>0</v>
      </c>
      <c r="P68" s="31">
        <f t="shared" si="3"/>
        <v>0</v>
      </c>
    </row>
    <row r="69" spans="2:16" s="10" customFormat="1" x14ac:dyDescent="0.25">
      <c r="B69" s="9"/>
      <c r="C69" s="17">
        <v>45898</v>
      </c>
      <c r="D69" s="9" t="s">
        <v>39</v>
      </c>
      <c r="E69" s="13">
        <v>1</v>
      </c>
      <c r="F69" s="3">
        <v>10857</v>
      </c>
      <c r="G69" s="4">
        <f t="shared" si="1"/>
        <v>10857</v>
      </c>
      <c r="H69" s="9" t="s">
        <v>64</v>
      </c>
      <c r="I69" s="17"/>
      <c r="J69" s="17">
        <v>45941</v>
      </c>
      <c r="K69" s="6">
        <v>25000</v>
      </c>
      <c r="L69" s="13">
        <v>1</v>
      </c>
      <c r="M69" s="3">
        <f t="shared" si="2"/>
        <v>25000</v>
      </c>
      <c r="N69" s="43" t="s">
        <v>172</v>
      </c>
      <c r="O69" s="13">
        <f t="shared" si="11"/>
        <v>0</v>
      </c>
      <c r="P69" s="31">
        <f t="shared" si="3"/>
        <v>0</v>
      </c>
    </row>
    <row r="70" spans="2:16" s="10" customFormat="1" x14ac:dyDescent="0.25">
      <c r="B70" s="9"/>
      <c r="C70" s="17">
        <v>45902</v>
      </c>
      <c r="D70" s="9" t="s">
        <v>72</v>
      </c>
      <c r="E70" s="13">
        <v>1</v>
      </c>
      <c r="F70" s="3">
        <v>7734</v>
      </c>
      <c r="G70" s="4">
        <f t="shared" si="1"/>
        <v>7734</v>
      </c>
      <c r="H70" s="9" t="s">
        <v>13</v>
      </c>
      <c r="I70" s="17"/>
      <c r="J70" s="17"/>
      <c r="K70" s="6">
        <v>20000</v>
      </c>
      <c r="L70" s="13"/>
      <c r="M70" s="3">
        <f t="shared" si="2"/>
        <v>0</v>
      </c>
      <c r="N70" s="29" t="s">
        <v>123</v>
      </c>
      <c r="O70" s="13">
        <f t="shared" si="11"/>
        <v>1</v>
      </c>
      <c r="P70" s="31">
        <f t="shared" si="3"/>
        <v>20000</v>
      </c>
    </row>
    <row r="71" spans="2:16" s="10" customFormat="1" x14ac:dyDescent="0.25">
      <c r="B71" s="9"/>
      <c r="C71" s="17">
        <v>45904</v>
      </c>
      <c r="D71" s="9" t="s">
        <v>72</v>
      </c>
      <c r="E71" s="13">
        <v>1</v>
      </c>
      <c r="F71" s="3">
        <v>9018</v>
      </c>
      <c r="G71" s="4">
        <f t="shared" si="1"/>
        <v>9018</v>
      </c>
      <c r="H71" s="9" t="s">
        <v>13</v>
      </c>
      <c r="I71" s="17"/>
      <c r="J71" s="17"/>
      <c r="K71" s="6">
        <v>20000</v>
      </c>
      <c r="L71" s="13"/>
      <c r="M71" s="3">
        <f t="shared" si="2"/>
        <v>0</v>
      </c>
      <c r="N71" s="29" t="s">
        <v>70</v>
      </c>
      <c r="O71" s="13">
        <f t="shared" si="11"/>
        <v>1</v>
      </c>
      <c r="P71" s="31">
        <f t="shared" si="3"/>
        <v>20000</v>
      </c>
    </row>
    <row r="72" spans="2:16" s="10" customFormat="1" ht="94.5" x14ac:dyDescent="0.25">
      <c r="B72" s="9"/>
      <c r="C72" s="17">
        <v>45907</v>
      </c>
      <c r="D72" s="9" t="s">
        <v>136</v>
      </c>
      <c r="E72" s="13">
        <v>40</v>
      </c>
      <c r="F72" s="3">
        <v>214</v>
      </c>
      <c r="G72" s="4">
        <f t="shared" ref="G72:G88" si="12">+E72*F72</f>
        <v>8560</v>
      </c>
      <c r="H72" s="9" t="s">
        <v>73</v>
      </c>
      <c r="I72" s="17"/>
      <c r="J72" s="50" t="s">
        <v>201</v>
      </c>
      <c r="K72" s="6">
        <v>500</v>
      </c>
      <c r="L72" s="13">
        <f>2+2+3+5+4+2+4</f>
        <v>22</v>
      </c>
      <c r="M72" s="3">
        <f t="shared" ref="M72:M87" si="13">+K72*L72</f>
        <v>11000</v>
      </c>
      <c r="N72" s="46" t="s">
        <v>202</v>
      </c>
      <c r="O72" s="13">
        <f t="shared" si="11"/>
        <v>18</v>
      </c>
      <c r="P72" s="31">
        <f t="shared" ref="P72:P158" si="14">+O72*K72</f>
        <v>9000</v>
      </c>
    </row>
    <row r="73" spans="2:16" s="10" customFormat="1" x14ac:dyDescent="0.25">
      <c r="B73" s="9"/>
      <c r="C73" s="17">
        <v>45907</v>
      </c>
      <c r="D73" s="9" t="s">
        <v>78</v>
      </c>
      <c r="E73" s="13">
        <v>6</v>
      </c>
      <c r="F73" s="3">
        <v>1580.6666666599999</v>
      </c>
      <c r="G73" s="4">
        <f t="shared" si="12"/>
        <v>9483.9999999600004</v>
      </c>
      <c r="H73" s="9" t="s">
        <v>79</v>
      </c>
      <c r="I73" s="17"/>
      <c r="J73" s="17"/>
      <c r="K73" s="6">
        <v>3000</v>
      </c>
      <c r="L73" s="13"/>
      <c r="M73" s="3">
        <f t="shared" si="13"/>
        <v>0</v>
      </c>
      <c r="N73" s="43" t="s">
        <v>123</v>
      </c>
      <c r="O73" s="13">
        <f t="shared" si="11"/>
        <v>6</v>
      </c>
      <c r="P73" s="31">
        <f t="shared" si="14"/>
        <v>18000</v>
      </c>
    </row>
    <row r="74" spans="2:16" s="10" customFormat="1" x14ac:dyDescent="0.25">
      <c r="B74" s="9"/>
      <c r="C74" s="17">
        <v>45907</v>
      </c>
      <c r="D74" s="8" t="s">
        <v>81</v>
      </c>
      <c r="E74" s="13">
        <v>3</v>
      </c>
      <c r="F74" s="3">
        <v>3290.333333</v>
      </c>
      <c r="G74" s="4">
        <f t="shared" si="12"/>
        <v>9870.9999989999997</v>
      </c>
      <c r="H74" s="9" t="s">
        <v>82</v>
      </c>
      <c r="I74" s="17"/>
      <c r="J74" s="17"/>
      <c r="K74" s="6">
        <v>10000</v>
      </c>
      <c r="L74" s="13"/>
      <c r="M74" s="3">
        <f t="shared" si="13"/>
        <v>0</v>
      </c>
      <c r="N74" s="29" t="s">
        <v>70</v>
      </c>
      <c r="O74" s="13">
        <f t="shared" si="11"/>
        <v>3</v>
      </c>
      <c r="P74" s="31">
        <f t="shared" si="14"/>
        <v>30000</v>
      </c>
    </row>
    <row r="75" spans="2:16" s="10" customFormat="1" x14ac:dyDescent="0.25">
      <c r="B75" s="9"/>
      <c r="C75" s="17">
        <v>45907</v>
      </c>
      <c r="D75" s="9" t="s">
        <v>30</v>
      </c>
      <c r="E75" s="13">
        <v>1</v>
      </c>
      <c r="F75" s="3">
        <v>4593</v>
      </c>
      <c r="G75" s="4">
        <f t="shared" si="12"/>
        <v>4593</v>
      </c>
      <c r="H75" s="9" t="s">
        <v>109</v>
      </c>
      <c r="I75" s="17"/>
      <c r="J75" s="17"/>
      <c r="K75" s="3">
        <v>10000</v>
      </c>
      <c r="L75" s="13"/>
      <c r="M75" s="3">
        <f t="shared" si="13"/>
        <v>0</v>
      </c>
      <c r="N75" s="29" t="s">
        <v>70</v>
      </c>
      <c r="O75" s="13">
        <f t="shared" si="11"/>
        <v>1</v>
      </c>
      <c r="P75" s="31">
        <f t="shared" si="14"/>
        <v>10000</v>
      </c>
    </row>
    <row r="76" spans="2:16" s="10" customFormat="1" ht="63" x14ac:dyDescent="0.25">
      <c r="B76" s="9"/>
      <c r="C76" s="17">
        <v>45908</v>
      </c>
      <c r="D76" s="9" t="s">
        <v>112</v>
      </c>
      <c r="E76" s="13">
        <v>6</v>
      </c>
      <c r="F76" s="3">
        <v>1666.7</v>
      </c>
      <c r="G76" s="3">
        <v>10000</v>
      </c>
      <c r="H76" s="9" t="s">
        <v>110</v>
      </c>
      <c r="I76" s="17">
        <v>45908</v>
      </c>
      <c r="J76" s="50" t="s">
        <v>212</v>
      </c>
      <c r="K76" s="3">
        <v>3000</v>
      </c>
      <c r="L76" s="13">
        <f>1+1+1+1+1</f>
        <v>5</v>
      </c>
      <c r="M76" s="3">
        <f t="shared" si="13"/>
        <v>15000</v>
      </c>
      <c r="N76" s="20" t="s">
        <v>213</v>
      </c>
      <c r="O76" s="13">
        <f t="shared" si="11"/>
        <v>1</v>
      </c>
      <c r="P76" s="31">
        <f t="shared" si="14"/>
        <v>3000</v>
      </c>
    </row>
    <row r="77" spans="2:16" s="10" customFormat="1" x14ac:dyDescent="0.25">
      <c r="B77" s="9"/>
      <c r="C77" s="17">
        <v>45908</v>
      </c>
      <c r="D77" s="9" t="s">
        <v>111</v>
      </c>
      <c r="E77" s="13">
        <v>12</v>
      </c>
      <c r="F77" s="3">
        <v>500</v>
      </c>
      <c r="G77" s="3">
        <f t="shared" si="12"/>
        <v>6000</v>
      </c>
      <c r="H77" s="9" t="s">
        <v>110</v>
      </c>
      <c r="I77" s="17"/>
      <c r="J77" s="17"/>
      <c r="K77" s="3">
        <v>1500</v>
      </c>
      <c r="L77" s="13">
        <v>2</v>
      </c>
      <c r="M77" s="3">
        <f t="shared" si="13"/>
        <v>3000</v>
      </c>
      <c r="N77" s="9" t="s">
        <v>162</v>
      </c>
      <c r="O77" s="13">
        <f t="shared" si="11"/>
        <v>10</v>
      </c>
      <c r="P77" s="31">
        <f t="shared" si="14"/>
        <v>15000</v>
      </c>
    </row>
    <row r="78" spans="2:16" s="10" customFormat="1" ht="78.75" x14ac:dyDescent="0.25">
      <c r="B78" s="9"/>
      <c r="C78" s="17">
        <v>45908</v>
      </c>
      <c r="D78" s="9" t="s">
        <v>115</v>
      </c>
      <c r="E78" s="13">
        <v>8</v>
      </c>
      <c r="F78" s="3">
        <v>700</v>
      </c>
      <c r="G78" s="3">
        <f t="shared" si="12"/>
        <v>5600</v>
      </c>
      <c r="H78" s="9" t="s">
        <v>116</v>
      </c>
      <c r="I78" s="17"/>
      <c r="J78" s="17">
        <v>45967</v>
      </c>
      <c r="K78" s="3">
        <v>3000</v>
      </c>
      <c r="L78" s="13">
        <f>1+1+1+5</f>
        <v>8</v>
      </c>
      <c r="M78" s="3">
        <f t="shared" si="13"/>
        <v>24000</v>
      </c>
      <c r="N78" s="20" t="s">
        <v>196</v>
      </c>
      <c r="O78" s="13">
        <f t="shared" si="11"/>
        <v>0</v>
      </c>
      <c r="P78" s="31">
        <f t="shared" si="14"/>
        <v>0</v>
      </c>
    </row>
    <row r="79" spans="2:16" s="10" customFormat="1" ht="94.5" x14ac:dyDescent="0.25">
      <c r="B79" s="9"/>
      <c r="C79" s="50" t="s">
        <v>175</v>
      </c>
      <c r="D79" s="9" t="s">
        <v>120</v>
      </c>
      <c r="E79" s="13">
        <f>15+10</f>
        <v>25</v>
      </c>
      <c r="F79" s="3">
        <v>940</v>
      </c>
      <c r="G79" s="3">
        <f t="shared" si="12"/>
        <v>23500</v>
      </c>
      <c r="H79" s="9" t="s">
        <v>116</v>
      </c>
      <c r="I79" s="17"/>
      <c r="J79" s="50" t="s">
        <v>199</v>
      </c>
      <c r="K79" s="3">
        <v>3000</v>
      </c>
      <c r="L79" s="13">
        <f>4+2+3+5</f>
        <v>14</v>
      </c>
      <c r="M79" s="3">
        <f t="shared" si="13"/>
        <v>42000</v>
      </c>
      <c r="N79" s="51" t="s">
        <v>200</v>
      </c>
      <c r="O79" s="13">
        <f t="shared" si="11"/>
        <v>11</v>
      </c>
      <c r="P79" s="31">
        <f>+O79*K79</f>
        <v>33000</v>
      </c>
    </row>
    <row r="80" spans="2:16" s="10" customFormat="1" ht="126" x14ac:dyDescent="0.25">
      <c r="B80" s="9"/>
      <c r="C80" s="17">
        <v>45908</v>
      </c>
      <c r="D80" s="9" t="s">
        <v>121</v>
      </c>
      <c r="E80" s="13">
        <f>29+24</f>
        <v>53</v>
      </c>
      <c r="F80" s="3">
        <v>300</v>
      </c>
      <c r="G80" s="3">
        <f t="shared" si="12"/>
        <v>15900</v>
      </c>
      <c r="H80" s="9" t="s">
        <v>116</v>
      </c>
      <c r="I80" s="17"/>
      <c r="J80" s="50" t="s">
        <v>203</v>
      </c>
      <c r="K80" s="3">
        <v>1000</v>
      </c>
      <c r="L80" s="13">
        <f>6+8+2+2+1+2+5+3</f>
        <v>29</v>
      </c>
      <c r="M80" s="3">
        <f t="shared" si="13"/>
        <v>29000</v>
      </c>
      <c r="N80" s="20" t="s">
        <v>204</v>
      </c>
      <c r="O80" s="13">
        <f t="shared" si="11"/>
        <v>24</v>
      </c>
      <c r="P80" s="31">
        <f t="shared" si="14"/>
        <v>24000</v>
      </c>
    </row>
    <row r="81" spans="2:16" s="10" customFormat="1" x14ac:dyDescent="0.25">
      <c r="B81" s="9"/>
      <c r="C81" s="17">
        <v>45908</v>
      </c>
      <c r="D81" s="9" t="s">
        <v>122</v>
      </c>
      <c r="E81" s="13">
        <v>1</v>
      </c>
      <c r="F81" s="3">
        <v>1500</v>
      </c>
      <c r="G81" s="3">
        <f t="shared" si="12"/>
        <v>1500</v>
      </c>
      <c r="H81" s="9" t="s">
        <v>116</v>
      </c>
      <c r="I81" s="17"/>
      <c r="J81" s="17"/>
      <c r="K81" s="3">
        <v>2500</v>
      </c>
      <c r="L81" s="13"/>
      <c r="M81" s="3">
        <f t="shared" si="13"/>
        <v>0</v>
      </c>
      <c r="N81" s="9" t="s">
        <v>123</v>
      </c>
      <c r="O81" s="13">
        <f t="shared" si="11"/>
        <v>1</v>
      </c>
      <c r="P81" s="31">
        <f t="shared" si="14"/>
        <v>2500</v>
      </c>
    </row>
    <row r="82" spans="2:16" s="10" customFormat="1" x14ac:dyDescent="0.25">
      <c r="B82" s="9"/>
      <c r="C82" s="17">
        <v>45908</v>
      </c>
      <c r="D82" s="9" t="s">
        <v>126</v>
      </c>
      <c r="E82" s="13">
        <v>1</v>
      </c>
      <c r="F82" s="3">
        <v>1653</v>
      </c>
      <c r="G82" s="3">
        <f t="shared" si="12"/>
        <v>1653</v>
      </c>
      <c r="H82" s="9" t="s">
        <v>127</v>
      </c>
      <c r="I82" s="17"/>
      <c r="J82" s="17">
        <v>45968</v>
      </c>
      <c r="K82" s="3">
        <v>4000</v>
      </c>
      <c r="L82" s="13">
        <v>1</v>
      </c>
      <c r="M82" s="3">
        <f t="shared" si="13"/>
        <v>4000</v>
      </c>
      <c r="N82" s="9" t="s">
        <v>207</v>
      </c>
      <c r="O82" s="13">
        <f t="shared" si="11"/>
        <v>0</v>
      </c>
      <c r="P82" s="31">
        <f t="shared" si="14"/>
        <v>0</v>
      </c>
    </row>
    <row r="83" spans="2:16" s="10" customFormat="1" ht="84.75" customHeight="1" x14ac:dyDescent="0.25">
      <c r="B83" s="9"/>
      <c r="C83" s="17">
        <v>45908</v>
      </c>
      <c r="D83" s="9" t="s">
        <v>174</v>
      </c>
      <c r="E83" s="13">
        <v>1</v>
      </c>
      <c r="F83" s="3">
        <v>11385</v>
      </c>
      <c r="G83" s="3">
        <f t="shared" si="12"/>
        <v>11385</v>
      </c>
      <c r="H83" s="9" t="s">
        <v>128</v>
      </c>
      <c r="I83" s="17"/>
      <c r="J83" s="17">
        <v>45942</v>
      </c>
      <c r="K83" s="3">
        <v>30000</v>
      </c>
      <c r="L83" s="13">
        <v>1</v>
      </c>
      <c r="M83" s="3">
        <f t="shared" si="13"/>
        <v>30000</v>
      </c>
      <c r="N83" s="9" t="s">
        <v>173</v>
      </c>
      <c r="O83" s="13">
        <f t="shared" si="11"/>
        <v>0</v>
      </c>
      <c r="P83" s="31">
        <f t="shared" si="14"/>
        <v>0</v>
      </c>
    </row>
    <row r="84" spans="2:16" s="10" customFormat="1" x14ac:dyDescent="0.25">
      <c r="B84" s="9"/>
      <c r="C84" s="17">
        <v>45908</v>
      </c>
      <c r="D84" s="9" t="s">
        <v>156</v>
      </c>
      <c r="E84" s="13">
        <v>2</v>
      </c>
      <c r="F84" s="3">
        <v>7751.5</v>
      </c>
      <c r="G84" s="3">
        <f t="shared" si="12"/>
        <v>15503</v>
      </c>
      <c r="H84" s="9" t="s">
        <v>129</v>
      </c>
      <c r="I84" s="17"/>
      <c r="J84" s="17"/>
      <c r="K84" s="3">
        <v>30000</v>
      </c>
      <c r="L84" s="13"/>
      <c r="M84" s="3">
        <f t="shared" si="13"/>
        <v>0</v>
      </c>
      <c r="N84" s="9" t="s">
        <v>123</v>
      </c>
      <c r="O84" s="13">
        <f t="shared" si="11"/>
        <v>2</v>
      </c>
      <c r="P84" s="31">
        <f t="shared" si="14"/>
        <v>60000</v>
      </c>
    </row>
    <row r="85" spans="2:16" s="10" customFormat="1" x14ac:dyDescent="0.25">
      <c r="B85" s="9"/>
      <c r="C85" s="17">
        <v>45908</v>
      </c>
      <c r="D85" s="9" t="s">
        <v>30</v>
      </c>
      <c r="E85" s="13">
        <v>1</v>
      </c>
      <c r="F85" s="3">
        <v>2690</v>
      </c>
      <c r="G85" s="3">
        <f t="shared" si="12"/>
        <v>2690</v>
      </c>
      <c r="H85" s="9" t="s">
        <v>50</v>
      </c>
      <c r="I85" s="17"/>
      <c r="J85" s="17"/>
      <c r="K85" s="3">
        <v>10000</v>
      </c>
      <c r="L85" s="13"/>
      <c r="M85" s="3">
        <f t="shared" si="13"/>
        <v>0</v>
      </c>
      <c r="N85" s="9" t="s">
        <v>123</v>
      </c>
      <c r="O85" s="13">
        <f t="shared" si="11"/>
        <v>1</v>
      </c>
      <c r="P85" s="31">
        <f t="shared" si="14"/>
        <v>10000</v>
      </c>
    </row>
    <row r="86" spans="2:16" s="10" customFormat="1" x14ac:dyDescent="0.25">
      <c r="B86" s="9"/>
      <c r="C86" s="17">
        <v>45908</v>
      </c>
      <c r="D86" s="9" t="s">
        <v>132</v>
      </c>
      <c r="E86" s="13">
        <v>1</v>
      </c>
      <c r="F86" s="3">
        <v>16190</v>
      </c>
      <c r="G86" s="3">
        <f t="shared" si="12"/>
        <v>16190</v>
      </c>
      <c r="H86" s="9" t="s">
        <v>130</v>
      </c>
      <c r="I86" s="17"/>
      <c r="J86" s="17"/>
      <c r="K86" s="3">
        <v>30000</v>
      </c>
      <c r="L86" s="13"/>
      <c r="M86" s="3">
        <f t="shared" si="13"/>
        <v>0</v>
      </c>
      <c r="N86" s="9" t="s">
        <v>123</v>
      </c>
      <c r="O86" s="13">
        <f t="shared" si="11"/>
        <v>1</v>
      </c>
      <c r="P86" s="31">
        <f t="shared" si="14"/>
        <v>30000</v>
      </c>
    </row>
    <row r="87" spans="2:16" s="10" customFormat="1" x14ac:dyDescent="0.25">
      <c r="B87" s="9"/>
      <c r="C87" s="17">
        <v>45909</v>
      </c>
      <c r="D87" s="9" t="s">
        <v>131</v>
      </c>
      <c r="E87" s="13">
        <v>1</v>
      </c>
      <c r="F87" s="3">
        <v>9809</v>
      </c>
      <c r="G87" s="3">
        <f t="shared" si="12"/>
        <v>9809</v>
      </c>
      <c r="H87" s="9" t="s">
        <v>133</v>
      </c>
      <c r="I87" s="17"/>
      <c r="J87" s="17"/>
      <c r="K87" s="3">
        <v>30000</v>
      </c>
      <c r="L87" s="13"/>
      <c r="M87" s="3">
        <f t="shared" si="13"/>
        <v>0</v>
      </c>
      <c r="N87" s="9" t="s">
        <v>123</v>
      </c>
      <c r="O87" s="13">
        <f t="shared" si="11"/>
        <v>1</v>
      </c>
      <c r="P87" s="31">
        <f t="shared" si="14"/>
        <v>30000</v>
      </c>
    </row>
    <row r="88" spans="2:16" s="10" customFormat="1" x14ac:dyDescent="0.25">
      <c r="B88" s="9"/>
      <c r="C88" s="17">
        <v>45910</v>
      </c>
      <c r="D88" s="9" t="s">
        <v>39</v>
      </c>
      <c r="E88" s="13">
        <v>1</v>
      </c>
      <c r="F88" s="3">
        <v>8910</v>
      </c>
      <c r="G88" s="3">
        <f t="shared" si="12"/>
        <v>8910</v>
      </c>
      <c r="H88" s="9" t="s">
        <v>13</v>
      </c>
      <c r="I88" s="17"/>
      <c r="J88" s="17">
        <v>45942</v>
      </c>
      <c r="K88" s="3">
        <v>25000</v>
      </c>
      <c r="L88" s="13">
        <v>1</v>
      </c>
      <c r="M88" s="3">
        <f t="shared" ref="M88:M154" si="15">+K88*L88</f>
        <v>25000</v>
      </c>
      <c r="N88" s="43" t="s">
        <v>173</v>
      </c>
      <c r="O88" s="13">
        <f t="shared" ref="O88:O113" si="16">+E88-L88</f>
        <v>0</v>
      </c>
      <c r="P88" s="31">
        <f t="shared" ref="P88:P113" si="17">+O88*K88</f>
        <v>0</v>
      </c>
    </row>
    <row r="89" spans="2:16" s="10" customFormat="1" x14ac:dyDescent="0.25">
      <c r="B89" s="9"/>
      <c r="C89" s="17">
        <v>45910</v>
      </c>
      <c r="D89" s="9" t="s">
        <v>39</v>
      </c>
      <c r="E89" s="13">
        <v>1</v>
      </c>
      <c r="F89" s="3">
        <v>8910</v>
      </c>
      <c r="G89" s="3">
        <f t="shared" ref="G89:G104" si="18">+E89*F89</f>
        <v>8910</v>
      </c>
      <c r="H89" s="9" t="s">
        <v>13</v>
      </c>
      <c r="I89" s="17"/>
      <c r="J89" s="17">
        <v>45959</v>
      </c>
      <c r="K89" s="3">
        <v>0</v>
      </c>
      <c r="L89" s="13">
        <v>1</v>
      </c>
      <c r="M89" s="3">
        <f t="shared" si="15"/>
        <v>0</v>
      </c>
      <c r="N89" s="29" t="s">
        <v>191</v>
      </c>
      <c r="O89" s="13">
        <f t="shared" si="16"/>
        <v>0</v>
      </c>
      <c r="P89" s="31">
        <f t="shared" si="17"/>
        <v>0</v>
      </c>
    </row>
    <row r="90" spans="2:16" s="10" customFormat="1" x14ac:dyDescent="0.25">
      <c r="B90" s="9"/>
      <c r="C90" s="17">
        <v>45913</v>
      </c>
      <c r="D90" s="9" t="s">
        <v>146</v>
      </c>
      <c r="E90" s="13">
        <v>1</v>
      </c>
      <c r="F90" s="3">
        <v>24590</v>
      </c>
      <c r="G90" s="3">
        <f t="shared" si="18"/>
        <v>24590</v>
      </c>
      <c r="H90" s="9" t="s">
        <v>13</v>
      </c>
      <c r="I90" s="17"/>
      <c r="J90" s="17" t="s">
        <v>137</v>
      </c>
      <c r="K90" s="3">
        <v>0</v>
      </c>
      <c r="L90" s="13"/>
      <c r="M90" s="3">
        <f t="shared" si="15"/>
        <v>0</v>
      </c>
      <c r="N90" s="9" t="s">
        <v>137</v>
      </c>
      <c r="O90" s="13">
        <f t="shared" si="16"/>
        <v>1</v>
      </c>
      <c r="P90" s="31">
        <f t="shared" si="17"/>
        <v>0</v>
      </c>
    </row>
    <row r="91" spans="2:16" s="10" customFormat="1" x14ac:dyDescent="0.25">
      <c r="B91" s="9"/>
      <c r="C91" s="17">
        <v>45918</v>
      </c>
      <c r="D91" s="9" t="s">
        <v>138</v>
      </c>
      <c r="E91" s="13">
        <v>1</v>
      </c>
      <c r="F91" s="3">
        <v>11427</v>
      </c>
      <c r="G91" s="3">
        <f t="shared" si="18"/>
        <v>11427</v>
      </c>
      <c r="H91" s="9" t="s">
        <v>139</v>
      </c>
      <c r="I91" s="17"/>
      <c r="J91" s="17"/>
      <c r="K91" s="3">
        <v>20000</v>
      </c>
      <c r="L91" s="13"/>
      <c r="M91" s="3">
        <f t="shared" si="15"/>
        <v>0</v>
      </c>
      <c r="N91" s="9" t="s">
        <v>123</v>
      </c>
      <c r="O91" s="13">
        <f t="shared" si="16"/>
        <v>1</v>
      </c>
      <c r="P91" s="31">
        <f t="shared" si="17"/>
        <v>20000</v>
      </c>
    </row>
    <row r="92" spans="2:16" s="10" customFormat="1" x14ac:dyDescent="0.25">
      <c r="B92" s="9"/>
      <c r="C92" s="17">
        <v>45920</v>
      </c>
      <c r="D92" s="9" t="s">
        <v>71</v>
      </c>
      <c r="E92" s="13">
        <v>1</v>
      </c>
      <c r="F92" s="3">
        <v>6921</v>
      </c>
      <c r="G92" s="3">
        <f t="shared" si="18"/>
        <v>6921</v>
      </c>
      <c r="H92" s="9" t="s">
        <v>53</v>
      </c>
      <c r="I92" s="17"/>
      <c r="J92" s="17"/>
      <c r="K92" s="3">
        <v>28000</v>
      </c>
      <c r="L92" s="13"/>
      <c r="M92" s="3">
        <f t="shared" si="15"/>
        <v>0</v>
      </c>
      <c r="N92" s="9" t="s">
        <v>123</v>
      </c>
      <c r="O92" s="13">
        <f t="shared" si="16"/>
        <v>1</v>
      </c>
      <c r="P92" s="31">
        <f t="shared" si="17"/>
        <v>28000</v>
      </c>
    </row>
    <row r="93" spans="2:16" s="10" customFormat="1" x14ac:dyDescent="0.25">
      <c r="B93" s="9"/>
      <c r="C93" s="17">
        <v>45924</v>
      </c>
      <c r="D93" s="9" t="s">
        <v>39</v>
      </c>
      <c r="E93" s="13">
        <v>1</v>
      </c>
      <c r="F93" s="3">
        <v>7722</v>
      </c>
      <c r="G93" s="3">
        <f t="shared" si="18"/>
        <v>7722</v>
      </c>
      <c r="H93" s="9" t="s">
        <v>140</v>
      </c>
      <c r="I93" s="17"/>
      <c r="J93" s="17">
        <v>45967</v>
      </c>
      <c r="K93" s="3">
        <v>28000</v>
      </c>
      <c r="L93" s="13">
        <v>1</v>
      </c>
      <c r="M93" s="3">
        <f t="shared" si="15"/>
        <v>28000</v>
      </c>
      <c r="N93" s="68" t="s">
        <v>192</v>
      </c>
      <c r="O93" s="13">
        <f t="shared" si="16"/>
        <v>0</v>
      </c>
      <c r="P93" s="31">
        <f t="shared" si="17"/>
        <v>0</v>
      </c>
    </row>
    <row r="94" spans="2:16" s="10" customFormat="1" x14ac:dyDescent="0.25">
      <c r="B94" s="9"/>
      <c r="C94" s="17">
        <v>45924</v>
      </c>
      <c r="D94" s="9" t="s">
        <v>141</v>
      </c>
      <c r="E94" s="13">
        <v>1</v>
      </c>
      <c r="F94" s="3">
        <v>9210</v>
      </c>
      <c r="G94" s="3">
        <f t="shared" si="18"/>
        <v>9210</v>
      </c>
      <c r="H94" s="9" t="s">
        <v>64</v>
      </c>
      <c r="I94" s="17"/>
      <c r="J94" s="17"/>
      <c r="K94" s="3">
        <v>28000</v>
      </c>
      <c r="L94" s="13"/>
      <c r="M94" s="3">
        <f t="shared" si="15"/>
        <v>0</v>
      </c>
      <c r="N94" s="29" t="s">
        <v>123</v>
      </c>
      <c r="O94" s="13">
        <f t="shared" si="16"/>
        <v>1</v>
      </c>
      <c r="P94" s="31">
        <f t="shared" si="17"/>
        <v>28000</v>
      </c>
    </row>
    <row r="95" spans="2:16" s="10" customFormat="1" x14ac:dyDescent="0.25">
      <c r="B95" s="9"/>
      <c r="C95" s="17">
        <v>45926</v>
      </c>
      <c r="D95" s="9" t="s">
        <v>117</v>
      </c>
      <c r="E95" s="13">
        <v>4</v>
      </c>
      <c r="F95" s="3">
        <v>1087</v>
      </c>
      <c r="G95" s="3">
        <f t="shared" si="18"/>
        <v>4348</v>
      </c>
      <c r="H95" s="9" t="s">
        <v>147</v>
      </c>
      <c r="I95" s="17"/>
      <c r="J95" s="17"/>
      <c r="K95" s="3">
        <v>3000</v>
      </c>
      <c r="L95" s="13"/>
      <c r="M95" s="3">
        <f t="shared" si="15"/>
        <v>0</v>
      </c>
      <c r="N95" s="9" t="s">
        <v>148</v>
      </c>
      <c r="O95" s="13">
        <f t="shared" si="16"/>
        <v>4</v>
      </c>
      <c r="P95" s="31">
        <f t="shared" si="17"/>
        <v>12000</v>
      </c>
    </row>
    <row r="96" spans="2:16" s="10" customFormat="1" x14ac:dyDescent="0.25">
      <c r="B96" s="9"/>
      <c r="C96" s="17">
        <v>45926</v>
      </c>
      <c r="D96" s="9" t="s">
        <v>149</v>
      </c>
      <c r="E96" s="13">
        <v>9</v>
      </c>
      <c r="F96" s="3">
        <v>791</v>
      </c>
      <c r="G96" s="3">
        <f t="shared" si="18"/>
        <v>7119</v>
      </c>
      <c r="H96" s="9" t="s">
        <v>82</v>
      </c>
      <c r="I96" s="17"/>
      <c r="J96" s="17"/>
      <c r="K96" s="3">
        <v>2500</v>
      </c>
      <c r="L96" s="13"/>
      <c r="M96" s="3">
        <f t="shared" si="15"/>
        <v>0</v>
      </c>
      <c r="N96" s="9" t="s">
        <v>123</v>
      </c>
      <c r="O96" s="13">
        <f t="shared" si="16"/>
        <v>9</v>
      </c>
      <c r="P96" s="31">
        <f t="shared" si="17"/>
        <v>22500</v>
      </c>
    </row>
    <row r="97" spans="2:16" s="10" customFormat="1" ht="31.5" x14ac:dyDescent="0.25">
      <c r="B97" s="9"/>
      <c r="C97" s="17">
        <v>45929</v>
      </c>
      <c r="D97" s="9" t="s">
        <v>150</v>
      </c>
      <c r="E97" s="13">
        <v>2</v>
      </c>
      <c r="F97" s="3">
        <v>5390</v>
      </c>
      <c r="G97" s="3">
        <f t="shared" si="18"/>
        <v>10780</v>
      </c>
      <c r="H97" s="9" t="s">
        <v>151</v>
      </c>
      <c r="I97" s="17"/>
      <c r="J97" s="17">
        <v>45948</v>
      </c>
      <c r="K97" s="3">
        <v>15000</v>
      </c>
      <c r="L97" s="13">
        <v>1</v>
      </c>
      <c r="M97" s="3">
        <f t="shared" si="15"/>
        <v>15000</v>
      </c>
      <c r="N97" s="20" t="s">
        <v>182</v>
      </c>
      <c r="O97" s="13">
        <f t="shared" si="16"/>
        <v>1</v>
      </c>
      <c r="P97" s="31">
        <f t="shared" si="17"/>
        <v>15000</v>
      </c>
    </row>
    <row r="98" spans="2:16" s="10" customFormat="1" x14ac:dyDescent="0.25">
      <c r="B98" s="9"/>
      <c r="C98" s="17">
        <v>45929</v>
      </c>
      <c r="D98" s="9" t="s">
        <v>8</v>
      </c>
      <c r="E98" s="13">
        <v>1</v>
      </c>
      <c r="F98" s="3">
        <v>2590</v>
      </c>
      <c r="G98" s="3">
        <f t="shared" si="18"/>
        <v>2590</v>
      </c>
      <c r="H98" s="9" t="s">
        <v>157</v>
      </c>
      <c r="I98" s="17"/>
      <c r="J98" s="17"/>
      <c r="K98" s="3">
        <v>10000</v>
      </c>
      <c r="L98" s="13"/>
      <c r="M98" s="3">
        <f t="shared" si="15"/>
        <v>0</v>
      </c>
      <c r="N98" s="9" t="s">
        <v>148</v>
      </c>
      <c r="O98" s="13">
        <f t="shared" si="16"/>
        <v>1</v>
      </c>
      <c r="P98" s="31">
        <f t="shared" si="17"/>
        <v>10000</v>
      </c>
    </row>
    <row r="99" spans="2:16" s="10" customFormat="1" x14ac:dyDescent="0.25">
      <c r="B99" s="9"/>
      <c r="C99" s="17">
        <v>45929</v>
      </c>
      <c r="D99" s="9" t="s">
        <v>93</v>
      </c>
      <c r="E99" s="13">
        <v>2</v>
      </c>
      <c r="F99" s="3">
        <v>1490</v>
      </c>
      <c r="G99" s="3">
        <f t="shared" si="18"/>
        <v>2980</v>
      </c>
      <c r="H99" s="9" t="s">
        <v>158</v>
      </c>
      <c r="I99" s="17"/>
      <c r="J99" s="17"/>
      <c r="K99" s="3">
        <v>3000</v>
      </c>
      <c r="L99" s="13"/>
      <c r="M99" s="3">
        <f t="shared" si="15"/>
        <v>0</v>
      </c>
      <c r="N99" s="9" t="s">
        <v>148</v>
      </c>
      <c r="O99" s="13">
        <f t="shared" si="16"/>
        <v>2</v>
      </c>
      <c r="P99" s="31">
        <f t="shared" si="17"/>
        <v>6000</v>
      </c>
    </row>
    <row r="100" spans="2:16" s="10" customFormat="1" x14ac:dyDescent="0.25">
      <c r="B100" s="9"/>
      <c r="C100" s="17">
        <v>45929</v>
      </c>
      <c r="D100" s="9" t="s">
        <v>141</v>
      </c>
      <c r="E100" s="13">
        <v>1</v>
      </c>
      <c r="F100" s="3">
        <v>9417</v>
      </c>
      <c r="G100" s="3">
        <f t="shared" si="18"/>
        <v>9417</v>
      </c>
      <c r="H100" s="9" t="s">
        <v>160</v>
      </c>
      <c r="I100" s="17"/>
      <c r="J100" s="17"/>
      <c r="K100" s="3">
        <v>28000</v>
      </c>
      <c r="L100" s="13"/>
      <c r="M100" s="3">
        <f t="shared" si="15"/>
        <v>0</v>
      </c>
      <c r="N100" s="9" t="s">
        <v>148</v>
      </c>
      <c r="O100" s="13">
        <f t="shared" si="16"/>
        <v>1</v>
      </c>
      <c r="P100" s="31">
        <f t="shared" si="17"/>
        <v>28000</v>
      </c>
    </row>
    <row r="101" spans="2:16" s="10" customFormat="1" x14ac:dyDescent="0.25">
      <c r="B101" s="9"/>
      <c r="C101" s="17">
        <v>45931</v>
      </c>
      <c r="D101" s="9" t="s">
        <v>141</v>
      </c>
      <c r="E101" s="13">
        <v>2</v>
      </c>
      <c r="F101" s="3">
        <v>8811</v>
      </c>
      <c r="G101" s="3">
        <f t="shared" si="18"/>
        <v>17622</v>
      </c>
      <c r="H101" s="9" t="s">
        <v>64</v>
      </c>
      <c r="I101" s="17">
        <v>45951</v>
      </c>
      <c r="J101" s="17"/>
      <c r="K101" s="3">
        <v>28000</v>
      </c>
      <c r="L101" s="13"/>
      <c r="M101" s="3">
        <f t="shared" ref="M101:M105" si="19">+K101*L101</f>
        <v>0</v>
      </c>
      <c r="N101" s="9" t="s">
        <v>148</v>
      </c>
      <c r="O101" s="13">
        <f t="shared" si="16"/>
        <v>2</v>
      </c>
      <c r="P101" s="31">
        <f t="shared" si="17"/>
        <v>56000</v>
      </c>
    </row>
    <row r="102" spans="2:16" s="10" customFormat="1" x14ac:dyDescent="0.25">
      <c r="B102" s="9"/>
      <c r="C102" s="17">
        <v>45932</v>
      </c>
      <c r="D102" s="9" t="s">
        <v>141</v>
      </c>
      <c r="E102" s="13">
        <v>1</v>
      </c>
      <c r="F102" s="3">
        <v>7982</v>
      </c>
      <c r="G102" s="3">
        <f t="shared" si="18"/>
        <v>7982</v>
      </c>
      <c r="H102" s="9" t="s">
        <v>160</v>
      </c>
      <c r="I102" s="17">
        <v>45944</v>
      </c>
      <c r="J102" s="17"/>
      <c r="K102" s="3">
        <v>28000</v>
      </c>
      <c r="L102" s="13"/>
      <c r="M102" s="3">
        <f t="shared" si="19"/>
        <v>0</v>
      </c>
      <c r="N102" s="9" t="s">
        <v>123</v>
      </c>
      <c r="O102" s="13">
        <f t="shared" si="16"/>
        <v>1</v>
      </c>
      <c r="P102" s="31">
        <f t="shared" si="17"/>
        <v>28000</v>
      </c>
    </row>
    <row r="103" spans="2:16" s="10" customFormat="1" x14ac:dyDescent="0.25">
      <c r="B103" s="9"/>
      <c r="C103" s="17">
        <v>45934</v>
      </c>
      <c r="D103" s="9" t="s">
        <v>168</v>
      </c>
      <c r="E103" s="13">
        <v>1</v>
      </c>
      <c r="F103" s="3">
        <v>9496</v>
      </c>
      <c r="G103" s="3">
        <f t="shared" si="18"/>
        <v>9496</v>
      </c>
      <c r="H103" s="9" t="s">
        <v>53</v>
      </c>
      <c r="I103" s="17"/>
      <c r="J103" s="17"/>
      <c r="K103" s="3">
        <v>22000</v>
      </c>
      <c r="L103" s="13"/>
      <c r="M103" s="3">
        <f t="shared" si="19"/>
        <v>0</v>
      </c>
      <c r="N103" s="9" t="s">
        <v>148</v>
      </c>
      <c r="O103" s="13">
        <f t="shared" si="16"/>
        <v>1</v>
      </c>
      <c r="P103" s="31">
        <f t="shared" si="17"/>
        <v>22000</v>
      </c>
    </row>
    <row r="104" spans="2:16" s="10" customFormat="1" x14ac:dyDescent="0.25">
      <c r="B104" s="9"/>
      <c r="C104" s="17">
        <v>45934</v>
      </c>
      <c r="D104" s="9" t="s">
        <v>52</v>
      </c>
      <c r="E104" s="13">
        <v>1</v>
      </c>
      <c r="F104" s="3">
        <v>9496</v>
      </c>
      <c r="G104" s="3">
        <f t="shared" si="18"/>
        <v>9496</v>
      </c>
      <c r="H104" s="9" t="s">
        <v>53</v>
      </c>
      <c r="I104" s="17"/>
      <c r="J104" s="17"/>
      <c r="K104" s="3">
        <v>22000</v>
      </c>
      <c r="L104" s="13"/>
      <c r="M104" s="3">
        <f t="shared" si="19"/>
        <v>0</v>
      </c>
      <c r="N104" s="9"/>
      <c r="O104" s="13">
        <f t="shared" ref="O104:O110" si="20">+E104-L104</f>
        <v>1</v>
      </c>
      <c r="P104" s="31">
        <f t="shared" si="17"/>
        <v>22000</v>
      </c>
    </row>
    <row r="105" spans="2:16" s="10" customFormat="1" x14ac:dyDescent="0.25">
      <c r="B105" s="9"/>
      <c r="C105" s="17">
        <v>45934</v>
      </c>
      <c r="D105" s="9" t="s">
        <v>141</v>
      </c>
      <c r="E105" s="13">
        <v>1</v>
      </c>
      <c r="F105" s="3">
        <v>7771</v>
      </c>
      <c r="G105" s="3">
        <f t="shared" ref="G105:G118" si="21">+E105*F105</f>
        <v>7771</v>
      </c>
      <c r="H105" s="9" t="s">
        <v>55</v>
      </c>
      <c r="I105" s="17"/>
      <c r="J105" s="17"/>
      <c r="K105" s="3">
        <v>28000</v>
      </c>
      <c r="L105" s="13"/>
      <c r="M105" s="3">
        <f t="shared" si="19"/>
        <v>0</v>
      </c>
      <c r="N105" s="9"/>
      <c r="O105" s="13">
        <f t="shared" si="20"/>
        <v>1</v>
      </c>
      <c r="P105" s="31">
        <f t="shared" ref="P105:P110" si="22">+O105*K105</f>
        <v>28000</v>
      </c>
    </row>
    <row r="106" spans="2:16" s="10" customFormat="1" x14ac:dyDescent="0.25">
      <c r="B106" s="9"/>
      <c r="C106" s="17">
        <v>45936</v>
      </c>
      <c r="D106" s="9" t="s">
        <v>39</v>
      </c>
      <c r="E106" s="13">
        <v>1</v>
      </c>
      <c r="F106" s="3">
        <v>11953</v>
      </c>
      <c r="G106" s="3">
        <f t="shared" si="21"/>
        <v>11953</v>
      </c>
      <c r="H106" s="9" t="s">
        <v>64</v>
      </c>
      <c r="I106" s="17"/>
      <c r="J106" s="17">
        <v>45967</v>
      </c>
      <c r="K106" s="3">
        <v>28000</v>
      </c>
      <c r="L106" s="13">
        <v>1</v>
      </c>
      <c r="M106" s="3">
        <f t="shared" ref="M106:M110" si="23">+K106*L106</f>
        <v>28000</v>
      </c>
      <c r="N106" s="9" t="s">
        <v>192</v>
      </c>
      <c r="O106" s="13">
        <f t="shared" si="20"/>
        <v>0</v>
      </c>
      <c r="P106" s="31">
        <f t="shared" si="22"/>
        <v>0</v>
      </c>
    </row>
    <row r="107" spans="2:16" s="10" customFormat="1" x14ac:dyDescent="0.25">
      <c r="B107" s="9"/>
      <c r="C107" s="17">
        <v>45936</v>
      </c>
      <c r="D107" s="9" t="s">
        <v>141</v>
      </c>
      <c r="E107" s="13">
        <v>1</v>
      </c>
      <c r="F107" s="3">
        <v>8657</v>
      </c>
      <c r="G107" s="3">
        <f t="shared" si="21"/>
        <v>8657</v>
      </c>
      <c r="H107" s="9" t="s">
        <v>55</v>
      </c>
      <c r="I107" s="17"/>
      <c r="J107" s="17"/>
      <c r="K107" s="3">
        <v>28000</v>
      </c>
      <c r="L107" s="13"/>
      <c r="M107" s="3">
        <f t="shared" si="23"/>
        <v>0</v>
      </c>
      <c r="N107" s="9"/>
      <c r="O107" s="13">
        <f t="shared" si="20"/>
        <v>1</v>
      </c>
      <c r="P107" s="31">
        <f t="shared" si="22"/>
        <v>28000</v>
      </c>
    </row>
    <row r="108" spans="2:16" s="10" customFormat="1" x14ac:dyDescent="0.25">
      <c r="B108" s="9"/>
      <c r="C108" s="17">
        <v>45936</v>
      </c>
      <c r="D108" s="9" t="s">
        <v>12</v>
      </c>
      <c r="E108" s="13">
        <v>1</v>
      </c>
      <c r="F108" s="3">
        <v>24913</v>
      </c>
      <c r="G108" s="3">
        <f t="shared" si="21"/>
        <v>24913</v>
      </c>
      <c r="H108" s="9" t="s">
        <v>13</v>
      </c>
      <c r="I108" s="17"/>
      <c r="J108" s="17">
        <v>45967</v>
      </c>
      <c r="K108" s="3">
        <v>45000</v>
      </c>
      <c r="L108" s="13">
        <v>1</v>
      </c>
      <c r="M108" s="3">
        <f t="shared" si="23"/>
        <v>45000</v>
      </c>
      <c r="N108" s="9" t="s">
        <v>17</v>
      </c>
      <c r="O108" s="13">
        <f t="shared" si="20"/>
        <v>0</v>
      </c>
      <c r="P108" s="31">
        <f t="shared" si="22"/>
        <v>0</v>
      </c>
    </row>
    <row r="109" spans="2:16" s="10" customFormat="1" x14ac:dyDescent="0.25">
      <c r="B109" s="9"/>
      <c r="C109" s="17">
        <v>45936</v>
      </c>
      <c r="D109" s="9" t="s">
        <v>39</v>
      </c>
      <c r="E109" s="13">
        <v>1</v>
      </c>
      <c r="F109" s="3">
        <v>11952</v>
      </c>
      <c r="G109" s="3">
        <f t="shared" si="21"/>
        <v>11952</v>
      </c>
      <c r="H109" s="9" t="s">
        <v>64</v>
      </c>
      <c r="I109" s="17">
        <v>45948</v>
      </c>
      <c r="J109" s="17">
        <v>45968</v>
      </c>
      <c r="K109" s="3">
        <v>28000</v>
      </c>
      <c r="L109" s="13">
        <v>1</v>
      </c>
      <c r="M109" s="3">
        <f t="shared" si="23"/>
        <v>28000</v>
      </c>
      <c r="N109" s="9" t="s">
        <v>192</v>
      </c>
      <c r="O109" s="13">
        <f t="shared" si="20"/>
        <v>0</v>
      </c>
      <c r="P109" s="31">
        <f t="shared" si="22"/>
        <v>0</v>
      </c>
    </row>
    <row r="110" spans="2:16" s="10" customFormat="1" x14ac:dyDescent="0.25">
      <c r="B110" s="9"/>
      <c r="C110" s="17">
        <v>45937</v>
      </c>
      <c r="D110" s="9" t="s">
        <v>49</v>
      </c>
      <c r="E110" s="13">
        <v>1</v>
      </c>
      <c r="F110" s="3">
        <v>5328</v>
      </c>
      <c r="G110" s="3">
        <f t="shared" si="21"/>
        <v>5328</v>
      </c>
      <c r="H110" s="9" t="s">
        <v>177</v>
      </c>
      <c r="I110" s="17">
        <v>45944</v>
      </c>
      <c r="J110" s="17"/>
      <c r="K110" s="3">
        <v>15000</v>
      </c>
      <c r="L110" s="13"/>
      <c r="M110" s="3">
        <f t="shared" si="23"/>
        <v>0</v>
      </c>
      <c r="N110" s="9"/>
      <c r="O110" s="13">
        <f t="shared" si="20"/>
        <v>1</v>
      </c>
      <c r="P110" s="31">
        <f t="shared" si="22"/>
        <v>15000</v>
      </c>
    </row>
    <row r="111" spans="2:16" s="10" customFormat="1" x14ac:dyDescent="0.25">
      <c r="B111" s="9"/>
      <c r="C111" s="17">
        <v>45942</v>
      </c>
      <c r="D111" s="9" t="s">
        <v>193</v>
      </c>
      <c r="E111" s="13">
        <v>1</v>
      </c>
      <c r="F111" s="3">
        <v>15021</v>
      </c>
      <c r="G111" s="3">
        <f t="shared" si="21"/>
        <v>15021</v>
      </c>
      <c r="H111" s="9" t="s">
        <v>178</v>
      </c>
      <c r="I111" s="17">
        <v>45952</v>
      </c>
      <c r="J111" s="17">
        <v>45967</v>
      </c>
      <c r="K111" s="3">
        <v>25000</v>
      </c>
      <c r="L111" s="13">
        <v>1</v>
      </c>
      <c r="M111" s="3">
        <f t="shared" si="15"/>
        <v>25000</v>
      </c>
      <c r="N111" s="9" t="s">
        <v>17</v>
      </c>
      <c r="O111" s="13">
        <f t="shared" si="16"/>
        <v>0</v>
      </c>
      <c r="P111" s="31">
        <f t="shared" si="17"/>
        <v>0</v>
      </c>
    </row>
    <row r="112" spans="2:16" s="10" customFormat="1" x14ac:dyDescent="0.25">
      <c r="B112" s="9"/>
      <c r="C112" s="17">
        <v>45943</v>
      </c>
      <c r="D112" s="9" t="s">
        <v>155</v>
      </c>
      <c r="E112" s="13">
        <v>1</v>
      </c>
      <c r="F112" s="3">
        <v>10792</v>
      </c>
      <c r="G112" s="3">
        <f t="shared" si="21"/>
        <v>10792</v>
      </c>
      <c r="H112" s="9" t="s">
        <v>179</v>
      </c>
      <c r="I112" s="9"/>
      <c r="J112" s="17"/>
      <c r="K112" s="3">
        <v>30000</v>
      </c>
      <c r="L112" s="13"/>
      <c r="M112" s="3">
        <f t="shared" si="15"/>
        <v>0</v>
      </c>
      <c r="N112" s="9" t="s">
        <v>148</v>
      </c>
      <c r="O112" s="13">
        <f t="shared" si="16"/>
        <v>1</v>
      </c>
      <c r="P112" s="31">
        <f t="shared" si="17"/>
        <v>30000</v>
      </c>
    </row>
    <row r="113" spans="2:16" s="10" customFormat="1" ht="31.5" x14ac:dyDescent="0.25">
      <c r="B113" s="9"/>
      <c r="C113" s="17">
        <v>45943</v>
      </c>
      <c r="D113" s="49" t="s">
        <v>184</v>
      </c>
      <c r="E113" s="13">
        <v>7</v>
      </c>
      <c r="F113" s="3">
        <v>750</v>
      </c>
      <c r="G113" s="3">
        <f t="shared" si="21"/>
        <v>5250</v>
      </c>
      <c r="H113" s="20" t="s">
        <v>185</v>
      </c>
      <c r="I113" s="49">
        <v>45943</v>
      </c>
      <c r="J113" s="50" t="s">
        <v>208</v>
      </c>
      <c r="K113" s="3">
        <v>3000</v>
      </c>
      <c r="L113" s="13">
        <f>1+1</f>
        <v>2</v>
      </c>
      <c r="M113" s="3">
        <f t="shared" si="15"/>
        <v>6000</v>
      </c>
      <c r="N113" s="20" t="s">
        <v>209</v>
      </c>
      <c r="O113" s="13">
        <f t="shared" si="16"/>
        <v>5</v>
      </c>
      <c r="P113" s="31">
        <f t="shared" si="17"/>
        <v>15000</v>
      </c>
    </row>
    <row r="114" spans="2:16" s="10" customFormat="1" x14ac:dyDescent="0.25">
      <c r="B114" s="9"/>
      <c r="C114" s="17">
        <v>45944</v>
      </c>
      <c r="D114" s="9" t="s">
        <v>141</v>
      </c>
      <c r="E114" s="13">
        <v>2</v>
      </c>
      <c r="F114" s="3">
        <v>7661</v>
      </c>
      <c r="G114" s="3">
        <f t="shared" si="21"/>
        <v>15322</v>
      </c>
      <c r="H114" s="9" t="s">
        <v>160</v>
      </c>
      <c r="I114" s="9"/>
      <c r="J114" s="17"/>
      <c r="K114" s="3">
        <v>28000</v>
      </c>
      <c r="L114" s="13"/>
      <c r="M114" s="3">
        <f t="shared" si="15"/>
        <v>0</v>
      </c>
      <c r="N114" s="9" t="s">
        <v>148</v>
      </c>
      <c r="O114" s="13">
        <f t="shared" ref="O114:O120" si="24">+E114-L114</f>
        <v>2</v>
      </c>
      <c r="P114" s="31">
        <f t="shared" ref="P114:P120" si="25">+O114*K114</f>
        <v>56000</v>
      </c>
    </row>
    <row r="115" spans="2:16" s="10" customFormat="1" x14ac:dyDescent="0.25">
      <c r="B115" s="9"/>
      <c r="C115" s="17">
        <v>45946</v>
      </c>
      <c r="D115" s="9" t="s">
        <v>168</v>
      </c>
      <c r="E115" s="13">
        <v>2</v>
      </c>
      <c r="F115" s="3">
        <v>6734</v>
      </c>
      <c r="G115" s="3">
        <f t="shared" si="21"/>
        <v>13468</v>
      </c>
      <c r="H115" s="9" t="s">
        <v>160</v>
      </c>
      <c r="I115" s="9"/>
      <c r="J115" s="17"/>
      <c r="K115" s="3">
        <v>22000</v>
      </c>
      <c r="L115" s="13"/>
      <c r="M115" s="3">
        <f t="shared" si="15"/>
        <v>0</v>
      </c>
      <c r="N115" s="9" t="s">
        <v>148</v>
      </c>
      <c r="O115" s="13">
        <f t="shared" ref="O115:O118" si="26">+E115-L115</f>
        <v>2</v>
      </c>
      <c r="P115" s="31">
        <f t="shared" ref="P115:P118" si="27">+O115*K115</f>
        <v>44000</v>
      </c>
    </row>
    <row r="116" spans="2:16" s="10" customFormat="1" x14ac:dyDescent="0.25">
      <c r="B116" s="9"/>
      <c r="C116" s="17">
        <v>45946</v>
      </c>
      <c r="D116" s="9" t="s">
        <v>39</v>
      </c>
      <c r="E116" s="13">
        <v>1</v>
      </c>
      <c r="F116" s="3">
        <v>9330</v>
      </c>
      <c r="G116" s="3">
        <f t="shared" si="21"/>
        <v>9330</v>
      </c>
      <c r="H116" s="9" t="s">
        <v>13</v>
      </c>
      <c r="I116" s="9"/>
      <c r="J116" s="17"/>
      <c r="K116" s="3">
        <v>28000</v>
      </c>
      <c r="L116" s="13"/>
      <c r="M116" s="3">
        <f t="shared" si="15"/>
        <v>0</v>
      </c>
      <c r="N116" s="9"/>
      <c r="O116" s="13">
        <f t="shared" si="26"/>
        <v>1</v>
      </c>
      <c r="P116" s="31">
        <f t="shared" si="27"/>
        <v>28000</v>
      </c>
    </row>
    <row r="117" spans="2:16" s="10" customFormat="1" x14ac:dyDescent="0.25">
      <c r="B117" s="9"/>
      <c r="C117" s="17">
        <v>45950</v>
      </c>
      <c r="D117" s="9" t="s">
        <v>168</v>
      </c>
      <c r="E117" s="13">
        <v>1</v>
      </c>
      <c r="F117" s="3">
        <v>5290</v>
      </c>
      <c r="G117" s="3">
        <f t="shared" si="21"/>
        <v>5290</v>
      </c>
      <c r="H117" s="9" t="s">
        <v>160</v>
      </c>
      <c r="I117" s="9"/>
      <c r="J117" s="17"/>
      <c r="K117" s="3">
        <v>22000</v>
      </c>
      <c r="L117" s="13"/>
      <c r="M117" s="3">
        <f t="shared" si="15"/>
        <v>0</v>
      </c>
      <c r="N117" s="9" t="s">
        <v>148</v>
      </c>
      <c r="O117" s="13">
        <f t="shared" si="26"/>
        <v>1</v>
      </c>
      <c r="P117" s="31">
        <f t="shared" si="27"/>
        <v>22000</v>
      </c>
    </row>
    <row r="118" spans="2:16" s="10" customFormat="1" x14ac:dyDescent="0.25">
      <c r="B118" s="9"/>
      <c r="C118" s="17">
        <v>45951</v>
      </c>
      <c r="D118" s="9" t="s">
        <v>117</v>
      </c>
      <c r="E118" s="13">
        <v>1</v>
      </c>
      <c r="F118" s="3">
        <v>1581</v>
      </c>
      <c r="G118" s="3">
        <f t="shared" si="21"/>
        <v>1581</v>
      </c>
      <c r="H118" s="9" t="s">
        <v>118</v>
      </c>
      <c r="I118" s="9"/>
      <c r="J118" s="17"/>
      <c r="K118" s="3">
        <v>3000</v>
      </c>
      <c r="L118" s="13"/>
      <c r="M118" s="3">
        <f t="shared" si="15"/>
        <v>0</v>
      </c>
      <c r="N118" s="9"/>
      <c r="O118" s="13">
        <f t="shared" si="26"/>
        <v>1</v>
      </c>
      <c r="P118" s="31">
        <f t="shared" si="27"/>
        <v>3000</v>
      </c>
    </row>
    <row r="119" spans="2:16" s="10" customFormat="1" x14ac:dyDescent="0.25">
      <c r="B119" s="9"/>
      <c r="C119" s="17">
        <v>45951</v>
      </c>
      <c r="D119" s="9" t="s">
        <v>186</v>
      </c>
      <c r="E119" s="13">
        <v>2</v>
      </c>
      <c r="F119" s="3">
        <v>1371</v>
      </c>
      <c r="G119" s="3">
        <f>+E119*F119+1</f>
        <v>2743</v>
      </c>
      <c r="H119" s="9" t="s">
        <v>187</v>
      </c>
      <c r="I119" s="9"/>
      <c r="J119" s="17">
        <v>45968</v>
      </c>
      <c r="K119" s="3">
        <v>3000</v>
      </c>
      <c r="L119" s="13">
        <v>1</v>
      </c>
      <c r="M119" s="3">
        <f t="shared" si="15"/>
        <v>3000</v>
      </c>
      <c r="N119" s="9" t="s">
        <v>214</v>
      </c>
      <c r="O119" s="13">
        <f t="shared" si="24"/>
        <v>1</v>
      </c>
      <c r="P119" s="31">
        <f t="shared" si="25"/>
        <v>3000</v>
      </c>
    </row>
    <row r="120" spans="2:16" s="10" customFormat="1" x14ac:dyDescent="0.25">
      <c r="B120" s="9"/>
      <c r="C120" s="17">
        <v>45951</v>
      </c>
      <c r="D120" s="9" t="s">
        <v>194</v>
      </c>
      <c r="E120" s="13">
        <v>1</v>
      </c>
      <c r="F120" s="54">
        <v>5475</v>
      </c>
      <c r="G120" s="3">
        <f>+E120*F120</f>
        <v>5475</v>
      </c>
      <c r="H120" s="55" t="s">
        <v>195</v>
      </c>
      <c r="I120" s="69">
        <v>45960</v>
      </c>
      <c r="J120" s="56">
        <v>45966</v>
      </c>
      <c r="K120" s="54">
        <v>12000</v>
      </c>
      <c r="L120" s="18">
        <v>1</v>
      </c>
      <c r="M120" s="3">
        <f t="shared" si="15"/>
        <v>12000</v>
      </c>
      <c r="N120" s="55" t="s">
        <v>17</v>
      </c>
      <c r="O120" s="13">
        <f t="shared" si="24"/>
        <v>0</v>
      </c>
      <c r="P120" s="31">
        <f t="shared" si="25"/>
        <v>0</v>
      </c>
    </row>
    <row r="121" spans="2:16" s="10" customFormat="1" x14ac:dyDescent="0.25">
      <c r="B121" s="9"/>
      <c r="C121" s="17">
        <v>45952</v>
      </c>
      <c r="D121" s="9" t="s">
        <v>124</v>
      </c>
      <c r="E121" s="13">
        <v>80</v>
      </c>
      <c r="F121" s="54">
        <f>4744/E121</f>
        <v>59.3</v>
      </c>
      <c r="G121" s="3">
        <f>+E121*F121</f>
        <v>4744</v>
      </c>
      <c r="H121" s="55" t="s">
        <v>125</v>
      </c>
      <c r="I121" s="55"/>
      <c r="J121" s="56"/>
      <c r="K121" s="54">
        <v>333</v>
      </c>
      <c r="L121" s="18"/>
      <c r="M121" s="3">
        <f t="shared" si="15"/>
        <v>0</v>
      </c>
      <c r="N121" s="55"/>
      <c r="O121" s="13">
        <f t="shared" ref="O121:O126" si="28">+E121-L121</f>
        <v>80</v>
      </c>
      <c r="P121" s="31">
        <f t="shared" ref="P121:P126" si="29">+O121*K121</f>
        <v>26640</v>
      </c>
    </row>
    <row r="122" spans="2:16" s="10" customFormat="1" x14ac:dyDescent="0.25">
      <c r="B122" s="9"/>
      <c r="C122" s="17">
        <v>45954</v>
      </c>
      <c r="D122" s="9" t="s">
        <v>39</v>
      </c>
      <c r="E122" s="13">
        <v>1</v>
      </c>
      <c r="F122" s="54">
        <v>8279</v>
      </c>
      <c r="G122" s="3">
        <f t="shared" ref="G122:G154" si="30">+E122*F122</f>
        <v>8279</v>
      </c>
      <c r="H122" s="55" t="s">
        <v>64</v>
      </c>
      <c r="I122" s="55"/>
      <c r="J122" s="56"/>
      <c r="K122" s="54">
        <v>28000</v>
      </c>
      <c r="L122" s="18"/>
      <c r="M122" s="3">
        <f t="shared" si="15"/>
        <v>0</v>
      </c>
      <c r="N122" s="55"/>
      <c r="O122" s="13">
        <f t="shared" si="28"/>
        <v>1</v>
      </c>
      <c r="P122" s="31">
        <f t="shared" si="29"/>
        <v>28000</v>
      </c>
    </row>
    <row r="123" spans="2:16" s="10" customFormat="1" x14ac:dyDescent="0.25">
      <c r="B123" s="9"/>
      <c r="C123" s="17">
        <v>45956</v>
      </c>
      <c r="D123" s="9" t="s">
        <v>39</v>
      </c>
      <c r="E123" s="13">
        <v>1</v>
      </c>
      <c r="F123" s="54">
        <v>12608</v>
      </c>
      <c r="G123" s="3">
        <f t="shared" si="30"/>
        <v>12608</v>
      </c>
      <c r="H123" s="55" t="s">
        <v>13</v>
      </c>
      <c r="I123" s="55"/>
      <c r="J123" s="56"/>
      <c r="K123" s="54">
        <v>28000</v>
      </c>
      <c r="L123" s="18"/>
      <c r="M123" s="3">
        <f t="shared" si="15"/>
        <v>0</v>
      </c>
      <c r="N123" s="55"/>
      <c r="O123" s="13">
        <f t="shared" si="28"/>
        <v>1</v>
      </c>
      <c r="P123" s="31">
        <f t="shared" si="29"/>
        <v>28000</v>
      </c>
    </row>
    <row r="124" spans="2:16" s="10" customFormat="1" x14ac:dyDescent="0.25">
      <c r="B124" s="9"/>
      <c r="C124" s="17">
        <v>45959</v>
      </c>
      <c r="D124" s="9" t="s">
        <v>39</v>
      </c>
      <c r="E124" s="13">
        <v>1</v>
      </c>
      <c r="F124" s="54">
        <v>12343</v>
      </c>
      <c r="G124" s="3">
        <f t="shared" si="30"/>
        <v>12343</v>
      </c>
      <c r="H124" s="55" t="s">
        <v>13</v>
      </c>
      <c r="I124" s="55"/>
      <c r="J124" s="56"/>
      <c r="K124" s="54">
        <v>28000</v>
      </c>
      <c r="L124" s="18"/>
      <c r="M124" s="3">
        <f t="shared" si="15"/>
        <v>0</v>
      </c>
      <c r="N124" s="55"/>
      <c r="O124" s="13">
        <f t="shared" si="28"/>
        <v>1</v>
      </c>
      <c r="P124" s="31">
        <f t="shared" si="29"/>
        <v>28000</v>
      </c>
    </row>
    <row r="125" spans="2:16" s="10" customFormat="1" x14ac:dyDescent="0.25">
      <c r="B125" s="9"/>
      <c r="C125" s="17">
        <v>45964</v>
      </c>
      <c r="D125" s="9" t="s">
        <v>197</v>
      </c>
      <c r="E125" s="13">
        <v>1</v>
      </c>
      <c r="F125" s="54">
        <v>26125</v>
      </c>
      <c r="G125" s="3">
        <f t="shared" si="30"/>
        <v>26125</v>
      </c>
      <c r="H125" s="55" t="s">
        <v>198</v>
      </c>
      <c r="I125" s="55"/>
      <c r="J125" s="56"/>
      <c r="K125" s="54">
        <v>45000</v>
      </c>
      <c r="L125" s="18"/>
      <c r="M125" s="3">
        <f t="shared" si="15"/>
        <v>0</v>
      </c>
      <c r="N125" s="55"/>
      <c r="O125" s="13">
        <f t="shared" si="28"/>
        <v>1</v>
      </c>
      <c r="P125" s="31">
        <f t="shared" si="29"/>
        <v>45000</v>
      </c>
    </row>
    <row r="126" spans="2:16" s="10" customFormat="1" x14ac:dyDescent="0.25">
      <c r="B126" s="9"/>
      <c r="C126" s="17">
        <v>45967</v>
      </c>
      <c r="D126" s="9" t="s">
        <v>194</v>
      </c>
      <c r="E126" s="13">
        <v>2</v>
      </c>
      <c r="F126" s="54">
        <v>5695</v>
      </c>
      <c r="G126" s="3">
        <f t="shared" si="30"/>
        <v>11390</v>
      </c>
      <c r="H126" s="55" t="s">
        <v>195</v>
      </c>
      <c r="I126" s="55"/>
      <c r="J126" s="56"/>
      <c r="K126" s="54">
        <v>12000</v>
      </c>
      <c r="L126" s="18"/>
      <c r="M126" s="3">
        <f t="shared" si="15"/>
        <v>0</v>
      </c>
      <c r="N126" s="55"/>
      <c r="O126" s="13">
        <f t="shared" si="28"/>
        <v>2</v>
      </c>
      <c r="P126" s="31">
        <f t="shared" si="29"/>
        <v>24000</v>
      </c>
    </row>
    <row r="127" spans="2:16" s="10" customFormat="1" ht="31.5" x14ac:dyDescent="0.25">
      <c r="B127" s="9"/>
      <c r="C127" s="17">
        <v>45973</v>
      </c>
      <c r="D127" s="9" t="s">
        <v>112</v>
      </c>
      <c r="E127" s="13">
        <v>6</v>
      </c>
      <c r="F127" s="54">
        <v>1083.3333333333333</v>
      </c>
      <c r="G127" s="3">
        <f t="shared" si="30"/>
        <v>6500</v>
      </c>
      <c r="H127" s="70" t="s">
        <v>185</v>
      </c>
      <c r="I127" s="69">
        <v>45973</v>
      </c>
      <c r="J127" s="56"/>
      <c r="K127" s="54">
        <v>3000</v>
      </c>
      <c r="L127" s="18"/>
      <c r="M127" s="3">
        <f t="shared" si="15"/>
        <v>0</v>
      </c>
      <c r="N127" s="55"/>
      <c r="O127" s="13">
        <f t="shared" ref="O127:O154" si="31">+E127-L127</f>
        <v>6</v>
      </c>
      <c r="P127" s="31">
        <f t="shared" ref="P127:P154" si="32">+O127*K127</f>
        <v>18000</v>
      </c>
    </row>
    <row r="128" spans="2:16" s="10" customFormat="1" ht="31.5" x14ac:dyDescent="0.25">
      <c r="B128" s="9"/>
      <c r="C128" s="17">
        <v>45973</v>
      </c>
      <c r="D128" s="9" t="s">
        <v>184</v>
      </c>
      <c r="E128" s="13">
        <v>5</v>
      </c>
      <c r="F128" s="54">
        <v>750</v>
      </c>
      <c r="G128" s="3">
        <f t="shared" si="30"/>
        <v>3750</v>
      </c>
      <c r="H128" s="70" t="s">
        <v>185</v>
      </c>
      <c r="I128" s="69">
        <v>45973</v>
      </c>
      <c r="J128" s="56"/>
      <c r="K128" s="54">
        <v>3000</v>
      </c>
      <c r="L128" s="18"/>
      <c r="M128" s="3">
        <f t="shared" si="15"/>
        <v>0</v>
      </c>
      <c r="N128" s="55"/>
      <c r="O128" s="13">
        <f t="shared" si="31"/>
        <v>5</v>
      </c>
      <c r="P128" s="31">
        <f t="shared" si="32"/>
        <v>15000</v>
      </c>
    </row>
    <row r="129" spans="2:16" s="10" customFormat="1" x14ac:dyDescent="0.25">
      <c r="B129" s="9"/>
      <c r="C129" s="17">
        <v>45973</v>
      </c>
      <c r="D129" s="9" t="s">
        <v>115</v>
      </c>
      <c r="E129" s="13">
        <v>7</v>
      </c>
      <c r="F129" s="54">
        <v>700</v>
      </c>
      <c r="G129" s="3">
        <f t="shared" si="30"/>
        <v>4900</v>
      </c>
      <c r="H129" s="55" t="s">
        <v>116</v>
      </c>
      <c r="I129" s="69">
        <v>45973</v>
      </c>
      <c r="J129" s="56"/>
      <c r="K129" s="54">
        <v>3000</v>
      </c>
      <c r="L129" s="18"/>
      <c r="M129" s="3">
        <f t="shared" si="15"/>
        <v>0</v>
      </c>
      <c r="N129" s="55"/>
      <c r="O129" s="13">
        <f t="shared" si="31"/>
        <v>7</v>
      </c>
      <c r="P129" s="31">
        <f t="shared" si="32"/>
        <v>21000</v>
      </c>
    </row>
    <row r="130" spans="2:16" s="10" customFormat="1" x14ac:dyDescent="0.25">
      <c r="B130" s="9"/>
      <c r="C130" s="17">
        <v>45973</v>
      </c>
      <c r="D130" s="9" t="s">
        <v>217</v>
      </c>
      <c r="E130" s="13">
        <v>6</v>
      </c>
      <c r="F130" s="54">
        <v>750</v>
      </c>
      <c r="G130" s="3">
        <f t="shared" si="30"/>
        <v>4500</v>
      </c>
      <c r="H130" s="55" t="s">
        <v>218</v>
      </c>
      <c r="I130" s="69">
        <v>45973</v>
      </c>
      <c r="J130" s="56"/>
      <c r="K130" s="54">
        <v>3000</v>
      </c>
      <c r="L130" s="18"/>
      <c r="M130" s="3">
        <f t="shared" si="15"/>
        <v>0</v>
      </c>
      <c r="N130" s="55"/>
      <c r="O130" s="13">
        <f t="shared" si="31"/>
        <v>6</v>
      </c>
      <c r="P130" s="31">
        <f t="shared" si="32"/>
        <v>18000</v>
      </c>
    </row>
    <row r="131" spans="2:16" s="10" customFormat="1" x14ac:dyDescent="0.25">
      <c r="B131" s="9"/>
      <c r="C131" s="17">
        <v>45973</v>
      </c>
      <c r="D131" s="9" t="s">
        <v>121</v>
      </c>
      <c r="E131" s="13">
        <v>33</v>
      </c>
      <c r="F131" s="54">
        <v>300</v>
      </c>
      <c r="G131" s="3">
        <f t="shared" si="30"/>
        <v>9900</v>
      </c>
      <c r="H131" s="55" t="s">
        <v>218</v>
      </c>
      <c r="I131" s="69">
        <v>45973</v>
      </c>
      <c r="J131" s="56"/>
      <c r="K131" s="54">
        <v>1000</v>
      </c>
      <c r="L131" s="18"/>
      <c r="M131" s="3">
        <f t="shared" si="15"/>
        <v>0</v>
      </c>
      <c r="N131" s="55"/>
      <c r="O131" s="13">
        <f t="shared" si="31"/>
        <v>33</v>
      </c>
      <c r="P131" s="31">
        <f t="shared" si="32"/>
        <v>33000</v>
      </c>
    </row>
    <row r="132" spans="2:16" s="10" customFormat="1" x14ac:dyDescent="0.25">
      <c r="B132" s="9"/>
      <c r="C132" s="17">
        <v>45970</v>
      </c>
      <c r="D132" s="9" t="s">
        <v>227</v>
      </c>
      <c r="E132" s="13">
        <v>1</v>
      </c>
      <c r="F132" s="54">
        <v>3130</v>
      </c>
      <c r="G132" s="3">
        <f t="shared" si="30"/>
        <v>3130</v>
      </c>
      <c r="H132" s="55" t="s">
        <v>228</v>
      </c>
      <c r="I132" s="69"/>
      <c r="J132" s="56"/>
      <c r="K132" s="54">
        <v>6000</v>
      </c>
      <c r="L132" s="18"/>
      <c r="M132" s="3">
        <f t="shared" si="15"/>
        <v>0</v>
      </c>
      <c r="N132" s="55"/>
      <c r="O132" s="13">
        <f t="shared" si="31"/>
        <v>1</v>
      </c>
      <c r="P132" s="31">
        <f t="shared" si="32"/>
        <v>6000</v>
      </c>
    </row>
    <row r="133" spans="2:16" s="10" customFormat="1" x14ac:dyDescent="0.25">
      <c r="B133" s="9"/>
      <c r="C133" s="17">
        <v>45970</v>
      </c>
      <c r="D133" s="9" t="s">
        <v>39</v>
      </c>
      <c r="E133" s="13">
        <v>1</v>
      </c>
      <c r="F133" s="54">
        <v>12088</v>
      </c>
      <c r="G133" s="3">
        <f t="shared" si="30"/>
        <v>12088</v>
      </c>
      <c r="H133" s="55" t="s">
        <v>13</v>
      </c>
      <c r="I133" s="69"/>
      <c r="J133" s="56"/>
      <c r="K133" s="54">
        <v>28000</v>
      </c>
      <c r="L133" s="18"/>
      <c r="M133" s="3">
        <f t="shared" si="15"/>
        <v>0</v>
      </c>
      <c r="N133" s="55"/>
      <c r="O133" s="13">
        <f t="shared" si="31"/>
        <v>1</v>
      </c>
      <c r="P133" s="31">
        <f t="shared" si="32"/>
        <v>28000</v>
      </c>
    </row>
    <row r="134" spans="2:16" s="10" customFormat="1" x14ac:dyDescent="0.25">
      <c r="B134" s="9"/>
      <c r="C134" s="17">
        <v>45970</v>
      </c>
      <c r="D134" s="9" t="s">
        <v>12</v>
      </c>
      <c r="E134" s="13">
        <v>1</v>
      </c>
      <c r="F134" s="54">
        <v>27833</v>
      </c>
      <c r="G134" s="3">
        <f t="shared" si="30"/>
        <v>27833</v>
      </c>
      <c r="H134" s="55" t="s">
        <v>13</v>
      </c>
      <c r="I134" s="69"/>
      <c r="J134" s="56"/>
      <c r="K134" s="54">
        <v>45000</v>
      </c>
      <c r="L134" s="18"/>
      <c r="M134" s="3">
        <f t="shared" si="15"/>
        <v>0</v>
      </c>
      <c r="N134" s="55"/>
      <c r="O134" s="13">
        <f t="shared" si="31"/>
        <v>1</v>
      </c>
      <c r="P134" s="31">
        <f t="shared" si="32"/>
        <v>45000</v>
      </c>
    </row>
    <row r="135" spans="2:16" s="10" customFormat="1" x14ac:dyDescent="0.25">
      <c r="B135" s="9"/>
      <c r="C135" s="17">
        <v>45971</v>
      </c>
      <c r="D135" s="9" t="s">
        <v>225</v>
      </c>
      <c r="E135" s="13">
        <v>1</v>
      </c>
      <c r="F135" s="54">
        <v>16911</v>
      </c>
      <c r="G135" s="3">
        <f t="shared" si="30"/>
        <v>16911</v>
      </c>
      <c r="H135" s="55" t="s">
        <v>226</v>
      </c>
      <c r="I135" s="69"/>
      <c r="J135" s="56"/>
      <c r="K135" s="54">
        <v>30000</v>
      </c>
      <c r="L135" s="18"/>
      <c r="M135" s="3">
        <f t="shared" si="15"/>
        <v>0</v>
      </c>
      <c r="N135" s="55"/>
      <c r="O135" s="13">
        <f t="shared" si="31"/>
        <v>1</v>
      </c>
      <c r="P135" s="31">
        <f t="shared" si="32"/>
        <v>30000</v>
      </c>
    </row>
    <row r="136" spans="2:16" s="10" customFormat="1" x14ac:dyDescent="0.25">
      <c r="B136" s="9"/>
      <c r="C136" s="17">
        <v>45971</v>
      </c>
      <c r="D136" s="9" t="s">
        <v>223</v>
      </c>
      <c r="E136" s="13">
        <v>1</v>
      </c>
      <c r="F136" s="54">
        <v>3551</v>
      </c>
      <c r="G136" s="3">
        <f t="shared" si="30"/>
        <v>3551</v>
      </c>
      <c r="H136" s="55" t="s">
        <v>224</v>
      </c>
      <c r="I136" s="69"/>
      <c r="J136" s="56"/>
      <c r="K136" s="54">
        <v>7900</v>
      </c>
      <c r="L136" s="18"/>
      <c r="M136" s="3">
        <f t="shared" si="15"/>
        <v>0</v>
      </c>
      <c r="N136" s="55"/>
      <c r="O136" s="13">
        <f t="shared" si="31"/>
        <v>1</v>
      </c>
      <c r="P136" s="31">
        <f t="shared" si="32"/>
        <v>7900</v>
      </c>
    </row>
    <row r="137" spans="2:16" s="10" customFormat="1" x14ac:dyDescent="0.25">
      <c r="B137" s="9"/>
      <c r="C137" s="17">
        <v>45977</v>
      </c>
      <c r="D137" s="9" t="s">
        <v>221</v>
      </c>
      <c r="E137" s="13">
        <v>1</v>
      </c>
      <c r="F137" s="54">
        <v>3256</v>
      </c>
      <c r="G137" s="3">
        <f t="shared" si="30"/>
        <v>3256</v>
      </c>
      <c r="H137" s="55" t="s">
        <v>222</v>
      </c>
      <c r="I137" s="55"/>
      <c r="J137" s="56"/>
      <c r="K137" s="54">
        <v>8000</v>
      </c>
      <c r="L137" s="18"/>
      <c r="M137" s="3">
        <f t="shared" si="15"/>
        <v>0</v>
      </c>
      <c r="N137" s="55"/>
      <c r="O137" s="13">
        <f t="shared" si="31"/>
        <v>1</v>
      </c>
      <c r="P137" s="31">
        <f t="shared" si="32"/>
        <v>8000</v>
      </c>
    </row>
    <row r="138" spans="2:16" s="10" customFormat="1" x14ac:dyDescent="0.25">
      <c r="B138" s="9"/>
      <c r="C138" s="17">
        <v>45972</v>
      </c>
      <c r="D138" s="9" t="s">
        <v>12</v>
      </c>
      <c r="E138" s="13">
        <v>1</v>
      </c>
      <c r="F138" s="54">
        <v>28059</v>
      </c>
      <c r="G138" s="3">
        <f t="shared" si="30"/>
        <v>28059</v>
      </c>
      <c r="H138" s="55" t="s">
        <v>13</v>
      </c>
      <c r="I138" s="55"/>
      <c r="J138" s="56"/>
      <c r="K138" s="54">
        <v>45000</v>
      </c>
      <c r="L138" s="18"/>
      <c r="M138" s="3">
        <f t="shared" si="15"/>
        <v>0</v>
      </c>
      <c r="N138" s="55"/>
      <c r="O138" s="13">
        <f t="shared" si="31"/>
        <v>1</v>
      </c>
      <c r="P138" s="31">
        <f t="shared" si="32"/>
        <v>45000</v>
      </c>
    </row>
    <row r="139" spans="2:16" s="10" customFormat="1" x14ac:dyDescent="0.25">
      <c r="B139" s="9"/>
      <c r="C139" s="17">
        <v>45972</v>
      </c>
      <c r="D139" s="9" t="s">
        <v>12</v>
      </c>
      <c r="E139" s="13">
        <v>1</v>
      </c>
      <c r="F139" s="54">
        <v>28154</v>
      </c>
      <c r="G139" s="3">
        <f t="shared" si="30"/>
        <v>28154</v>
      </c>
      <c r="H139" s="55" t="s">
        <v>26</v>
      </c>
      <c r="I139" s="55"/>
      <c r="J139" s="56"/>
      <c r="K139" s="54">
        <v>45000</v>
      </c>
      <c r="L139" s="18"/>
      <c r="M139" s="3">
        <f t="shared" si="15"/>
        <v>0</v>
      </c>
      <c r="N139" s="55"/>
      <c r="O139" s="13">
        <f t="shared" si="31"/>
        <v>1</v>
      </c>
      <c r="P139" s="31">
        <f t="shared" si="32"/>
        <v>45000</v>
      </c>
    </row>
    <row r="140" spans="2:16" s="10" customFormat="1" x14ac:dyDescent="0.25">
      <c r="B140" s="9"/>
      <c r="C140" s="17">
        <v>45974</v>
      </c>
      <c r="D140" s="9" t="s">
        <v>153</v>
      </c>
      <c r="E140" s="13">
        <v>1</v>
      </c>
      <c r="F140" s="54">
        <v>9645</v>
      </c>
      <c r="G140" s="3">
        <f t="shared" si="30"/>
        <v>9645</v>
      </c>
      <c r="H140" s="55" t="s">
        <v>26</v>
      </c>
      <c r="I140" s="55"/>
      <c r="J140" s="56"/>
      <c r="K140" s="54">
        <v>30000</v>
      </c>
      <c r="L140" s="18"/>
      <c r="M140" s="3">
        <f t="shared" si="15"/>
        <v>0</v>
      </c>
      <c r="N140" s="55"/>
      <c r="O140" s="13">
        <f t="shared" si="31"/>
        <v>1</v>
      </c>
      <c r="P140" s="31">
        <f t="shared" si="32"/>
        <v>30000</v>
      </c>
    </row>
    <row r="141" spans="2:16" s="10" customFormat="1" x14ac:dyDescent="0.25">
      <c r="B141" s="9"/>
      <c r="C141" s="17">
        <v>45975</v>
      </c>
      <c r="D141" s="9" t="s">
        <v>12</v>
      </c>
      <c r="E141" s="13">
        <v>1</v>
      </c>
      <c r="F141" s="54">
        <v>27999</v>
      </c>
      <c r="G141" s="3">
        <f t="shared" si="30"/>
        <v>27999</v>
      </c>
      <c r="H141" s="55" t="s">
        <v>55</v>
      </c>
      <c r="I141" s="55"/>
      <c r="J141" s="56"/>
      <c r="K141" s="54">
        <v>45000</v>
      </c>
      <c r="L141" s="18"/>
      <c r="M141" s="3">
        <f t="shared" si="15"/>
        <v>0</v>
      </c>
      <c r="N141" s="55"/>
      <c r="O141" s="13">
        <f t="shared" si="31"/>
        <v>1</v>
      </c>
      <c r="P141" s="31">
        <f t="shared" ref="P138:P145" si="33">+O141*K141</f>
        <v>45000</v>
      </c>
    </row>
    <row r="142" spans="2:16" s="10" customFormat="1" x14ac:dyDescent="0.25">
      <c r="B142" s="9"/>
      <c r="C142" s="17">
        <v>45976</v>
      </c>
      <c r="D142" s="9" t="s">
        <v>39</v>
      </c>
      <c r="E142" s="13">
        <v>1</v>
      </c>
      <c r="F142" s="54">
        <v>11884</v>
      </c>
      <c r="G142" s="3">
        <f t="shared" si="30"/>
        <v>11884</v>
      </c>
      <c r="H142" s="55" t="s">
        <v>13</v>
      </c>
      <c r="I142" s="55"/>
      <c r="J142" s="56"/>
      <c r="K142" s="54">
        <v>28000</v>
      </c>
      <c r="L142" s="18"/>
      <c r="M142" s="3">
        <f t="shared" si="15"/>
        <v>0</v>
      </c>
      <c r="N142" s="55"/>
      <c r="O142" s="13">
        <f t="shared" si="31"/>
        <v>1</v>
      </c>
      <c r="P142" s="31">
        <f t="shared" si="33"/>
        <v>28000</v>
      </c>
    </row>
    <row r="143" spans="2:16" s="10" customFormat="1" x14ac:dyDescent="0.25">
      <c r="B143" s="9"/>
      <c r="C143" s="17">
        <v>45977</v>
      </c>
      <c r="D143" s="9" t="s">
        <v>219</v>
      </c>
      <c r="E143" s="13">
        <v>1</v>
      </c>
      <c r="F143" s="54">
        <v>11935</v>
      </c>
      <c r="G143" s="3">
        <f t="shared" si="30"/>
        <v>11935</v>
      </c>
      <c r="H143" s="55" t="s">
        <v>220</v>
      </c>
      <c r="I143" s="55"/>
      <c r="J143" s="56"/>
      <c r="K143" s="54">
        <v>20000</v>
      </c>
      <c r="L143" s="18"/>
      <c r="M143" s="3">
        <f t="shared" si="15"/>
        <v>0</v>
      </c>
      <c r="N143" s="55"/>
      <c r="O143" s="13">
        <f t="shared" si="31"/>
        <v>1</v>
      </c>
      <c r="P143" s="31">
        <f t="shared" si="33"/>
        <v>20000</v>
      </c>
    </row>
    <row r="144" spans="2:16" s="10" customFormat="1" x14ac:dyDescent="0.25">
      <c r="B144" s="9"/>
      <c r="C144" s="17"/>
      <c r="D144" s="9"/>
      <c r="E144" s="13"/>
      <c r="F144" s="54"/>
      <c r="G144" s="3">
        <f t="shared" si="30"/>
        <v>0</v>
      </c>
      <c r="H144" s="55"/>
      <c r="I144" s="55"/>
      <c r="J144" s="56"/>
      <c r="K144" s="54"/>
      <c r="L144" s="18"/>
      <c r="M144" s="3">
        <f t="shared" si="15"/>
        <v>0</v>
      </c>
      <c r="N144" s="55"/>
      <c r="O144" s="13">
        <f t="shared" si="31"/>
        <v>0</v>
      </c>
      <c r="P144" s="31">
        <f t="shared" si="33"/>
        <v>0</v>
      </c>
    </row>
    <row r="145" spans="2:18" s="10" customFormat="1" x14ac:dyDescent="0.25">
      <c r="B145" s="9"/>
      <c r="C145" s="17"/>
      <c r="D145" s="9"/>
      <c r="E145" s="13"/>
      <c r="F145" s="54"/>
      <c r="G145" s="3">
        <f t="shared" si="30"/>
        <v>0</v>
      </c>
      <c r="H145" s="55"/>
      <c r="I145" s="55"/>
      <c r="J145" s="56"/>
      <c r="K145" s="54"/>
      <c r="L145" s="18"/>
      <c r="M145" s="3">
        <f t="shared" si="15"/>
        <v>0</v>
      </c>
      <c r="N145" s="55"/>
      <c r="O145" s="13">
        <f t="shared" si="31"/>
        <v>0</v>
      </c>
      <c r="P145" s="31">
        <f t="shared" si="33"/>
        <v>0</v>
      </c>
    </row>
    <row r="146" spans="2:18" s="10" customFormat="1" x14ac:dyDescent="0.25">
      <c r="B146" s="9"/>
      <c r="C146" s="17"/>
      <c r="D146" s="9"/>
      <c r="E146" s="13"/>
      <c r="F146" s="54"/>
      <c r="G146" s="3">
        <f t="shared" si="30"/>
        <v>0</v>
      </c>
      <c r="H146" s="55"/>
      <c r="I146" s="55"/>
      <c r="J146" s="56"/>
      <c r="K146" s="54"/>
      <c r="L146" s="18"/>
      <c r="M146" s="3">
        <f t="shared" si="15"/>
        <v>0</v>
      </c>
      <c r="N146" s="55"/>
      <c r="O146" s="13">
        <f t="shared" ref="O146:O151" si="34">+E146-L146</f>
        <v>0</v>
      </c>
      <c r="P146" s="31">
        <f t="shared" ref="P146:P151" si="35">+O146*K146</f>
        <v>0</v>
      </c>
    </row>
    <row r="147" spans="2:18" s="10" customFormat="1" x14ac:dyDescent="0.25">
      <c r="B147" s="9"/>
      <c r="C147" s="17"/>
      <c r="D147" s="9"/>
      <c r="E147" s="13"/>
      <c r="F147" s="54"/>
      <c r="G147" s="3">
        <f t="shared" si="30"/>
        <v>0</v>
      </c>
      <c r="H147" s="55"/>
      <c r="I147" s="55"/>
      <c r="J147" s="56"/>
      <c r="K147" s="54"/>
      <c r="L147" s="18"/>
      <c r="M147" s="3">
        <f t="shared" si="15"/>
        <v>0</v>
      </c>
      <c r="N147" s="55"/>
      <c r="O147" s="13">
        <f t="shared" si="34"/>
        <v>0</v>
      </c>
      <c r="P147" s="31">
        <f t="shared" si="35"/>
        <v>0</v>
      </c>
    </row>
    <row r="148" spans="2:18" s="10" customFormat="1" x14ac:dyDescent="0.25">
      <c r="B148" s="9"/>
      <c r="C148" s="17"/>
      <c r="D148" s="9"/>
      <c r="E148" s="13"/>
      <c r="F148" s="54"/>
      <c r="G148" s="3">
        <f t="shared" si="30"/>
        <v>0</v>
      </c>
      <c r="H148" s="55"/>
      <c r="I148" s="55"/>
      <c r="J148" s="56"/>
      <c r="K148" s="54"/>
      <c r="L148" s="18"/>
      <c r="M148" s="3">
        <f t="shared" si="15"/>
        <v>0</v>
      </c>
      <c r="N148" s="55"/>
      <c r="O148" s="13">
        <f t="shared" si="34"/>
        <v>0</v>
      </c>
      <c r="P148" s="31">
        <f t="shared" si="35"/>
        <v>0</v>
      </c>
    </row>
    <row r="149" spans="2:18" s="10" customFormat="1" x14ac:dyDescent="0.25">
      <c r="B149" s="9"/>
      <c r="C149" s="17"/>
      <c r="D149" s="9"/>
      <c r="E149" s="13"/>
      <c r="F149" s="54"/>
      <c r="G149" s="3">
        <f t="shared" si="30"/>
        <v>0</v>
      </c>
      <c r="H149" s="55"/>
      <c r="I149" s="55"/>
      <c r="J149" s="56"/>
      <c r="K149" s="54"/>
      <c r="L149" s="18"/>
      <c r="M149" s="3">
        <f t="shared" si="15"/>
        <v>0</v>
      </c>
      <c r="N149" s="55"/>
      <c r="O149" s="13">
        <f t="shared" si="34"/>
        <v>0</v>
      </c>
      <c r="P149" s="31">
        <f t="shared" si="35"/>
        <v>0</v>
      </c>
    </row>
    <row r="150" spans="2:18" s="10" customFormat="1" x14ac:dyDescent="0.25">
      <c r="B150" s="9"/>
      <c r="C150" s="17"/>
      <c r="D150" s="9"/>
      <c r="E150" s="13"/>
      <c r="F150" s="54"/>
      <c r="G150" s="3">
        <f t="shared" si="30"/>
        <v>0</v>
      </c>
      <c r="H150" s="55"/>
      <c r="I150" s="55"/>
      <c r="J150" s="56"/>
      <c r="K150" s="54"/>
      <c r="L150" s="18"/>
      <c r="M150" s="3">
        <f t="shared" si="15"/>
        <v>0</v>
      </c>
      <c r="N150" s="55"/>
      <c r="O150" s="13">
        <f t="shared" si="34"/>
        <v>0</v>
      </c>
      <c r="P150" s="31">
        <f t="shared" si="35"/>
        <v>0</v>
      </c>
    </row>
    <row r="151" spans="2:18" s="10" customFormat="1" x14ac:dyDescent="0.25">
      <c r="B151" s="9"/>
      <c r="C151" s="17"/>
      <c r="D151" s="9"/>
      <c r="E151" s="13"/>
      <c r="F151" s="54"/>
      <c r="G151" s="3">
        <f t="shared" si="30"/>
        <v>0</v>
      </c>
      <c r="H151" s="55"/>
      <c r="I151" s="55"/>
      <c r="J151" s="56"/>
      <c r="K151" s="54"/>
      <c r="L151" s="18"/>
      <c r="M151" s="3">
        <f t="shared" si="15"/>
        <v>0</v>
      </c>
      <c r="N151" s="55"/>
      <c r="O151" s="13">
        <f t="shared" si="34"/>
        <v>0</v>
      </c>
      <c r="P151" s="31">
        <f t="shared" si="35"/>
        <v>0</v>
      </c>
    </row>
    <row r="152" spans="2:18" s="10" customFormat="1" x14ac:dyDescent="0.25">
      <c r="B152" s="9"/>
      <c r="C152" s="17"/>
      <c r="D152" s="9"/>
      <c r="E152" s="13"/>
      <c r="F152" s="54"/>
      <c r="G152" s="3">
        <f t="shared" si="30"/>
        <v>0</v>
      </c>
      <c r="H152" s="55"/>
      <c r="I152" s="55"/>
      <c r="J152" s="56"/>
      <c r="K152" s="54"/>
      <c r="L152" s="18"/>
      <c r="M152" s="3">
        <f t="shared" si="15"/>
        <v>0</v>
      </c>
      <c r="N152" s="55"/>
      <c r="O152" s="13">
        <f t="shared" si="31"/>
        <v>0</v>
      </c>
      <c r="P152" s="31">
        <f t="shared" si="32"/>
        <v>0</v>
      </c>
    </row>
    <row r="153" spans="2:18" s="10" customFormat="1" x14ac:dyDescent="0.25">
      <c r="B153" s="9"/>
      <c r="C153" s="17"/>
      <c r="D153" s="9"/>
      <c r="E153" s="13"/>
      <c r="F153" s="54"/>
      <c r="G153" s="3">
        <f t="shared" si="30"/>
        <v>0</v>
      </c>
      <c r="H153" s="55"/>
      <c r="I153" s="55"/>
      <c r="J153" s="56"/>
      <c r="K153" s="54"/>
      <c r="L153" s="18"/>
      <c r="M153" s="3">
        <f t="shared" si="15"/>
        <v>0</v>
      </c>
      <c r="N153" s="55"/>
      <c r="O153" s="13">
        <f t="shared" si="31"/>
        <v>0</v>
      </c>
      <c r="P153" s="31">
        <f t="shared" si="32"/>
        <v>0</v>
      </c>
    </row>
    <row r="154" spans="2:18" s="10" customFormat="1" ht="16.5" thickBot="1" x14ac:dyDescent="0.3">
      <c r="B154" s="9"/>
      <c r="C154" s="17"/>
      <c r="D154" s="9"/>
      <c r="E154" s="13"/>
      <c r="F154" s="54"/>
      <c r="G154" s="3">
        <f t="shared" si="30"/>
        <v>0</v>
      </c>
      <c r="H154" s="55"/>
      <c r="I154" s="55"/>
      <c r="J154" s="56"/>
      <c r="K154" s="54"/>
      <c r="L154" s="18"/>
      <c r="M154" s="3">
        <f t="shared" si="15"/>
        <v>0</v>
      </c>
      <c r="N154" s="55"/>
      <c r="O154" s="13">
        <f t="shared" si="31"/>
        <v>0</v>
      </c>
      <c r="P154" s="31">
        <f t="shared" si="32"/>
        <v>0</v>
      </c>
    </row>
    <row r="155" spans="2:18" s="10" customFormat="1" ht="48" thickBot="1" x14ac:dyDescent="0.3">
      <c r="B155" s="9"/>
      <c r="C155" s="17"/>
      <c r="D155" s="9"/>
      <c r="E155" s="32"/>
      <c r="F155" s="33" t="s">
        <v>107</v>
      </c>
      <c r="G155" s="36" t="s">
        <v>108</v>
      </c>
      <c r="H155" s="63" t="s">
        <v>43</v>
      </c>
      <c r="I155" s="63"/>
      <c r="J155" s="64"/>
      <c r="K155" s="34"/>
      <c r="L155" s="35"/>
      <c r="M155" s="36" t="s">
        <v>216</v>
      </c>
      <c r="N155" s="37"/>
      <c r="O155" s="35">
        <f t="shared" si="8"/>
        <v>0</v>
      </c>
      <c r="P155" s="38" t="s">
        <v>106</v>
      </c>
      <c r="R155" s="10" t="s">
        <v>169</v>
      </c>
    </row>
    <row r="156" spans="2:18" s="10" customFormat="1" ht="19.5" thickBot="1" x14ac:dyDescent="0.3">
      <c r="B156" s="9"/>
      <c r="C156" s="17"/>
      <c r="D156" s="9"/>
      <c r="E156" s="32"/>
      <c r="F156" s="57">
        <f>SUM(F4:F155)</f>
        <v>1058701.7633329933</v>
      </c>
      <c r="G156" s="58">
        <f>SUM(G4:G155)</f>
        <v>1392690.3999989601</v>
      </c>
      <c r="H156" s="59">
        <f>+M156-G156</f>
        <v>51440.600001039915</v>
      </c>
      <c r="I156" s="71" t="s">
        <v>215</v>
      </c>
      <c r="J156" s="72"/>
      <c r="K156" s="73"/>
      <c r="L156" s="60"/>
      <c r="M156" s="58">
        <f>SUM(M5:M155)</f>
        <v>1444131</v>
      </c>
      <c r="N156" s="61"/>
      <c r="O156" s="60">
        <f t="shared" si="8"/>
        <v>0</v>
      </c>
      <c r="P156" s="62">
        <f>SUM(P5:P154)</f>
        <v>1908151</v>
      </c>
      <c r="R156" s="65">
        <v>1142100</v>
      </c>
    </row>
    <row r="157" spans="2:18" s="10" customFormat="1" x14ac:dyDescent="0.25">
      <c r="B157" s="9"/>
      <c r="C157" s="17"/>
      <c r="D157" s="9"/>
      <c r="E157" s="13"/>
      <c r="F157" s="4"/>
      <c r="G157" s="4"/>
      <c r="H157" s="8"/>
      <c r="I157" s="8"/>
      <c r="J157" s="67">
        <f>+M156+P156</f>
        <v>3352282</v>
      </c>
      <c r="K157" s="4"/>
      <c r="L157" s="16"/>
      <c r="M157" s="4"/>
      <c r="N157" s="8"/>
      <c r="O157" s="16">
        <f t="shared" si="8"/>
        <v>0</v>
      </c>
      <c r="P157" s="53">
        <f t="shared" si="14"/>
        <v>0</v>
      </c>
    </row>
    <row r="158" spans="2:18" s="10" customFormat="1" x14ac:dyDescent="0.25">
      <c r="B158" s="9"/>
      <c r="C158" s="17"/>
      <c r="D158" s="9"/>
      <c r="E158" s="13"/>
      <c r="F158" s="3"/>
      <c r="G158" s="3"/>
      <c r="H158" s="9"/>
      <c r="I158" s="9"/>
      <c r="J158" s="17"/>
      <c r="K158" s="3"/>
      <c r="L158" s="13"/>
      <c r="M158" s="3"/>
      <c r="N158" s="9"/>
      <c r="O158" s="13">
        <f t="shared" si="8"/>
        <v>0</v>
      </c>
      <c r="P158" s="31">
        <f t="shared" si="14"/>
        <v>0</v>
      </c>
    </row>
  </sheetData>
  <autoFilter ref="B3:O158" xr:uid="{6612D529-B735-4A4B-AAD3-8BC9C4D46D53}"/>
  <mergeCells count="1">
    <mergeCell ref="I156:K156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4BFE-5772-41D6-AB5B-93D9A8022807}">
  <dimension ref="C19:M37"/>
  <sheetViews>
    <sheetView topLeftCell="A16" workbookViewId="0">
      <selection activeCell="K31" sqref="K31"/>
    </sheetView>
  </sheetViews>
  <sheetFormatPr baseColWidth="10" defaultRowHeight="15" x14ac:dyDescent="0.25"/>
  <cols>
    <col min="4" max="4" width="51.85546875" bestFit="1" customWidth="1"/>
    <col min="5" max="5" width="14.7109375" customWidth="1"/>
    <col min="6" max="6" width="12.85546875" customWidth="1"/>
    <col min="8" max="13" width="11.42578125" style="44"/>
  </cols>
  <sheetData>
    <row r="19" spans="3:8" ht="15.75" thickBot="1" x14ac:dyDescent="0.3"/>
    <row r="20" spans="3:8" ht="57" thickBot="1" x14ac:dyDescent="0.3">
      <c r="C20" s="23" t="s">
        <v>4</v>
      </c>
      <c r="D20" s="24" t="s">
        <v>3</v>
      </c>
      <c r="E20" s="24" t="s">
        <v>142</v>
      </c>
      <c r="F20" s="24" t="s">
        <v>143</v>
      </c>
    </row>
    <row r="21" spans="3:8" ht="15.75" x14ac:dyDescent="0.25">
      <c r="C21" s="15">
        <v>45926</v>
      </c>
      <c r="D21" s="8" t="s">
        <v>144</v>
      </c>
      <c r="E21" s="16" t="s">
        <v>145</v>
      </c>
      <c r="F21" s="4">
        <v>10000</v>
      </c>
      <c r="H21" s="44">
        <v>3000</v>
      </c>
    </row>
    <row r="22" spans="3:8" ht="15.75" x14ac:dyDescent="0.25">
      <c r="C22" s="15">
        <v>45932</v>
      </c>
      <c r="D22" s="8" t="s">
        <v>164</v>
      </c>
      <c r="E22" s="16" t="s">
        <v>161</v>
      </c>
      <c r="F22" s="4">
        <v>30000</v>
      </c>
      <c r="H22" s="44">
        <v>20000</v>
      </c>
    </row>
    <row r="23" spans="3:8" ht="15.75" x14ac:dyDescent="0.25">
      <c r="C23" s="15">
        <v>45932</v>
      </c>
      <c r="D23" s="8" t="s">
        <v>165</v>
      </c>
      <c r="E23" s="16" t="s">
        <v>161</v>
      </c>
      <c r="F23" s="4">
        <v>5000</v>
      </c>
      <c r="H23" s="44">
        <v>1000</v>
      </c>
    </row>
    <row r="24" spans="3:8" ht="15.75" x14ac:dyDescent="0.25">
      <c r="C24" s="15">
        <v>45933</v>
      </c>
      <c r="D24" s="8" t="s">
        <v>170</v>
      </c>
      <c r="E24" s="16" t="s">
        <v>161</v>
      </c>
      <c r="F24" s="4">
        <v>15000</v>
      </c>
      <c r="H24" s="44">
        <v>125000</v>
      </c>
    </row>
    <row r="25" spans="3:8" ht="15.75" x14ac:dyDescent="0.25">
      <c r="C25" s="15"/>
      <c r="D25" s="8"/>
      <c r="E25" s="16"/>
      <c r="F25" s="4"/>
      <c r="H25" s="44">
        <v>30000</v>
      </c>
    </row>
    <row r="26" spans="3:8" ht="15.75" x14ac:dyDescent="0.25">
      <c r="C26" s="15"/>
      <c r="D26" s="8"/>
      <c r="E26" s="16"/>
      <c r="F26" s="4"/>
      <c r="H26" s="44">
        <v>79600</v>
      </c>
    </row>
    <row r="27" spans="3:8" ht="15.75" x14ac:dyDescent="0.25">
      <c r="C27" s="15"/>
      <c r="D27" s="8"/>
      <c r="E27" s="16"/>
      <c r="F27" s="4"/>
      <c r="H27" s="44">
        <v>60000</v>
      </c>
    </row>
    <row r="28" spans="3:8" ht="15.75" x14ac:dyDescent="0.25">
      <c r="C28" s="15"/>
      <c r="D28" s="8"/>
      <c r="E28" s="16"/>
      <c r="F28" s="4"/>
      <c r="H28" s="44">
        <v>27000</v>
      </c>
    </row>
    <row r="29" spans="3:8" ht="15.75" x14ac:dyDescent="0.25">
      <c r="C29" s="15"/>
      <c r="D29" s="8"/>
      <c r="E29" s="16"/>
      <c r="F29" s="4"/>
      <c r="H29" s="44">
        <v>55000</v>
      </c>
    </row>
    <row r="30" spans="3:8" ht="15.75" x14ac:dyDescent="0.25">
      <c r="C30" s="15"/>
      <c r="D30" s="8"/>
      <c r="E30" s="16"/>
      <c r="F30" s="4"/>
      <c r="H30" s="44">
        <v>20000</v>
      </c>
    </row>
    <row r="31" spans="3:8" ht="15.75" x14ac:dyDescent="0.25">
      <c r="C31" s="15"/>
      <c r="D31" s="8"/>
      <c r="E31" s="16"/>
      <c r="F31" s="4"/>
      <c r="H31" s="44">
        <v>24500</v>
      </c>
    </row>
    <row r="32" spans="3:8" ht="15.75" x14ac:dyDescent="0.25">
      <c r="C32" s="15"/>
      <c r="D32" s="8"/>
      <c r="E32" s="16"/>
      <c r="F32" s="4"/>
      <c r="H32" s="44">
        <v>10000</v>
      </c>
    </row>
    <row r="33" spans="3:8" ht="15.75" x14ac:dyDescent="0.25">
      <c r="C33" s="15"/>
      <c r="D33" s="8"/>
      <c r="E33" s="16"/>
      <c r="F33" s="4"/>
      <c r="H33" s="44">
        <v>15000</v>
      </c>
    </row>
    <row r="34" spans="3:8" ht="15.75" x14ac:dyDescent="0.25">
      <c r="C34" s="15"/>
      <c r="D34" s="8"/>
      <c r="E34" s="16"/>
      <c r="F34" s="4"/>
      <c r="H34" s="44">
        <v>80000</v>
      </c>
    </row>
    <row r="35" spans="3:8" ht="15.75" x14ac:dyDescent="0.25">
      <c r="C35" s="15"/>
      <c r="D35" s="8"/>
      <c r="E35" s="16"/>
      <c r="F35" s="4"/>
      <c r="H35" s="44">
        <v>48000</v>
      </c>
    </row>
    <row r="36" spans="3:8" ht="15.75" x14ac:dyDescent="0.25">
      <c r="C36" s="15"/>
      <c r="D36" s="8"/>
      <c r="E36" s="16"/>
      <c r="F36" s="4"/>
      <c r="H36" s="45">
        <f>SUM(H21:H35)</f>
        <v>598100</v>
      </c>
    </row>
    <row r="37" spans="3:8" ht="15.75" x14ac:dyDescent="0.25">
      <c r="C37" s="15"/>
      <c r="D37" s="8"/>
      <c r="E37" s="16"/>
      <c r="F3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mercaderia</vt:lpstr>
      <vt:lpstr>sesiones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GISELLE MORGAN</dc:creator>
  <cp:lastModifiedBy>GISELLE MORGAN</cp:lastModifiedBy>
  <dcterms:created xsi:type="dcterms:W3CDTF">2025-09-07T19:16:40Z</dcterms:created>
  <dcterms:modified xsi:type="dcterms:W3CDTF">2025-11-17T00:32:45Z</dcterms:modified>
</cp:coreProperties>
</file>